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3\Final\"/>
    </mc:Choice>
  </mc:AlternateContent>
  <xr:revisionPtr revIDLastSave="0" documentId="8_{2CF14A7C-6C6C-47FB-A764-D0125110C13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xecutive and council" sheetId="1" r:id="rId1"/>
    <sheet name="Finance and administration" sheetId="2" r:id="rId2"/>
    <sheet name="Internal audit" sheetId="3" r:id="rId3"/>
    <sheet name="Community and social services" sheetId="4" r:id="rId4"/>
    <sheet name="Sport and recreation" sheetId="5" r:id="rId5"/>
    <sheet name="Public safety" sheetId="6" r:id="rId6"/>
    <sheet name="Housing" sheetId="7" r:id="rId7"/>
    <sheet name="Health" sheetId="8" r:id="rId8"/>
    <sheet name="Planning and development" sheetId="9" r:id="rId9"/>
    <sheet name="Road transport" sheetId="10" r:id="rId10"/>
    <sheet name="Environmental protection" sheetId="11" r:id="rId11"/>
    <sheet name="Energy sources" sheetId="12" r:id="rId12"/>
    <sheet name="Water management" sheetId="13" r:id="rId13"/>
    <sheet name="Waste water management" sheetId="14" r:id="rId14"/>
    <sheet name="Waste management" sheetId="15" r:id="rId15"/>
    <sheet name="Other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9" i="16" l="1"/>
  <c r="T339" i="16" s="1"/>
  <c r="R339" i="16"/>
  <c r="Q339" i="16"/>
  <c r="P339" i="16"/>
  <c r="L339" i="16"/>
  <c r="J339" i="16"/>
  <c r="H339" i="16"/>
  <c r="I339" i="16" s="1"/>
  <c r="F339" i="16"/>
  <c r="G339" i="16" s="1"/>
  <c r="E339" i="16"/>
  <c r="M339" i="16" s="1"/>
  <c r="D339" i="16"/>
  <c r="S338" i="16"/>
  <c r="R338" i="16"/>
  <c r="Q338" i="16"/>
  <c r="P338" i="16"/>
  <c r="L338" i="16"/>
  <c r="J338" i="16"/>
  <c r="K338" i="16" s="1"/>
  <c r="H338" i="16"/>
  <c r="I338" i="16" s="1"/>
  <c r="F338" i="16"/>
  <c r="G338" i="16" s="1"/>
  <c r="E338" i="16"/>
  <c r="D338" i="16"/>
  <c r="S337" i="16"/>
  <c r="R337" i="16"/>
  <c r="T337" i="16" s="1"/>
  <c r="Q337" i="16"/>
  <c r="P337" i="16"/>
  <c r="L337" i="16"/>
  <c r="J337" i="16"/>
  <c r="H337" i="16"/>
  <c r="F337" i="16"/>
  <c r="E337" i="16"/>
  <c r="D337" i="16"/>
  <c r="U336" i="16"/>
  <c r="T336" i="16"/>
  <c r="O336" i="16"/>
  <c r="N336" i="16"/>
  <c r="M336" i="16"/>
  <c r="K336" i="16"/>
  <c r="I336" i="16"/>
  <c r="G336" i="16"/>
  <c r="U335" i="16"/>
  <c r="T335" i="16"/>
  <c r="O335" i="16"/>
  <c r="N335" i="16"/>
  <c r="M335" i="16"/>
  <c r="K335" i="16"/>
  <c r="I335" i="16"/>
  <c r="G335" i="16"/>
  <c r="U334" i="16"/>
  <c r="T334" i="16"/>
  <c r="O334" i="16"/>
  <c r="N334" i="16"/>
  <c r="M334" i="16"/>
  <c r="K334" i="16"/>
  <c r="I334" i="16"/>
  <c r="G334" i="16"/>
  <c r="U333" i="16"/>
  <c r="T333" i="16"/>
  <c r="O333" i="16"/>
  <c r="N333" i="16"/>
  <c r="M333" i="16"/>
  <c r="K333" i="16"/>
  <c r="I333" i="16"/>
  <c r="G333" i="16"/>
  <c r="S332" i="16"/>
  <c r="R332" i="16"/>
  <c r="Q332" i="16"/>
  <c r="P332" i="16"/>
  <c r="L332" i="16"/>
  <c r="M332" i="16" s="1"/>
  <c r="K332" i="16"/>
  <c r="J332" i="16"/>
  <c r="U332" i="16" s="1"/>
  <c r="H332" i="16"/>
  <c r="G332" i="16"/>
  <c r="F332" i="16"/>
  <c r="E332" i="16"/>
  <c r="D332" i="16"/>
  <c r="U331" i="16"/>
  <c r="T331" i="16"/>
  <c r="N331" i="16"/>
  <c r="O331" i="16" s="1"/>
  <c r="M331" i="16"/>
  <c r="K331" i="16"/>
  <c r="I331" i="16"/>
  <c r="G331" i="16"/>
  <c r="U330" i="16"/>
  <c r="T330" i="16"/>
  <c r="O330" i="16"/>
  <c r="N330" i="16"/>
  <c r="M330" i="16"/>
  <c r="K330" i="16"/>
  <c r="I330" i="16"/>
  <c r="G330" i="16"/>
  <c r="U329" i="16"/>
  <c r="T329" i="16"/>
  <c r="N329" i="16"/>
  <c r="O329" i="16" s="1"/>
  <c r="M329" i="16"/>
  <c r="K329" i="16"/>
  <c r="I329" i="16"/>
  <c r="G329" i="16"/>
  <c r="U328" i="16"/>
  <c r="T328" i="16"/>
  <c r="O328" i="16"/>
  <c r="N328" i="16"/>
  <c r="M328" i="16"/>
  <c r="K328" i="16"/>
  <c r="I328" i="16"/>
  <c r="G328" i="16"/>
  <c r="U327" i="16"/>
  <c r="T327" i="16"/>
  <c r="N327" i="16"/>
  <c r="O327" i="16" s="1"/>
  <c r="M327" i="16"/>
  <c r="K327" i="16"/>
  <c r="I327" i="16"/>
  <c r="G327" i="16"/>
  <c r="U326" i="16"/>
  <c r="T326" i="16"/>
  <c r="N326" i="16"/>
  <c r="O326" i="16" s="1"/>
  <c r="M326" i="16"/>
  <c r="K326" i="16"/>
  <c r="I326" i="16"/>
  <c r="G326" i="16"/>
  <c r="U325" i="16"/>
  <c r="T325" i="16"/>
  <c r="N325" i="16"/>
  <c r="O325" i="16" s="1"/>
  <c r="M325" i="16"/>
  <c r="K325" i="16"/>
  <c r="I325" i="16"/>
  <c r="G325" i="16"/>
  <c r="U324" i="16"/>
  <c r="T324" i="16"/>
  <c r="O324" i="16"/>
  <c r="N324" i="16"/>
  <c r="M324" i="16"/>
  <c r="K324" i="16"/>
  <c r="I324" i="16"/>
  <c r="G324" i="16"/>
  <c r="T323" i="16"/>
  <c r="S323" i="16"/>
  <c r="R323" i="16"/>
  <c r="Q323" i="16"/>
  <c r="P323" i="16"/>
  <c r="U323" i="16" s="1"/>
  <c r="N323" i="16"/>
  <c r="M323" i="16"/>
  <c r="L323" i="16"/>
  <c r="J323" i="16"/>
  <c r="H323" i="16"/>
  <c r="F323" i="16"/>
  <c r="E323" i="16"/>
  <c r="D323" i="16"/>
  <c r="U322" i="16"/>
  <c r="T322" i="16"/>
  <c r="O322" i="16"/>
  <c r="N322" i="16"/>
  <c r="M322" i="16"/>
  <c r="K322" i="16"/>
  <c r="I322" i="16"/>
  <c r="G322" i="16"/>
  <c r="U321" i="16"/>
  <c r="T321" i="16"/>
  <c r="N321" i="16"/>
  <c r="O321" i="16" s="1"/>
  <c r="M321" i="16"/>
  <c r="K321" i="16"/>
  <c r="I321" i="16"/>
  <c r="G321" i="16"/>
  <c r="U320" i="16"/>
  <c r="T320" i="16"/>
  <c r="O320" i="16"/>
  <c r="N320" i="16"/>
  <c r="M320" i="16"/>
  <c r="K320" i="16"/>
  <c r="I320" i="16"/>
  <c r="G320" i="16"/>
  <c r="U319" i="16"/>
  <c r="T319" i="16"/>
  <c r="N319" i="16"/>
  <c r="O319" i="16" s="1"/>
  <c r="M319" i="16"/>
  <c r="K319" i="16"/>
  <c r="I319" i="16"/>
  <c r="G319" i="16"/>
  <c r="U318" i="16"/>
  <c r="T318" i="16"/>
  <c r="N318" i="16"/>
  <c r="O318" i="16" s="1"/>
  <c r="M318" i="16"/>
  <c r="K318" i="16"/>
  <c r="I318" i="16"/>
  <c r="G318" i="16"/>
  <c r="S317" i="16"/>
  <c r="R317" i="16"/>
  <c r="Q317" i="16"/>
  <c r="P317" i="16"/>
  <c r="L317" i="16"/>
  <c r="J317" i="16"/>
  <c r="H317" i="16"/>
  <c r="F317" i="16"/>
  <c r="E317" i="16"/>
  <c r="M317" i="16" s="1"/>
  <c r="D317" i="16"/>
  <c r="U316" i="16"/>
  <c r="T316" i="16"/>
  <c r="O316" i="16"/>
  <c r="N316" i="16"/>
  <c r="M316" i="16"/>
  <c r="K316" i="16"/>
  <c r="I316" i="16"/>
  <c r="G316" i="16"/>
  <c r="U315" i="16"/>
  <c r="T315" i="16"/>
  <c r="O315" i="16"/>
  <c r="N315" i="16"/>
  <c r="M315" i="16"/>
  <c r="K315" i="16"/>
  <c r="I315" i="16"/>
  <c r="G315" i="16"/>
  <c r="U314" i="16"/>
  <c r="T314" i="16"/>
  <c r="O314" i="16"/>
  <c r="N314" i="16"/>
  <c r="M314" i="16"/>
  <c r="K314" i="16"/>
  <c r="I314" i="16"/>
  <c r="G314" i="16"/>
  <c r="U313" i="16"/>
  <c r="T313" i="16"/>
  <c r="O313" i="16"/>
  <c r="N313" i="16"/>
  <c r="M313" i="16"/>
  <c r="K313" i="16"/>
  <c r="I313" i="16"/>
  <c r="G313" i="16"/>
  <c r="U312" i="16"/>
  <c r="T312" i="16"/>
  <c r="O312" i="16"/>
  <c r="N312" i="16"/>
  <c r="M312" i="16"/>
  <c r="K312" i="16"/>
  <c r="I312" i="16"/>
  <c r="G312" i="16"/>
  <c r="U311" i="16"/>
  <c r="T311" i="16"/>
  <c r="O311" i="16"/>
  <c r="N311" i="16"/>
  <c r="M311" i="16"/>
  <c r="K311" i="16"/>
  <c r="I311" i="16"/>
  <c r="G311" i="16"/>
  <c r="S310" i="16"/>
  <c r="T310" i="16" s="1"/>
  <c r="R310" i="16"/>
  <c r="Q310" i="16"/>
  <c r="P310" i="16"/>
  <c r="L310" i="16"/>
  <c r="J310" i="16"/>
  <c r="U310" i="16" s="1"/>
  <c r="H310" i="16"/>
  <c r="I310" i="16" s="1"/>
  <c r="F310" i="16"/>
  <c r="E310" i="16"/>
  <c r="M310" i="16" s="1"/>
  <c r="D310" i="16"/>
  <c r="U309" i="16"/>
  <c r="T309" i="16"/>
  <c r="N309" i="16"/>
  <c r="O309" i="16" s="1"/>
  <c r="M309" i="16"/>
  <c r="K309" i="16"/>
  <c r="I309" i="16"/>
  <c r="G309" i="16"/>
  <c r="U308" i="16"/>
  <c r="T308" i="16"/>
  <c r="N308" i="16"/>
  <c r="O308" i="16" s="1"/>
  <c r="M308" i="16"/>
  <c r="K308" i="16"/>
  <c r="I308" i="16"/>
  <c r="G308" i="16"/>
  <c r="U307" i="16"/>
  <c r="T307" i="16"/>
  <c r="N307" i="16"/>
  <c r="O307" i="16" s="1"/>
  <c r="M307" i="16"/>
  <c r="K307" i="16"/>
  <c r="I307" i="16"/>
  <c r="G307" i="16"/>
  <c r="U306" i="16"/>
  <c r="T306" i="16"/>
  <c r="O306" i="16"/>
  <c r="N306" i="16"/>
  <c r="M306" i="16"/>
  <c r="K306" i="16"/>
  <c r="I306" i="16"/>
  <c r="G306" i="16"/>
  <c r="U305" i="16"/>
  <c r="T305" i="16"/>
  <c r="O305" i="16"/>
  <c r="N305" i="16"/>
  <c r="M305" i="16"/>
  <c r="K305" i="16"/>
  <c r="I305" i="16"/>
  <c r="G305" i="16"/>
  <c r="U304" i="16"/>
  <c r="T304" i="16"/>
  <c r="N304" i="16"/>
  <c r="O304" i="16" s="1"/>
  <c r="M304" i="16"/>
  <c r="K304" i="16"/>
  <c r="I304" i="16"/>
  <c r="G304" i="16"/>
  <c r="S303" i="16"/>
  <c r="R303" i="16"/>
  <c r="Q303" i="16"/>
  <c r="P303" i="16"/>
  <c r="U303" i="16" s="1"/>
  <c r="L303" i="16"/>
  <c r="M303" i="16" s="1"/>
  <c r="J303" i="16"/>
  <c r="K303" i="16" s="1"/>
  <c r="H303" i="16"/>
  <c r="F303" i="16"/>
  <c r="E303" i="16"/>
  <c r="D303" i="16"/>
  <c r="I303" i="16" s="1"/>
  <c r="U302" i="16"/>
  <c r="T302" i="16"/>
  <c r="N302" i="16"/>
  <c r="O302" i="16" s="1"/>
  <c r="M302" i="16"/>
  <c r="K302" i="16"/>
  <c r="I302" i="16"/>
  <c r="G302" i="16"/>
  <c r="T299" i="16"/>
  <c r="S299" i="16"/>
  <c r="R299" i="16"/>
  <c r="Q299" i="16"/>
  <c r="P299" i="16"/>
  <c r="L299" i="16"/>
  <c r="J299" i="16"/>
  <c r="U299" i="16" s="1"/>
  <c r="I299" i="16"/>
  <c r="H299" i="16"/>
  <c r="F299" i="16"/>
  <c r="G299" i="16" s="1"/>
  <c r="E299" i="16"/>
  <c r="M299" i="16" s="1"/>
  <c r="D299" i="16"/>
  <c r="S298" i="16"/>
  <c r="R298" i="16"/>
  <c r="T298" i="16" s="1"/>
  <c r="Q298" i="16"/>
  <c r="P298" i="16"/>
  <c r="U298" i="16" s="1"/>
  <c r="L298" i="16"/>
  <c r="J298" i="16"/>
  <c r="K298" i="16" s="1"/>
  <c r="H298" i="16"/>
  <c r="F298" i="16"/>
  <c r="E298" i="16"/>
  <c r="D298" i="16"/>
  <c r="G298" i="16" s="1"/>
  <c r="U297" i="16"/>
  <c r="T297" i="16"/>
  <c r="N297" i="16"/>
  <c r="O297" i="16" s="1"/>
  <c r="M297" i="16"/>
  <c r="K297" i="16"/>
  <c r="I297" i="16"/>
  <c r="G297" i="16"/>
  <c r="U296" i="16"/>
  <c r="T296" i="16"/>
  <c r="O296" i="16"/>
  <c r="N296" i="16"/>
  <c r="M296" i="16"/>
  <c r="K296" i="16"/>
  <c r="I296" i="16"/>
  <c r="G296" i="16"/>
  <c r="U295" i="16"/>
  <c r="T295" i="16"/>
  <c r="O295" i="16"/>
  <c r="N295" i="16"/>
  <c r="M295" i="16"/>
  <c r="K295" i="16"/>
  <c r="I295" i="16"/>
  <c r="G295" i="16"/>
  <c r="U294" i="16"/>
  <c r="T294" i="16"/>
  <c r="O294" i="16"/>
  <c r="N294" i="16"/>
  <c r="M294" i="16"/>
  <c r="K294" i="16"/>
  <c r="I294" i="16"/>
  <c r="G294" i="16"/>
  <c r="U293" i="16"/>
  <c r="T293" i="16"/>
  <c r="N293" i="16"/>
  <c r="O293" i="16" s="1"/>
  <c r="M293" i="16"/>
  <c r="K293" i="16"/>
  <c r="I293" i="16"/>
  <c r="G293" i="16"/>
  <c r="S292" i="16"/>
  <c r="R292" i="16"/>
  <c r="T292" i="16" s="1"/>
  <c r="Q292" i="16"/>
  <c r="P292" i="16"/>
  <c r="L292" i="16"/>
  <c r="J292" i="16"/>
  <c r="H292" i="16"/>
  <c r="F292" i="16"/>
  <c r="E292" i="16"/>
  <c r="D292" i="16"/>
  <c r="U291" i="16"/>
  <c r="T291" i="16"/>
  <c r="O291" i="16"/>
  <c r="N291" i="16"/>
  <c r="M291" i="16"/>
  <c r="K291" i="16"/>
  <c r="I291" i="16"/>
  <c r="G291" i="16"/>
  <c r="U290" i="16"/>
  <c r="T290" i="16"/>
  <c r="O290" i="16"/>
  <c r="N290" i="16"/>
  <c r="M290" i="16"/>
  <c r="K290" i="16"/>
  <c r="I290" i="16"/>
  <c r="G290" i="16"/>
  <c r="U289" i="16"/>
  <c r="T289" i="16"/>
  <c r="O289" i="16"/>
  <c r="N289" i="16"/>
  <c r="M289" i="16"/>
  <c r="K289" i="16"/>
  <c r="I289" i="16"/>
  <c r="G289" i="16"/>
  <c r="U288" i="16"/>
  <c r="T288" i="16"/>
  <c r="O288" i="16"/>
  <c r="N288" i="16"/>
  <c r="M288" i="16"/>
  <c r="K288" i="16"/>
  <c r="I288" i="16"/>
  <c r="G288" i="16"/>
  <c r="U287" i="16"/>
  <c r="T287" i="16"/>
  <c r="O287" i="16"/>
  <c r="N287" i="16"/>
  <c r="M287" i="16"/>
  <c r="K287" i="16"/>
  <c r="I287" i="16"/>
  <c r="G287" i="16"/>
  <c r="U286" i="16"/>
  <c r="T286" i="16"/>
  <c r="O286" i="16"/>
  <c r="N286" i="16"/>
  <c r="M286" i="16"/>
  <c r="K286" i="16"/>
  <c r="I286" i="16"/>
  <c r="G286" i="16"/>
  <c r="S285" i="16"/>
  <c r="R285" i="16"/>
  <c r="Q285" i="16"/>
  <c r="P285" i="16"/>
  <c r="L285" i="16"/>
  <c r="J285" i="16"/>
  <c r="U285" i="16" s="1"/>
  <c r="H285" i="16"/>
  <c r="G285" i="16"/>
  <c r="F285" i="16"/>
  <c r="E285" i="16"/>
  <c r="M285" i="16" s="1"/>
  <c r="D285" i="16"/>
  <c r="U284" i="16"/>
  <c r="T284" i="16"/>
  <c r="O284" i="16"/>
  <c r="N284" i="16"/>
  <c r="M284" i="16"/>
  <c r="K284" i="16"/>
  <c r="I284" i="16"/>
  <c r="G284" i="16"/>
  <c r="U283" i="16"/>
  <c r="T283" i="16"/>
  <c r="O283" i="16"/>
  <c r="N283" i="16"/>
  <c r="M283" i="16"/>
  <c r="K283" i="16"/>
  <c r="I283" i="16"/>
  <c r="G283" i="16"/>
  <c r="U282" i="16"/>
  <c r="T282" i="16"/>
  <c r="N282" i="16"/>
  <c r="O282" i="16" s="1"/>
  <c r="M282" i="16"/>
  <c r="K282" i="16"/>
  <c r="I282" i="16"/>
  <c r="G282" i="16"/>
  <c r="U281" i="16"/>
  <c r="T281" i="16"/>
  <c r="O281" i="16"/>
  <c r="N281" i="16"/>
  <c r="M281" i="16"/>
  <c r="K281" i="16"/>
  <c r="I281" i="16"/>
  <c r="G281" i="16"/>
  <c r="U280" i="16"/>
  <c r="T280" i="16"/>
  <c r="O280" i="16"/>
  <c r="N280" i="16"/>
  <c r="M280" i="16"/>
  <c r="K280" i="16"/>
  <c r="I280" i="16"/>
  <c r="G280" i="16"/>
  <c r="U279" i="16"/>
  <c r="T279" i="16"/>
  <c r="N279" i="16"/>
  <c r="O279" i="16" s="1"/>
  <c r="M279" i="16"/>
  <c r="K279" i="16"/>
  <c r="I279" i="16"/>
  <c r="G279" i="16"/>
  <c r="U278" i="16"/>
  <c r="T278" i="16"/>
  <c r="N278" i="16"/>
  <c r="O278" i="16" s="1"/>
  <c r="M278" i="16"/>
  <c r="K278" i="16"/>
  <c r="I278" i="16"/>
  <c r="G278" i="16"/>
  <c r="U277" i="16"/>
  <c r="T277" i="16"/>
  <c r="O277" i="16"/>
  <c r="N277" i="16"/>
  <c r="M277" i="16"/>
  <c r="K277" i="16"/>
  <c r="I277" i="16"/>
  <c r="G277" i="16"/>
  <c r="U276" i="16"/>
  <c r="T276" i="16"/>
  <c r="O276" i="16"/>
  <c r="N276" i="16"/>
  <c r="M276" i="16"/>
  <c r="K276" i="16"/>
  <c r="I276" i="16"/>
  <c r="G276" i="16"/>
  <c r="T275" i="16"/>
  <c r="S275" i="16"/>
  <c r="R275" i="16"/>
  <c r="Q275" i="16"/>
  <c r="P275" i="16"/>
  <c r="N275" i="16"/>
  <c r="L275" i="16"/>
  <c r="J275" i="16"/>
  <c r="H275" i="16"/>
  <c r="F275" i="16"/>
  <c r="G275" i="16" s="1"/>
  <c r="E275" i="16"/>
  <c r="D275" i="16"/>
  <c r="U274" i="16"/>
  <c r="T274" i="16"/>
  <c r="N274" i="16"/>
  <c r="O274" i="16" s="1"/>
  <c r="M274" i="16"/>
  <c r="K274" i="16"/>
  <c r="I274" i="16"/>
  <c r="G274" i="16"/>
  <c r="U273" i="16"/>
  <c r="T273" i="16"/>
  <c r="O273" i="16"/>
  <c r="N273" i="16"/>
  <c r="M273" i="16"/>
  <c r="K273" i="16"/>
  <c r="I273" i="16"/>
  <c r="G273" i="16"/>
  <c r="U272" i="16"/>
  <c r="T272" i="16"/>
  <c r="O272" i="16"/>
  <c r="N272" i="16"/>
  <c r="M272" i="16"/>
  <c r="K272" i="16"/>
  <c r="I272" i="16"/>
  <c r="G272" i="16"/>
  <c r="U271" i="16"/>
  <c r="T271" i="16"/>
  <c r="N271" i="16"/>
  <c r="O271" i="16" s="1"/>
  <c r="M271" i="16"/>
  <c r="K271" i="16"/>
  <c r="I271" i="16"/>
  <c r="G271" i="16"/>
  <c r="U270" i="16"/>
  <c r="T270" i="16"/>
  <c r="N270" i="16"/>
  <c r="O270" i="16" s="1"/>
  <c r="M270" i="16"/>
  <c r="K270" i="16"/>
  <c r="I270" i="16"/>
  <c r="G270" i="16"/>
  <c r="U269" i="16"/>
  <c r="T269" i="16"/>
  <c r="O269" i="16"/>
  <c r="N269" i="16"/>
  <c r="M269" i="16"/>
  <c r="K269" i="16"/>
  <c r="I269" i="16"/>
  <c r="G269" i="16"/>
  <c r="U268" i="16"/>
  <c r="T268" i="16"/>
  <c r="N268" i="16"/>
  <c r="O268" i="16" s="1"/>
  <c r="M268" i="16"/>
  <c r="K268" i="16"/>
  <c r="I268" i="16"/>
  <c r="G268" i="16"/>
  <c r="S267" i="16"/>
  <c r="R267" i="16"/>
  <c r="Q267" i="16"/>
  <c r="P267" i="16"/>
  <c r="U267" i="16" s="1"/>
  <c r="L267" i="16"/>
  <c r="K267" i="16"/>
  <c r="J267" i="16"/>
  <c r="N267" i="16" s="1"/>
  <c r="O267" i="16" s="1"/>
  <c r="H267" i="16"/>
  <c r="F267" i="16"/>
  <c r="E267" i="16"/>
  <c r="D267" i="16"/>
  <c r="I267" i="16" s="1"/>
  <c r="U266" i="16"/>
  <c r="T266" i="16"/>
  <c r="O266" i="16"/>
  <c r="N266" i="16"/>
  <c r="M266" i="16"/>
  <c r="K266" i="16"/>
  <c r="I266" i="16"/>
  <c r="G266" i="16"/>
  <c r="U265" i="16"/>
  <c r="T265" i="16"/>
  <c r="O265" i="16"/>
  <c r="N265" i="16"/>
  <c r="M265" i="16"/>
  <c r="K265" i="16"/>
  <c r="I265" i="16"/>
  <c r="G265" i="16"/>
  <c r="U264" i="16"/>
  <c r="T264" i="16"/>
  <c r="O264" i="16"/>
  <c r="N264" i="16"/>
  <c r="M264" i="16"/>
  <c r="K264" i="16"/>
  <c r="I264" i="16"/>
  <c r="G264" i="16"/>
  <c r="U263" i="16"/>
  <c r="T263" i="16"/>
  <c r="O263" i="16"/>
  <c r="N263" i="16"/>
  <c r="M263" i="16"/>
  <c r="K263" i="16"/>
  <c r="I263" i="16"/>
  <c r="G263" i="16"/>
  <c r="S260" i="16"/>
  <c r="R260" i="16"/>
  <c r="Q260" i="16"/>
  <c r="P260" i="16"/>
  <c r="U260" i="16" s="1"/>
  <c r="L260" i="16"/>
  <c r="J260" i="16"/>
  <c r="H260" i="16"/>
  <c r="F260" i="16"/>
  <c r="N260" i="16" s="1"/>
  <c r="E260" i="16"/>
  <c r="O260" i="16" s="1"/>
  <c r="D260" i="16"/>
  <c r="G260" i="16" s="1"/>
  <c r="U259" i="16"/>
  <c r="T259" i="16"/>
  <c r="S259" i="16"/>
  <c r="R259" i="16"/>
  <c r="Q259" i="16"/>
  <c r="P259" i="16"/>
  <c r="N259" i="16"/>
  <c r="M259" i="16"/>
  <c r="L259" i="16"/>
  <c r="J259" i="16"/>
  <c r="H259" i="16"/>
  <c r="F259" i="16"/>
  <c r="E259" i="16"/>
  <c r="D259" i="16"/>
  <c r="U258" i="16"/>
  <c r="T258" i="16"/>
  <c r="O258" i="16"/>
  <c r="N258" i="16"/>
  <c r="M258" i="16"/>
  <c r="K258" i="16"/>
  <c r="I258" i="16"/>
  <c r="G258" i="16"/>
  <c r="U257" i="16"/>
  <c r="T257" i="16"/>
  <c r="N257" i="16"/>
  <c r="O257" i="16" s="1"/>
  <c r="M257" i="16"/>
  <c r="K257" i="16"/>
  <c r="I257" i="16"/>
  <c r="G257" i="16"/>
  <c r="U256" i="16"/>
  <c r="T256" i="16"/>
  <c r="O256" i="16"/>
  <c r="N256" i="16"/>
  <c r="M256" i="16"/>
  <c r="K256" i="16"/>
  <c r="I256" i="16"/>
  <c r="G256" i="16"/>
  <c r="U255" i="16"/>
  <c r="T255" i="16"/>
  <c r="N255" i="16"/>
  <c r="O255" i="16" s="1"/>
  <c r="M255" i="16"/>
  <c r="K255" i="16"/>
  <c r="I255" i="16"/>
  <c r="G255" i="16"/>
  <c r="S254" i="16"/>
  <c r="R254" i="16"/>
  <c r="T254" i="16" s="1"/>
  <c r="Q254" i="16"/>
  <c r="P254" i="16"/>
  <c r="U254" i="16" s="1"/>
  <c r="L254" i="16"/>
  <c r="J254" i="16"/>
  <c r="H254" i="16"/>
  <c r="F254" i="16"/>
  <c r="N254" i="16" s="1"/>
  <c r="E254" i="16"/>
  <c r="K254" i="16" s="1"/>
  <c r="D254" i="16"/>
  <c r="I254" i="16" s="1"/>
  <c r="U253" i="16"/>
  <c r="T253" i="16"/>
  <c r="O253" i="16"/>
  <c r="N253" i="16"/>
  <c r="M253" i="16"/>
  <c r="K253" i="16"/>
  <c r="I253" i="16"/>
  <c r="G253" i="16"/>
  <c r="U252" i="16"/>
  <c r="T252" i="16"/>
  <c r="N252" i="16"/>
  <c r="O252" i="16" s="1"/>
  <c r="M252" i="16"/>
  <c r="K252" i="16"/>
  <c r="I252" i="16"/>
  <c r="G252" i="16"/>
  <c r="U251" i="16"/>
  <c r="T251" i="16"/>
  <c r="O251" i="16"/>
  <c r="N251" i="16"/>
  <c r="M251" i="16"/>
  <c r="K251" i="16"/>
  <c r="I251" i="16"/>
  <c r="G251" i="16"/>
  <c r="U250" i="16"/>
  <c r="T250" i="16"/>
  <c r="N250" i="16"/>
  <c r="O250" i="16" s="1"/>
  <c r="M250" i="16"/>
  <c r="K250" i="16"/>
  <c r="I250" i="16"/>
  <c r="G250" i="16"/>
  <c r="U249" i="16"/>
  <c r="T249" i="16"/>
  <c r="N249" i="16"/>
  <c r="O249" i="16" s="1"/>
  <c r="M249" i="16"/>
  <c r="K249" i="16"/>
  <c r="I249" i="16"/>
  <c r="G249" i="16"/>
  <c r="U248" i="16"/>
  <c r="T248" i="16"/>
  <c r="O248" i="16"/>
  <c r="N248" i="16"/>
  <c r="M248" i="16"/>
  <c r="K248" i="16"/>
  <c r="I248" i="16"/>
  <c r="G248" i="16"/>
  <c r="S247" i="16"/>
  <c r="R247" i="16"/>
  <c r="Q247" i="16"/>
  <c r="P247" i="16"/>
  <c r="L247" i="16"/>
  <c r="J247" i="16"/>
  <c r="H247" i="16"/>
  <c r="F247" i="16"/>
  <c r="G247" i="16" s="1"/>
  <c r="E247" i="16"/>
  <c r="M247" i="16" s="1"/>
  <c r="D247" i="16"/>
  <c r="I247" i="16" s="1"/>
  <c r="U246" i="16"/>
  <c r="T246" i="16"/>
  <c r="O246" i="16"/>
  <c r="N246" i="16"/>
  <c r="M246" i="16"/>
  <c r="K246" i="16"/>
  <c r="I246" i="16"/>
  <c r="G246" i="16"/>
  <c r="U245" i="16"/>
  <c r="T245" i="16"/>
  <c r="O245" i="16"/>
  <c r="N245" i="16"/>
  <c r="M245" i="16"/>
  <c r="K245" i="16"/>
  <c r="I245" i="16"/>
  <c r="G245" i="16"/>
  <c r="U244" i="16"/>
  <c r="T244" i="16"/>
  <c r="O244" i="16"/>
  <c r="N244" i="16"/>
  <c r="M244" i="16"/>
  <c r="K244" i="16"/>
  <c r="I244" i="16"/>
  <c r="G244" i="16"/>
  <c r="U243" i="16"/>
  <c r="T243" i="16"/>
  <c r="N243" i="16"/>
  <c r="O243" i="16" s="1"/>
  <c r="M243" i="16"/>
  <c r="K243" i="16"/>
  <c r="I243" i="16"/>
  <c r="G243" i="16"/>
  <c r="U242" i="16"/>
  <c r="T242" i="16"/>
  <c r="N242" i="16"/>
  <c r="O242" i="16" s="1"/>
  <c r="M242" i="16"/>
  <c r="K242" i="16"/>
  <c r="I242" i="16"/>
  <c r="G242" i="16"/>
  <c r="U241" i="16"/>
  <c r="T241" i="16"/>
  <c r="O241" i="16"/>
  <c r="N241" i="16"/>
  <c r="M241" i="16"/>
  <c r="K241" i="16"/>
  <c r="I241" i="16"/>
  <c r="G241" i="16"/>
  <c r="T240" i="16"/>
  <c r="S240" i="16"/>
  <c r="R240" i="16"/>
  <c r="Q240" i="16"/>
  <c r="P240" i="16"/>
  <c r="L240" i="16"/>
  <c r="M240" i="16" s="1"/>
  <c r="J240" i="16"/>
  <c r="H240" i="16"/>
  <c r="F240" i="16"/>
  <c r="E240" i="16"/>
  <c r="D240" i="16"/>
  <c r="G240" i="16" s="1"/>
  <c r="U239" i="16"/>
  <c r="T239" i="16"/>
  <c r="O239" i="16"/>
  <c r="N239" i="16"/>
  <c r="M239" i="16"/>
  <c r="K239" i="16"/>
  <c r="I239" i="16"/>
  <c r="G239" i="16"/>
  <c r="U238" i="16"/>
  <c r="T238" i="16"/>
  <c r="O238" i="16"/>
  <c r="N238" i="16"/>
  <c r="M238" i="16"/>
  <c r="K238" i="16"/>
  <c r="I238" i="16"/>
  <c r="G238" i="16"/>
  <c r="U237" i="16"/>
  <c r="T237" i="16"/>
  <c r="O237" i="16"/>
  <c r="N237" i="16"/>
  <c r="M237" i="16"/>
  <c r="K237" i="16"/>
  <c r="I237" i="16"/>
  <c r="G237" i="16"/>
  <c r="U236" i="16"/>
  <c r="T236" i="16"/>
  <c r="O236" i="16"/>
  <c r="N236" i="16"/>
  <c r="M236" i="16"/>
  <c r="K236" i="16"/>
  <c r="I236" i="16"/>
  <c r="G236" i="16"/>
  <c r="U235" i="16"/>
  <c r="T235" i="16"/>
  <c r="O235" i="16"/>
  <c r="N235" i="16"/>
  <c r="M235" i="16"/>
  <c r="K235" i="16"/>
  <c r="I235" i="16"/>
  <c r="G235" i="16"/>
  <c r="U234" i="16"/>
  <c r="T234" i="16"/>
  <c r="O234" i="16"/>
  <c r="N234" i="16"/>
  <c r="M234" i="16"/>
  <c r="K234" i="16"/>
  <c r="I234" i="16"/>
  <c r="G234" i="16"/>
  <c r="U231" i="16"/>
  <c r="S231" i="16"/>
  <c r="T231" i="16" s="1"/>
  <c r="R231" i="16"/>
  <c r="Q231" i="16"/>
  <c r="P231" i="16"/>
  <c r="L231" i="16"/>
  <c r="J231" i="16"/>
  <c r="H231" i="16"/>
  <c r="F231" i="16"/>
  <c r="E231" i="16"/>
  <c r="K231" i="16" s="1"/>
  <c r="D231" i="16"/>
  <c r="S230" i="16"/>
  <c r="R230" i="16"/>
  <c r="T230" i="16" s="1"/>
  <c r="Q230" i="16"/>
  <c r="P230" i="16"/>
  <c r="U230" i="16" s="1"/>
  <c r="N230" i="16"/>
  <c r="L230" i="16"/>
  <c r="J230" i="16"/>
  <c r="H230" i="16"/>
  <c r="F230" i="16"/>
  <c r="E230" i="16"/>
  <c r="K230" i="16" s="1"/>
  <c r="D230" i="16"/>
  <c r="I230" i="16" s="1"/>
  <c r="U229" i="16"/>
  <c r="T229" i="16"/>
  <c r="O229" i="16"/>
  <c r="N229" i="16"/>
  <c r="M229" i="16"/>
  <c r="K229" i="16"/>
  <c r="I229" i="16"/>
  <c r="G229" i="16"/>
  <c r="U228" i="16"/>
  <c r="T228" i="16"/>
  <c r="N228" i="16"/>
  <c r="O228" i="16" s="1"/>
  <c r="M228" i="16"/>
  <c r="K228" i="16"/>
  <c r="I228" i="16"/>
  <c r="G228" i="16"/>
  <c r="U227" i="16"/>
  <c r="T227" i="16"/>
  <c r="O227" i="16"/>
  <c r="N227" i="16"/>
  <c r="M227" i="16"/>
  <c r="K227" i="16"/>
  <c r="I227" i="16"/>
  <c r="G227" i="16"/>
  <c r="U226" i="16"/>
  <c r="T226" i="16"/>
  <c r="N226" i="16"/>
  <c r="O226" i="16" s="1"/>
  <c r="M226" i="16"/>
  <c r="K226" i="16"/>
  <c r="I226" i="16"/>
  <c r="G226" i="16"/>
  <c r="U225" i="16"/>
  <c r="T225" i="16"/>
  <c r="O225" i="16"/>
  <c r="N225" i="16"/>
  <c r="M225" i="16"/>
  <c r="K225" i="16"/>
  <c r="I225" i="16"/>
  <c r="G225" i="16"/>
  <c r="S224" i="16"/>
  <c r="R224" i="16"/>
  <c r="Q224" i="16"/>
  <c r="P224" i="16"/>
  <c r="L224" i="16"/>
  <c r="J224" i="16"/>
  <c r="H224" i="16"/>
  <c r="F224" i="16"/>
  <c r="E224" i="16"/>
  <c r="M224" i="16" s="1"/>
  <c r="D224" i="16"/>
  <c r="I224" i="16" s="1"/>
  <c r="U223" i="16"/>
  <c r="T223" i="16"/>
  <c r="O223" i="16"/>
  <c r="N223" i="16"/>
  <c r="M223" i="16"/>
  <c r="K223" i="16"/>
  <c r="I223" i="16"/>
  <c r="G223" i="16"/>
  <c r="U222" i="16"/>
  <c r="T222" i="16"/>
  <c r="O222" i="16"/>
  <c r="N222" i="16"/>
  <c r="M222" i="16"/>
  <c r="K222" i="16"/>
  <c r="I222" i="16"/>
  <c r="G222" i="16"/>
  <c r="U221" i="16"/>
  <c r="T221" i="16"/>
  <c r="O221" i="16"/>
  <c r="N221" i="16"/>
  <c r="M221" i="16"/>
  <c r="K221" i="16"/>
  <c r="I221" i="16"/>
  <c r="G221" i="16"/>
  <c r="U220" i="16"/>
  <c r="T220" i="16"/>
  <c r="O220" i="16"/>
  <c r="N220" i="16"/>
  <c r="M220" i="16"/>
  <c r="K220" i="16"/>
  <c r="I220" i="16"/>
  <c r="G220" i="16"/>
  <c r="U219" i="16"/>
  <c r="T219" i="16"/>
  <c r="O219" i="16"/>
  <c r="N219" i="16"/>
  <c r="M219" i="16"/>
  <c r="K219" i="16"/>
  <c r="I219" i="16"/>
  <c r="G219" i="16"/>
  <c r="U218" i="16"/>
  <c r="T218" i="16"/>
  <c r="O218" i="16"/>
  <c r="N218" i="16"/>
  <c r="M218" i="16"/>
  <c r="K218" i="16"/>
  <c r="I218" i="16"/>
  <c r="G218" i="16"/>
  <c r="U217" i="16"/>
  <c r="T217" i="16"/>
  <c r="O217" i="16"/>
  <c r="N217" i="16"/>
  <c r="M217" i="16"/>
  <c r="K217" i="16"/>
  <c r="I217" i="16"/>
  <c r="G217" i="16"/>
  <c r="T216" i="16"/>
  <c r="S216" i="16"/>
  <c r="R216" i="16"/>
  <c r="Q216" i="16"/>
  <c r="P216" i="16"/>
  <c r="L216" i="16"/>
  <c r="M216" i="16" s="1"/>
  <c r="J216" i="16"/>
  <c r="I216" i="16"/>
  <c r="H216" i="16"/>
  <c r="F216" i="16"/>
  <c r="E216" i="16"/>
  <c r="D216" i="16"/>
  <c r="U215" i="16"/>
  <c r="T215" i="16"/>
  <c r="O215" i="16"/>
  <c r="N215" i="16"/>
  <c r="M215" i="16"/>
  <c r="K215" i="16"/>
  <c r="I215" i="16"/>
  <c r="G215" i="16"/>
  <c r="U214" i="16"/>
  <c r="T214" i="16"/>
  <c r="O214" i="16"/>
  <c r="N214" i="16"/>
  <c r="M214" i="16"/>
  <c r="K214" i="16"/>
  <c r="I214" i="16"/>
  <c r="G214" i="16"/>
  <c r="U213" i="16"/>
  <c r="T213" i="16"/>
  <c r="O213" i="16"/>
  <c r="N213" i="16"/>
  <c r="M213" i="16"/>
  <c r="K213" i="16"/>
  <c r="I213" i="16"/>
  <c r="G213" i="16"/>
  <c r="U212" i="16"/>
  <c r="T212" i="16"/>
  <c r="O212" i="16"/>
  <c r="N212" i="16"/>
  <c r="M212" i="16"/>
  <c r="K212" i="16"/>
  <c r="I212" i="16"/>
  <c r="G212" i="16"/>
  <c r="U211" i="16"/>
  <c r="T211" i="16"/>
  <c r="O211" i="16"/>
  <c r="N211" i="16"/>
  <c r="M211" i="16"/>
  <c r="K211" i="16"/>
  <c r="I211" i="16"/>
  <c r="G211" i="16"/>
  <c r="U210" i="16"/>
  <c r="T210" i="16"/>
  <c r="O210" i="16"/>
  <c r="N210" i="16"/>
  <c r="M210" i="16"/>
  <c r="K210" i="16"/>
  <c r="I210" i="16"/>
  <c r="G210" i="16"/>
  <c r="U209" i="16"/>
  <c r="T209" i="16"/>
  <c r="O209" i="16"/>
  <c r="N209" i="16"/>
  <c r="M209" i="16"/>
  <c r="K209" i="16"/>
  <c r="I209" i="16"/>
  <c r="G209" i="16"/>
  <c r="U208" i="16"/>
  <c r="T208" i="16"/>
  <c r="O208" i="16"/>
  <c r="N208" i="16"/>
  <c r="M208" i="16"/>
  <c r="K208" i="16"/>
  <c r="I208" i="16"/>
  <c r="G208" i="16"/>
  <c r="U205" i="16"/>
  <c r="S205" i="16"/>
  <c r="R205" i="16"/>
  <c r="Q205" i="16"/>
  <c r="P205" i="16"/>
  <c r="L205" i="16"/>
  <c r="J205" i="16"/>
  <c r="H205" i="16"/>
  <c r="F205" i="16"/>
  <c r="E205" i="16"/>
  <c r="D205" i="16"/>
  <c r="I205" i="16" s="1"/>
  <c r="T204" i="16"/>
  <c r="S204" i="16"/>
  <c r="R204" i="16"/>
  <c r="Q204" i="16"/>
  <c r="P204" i="16"/>
  <c r="U204" i="16" s="1"/>
  <c r="N204" i="16"/>
  <c r="L204" i="16"/>
  <c r="M204" i="16" s="1"/>
  <c r="J204" i="16"/>
  <c r="H204" i="16"/>
  <c r="F204" i="16"/>
  <c r="E204" i="16"/>
  <c r="D204" i="16"/>
  <c r="I204" i="16" s="1"/>
  <c r="U203" i="16"/>
  <c r="T203" i="16"/>
  <c r="O203" i="16"/>
  <c r="N203" i="16"/>
  <c r="M203" i="16"/>
  <c r="K203" i="16"/>
  <c r="I203" i="16"/>
  <c r="G203" i="16"/>
  <c r="U202" i="16"/>
  <c r="T202" i="16"/>
  <c r="O202" i="16"/>
  <c r="N202" i="16"/>
  <c r="M202" i="16"/>
  <c r="K202" i="16"/>
  <c r="I202" i="16"/>
  <c r="G202" i="16"/>
  <c r="U201" i="16"/>
  <c r="T201" i="16"/>
  <c r="O201" i="16"/>
  <c r="N201" i="16"/>
  <c r="M201" i="16"/>
  <c r="K201" i="16"/>
  <c r="I201" i="16"/>
  <c r="G201" i="16"/>
  <c r="U200" i="16"/>
  <c r="T200" i="16"/>
  <c r="O200" i="16"/>
  <c r="N200" i="16"/>
  <c r="M200" i="16"/>
  <c r="K200" i="16"/>
  <c r="I200" i="16"/>
  <c r="G200" i="16"/>
  <c r="U199" i="16"/>
  <c r="T199" i="16"/>
  <c r="N199" i="16"/>
  <c r="O199" i="16" s="1"/>
  <c r="M199" i="16"/>
  <c r="K199" i="16"/>
  <c r="I199" i="16"/>
  <c r="G199" i="16"/>
  <c r="S198" i="16"/>
  <c r="R198" i="16"/>
  <c r="Q198" i="16"/>
  <c r="P198" i="16"/>
  <c r="L198" i="16"/>
  <c r="J198" i="16"/>
  <c r="H198" i="16"/>
  <c r="F198" i="16"/>
  <c r="E198" i="16"/>
  <c r="M198" i="16" s="1"/>
  <c r="D198" i="16"/>
  <c r="I198" i="16" s="1"/>
  <c r="U197" i="16"/>
  <c r="T197" i="16"/>
  <c r="O197" i="16"/>
  <c r="N197" i="16"/>
  <c r="M197" i="16"/>
  <c r="K197" i="16"/>
  <c r="I197" i="16"/>
  <c r="G197" i="16"/>
  <c r="U196" i="16"/>
  <c r="T196" i="16"/>
  <c r="O196" i="16"/>
  <c r="N196" i="16"/>
  <c r="M196" i="16"/>
  <c r="K196" i="16"/>
  <c r="I196" i="16"/>
  <c r="G196" i="16"/>
  <c r="U195" i="16"/>
  <c r="T195" i="16"/>
  <c r="O195" i="16"/>
  <c r="N195" i="16"/>
  <c r="M195" i="16"/>
  <c r="K195" i="16"/>
  <c r="I195" i="16"/>
  <c r="G195" i="16"/>
  <c r="U194" i="16"/>
  <c r="T194" i="16"/>
  <c r="O194" i="16"/>
  <c r="N194" i="16"/>
  <c r="M194" i="16"/>
  <c r="K194" i="16"/>
  <c r="I194" i="16"/>
  <c r="G194" i="16"/>
  <c r="U193" i="16"/>
  <c r="T193" i="16"/>
  <c r="O193" i="16"/>
  <c r="N193" i="16"/>
  <c r="M193" i="16"/>
  <c r="K193" i="16"/>
  <c r="I193" i="16"/>
  <c r="G193" i="16"/>
  <c r="U192" i="16"/>
  <c r="T192" i="16"/>
  <c r="O192" i="16"/>
  <c r="N192" i="16"/>
  <c r="M192" i="16"/>
  <c r="K192" i="16"/>
  <c r="I192" i="16"/>
  <c r="G192" i="16"/>
  <c r="T191" i="16"/>
  <c r="S191" i="16"/>
  <c r="R191" i="16"/>
  <c r="Q191" i="16"/>
  <c r="P191" i="16"/>
  <c r="U191" i="16" s="1"/>
  <c r="M191" i="16"/>
  <c r="L191" i="16"/>
  <c r="J191" i="16"/>
  <c r="H191" i="16"/>
  <c r="F191" i="16"/>
  <c r="E191" i="16"/>
  <c r="D191" i="16"/>
  <c r="U190" i="16"/>
  <c r="T190" i="16"/>
  <c r="O190" i="16"/>
  <c r="N190" i="16"/>
  <c r="M190" i="16"/>
  <c r="K190" i="16"/>
  <c r="I190" i="16"/>
  <c r="G190" i="16"/>
  <c r="U189" i="16"/>
  <c r="T189" i="16"/>
  <c r="O189" i="16"/>
  <c r="N189" i="16"/>
  <c r="M189" i="16"/>
  <c r="K189" i="16"/>
  <c r="I189" i="16"/>
  <c r="G189" i="16"/>
  <c r="U188" i="16"/>
  <c r="T188" i="16"/>
  <c r="O188" i="16"/>
  <c r="N188" i="16"/>
  <c r="M188" i="16"/>
  <c r="K188" i="16"/>
  <c r="I188" i="16"/>
  <c r="G188" i="16"/>
  <c r="U187" i="16"/>
  <c r="T187" i="16"/>
  <c r="O187" i="16"/>
  <c r="N187" i="16"/>
  <c r="M187" i="16"/>
  <c r="K187" i="16"/>
  <c r="I187" i="16"/>
  <c r="G187" i="16"/>
  <c r="U186" i="16"/>
  <c r="T186" i="16"/>
  <c r="O186" i="16"/>
  <c r="N186" i="16"/>
  <c r="M186" i="16"/>
  <c r="K186" i="16"/>
  <c r="I186" i="16"/>
  <c r="G186" i="16"/>
  <c r="S185" i="16"/>
  <c r="T185" i="16" s="1"/>
  <c r="R185" i="16"/>
  <c r="Q185" i="16"/>
  <c r="P185" i="16"/>
  <c r="L185" i="16"/>
  <c r="M185" i="16" s="1"/>
  <c r="J185" i="16"/>
  <c r="K185" i="16" s="1"/>
  <c r="H185" i="16"/>
  <c r="F185" i="16"/>
  <c r="E185" i="16"/>
  <c r="D185" i="16"/>
  <c r="U184" i="16"/>
  <c r="T184" i="16"/>
  <c r="N184" i="16"/>
  <c r="O184" i="16" s="1"/>
  <c r="M184" i="16"/>
  <c r="K184" i="16"/>
  <c r="I184" i="16"/>
  <c r="G184" i="16"/>
  <c r="U183" i="16"/>
  <c r="T183" i="16"/>
  <c r="O183" i="16"/>
  <c r="N183" i="16"/>
  <c r="M183" i="16"/>
  <c r="K183" i="16"/>
  <c r="I183" i="16"/>
  <c r="G183" i="16"/>
  <c r="U182" i="16"/>
  <c r="T182" i="16"/>
  <c r="O182" i="16"/>
  <c r="N182" i="16"/>
  <c r="M182" i="16"/>
  <c r="K182" i="16"/>
  <c r="I182" i="16"/>
  <c r="G182" i="16"/>
  <c r="U181" i="16"/>
  <c r="T181" i="16"/>
  <c r="O181" i="16"/>
  <c r="N181" i="16"/>
  <c r="M181" i="16"/>
  <c r="K181" i="16"/>
  <c r="I181" i="16"/>
  <c r="G181" i="16"/>
  <c r="U180" i="16"/>
  <c r="T180" i="16"/>
  <c r="N180" i="16"/>
  <c r="O180" i="16" s="1"/>
  <c r="M180" i="16"/>
  <c r="K180" i="16"/>
  <c r="I180" i="16"/>
  <c r="G180" i="16"/>
  <c r="S179" i="16"/>
  <c r="R179" i="16"/>
  <c r="T179" i="16" s="1"/>
  <c r="Q179" i="16"/>
  <c r="P179" i="16"/>
  <c r="U179" i="16" s="1"/>
  <c r="L179" i="16"/>
  <c r="J179" i="16"/>
  <c r="H179" i="16"/>
  <c r="F179" i="16"/>
  <c r="N179" i="16" s="1"/>
  <c r="E179" i="16"/>
  <c r="D179" i="16"/>
  <c r="G179" i="16" s="1"/>
  <c r="U178" i="16"/>
  <c r="T178" i="16"/>
  <c r="O178" i="16"/>
  <c r="N178" i="16"/>
  <c r="M178" i="16"/>
  <c r="K178" i="16"/>
  <c r="I178" i="16"/>
  <c r="G178" i="16"/>
  <c r="U177" i="16"/>
  <c r="T177" i="16"/>
  <c r="O177" i="16"/>
  <c r="N177" i="16"/>
  <c r="M177" i="16"/>
  <c r="K177" i="16"/>
  <c r="I177" i="16"/>
  <c r="G177" i="16"/>
  <c r="U176" i="16"/>
  <c r="T176" i="16"/>
  <c r="O176" i="16"/>
  <c r="N176" i="16"/>
  <c r="M176" i="16"/>
  <c r="K176" i="16"/>
  <c r="I176" i="16"/>
  <c r="G176" i="16"/>
  <c r="U175" i="16"/>
  <c r="T175" i="16"/>
  <c r="O175" i="16"/>
  <c r="N175" i="16"/>
  <c r="M175" i="16"/>
  <c r="K175" i="16"/>
  <c r="I175" i="16"/>
  <c r="G175" i="16"/>
  <c r="U174" i="16"/>
  <c r="T174" i="16"/>
  <c r="O174" i="16"/>
  <c r="N174" i="16"/>
  <c r="M174" i="16"/>
  <c r="K174" i="16"/>
  <c r="I174" i="16"/>
  <c r="G174" i="16"/>
  <c r="U173" i="16"/>
  <c r="T173" i="16"/>
  <c r="O173" i="16"/>
  <c r="N173" i="16"/>
  <c r="M173" i="16"/>
  <c r="K173" i="16"/>
  <c r="I173" i="16"/>
  <c r="G173" i="16"/>
  <c r="S170" i="16"/>
  <c r="R170" i="16"/>
  <c r="Q170" i="16"/>
  <c r="P170" i="16"/>
  <c r="L170" i="16"/>
  <c r="J170" i="16"/>
  <c r="K170" i="16" s="1"/>
  <c r="I170" i="16"/>
  <c r="H170" i="16"/>
  <c r="F170" i="16"/>
  <c r="G170" i="16" s="1"/>
  <c r="E170" i="16"/>
  <c r="D170" i="16"/>
  <c r="S169" i="16"/>
  <c r="R169" i="16"/>
  <c r="Q169" i="16"/>
  <c r="P169" i="16"/>
  <c r="L169" i="16"/>
  <c r="J169" i="16"/>
  <c r="H169" i="16"/>
  <c r="F169" i="16"/>
  <c r="E169" i="16"/>
  <c r="D169" i="16"/>
  <c r="U168" i="16"/>
  <c r="T168" i="16"/>
  <c r="N168" i="16"/>
  <c r="O168" i="16" s="1"/>
  <c r="M168" i="16"/>
  <c r="K168" i="16"/>
  <c r="I168" i="16"/>
  <c r="G168" i="16"/>
  <c r="U167" i="16"/>
  <c r="T167" i="16"/>
  <c r="N167" i="16"/>
  <c r="O167" i="16" s="1"/>
  <c r="M167" i="16"/>
  <c r="K167" i="16"/>
  <c r="I167" i="16"/>
  <c r="G167" i="16"/>
  <c r="U166" i="16"/>
  <c r="T166" i="16"/>
  <c r="O166" i="16"/>
  <c r="N166" i="16"/>
  <c r="M166" i="16"/>
  <c r="K166" i="16"/>
  <c r="I166" i="16"/>
  <c r="G166" i="16"/>
  <c r="U165" i="16"/>
  <c r="T165" i="16"/>
  <c r="N165" i="16"/>
  <c r="O165" i="16" s="1"/>
  <c r="M165" i="16"/>
  <c r="K165" i="16"/>
  <c r="I165" i="16"/>
  <c r="G165" i="16"/>
  <c r="U164" i="16"/>
  <c r="T164" i="16"/>
  <c r="O164" i="16"/>
  <c r="N164" i="16"/>
  <c r="M164" i="16"/>
  <c r="K164" i="16"/>
  <c r="I164" i="16"/>
  <c r="G164" i="16"/>
  <c r="S163" i="16"/>
  <c r="R163" i="16"/>
  <c r="T163" i="16" s="1"/>
  <c r="Q163" i="16"/>
  <c r="P163" i="16"/>
  <c r="U163" i="16" s="1"/>
  <c r="L163" i="16"/>
  <c r="J163" i="16"/>
  <c r="H163" i="16"/>
  <c r="F163" i="16"/>
  <c r="E163" i="16"/>
  <c r="O163" i="16" s="1"/>
  <c r="D163" i="16"/>
  <c r="U162" i="16"/>
  <c r="T162" i="16"/>
  <c r="O162" i="16"/>
  <c r="N162" i="16"/>
  <c r="M162" i="16"/>
  <c r="K162" i="16"/>
  <c r="I162" i="16"/>
  <c r="G162" i="16"/>
  <c r="U161" i="16"/>
  <c r="T161" i="16"/>
  <c r="O161" i="16"/>
  <c r="N161" i="16"/>
  <c r="M161" i="16"/>
  <c r="K161" i="16"/>
  <c r="I161" i="16"/>
  <c r="G161" i="16"/>
  <c r="U160" i="16"/>
  <c r="T160" i="16"/>
  <c r="O160" i="16"/>
  <c r="N160" i="16"/>
  <c r="M160" i="16"/>
  <c r="K160" i="16"/>
  <c r="I160" i="16"/>
  <c r="G160" i="16"/>
  <c r="U159" i="16"/>
  <c r="T159" i="16"/>
  <c r="O159" i="16"/>
  <c r="N159" i="16"/>
  <c r="M159" i="16"/>
  <c r="K159" i="16"/>
  <c r="I159" i="16"/>
  <c r="G159" i="16"/>
  <c r="U158" i="16"/>
  <c r="T158" i="16"/>
  <c r="O158" i="16"/>
  <c r="N158" i="16"/>
  <c r="M158" i="16"/>
  <c r="K158" i="16"/>
  <c r="I158" i="16"/>
  <c r="G158" i="16"/>
  <c r="S157" i="16"/>
  <c r="R157" i="16"/>
  <c r="T157" i="16" s="1"/>
  <c r="Q157" i="16"/>
  <c r="P157" i="16"/>
  <c r="U157" i="16" s="1"/>
  <c r="N157" i="16"/>
  <c r="L157" i="16"/>
  <c r="J157" i="16"/>
  <c r="H157" i="16"/>
  <c r="F157" i="16"/>
  <c r="E157" i="16"/>
  <c r="K157" i="16" s="1"/>
  <c r="D157" i="16"/>
  <c r="G157" i="16" s="1"/>
  <c r="U156" i="16"/>
  <c r="T156" i="16"/>
  <c r="O156" i="16"/>
  <c r="N156" i="16"/>
  <c r="M156" i="16"/>
  <c r="K156" i="16"/>
  <c r="I156" i="16"/>
  <c r="G156" i="16"/>
  <c r="U155" i="16"/>
  <c r="T155" i="16"/>
  <c r="O155" i="16"/>
  <c r="N155" i="16"/>
  <c r="M155" i="16"/>
  <c r="K155" i="16"/>
  <c r="I155" i="16"/>
  <c r="G155" i="16"/>
  <c r="U154" i="16"/>
  <c r="T154" i="16"/>
  <c r="O154" i="16"/>
  <c r="N154" i="16"/>
  <c r="M154" i="16"/>
  <c r="K154" i="16"/>
  <c r="I154" i="16"/>
  <c r="G154" i="16"/>
  <c r="U153" i="16"/>
  <c r="T153" i="16"/>
  <c r="O153" i="16"/>
  <c r="N153" i="16"/>
  <c r="M153" i="16"/>
  <c r="K153" i="16"/>
  <c r="I153" i="16"/>
  <c r="G153" i="16"/>
  <c r="U152" i="16"/>
  <c r="T152" i="16"/>
  <c r="O152" i="16"/>
  <c r="N152" i="16"/>
  <c r="M152" i="16"/>
  <c r="K152" i="16"/>
  <c r="I152" i="16"/>
  <c r="G152" i="16"/>
  <c r="U151" i="16"/>
  <c r="T151" i="16"/>
  <c r="O151" i="16"/>
  <c r="N151" i="16"/>
  <c r="M151" i="16"/>
  <c r="K151" i="16"/>
  <c r="I151" i="16"/>
  <c r="G151" i="16"/>
  <c r="S150" i="16"/>
  <c r="R150" i="16"/>
  <c r="Q150" i="16"/>
  <c r="P150" i="16"/>
  <c r="L150" i="16"/>
  <c r="J150" i="16"/>
  <c r="H150" i="16"/>
  <c r="I150" i="16" s="1"/>
  <c r="F150" i="16"/>
  <c r="G150" i="16" s="1"/>
  <c r="E150" i="16"/>
  <c r="M150" i="16" s="1"/>
  <c r="D150" i="16"/>
  <c r="U149" i="16"/>
  <c r="T149" i="16"/>
  <c r="N149" i="16"/>
  <c r="O149" i="16" s="1"/>
  <c r="M149" i="16"/>
  <c r="K149" i="16"/>
  <c r="I149" i="16"/>
  <c r="G149" i="16"/>
  <c r="U148" i="16"/>
  <c r="T148" i="16"/>
  <c r="O148" i="16"/>
  <c r="N148" i="16"/>
  <c r="M148" i="16"/>
  <c r="K148" i="16"/>
  <c r="I148" i="16"/>
  <c r="G148" i="16"/>
  <c r="U147" i="16"/>
  <c r="T147" i="16"/>
  <c r="O147" i="16"/>
  <c r="N147" i="16"/>
  <c r="M147" i="16"/>
  <c r="K147" i="16"/>
  <c r="I147" i="16"/>
  <c r="G147" i="16"/>
  <c r="U146" i="16"/>
  <c r="T146" i="16"/>
  <c r="N146" i="16"/>
  <c r="O146" i="16" s="1"/>
  <c r="M146" i="16"/>
  <c r="K146" i="16"/>
  <c r="I146" i="16"/>
  <c r="G146" i="16"/>
  <c r="U145" i="16"/>
  <c r="T145" i="16"/>
  <c r="N145" i="16"/>
  <c r="O145" i="16" s="1"/>
  <c r="M145" i="16"/>
  <c r="K145" i="16"/>
  <c r="I145" i="16"/>
  <c r="G145" i="16"/>
  <c r="S144" i="16"/>
  <c r="T144" i="16" s="1"/>
  <c r="R144" i="16"/>
  <c r="Q144" i="16"/>
  <c r="P144" i="16"/>
  <c r="L144" i="16"/>
  <c r="J144" i="16"/>
  <c r="I144" i="16"/>
  <c r="H144" i="16"/>
  <c r="F144" i="16"/>
  <c r="E144" i="16"/>
  <c r="D144" i="16"/>
  <c r="U143" i="16"/>
  <c r="T143" i="16"/>
  <c r="N143" i="16"/>
  <c r="O143" i="16" s="1"/>
  <c r="M143" i="16"/>
  <c r="K143" i="16"/>
  <c r="I143" i="16"/>
  <c r="G143" i="16"/>
  <c r="U142" i="16"/>
  <c r="T142" i="16"/>
  <c r="N142" i="16"/>
  <c r="O142" i="16" s="1"/>
  <c r="M142" i="16"/>
  <c r="K142" i="16"/>
  <c r="I142" i="16"/>
  <c r="G142" i="16"/>
  <c r="U141" i="16"/>
  <c r="T141" i="16"/>
  <c r="N141" i="16"/>
  <c r="O141" i="16" s="1"/>
  <c r="M141" i="16"/>
  <c r="K141" i="16"/>
  <c r="I141" i="16"/>
  <c r="G141" i="16"/>
  <c r="U140" i="16"/>
  <c r="T140" i="16"/>
  <c r="N140" i="16"/>
  <c r="O140" i="16" s="1"/>
  <c r="M140" i="16"/>
  <c r="K140" i="16"/>
  <c r="I140" i="16"/>
  <c r="G140" i="16"/>
  <c r="U139" i="16"/>
  <c r="T139" i="16"/>
  <c r="N139" i="16"/>
  <c r="O139" i="16" s="1"/>
  <c r="M139" i="16"/>
  <c r="K139" i="16"/>
  <c r="I139" i="16"/>
  <c r="G139" i="16"/>
  <c r="U138" i="16"/>
  <c r="T138" i="16"/>
  <c r="O138" i="16"/>
  <c r="N138" i="16"/>
  <c r="M138" i="16"/>
  <c r="K138" i="16"/>
  <c r="I138" i="16"/>
  <c r="G138" i="16"/>
  <c r="S137" i="16"/>
  <c r="R137" i="16"/>
  <c r="Q137" i="16"/>
  <c r="P137" i="16"/>
  <c r="L137" i="16"/>
  <c r="J137" i="16"/>
  <c r="U137" i="16" s="1"/>
  <c r="H137" i="16"/>
  <c r="F137" i="16"/>
  <c r="E137" i="16"/>
  <c r="D137" i="16"/>
  <c r="U136" i="16"/>
  <c r="T136" i="16"/>
  <c r="O136" i="16"/>
  <c r="N136" i="16"/>
  <c r="M136" i="16"/>
  <c r="K136" i="16"/>
  <c r="I136" i="16"/>
  <c r="G136" i="16"/>
  <c r="U135" i="16"/>
  <c r="T135" i="16"/>
  <c r="O135" i="16"/>
  <c r="N135" i="16"/>
  <c r="M135" i="16"/>
  <c r="K135" i="16"/>
  <c r="I135" i="16"/>
  <c r="G135" i="16"/>
  <c r="U134" i="16"/>
  <c r="T134" i="16"/>
  <c r="N134" i="16"/>
  <c r="O134" i="16" s="1"/>
  <c r="M134" i="16"/>
  <c r="K134" i="16"/>
  <c r="I134" i="16"/>
  <c r="G134" i="16"/>
  <c r="U133" i="16"/>
  <c r="T133" i="16"/>
  <c r="N133" i="16"/>
  <c r="O133" i="16" s="1"/>
  <c r="M133" i="16"/>
  <c r="K133" i="16"/>
  <c r="I133" i="16"/>
  <c r="G133" i="16"/>
  <c r="T132" i="16"/>
  <c r="S132" i="16"/>
  <c r="R132" i="16"/>
  <c r="Q132" i="16"/>
  <c r="P132" i="16"/>
  <c r="U132" i="16" s="1"/>
  <c r="L132" i="16"/>
  <c r="J132" i="16"/>
  <c r="H132" i="16"/>
  <c r="N132" i="16" s="1"/>
  <c r="G132" i="16"/>
  <c r="F132" i="16"/>
  <c r="E132" i="16"/>
  <c r="D132" i="16"/>
  <c r="U131" i="16"/>
  <c r="T131" i="16"/>
  <c r="O131" i="16"/>
  <c r="N131" i="16"/>
  <c r="M131" i="16"/>
  <c r="K131" i="16"/>
  <c r="I131" i="16"/>
  <c r="G131" i="16"/>
  <c r="U130" i="16"/>
  <c r="T130" i="16"/>
  <c r="O130" i="16"/>
  <c r="N130" i="16"/>
  <c r="M130" i="16"/>
  <c r="K130" i="16"/>
  <c r="I130" i="16"/>
  <c r="G130" i="16"/>
  <c r="U129" i="16"/>
  <c r="T129" i="16"/>
  <c r="N129" i="16"/>
  <c r="O129" i="16" s="1"/>
  <c r="M129" i="16"/>
  <c r="K129" i="16"/>
  <c r="I129" i="16"/>
  <c r="G129" i="16"/>
  <c r="U128" i="16"/>
  <c r="T128" i="16"/>
  <c r="O128" i="16"/>
  <c r="N128" i="16"/>
  <c r="M128" i="16"/>
  <c r="K128" i="16"/>
  <c r="I128" i="16"/>
  <c r="G128" i="16"/>
  <c r="U127" i="16"/>
  <c r="T127" i="16"/>
  <c r="N127" i="16"/>
  <c r="O127" i="16" s="1"/>
  <c r="M127" i="16"/>
  <c r="K127" i="16"/>
  <c r="I127" i="16"/>
  <c r="G127" i="16"/>
  <c r="S126" i="16"/>
  <c r="R126" i="16"/>
  <c r="Q126" i="16"/>
  <c r="P126" i="16"/>
  <c r="L126" i="16"/>
  <c r="J126" i="16"/>
  <c r="K126" i="16" s="1"/>
  <c r="H126" i="16"/>
  <c r="I126" i="16" s="1"/>
  <c r="G126" i="16"/>
  <c r="F126" i="16"/>
  <c r="E126" i="16"/>
  <c r="D126" i="16"/>
  <c r="U125" i="16"/>
  <c r="T125" i="16"/>
  <c r="O125" i="16"/>
  <c r="N125" i="16"/>
  <c r="M125" i="16"/>
  <c r="K125" i="16"/>
  <c r="I125" i="16"/>
  <c r="G125" i="16"/>
  <c r="U124" i="16"/>
  <c r="T124" i="16"/>
  <c r="N124" i="16"/>
  <c r="O124" i="16" s="1"/>
  <c r="M124" i="16"/>
  <c r="K124" i="16"/>
  <c r="I124" i="16"/>
  <c r="G124" i="16"/>
  <c r="U123" i="16"/>
  <c r="T123" i="16"/>
  <c r="O123" i="16"/>
  <c r="N123" i="16"/>
  <c r="M123" i="16"/>
  <c r="K123" i="16"/>
  <c r="I123" i="16"/>
  <c r="G123" i="16"/>
  <c r="U122" i="16"/>
  <c r="T122" i="16"/>
  <c r="N122" i="16"/>
  <c r="O122" i="16" s="1"/>
  <c r="M122" i="16"/>
  <c r="K122" i="16"/>
  <c r="I122" i="16"/>
  <c r="G122" i="16"/>
  <c r="S121" i="16"/>
  <c r="R121" i="16"/>
  <c r="Q121" i="16"/>
  <c r="P121" i="16"/>
  <c r="U121" i="16" s="1"/>
  <c r="L121" i="16"/>
  <c r="J121" i="16"/>
  <c r="H121" i="16"/>
  <c r="I121" i="16" s="1"/>
  <c r="F121" i="16"/>
  <c r="E121" i="16"/>
  <c r="D121" i="16"/>
  <c r="U120" i="16"/>
  <c r="T120" i="16"/>
  <c r="O120" i="16"/>
  <c r="N120" i="16"/>
  <c r="M120" i="16"/>
  <c r="K120" i="16"/>
  <c r="I120" i="16"/>
  <c r="G120" i="16"/>
  <c r="U119" i="16"/>
  <c r="T119" i="16"/>
  <c r="O119" i="16"/>
  <c r="N119" i="16"/>
  <c r="M119" i="16"/>
  <c r="K119" i="16"/>
  <c r="I119" i="16"/>
  <c r="G119" i="16"/>
  <c r="U118" i="16"/>
  <c r="T118" i="16"/>
  <c r="N118" i="16"/>
  <c r="O118" i="16" s="1"/>
  <c r="M118" i="16"/>
  <c r="K118" i="16"/>
  <c r="I118" i="16"/>
  <c r="G118" i="16"/>
  <c r="U117" i="16"/>
  <c r="T117" i="16"/>
  <c r="N117" i="16"/>
  <c r="O117" i="16" s="1"/>
  <c r="M117" i="16"/>
  <c r="K117" i="16"/>
  <c r="I117" i="16"/>
  <c r="G117" i="16"/>
  <c r="U116" i="16"/>
  <c r="T116" i="16"/>
  <c r="O116" i="16"/>
  <c r="N116" i="16"/>
  <c r="M116" i="16"/>
  <c r="K116" i="16"/>
  <c r="I116" i="16"/>
  <c r="G116" i="16"/>
  <c r="U115" i="16"/>
  <c r="T115" i="16"/>
  <c r="N115" i="16"/>
  <c r="O115" i="16" s="1"/>
  <c r="M115" i="16"/>
  <c r="K115" i="16"/>
  <c r="I115" i="16"/>
  <c r="G115" i="16"/>
  <c r="U114" i="16"/>
  <c r="T114" i="16"/>
  <c r="N114" i="16"/>
  <c r="O114" i="16" s="1"/>
  <c r="M114" i="16"/>
  <c r="K114" i="16"/>
  <c r="I114" i="16"/>
  <c r="G114" i="16"/>
  <c r="U113" i="16"/>
  <c r="T113" i="16"/>
  <c r="N113" i="16"/>
  <c r="O113" i="16" s="1"/>
  <c r="M113" i="16"/>
  <c r="K113" i="16"/>
  <c r="I113" i="16"/>
  <c r="G113" i="16"/>
  <c r="S112" i="16"/>
  <c r="R112" i="16"/>
  <c r="Q112" i="16"/>
  <c r="P112" i="16"/>
  <c r="L112" i="16"/>
  <c r="J112" i="16"/>
  <c r="U112" i="16" s="1"/>
  <c r="H112" i="16"/>
  <c r="G112" i="16"/>
  <c r="F112" i="16"/>
  <c r="E112" i="16"/>
  <c r="M112" i="16" s="1"/>
  <c r="D112" i="16"/>
  <c r="U111" i="16"/>
  <c r="T111" i="16"/>
  <c r="O111" i="16"/>
  <c r="N111" i="16"/>
  <c r="M111" i="16"/>
  <c r="K111" i="16"/>
  <c r="I111" i="16"/>
  <c r="G111" i="16"/>
  <c r="U110" i="16"/>
  <c r="T110" i="16"/>
  <c r="N110" i="16"/>
  <c r="O110" i="16" s="1"/>
  <c r="M110" i="16"/>
  <c r="K110" i="16"/>
  <c r="I110" i="16"/>
  <c r="G110" i="16"/>
  <c r="U109" i="16"/>
  <c r="T109" i="16"/>
  <c r="O109" i="16"/>
  <c r="N109" i="16"/>
  <c r="M109" i="16"/>
  <c r="K109" i="16"/>
  <c r="I109" i="16"/>
  <c r="G109" i="16"/>
  <c r="U108" i="16"/>
  <c r="T108" i="16"/>
  <c r="N108" i="16"/>
  <c r="O108" i="16" s="1"/>
  <c r="M108" i="16"/>
  <c r="K108" i="16"/>
  <c r="I108" i="16"/>
  <c r="G108" i="16"/>
  <c r="U107" i="16"/>
  <c r="T107" i="16"/>
  <c r="O107" i="16"/>
  <c r="N107" i="16"/>
  <c r="M107" i="16"/>
  <c r="K107" i="16"/>
  <c r="I107" i="16"/>
  <c r="G107" i="16"/>
  <c r="T106" i="16"/>
  <c r="S106" i="16"/>
  <c r="R106" i="16"/>
  <c r="Q106" i="16"/>
  <c r="P106" i="16"/>
  <c r="U106" i="16" s="1"/>
  <c r="L106" i="16"/>
  <c r="J106" i="16"/>
  <c r="H106" i="16"/>
  <c r="F106" i="16"/>
  <c r="E106" i="16"/>
  <c r="K106" i="16" s="1"/>
  <c r="D106" i="16"/>
  <c r="G106" i="16" s="1"/>
  <c r="U105" i="16"/>
  <c r="T105" i="16"/>
  <c r="N105" i="16"/>
  <c r="O105" i="16" s="1"/>
  <c r="M105" i="16"/>
  <c r="K105" i="16"/>
  <c r="I105" i="16"/>
  <c r="G105" i="16"/>
  <c r="S102" i="16"/>
  <c r="R102" i="16"/>
  <c r="Q102" i="16"/>
  <c r="P102" i="16"/>
  <c r="U102" i="16" s="1"/>
  <c r="L102" i="16"/>
  <c r="J102" i="16"/>
  <c r="H102" i="16"/>
  <c r="F102" i="16"/>
  <c r="E102" i="16"/>
  <c r="M102" i="16" s="1"/>
  <c r="D102" i="16"/>
  <c r="T101" i="16"/>
  <c r="S101" i="16"/>
  <c r="R101" i="16"/>
  <c r="Q101" i="16"/>
  <c r="P101" i="16"/>
  <c r="L101" i="16"/>
  <c r="M101" i="16" s="1"/>
  <c r="J101" i="16"/>
  <c r="H101" i="16"/>
  <c r="F101" i="16"/>
  <c r="E101" i="16"/>
  <c r="D101" i="16"/>
  <c r="U100" i="16"/>
  <c r="T100" i="16"/>
  <c r="O100" i="16"/>
  <c r="N100" i="16"/>
  <c r="M100" i="16"/>
  <c r="K100" i="16"/>
  <c r="I100" i="16"/>
  <c r="G100" i="16"/>
  <c r="U99" i="16"/>
  <c r="T99" i="16"/>
  <c r="N99" i="16"/>
  <c r="O99" i="16" s="1"/>
  <c r="M99" i="16"/>
  <c r="K99" i="16"/>
  <c r="I99" i="16"/>
  <c r="G99" i="16"/>
  <c r="U98" i="16"/>
  <c r="T98" i="16"/>
  <c r="O98" i="16"/>
  <c r="N98" i="16"/>
  <c r="M98" i="16"/>
  <c r="K98" i="16"/>
  <c r="I98" i="16"/>
  <c r="G98" i="16"/>
  <c r="U97" i="16"/>
  <c r="T97" i="16"/>
  <c r="N97" i="16"/>
  <c r="O97" i="16" s="1"/>
  <c r="M97" i="16"/>
  <c r="K97" i="16"/>
  <c r="I97" i="16"/>
  <c r="G97" i="16"/>
  <c r="S96" i="16"/>
  <c r="R96" i="16"/>
  <c r="T96" i="16" s="1"/>
  <c r="Q96" i="16"/>
  <c r="P96" i="16"/>
  <c r="U96" i="16" s="1"/>
  <c r="L96" i="16"/>
  <c r="J96" i="16"/>
  <c r="H96" i="16"/>
  <c r="F96" i="16"/>
  <c r="E96" i="16"/>
  <c r="D96" i="16"/>
  <c r="I96" i="16" s="1"/>
  <c r="U95" i="16"/>
  <c r="T95" i="16"/>
  <c r="N95" i="16"/>
  <c r="O95" i="16" s="1"/>
  <c r="M95" i="16"/>
  <c r="K95" i="16"/>
  <c r="I95" i="16"/>
  <c r="G95" i="16"/>
  <c r="U94" i="16"/>
  <c r="T94" i="16"/>
  <c r="O94" i="16"/>
  <c r="N94" i="16"/>
  <c r="M94" i="16"/>
  <c r="K94" i="16"/>
  <c r="I94" i="16"/>
  <c r="G94" i="16"/>
  <c r="U93" i="16"/>
  <c r="T93" i="16"/>
  <c r="O93" i="16"/>
  <c r="N93" i="16"/>
  <c r="M93" i="16"/>
  <c r="K93" i="16"/>
  <c r="I93" i="16"/>
  <c r="G93" i="16"/>
  <c r="U92" i="16"/>
  <c r="T92" i="16"/>
  <c r="N92" i="16"/>
  <c r="O92" i="16" s="1"/>
  <c r="M92" i="16"/>
  <c r="K92" i="16"/>
  <c r="I92" i="16"/>
  <c r="G92" i="16"/>
  <c r="S91" i="16"/>
  <c r="R91" i="16"/>
  <c r="T91" i="16" s="1"/>
  <c r="Q91" i="16"/>
  <c r="P91" i="16"/>
  <c r="U91" i="16" s="1"/>
  <c r="L91" i="16"/>
  <c r="J91" i="16"/>
  <c r="H91" i="16"/>
  <c r="F91" i="16"/>
  <c r="E91" i="16"/>
  <c r="M91" i="16" s="1"/>
  <c r="D91" i="16"/>
  <c r="U90" i="16"/>
  <c r="T90" i="16"/>
  <c r="N90" i="16"/>
  <c r="O90" i="16" s="1"/>
  <c r="M90" i="16"/>
  <c r="K90" i="16"/>
  <c r="I90" i="16"/>
  <c r="G90" i="16"/>
  <c r="U89" i="16"/>
  <c r="T89" i="16"/>
  <c r="N89" i="16"/>
  <c r="O89" i="16" s="1"/>
  <c r="M89" i="16"/>
  <c r="K89" i="16"/>
  <c r="I89" i="16"/>
  <c r="G89" i="16"/>
  <c r="U88" i="16"/>
  <c r="T88" i="16"/>
  <c r="N88" i="16"/>
  <c r="O88" i="16" s="1"/>
  <c r="M88" i="16"/>
  <c r="K88" i="16"/>
  <c r="I88" i="16"/>
  <c r="G88" i="16"/>
  <c r="S85" i="16"/>
  <c r="R85" i="16"/>
  <c r="Q85" i="16"/>
  <c r="P85" i="16"/>
  <c r="U85" i="16" s="1"/>
  <c r="O85" i="16"/>
  <c r="N85" i="16"/>
  <c r="L85" i="16"/>
  <c r="J85" i="16"/>
  <c r="H85" i="16"/>
  <c r="F85" i="16"/>
  <c r="E85" i="16"/>
  <c r="K85" i="16" s="1"/>
  <c r="D85" i="16"/>
  <c r="G85" i="16" s="1"/>
  <c r="S84" i="16"/>
  <c r="R84" i="16"/>
  <c r="Q84" i="16"/>
  <c r="P84" i="16"/>
  <c r="U84" i="16" s="1"/>
  <c r="L84" i="16"/>
  <c r="J84" i="16"/>
  <c r="H84" i="16"/>
  <c r="I84" i="16" s="1"/>
  <c r="F84" i="16"/>
  <c r="G84" i="16" s="1"/>
  <c r="E84" i="16"/>
  <c r="M84" i="16" s="1"/>
  <c r="D84" i="16"/>
  <c r="U83" i="16"/>
  <c r="T83" i="16"/>
  <c r="N83" i="16"/>
  <c r="O83" i="16" s="1"/>
  <c r="M83" i="16"/>
  <c r="K83" i="16"/>
  <c r="I83" i="16"/>
  <c r="G83" i="16"/>
  <c r="U82" i="16"/>
  <c r="T82" i="16"/>
  <c r="O82" i="16"/>
  <c r="N82" i="16"/>
  <c r="M82" i="16"/>
  <c r="K82" i="16"/>
  <c r="I82" i="16"/>
  <c r="G82" i="16"/>
  <c r="U81" i="16"/>
  <c r="T81" i="16"/>
  <c r="N81" i="16"/>
  <c r="O81" i="16" s="1"/>
  <c r="M81" i="16"/>
  <c r="K81" i="16"/>
  <c r="I81" i="16"/>
  <c r="G81" i="16"/>
  <c r="U80" i="16"/>
  <c r="T80" i="16"/>
  <c r="O80" i="16"/>
  <c r="N80" i="16"/>
  <c r="M80" i="16"/>
  <c r="K80" i="16"/>
  <c r="I80" i="16"/>
  <c r="G80" i="16"/>
  <c r="U79" i="16"/>
  <c r="T79" i="16"/>
  <c r="N79" i="16"/>
  <c r="O79" i="16" s="1"/>
  <c r="M79" i="16"/>
  <c r="K79" i="16"/>
  <c r="I79" i="16"/>
  <c r="G79" i="16"/>
  <c r="S78" i="16"/>
  <c r="R78" i="16"/>
  <c r="Q78" i="16"/>
  <c r="P78" i="16"/>
  <c r="L78" i="16"/>
  <c r="J78" i="16"/>
  <c r="H78" i="16"/>
  <c r="F78" i="16"/>
  <c r="E78" i="16"/>
  <c r="M78" i="16" s="1"/>
  <c r="D78" i="16"/>
  <c r="U77" i="16"/>
  <c r="T77" i="16"/>
  <c r="O77" i="16"/>
  <c r="N77" i="16"/>
  <c r="M77" i="16"/>
  <c r="K77" i="16"/>
  <c r="I77" i="16"/>
  <c r="G77" i="16"/>
  <c r="U76" i="16"/>
  <c r="T76" i="16"/>
  <c r="O76" i="16"/>
  <c r="N76" i="16"/>
  <c r="M76" i="16"/>
  <c r="K76" i="16"/>
  <c r="I76" i="16"/>
  <c r="G76" i="16"/>
  <c r="U75" i="16"/>
  <c r="T75" i="16"/>
  <c r="O75" i="16"/>
  <c r="N75" i="16"/>
  <c r="M75" i="16"/>
  <c r="K75" i="16"/>
  <c r="I75" i="16"/>
  <c r="G75" i="16"/>
  <c r="U74" i="16"/>
  <c r="T74" i="16"/>
  <c r="O74" i="16"/>
  <c r="N74" i="16"/>
  <c r="M74" i="16"/>
  <c r="K74" i="16"/>
  <c r="I74" i="16"/>
  <c r="G74" i="16"/>
  <c r="U73" i="16"/>
  <c r="T73" i="16"/>
  <c r="O73" i="16"/>
  <c r="N73" i="16"/>
  <c r="M73" i="16"/>
  <c r="K73" i="16"/>
  <c r="I73" i="16"/>
  <c r="G73" i="16"/>
  <c r="U72" i="16"/>
  <c r="T72" i="16"/>
  <c r="O72" i="16"/>
  <c r="N72" i="16"/>
  <c r="M72" i="16"/>
  <c r="K72" i="16"/>
  <c r="I72" i="16"/>
  <c r="G72" i="16"/>
  <c r="U71" i="16"/>
  <c r="T71" i="16"/>
  <c r="O71" i="16"/>
  <c r="N71" i="16"/>
  <c r="M71" i="16"/>
  <c r="K71" i="16"/>
  <c r="I71" i="16"/>
  <c r="G71" i="16"/>
  <c r="T70" i="16"/>
  <c r="S70" i="16"/>
  <c r="R70" i="16"/>
  <c r="Q70" i="16"/>
  <c r="P70" i="16"/>
  <c r="U70" i="16" s="1"/>
  <c r="L70" i="16"/>
  <c r="J70" i="16"/>
  <c r="H70" i="16"/>
  <c r="F70" i="16"/>
  <c r="E70" i="16"/>
  <c r="D70" i="16"/>
  <c r="U69" i="16"/>
  <c r="T69" i="16"/>
  <c r="O69" i="16"/>
  <c r="N69" i="16"/>
  <c r="M69" i="16"/>
  <c r="K69" i="16"/>
  <c r="I69" i="16"/>
  <c r="G69" i="16"/>
  <c r="U68" i="16"/>
  <c r="T68" i="16"/>
  <c r="O68" i="16"/>
  <c r="N68" i="16"/>
  <c r="M68" i="16"/>
  <c r="K68" i="16"/>
  <c r="I68" i="16"/>
  <c r="G68" i="16"/>
  <c r="U67" i="16"/>
  <c r="T67" i="16"/>
  <c r="O67" i="16"/>
  <c r="N67" i="16"/>
  <c r="M67" i="16"/>
  <c r="K67" i="16"/>
  <c r="I67" i="16"/>
  <c r="G67" i="16"/>
  <c r="U66" i="16"/>
  <c r="T66" i="16"/>
  <c r="O66" i="16"/>
  <c r="N66" i="16"/>
  <c r="M66" i="16"/>
  <c r="K66" i="16"/>
  <c r="I66" i="16"/>
  <c r="G66" i="16"/>
  <c r="U65" i="16"/>
  <c r="T65" i="16"/>
  <c r="O65" i="16"/>
  <c r="N65" i="16"/>
  <c r="M65" i="16"/>
  <c r="K65" i="16"/>
  <c r="I65" i="16"/>
  <c r="G65" i="16"/>
  <c r="U64" i="16"/>
  <c r="T64" i="16"/>
  <c r="O64" i="16"/>
  <c r="N64" i="16"/>
  <c r="M64" i="16"/>
  <c r="K64" i="16"/>
  <c r="I64" i="16"/>
  <c r="G64" i="16"/>
  <c r="S63" i="16"/>
  <c r="R63" i="16"/>
  <c r="T63" i="16" s="1"/>
  <c r="Q63" i="16"/>
  <c r="P63" i="16"/>
  <c r="U63" i="16" s="1"/>
  <c r="L63" i="16"/>
  <c r="J63" i="16"/>
  <c r="H63" i="16"/>
  <c r="G63" i="16"/>
  <c r="F63" i="16"/>
  <c r="N63" i="16" s="1"/>
  <c r="E63" i="16"/>
  <c r="K63" i="16" s="1"/>
  <c r="D63" i="16"/>
  <c r="I63" i="16" s="1"/>
  <c r="U62" i="16"/>
  <c r="T62" i="16"/>
  <c r="O62" i="16"/>
  <c r="N62" i="16"/>
  <c r="M62" i="16"/>
  <c r="K62" i="16"/>
  <c r="I62" i="16"/>
  <c r="G62" i="16"/>
  <c r="U61" i="16"/>
  <c r="T61" i="16"/>
  <c r="O61" i="16"/>
  <c r="N61" i="16"/>
  <c r="M61" i="16"/>
  <c r="K61" i="16"/>
  <c r="I61" i="16"/>
  <c r="G61" i="16"/>
  <c r="U60" i="16"/>
  <c r="T60" i="16"/>
  <c r="O60" i="16"/>
  <c r="N60" i="16"/>
  <c r="M60" i="16"/>
  <c r="K60" i="16"/>
  <c r="I60" i="16"/>
  <c r="G60" i="16"/>
  <c r="U59" i="16"/>
  <c r="T59" i="16"/>
  <c r="O59" i="16"/>
  <c r="N59" i="16"/>
  <c r="M59" i="16"/>
  <c r="K59" i="16"/>
  <c r="I59" i="16"/>
  <c r="G59" i="16"/>
  <c r="S58" i="16"/>
  <c r="R58" i="16"/>
  <c r="Q58" i="16"/>
  <c r="P58" i="16"/>
  <c r="L58" i="16"/>
  <c r="J58" i="16"/>
  <c r="I58" i="16"/>
  <c r="H58" i="16"/>
  <c r="F58" i="16"/>
  <c r="E58" i="16"/>
  <c r="D58" i="16"/>
  <c r="G58" i="16" s="1"/>
  <c r="U57" i="16"/>
  <c r="T57" i="16"/>
  <c r="O57" i="16"/>
  <c r="N57" i="16"/>
  <c r="M57" i="16"/>
  <c r="K57" i="16"/>
  <c r="I57" i="16"/>
  <c r="G57" i="16"/>
  <c r="S54" i="16"/>
  <c r="R54" i="16"/>
  <c r="Q54" i="16"/>
  <c r="P54" i="16"/>
  <c r="L54" i="16"/>
  <c r="J54" i="16"/>
  <c r="H54" i="16"/>
  <c r="F54" i="16"/>
  <c r="N54" i="16" s="1"/>
  <c r="E54" i="16"/>
  <c r="M54" i="16" s="1"/>
  <c r="D54" i="16"/>
  <c r="G54" i="16" s="1"/>
  <c r="T53" i="16"/>
  <c r="S53" i="16"/>
  <c r="R53" i="16"/>
  <c r="Q53" i="16"/>
  <c r="P53" i="16"/>
  <c r="L53" i="16"/>
  <c r="M53" i="16" s="1"/>
  <c r="J53" i="16"/>
  <c r="U53" i="16" s="1"/>
  <c r="H53" i="16"/>
  <c r="F53" i="16"/>
  <c r="E53" i="16"/>
  <c r="D53" i="16"/>
  <c r="U52" i="16"/>
  <c r="T52" i="16"/>
  <c r="O52" i="16"/>
  <c r="N52" i="16"/>
  <c r="M52" i="16"/>
  <c r="K52" i="16"/>
  <c r="I52" i="16"/>
  <c r="G52" i="16"/>
  <c r="U51" i="16"/>
  <c r="T51" i="16"/>
  <c r="O51" i="16"/>
  <c r="N51" i="16"/>
  <c r="M51" i="16"/>
  <c r="K51" i="16"/>
  <c r="I51" i="16"/>
  <c r="G51" i="16"/>
  <c r="U50" i="16"/>
  <c r="T50" i="16"/>
  <c r="O50" i="16"/>
  <c r="N50" i="16"/>
  <c r="M50" i="16"/>
  <c r="K50" i="16"/>
  <c r="I50" i="16"/>
  <c r="G50" i="16"/>
  <c r="U49" i="16"/>
  <c r="T49" i="16"/>
  <c r="O49" i="16"/>
  <c r="N49" i="16"/>
  <c r="M49" i="16"/>
  <c r="K49" i="16"/>
  <c r="I49" i="16"/>
  <c r="G49" i="16"/>
  <c r="U48" i="16"/>
  <c r="T48" i="16"/>
  <c r="O48" i="16"/>
  <c r="N48" i="16"/>
  <c r="M48" i="16"/>
  <c r="K48" i="16"/>
  <c r="I48" i="16"/>
  <c r="G48" i="16"/>
  <c r="S47" i="16"/>
  <c r="R47" i="16"/>
  <c r="T47" i="16" s="1"/>
  <c r="Q47" i="16"/>
  <c r="P47" i="16"/>
  <c r="U47" i="16" s="1"/>
  <c r="L47" i="16"/>
  <c r="J47" i="16"/>
  <c r="H47" i="16"/>
  <c r="F47" i="16"/>
  <c r="N47" i="16" s="1"/>
  <c r="E47" i="16"/>
  <c r="K47" i="16" s="1"/>
  <c r="D47" i="16"/>
  <c r="G47" i="16" s="1"/>
  <c r="U46" i="16"/>
  <c r="T46" i="16"/>
  <c r="N46" i="16"/>
  <c r="O46" i="16" s="1"/>
  <c r="M46" i="16"/>
  <c r="K46" i="16"/>
  <c r="I46" i="16"/>
  <c r="G46" i="16"/>
  <c r="U45" i="16"/>
  <c r="T45" i="16"/>
  <c r="O45" i="16"/>
  <c r="N45" i="16"/>
  <c r="M45" i="16"/>
  <c r="K45" i="16"/>
  <c r="I45" i="16"/>
  <c r="G45" i="16"/>
  <c r="U44" i="16"/>
  <c r="T44" i="16"/>
  <c r="O44" i="16"/>
  <c r="N44" i="16"/>
  <c r="M44" i="16"/>
  <c r="K44" i="16"/>
  <c r="I44" i="16"/>
  <c r="G44" i="16"/>
  <c r="U43" i="16"/>
  <c r="T43" i="16"/>
  <c r="N43" i="16"/>
  <c r="O43" i="16" s="1"/>
  <c r="M43" i="16"/>
  <c r="K43" i="16"/>
  <c r="I43" i="16"/>
  <c r="G43" i="16"/>
  <c r="U42" i="16"/>
  <c r="T42" i="16"/>
  <c r="O42" i="16"/>
  <c r="N42" i="16"/>
  <c r="M42" i="16"/>
  <c r="K42" i="16"/>
  <c r="I42" i="16"/>
  <c r="G42" i="16"/>
  <c r="U41" i="16"/>
  <c r="T41" i="16"/>
  <c r="O41" i="16"/>
  <c r="N41" i="16"/>
  <c r="M41" i="16"/>
  <c r="K41" i="16"/>
  <c r="I41" i="16"/>
  <c r="G41" i="16"/>
  <c r="S40" i="16"/>
  <c r="R40" i="16"/>
  <c r="Q40" i="16"/>
  <c r="P40" i="16"/>
  <c r="U40" i="16" s="1"/>
  <c r="L40" i="16"/>
  <c r="J40" i="16"/>
  <c r="H40" i="16"/>
  <c r="G40" i="16"/>
  <c r="F40" i="16"/>
  <c r="N40" i="16" s="1"/>
  <c r="O40" i="16" s="1"/>
  <c r="E40" i="16"/>
  <c r="M40" i="16" s="1"/>
  <c r="D40" i="16"/>
  <c r="I40" i="16" s="1"/>
  <c r="U39" i="16"/>
  <c r="T39" i="16"/>
  <c r="O39" i="16"/>
  <c r="N39" i="16"/>
  <c r="M39" i="16"/>
  <c r="K39" i="16"/>
  <c r="I39" i="16"/>
  <c r="G39" i="16"/>
  <c r="U38" i="16"/>
  <c r="T38" i="16"/>
  <c r="O38" i="16"/>
  <c r="N38" i="16"/>
  <c r="M38" i="16"/>
  <c r="K38" i="16"/>
  <c r="I38" i="16"/>
  <c r="G38" i="16"/>
  <c r="U37" i="16"/>
  <c r="T37" i="16"/>
  <c r="N37" i="16"/>
  <c r="O37" i="16" s="1"/>
  <c r="M37" i="16"/>
  <c r="K37" i="16"/>
  <c r="I37" i="16"/>
  <c r="G37" i="16"/>
  <c r="U36" i="16"/>
  <c r="T36" i="16"/>
  <c r="O36" i="16"/>
  <c r="N36" i="16"/>
  <c r="M36" i="16"/>
  <c r="K36" i="16"/>
  <c r="I36" i="16"/>
  <c r="G36" i="16"/>
  <c r="S35" i="16"/>
  <c r="R35" i="16"/>
  <c r="Q35" i="16"/>
  <c r="P35" i="16"/>
  <c r="L35" i="16"/>
  <c r="K35" i="16"/>
  <c r="J35" i="16"/>
  <c r="U35" i="16" s="1"/>
  <c r="H35" i="16"/>
  <c r="F35" i="16"/>
  <c r="E35" i="16"/>
  <c r="D35" i="16"/>
  <c r="U34" i="16"/>
  <c r="T34" i="16"/>
  <c r="O34" i="16"/>
  <c r="N34" i="16"/>
  <c r="M34" i="16"/>
  <c r="K34" i="16"/>
  <c r="I34" i="16"/>
  <c r="G34" i="16"/>
  <c r="U33" i="16"/>
  <c r="T33" i="16"/>
  <c r="O33" i="16"/>
  <c r="N33" i="16"/>
  <c r="M33" i="16"/>
  <c r="K33" i="16"/>
  <c r="I33" i="16"/>
  <c r="G33" i="16"/>
  <c r="U32" i="16"/>
  <c r="T32" i="16"/>
  <c r="O32" i="16"/>
  <c r="N32" i="16"/>
  <c r="M32" i="16"/>
  <c r="K32" i="16"/>
  <c r="I32" i="16"/>
  <c r="G32" i="16"/>
  <c r="U31" i="16"/>
  <c r="T31" i="16"/>
  <c r="O31" i="16"/>
  <c r="N31" i="16"/>
  <c r="M31" i="16"/>
  <c r="K31" i="16"/>
  <c r="I31" i="16"/>
  <c r="G31" i="16"/>
  <c r="U30" i="16"/>
  <c r="T30" i="16"/>
  <c r="O30" i="16"/>
  <c r="N30" i="16"/>
  <c r="M30" i="16"/>
  <c r="K30" i="16"/>
  <c r="I30" i="16"/>
  <c r="G30" i="16"/>
  <c r="U29" i="16"/>
  <c r="T29" i="16"/>
  <c r="O29" i="16"/>
  <c r="N29" i="16"/>
  <c r="M29" i="16"/>
  <c r="K29" i="16"/>
  <c r="I29" i="16"/>
  <c r="G29" i="16"/>
  <c r="U28" i="16"/>
  <c r="T28" i="16"/>
  <c r="O28" i="16"/>
  <c r="N28" i="16"/>
  <c r="M28" i="16"/>
  <c r="K28" i="16"/>
  <c r="I28" i="16"/>
  <c r="G28" i="16"/>
  <c r="U27" i="16"/>
  <c r="S27" i="16"/>
  <c r="T27" i="16" s="1"/>
  <c r="R27" i="16"/>
  <c r="Q27" i="16"/>
  <c r="P27" i="16"/>
  <c r="L27" i="16"/>
  <c r="J27" i="16"/>
  <c r="H27" i="16"/>
  <c r="F27" i="16"/>
  <c r="N27" i="16" s="1"/>
  <c r="E27" i="16"/>
  <c r="D27" i="16"/>
  <c r="U26" i="16"/>
  <c r="T26" i="16"/>
  <c r="O26" i="16"/>
  <c r="N26" i="16"/>
  <c r="M26" i="16"/>
  <c r="K26" i="16"/>
  <c r="I26" i="16"/>
  <c r="G26" i="16"/>
  <c r="U25" i="16"/>
  <c r="T25" i="16"/>
  <c r="O25" i="16"/>
  <c r="N25" i="16"/>
  <c r="M25" i="16"/>
  <c r="K25" i="16"/>
  <c r="I25" i="16"/>
  <c r="G25" i="16"/>
  <c r="U24" i="16"/>
  <c r="T24" i="16"/>
  <c r="O24" i="16"/>
  <c r="N24" i="16"/>
  <c r="M24" i="16"/>
  <c r="K24" i="16"/>
  <c r="I24" i="16"/>
  <c r="G24" i="16"/>
  <c r="U23" i="16"/>
  <c r="T23" i="16"/>
  <c r="O23" i="16"/>
  <c r="N23" i="16"/>
  <c r="M23" i="16"/>
  <c r="K23" i="16"/>
  <c r="I23" i="16"/>
  <c r="G23" i="16"/>
  <c r="U22" i="16"/>
  <c r="T22" i="16"/>
  <c r="O22" i="16"/>
  <c r="N22" i="16"/>
  <c r="M22" i="16"/>
  <c r="K22" i="16"/>
  <c r="I22" i="16"/>
  <c r="G22" i="16"/>
  <c r="U21" i="16"/>
  <c r="T21" i="16"/>
  <c r="O21" i="16"/>
  <c r="N21" i="16"/>
  <c r="M21" i="16"/>
  <c r="K21" i="16"/>
  <c r="I21" i="16"/>
  <c r="G21" i="16"/>
  <c r="U20" i="16"/>
  <c r="T20" i="16"/>
  <c r="O20" i="16"/>
  <c r="N20" i="16"/>
  <c r="M20" i="16"/>
  <c r="K20" i="16"/>
  <c r="I20" i="16"/>
  <c r="G20" i="16"/>
  <c r="S19" i="16"/>
  <c r="R19" i="16"/>
  <c r="Q19" i="16"/>
  <c r="P19" i="16"/>
  <c r="L19" i="16"/>
  <c r="J19" i="16"/>
  <c r="H19" i="16"/>
  <c r="I19" i="16" s="1"/>
  <c r="F19" i="16"/>
  <c r="G19" i="16" s="1"/>
  <c r="E19" i="16"/>
  <c r="D19" i="16"/>
  <c r="U18" i="16"/>
  <c r="T18" i="16"/>
  <c r="N18" i="16"/>
  <c r="O18" i="16" s="1"/>
  <c r="M18" i="16"/>
  <c r="K18" i="16"/>
  <c r="I18" i="16"/>
  <c r="G18" i="16"/>
  <c r="U17" i="16"/>
  <c r="T17" i="16"/>
  <c r="O17" i="16"/>
  <c r="N17" i="16"/>
  <c r="M17" i="16"/>
  <c r="K17" i="16"/>
  <c r="I17" i="16"/>
  <c r="G17" i="16"/>
  <c r="U16" i="16"/>
  <c r="T16" i="16"/>
  <c r="N16" i="16"/>
  <c r="O16" i="16" s="1"/>
  <c r="M16" i="16"/>
  <c r="K16" i="16"/>
  <c r="I16" i="16"/>
  <c r="G16" i="16"/>
  <c r="U15" i="16"/>
  <c r="T15" i="16"/>
  <c r="N15" i="16"/>
  <c r="O15" i="16" s="1"/>
  <c r="M15" i="16"/>
  <c r="K15" i="16"/>
  <c r="I15" i="16"/>
  <c r="G15" i="16"/>
  <c r="U14" i="16"/>
  <c r="T14" i="16"/>
  <c r="N14" i="16"/>
  <c r="O14" i="16" s="1"/>
  <c r="M14" i="16"/>
  <c r="K14" i="16"/>
  <c r="I14" i="16"/>
  <c r="G14" i="16"/>
  <c r="U13" i="16"/>
  <c r="T13" i="16"/>
  <c r="O13" i="16"/>
  <c r="N13" i="16"/>
  <c r="M13" i="16"/>
  <c r="K13" i="16"/>
  <c r="I13" i="16"/>
  <c r="G13" i="16"/>
  <c r="U12" i="16"/>
  <c r="T12" i="16"/>
  <c r="O12" i="16"/>
  <c r="N12" i="16"/>
  <c r="M12" i="16"/>
  <c r="K12" i="16"/>
  <c r="I12" i="16"/>
  <c r="G12" i="16"/>
  <c r="U11" i="16"/>
  <c r="T11" i="16"/>
  <c r="N11" i="16"/>
  <c r="O11" i="16" s="1"/>
  <c r="M11" i="16"/>
  <c r="K11" i="16"/>
  <c r="I11" i="16"/>
  <c r="G11" i="16"/>
  <c r="S10" i="16"/>
  <c r="R10" i="16"/>
  <c r="Q10" i="16"/>
  <c r="P10" i="16"/>
  <c r="U10" i="16" s="1"/>
  <c r="L10" i="16"/>
  <c r="J10" i="16"/>
  <c r="H10" i="16"/>
  <c r="I10" i="16" s="1"/>
  <c r="G10" i="16"/>
  <c r="F10" i="16"/>
  <c r="N10" i="16" s="1"/>
  <c r="O10" i="16" s="1"/>
  <c r="E10" i="16"/>
  <c r="M10" i="16" s="1"/>
  <c r="D10" i="16"/>
  <c r="U9" i="16"/>
  <c r="T9" i="16"/>
  <c r="N9" i="16"/>
  <c r="O9" i="16" s="1"/>
  <c r="M9" i="16"/>
  <c r="K9" i="16"/>
  <c r="I9" i="16"/>
  <c r="G9" i="16"/>
  <c r="U8" i="16"/>
  <c r="T8" i="16"/>
  <c r="N8" i="16"/>
  <c r="O8" i="16" s="1"/>
  <c r="M8" i="16"/>
  <c r="K8" i="16"/>
  <c r="I8" i="16"/>
  <c r="G8" i="16"/>
  <c r="S339" i="15"/>
  <c r="R339" i="15"/>
  <c r="Q339" i="15"/>
  <c r="P339" i="15"/>
  <c r="L339" i="15"/>
  <c r="J339" i="15"/>
  <c r="U339" i="15" s="1"/>
  <c r="I339" i="15"/>
  <c r="H339" i="15"/>
  <c r="F339" i="15"/>
  <c r="E339" i="15"/>
  <c r="D339" i="15"/>
  <c r="G339" i="15" s="1"/>
  <c r="S338" i="15"/>
  <c r="R338" i="15"/>
  <c r="Q338" i="15"/>
  <c r="P338" i="15"/>
  <c r="U338" i="15" s="1"/>
  <c r="L338" i="15"/>
  <c r="J338" i="15"/>
  <c r="H338" i="15"/>
  <c r="F338" i="15"/>
  <c r="N338" i="15" s="1"/>
  <c r="E338" i="15"/>
  <c r="D338" i="15"/>
  <c r="G338" i="15" s="1"/>
  <c r="S337" i="15"/>
  <c r="R337" i="15"/>
  <c r="T337" i="15" s="1"/>
  <c r="Q337" i="15"/>
  <c r="P337" i="15"/>
  <c r="L337" i="15"/>
  <c r="M337" i="15" s="1"/>
  <c r="J337" i="15"/>
  <c r="U337" i="15" s="1"/>
  <c r="I337" i="15"/>
  <c r="H337" i="15"/>
  <c r="F337" i="15"/>
  <c r="E337" i="15"/>
  <c r="D337" i="15"/>
  <c r="U336" i="15"/>
  <c r="T336" i="15"/>
  <c r="O336" i="15"/>
  <c r="N336" i="15"/>
  <c r="M336" i="15"/>
  <c r="K336" i="15"/>
  <c r="I336" i="15"/>
  <c r="G336" i="15"/>
  <c r="U335" i="15"/>
  <c r="T335" i="15"/>
  <c r="O335" i="15"/>
  <c r="N335" i="15"/>
  <c r="M335" i="15"/>
  <c r="K335" i="15"/>
  <c r="I335" i="15"/>
  <c r="G335" i="15"/>
  <c r="U334" i="15"/>
  <c r="T334" i="15"/>
  <c r="O334" i="15"/>
  <c r="N334" i="15"/>
  <c r="M334" i="15"/>
  <c r="K334" i="15"/>
  <c r="I334" i="15"/>
  <c r="G334" i="15"/>
  <c r="U333" i="15"/>
  <c r="T333" i="15"/>
  <c r="O333" i="15"/>
  <c r="N333" i="15"/>
  <c r="M333" i="15"/>
  <c r="K333" i="15"/>
  <c r="I333" i="15"/>
  <c r="G333" i="15"/>
  <c r="S332" i="15"/>
  <c r="R332" i="15"/>
  <c r="Q332" i="15"/>
  <c r="P332" i="15"/>
  <c r="L332" i="15"/>
  <c r="J332" i="15"/>
  <c r="H332" i="15"/>
  <c r="F332" i="15"/>
  <c r="N332" i="15" s="1"/>
  <c r="E332" i="15"/>
  <c r="M332" i="15" s="1"/>
  <c r="D332" i="15"/>
  <c r="U331" i="15"/>
  <c r="T331" i="15"/>
  <c r="N331" i="15"/>
  <c r="O331" i="15" s="1"/>
  <c r="M331" i="15"/>
  <c r="K331" i="15"/>
  <c r="I331" i="15"/>
  <c r="G331" i="15"/>
  <c r="U330" i="15"/>
  <c r="T330" i="15"/>
  <c r="N330" i="15"/>
  <c r="O330" i="15" s="1"/>
  <c r="M330" i="15"/>
  <c r="K330" i="15"/>
  <c r="I330" i="15"/>
  <c r="G330" i="15"/>
  <c r="U329" i="15"/>
  <c r="T329" i="15"/>
  <c r="N329" i="15"/>
  <c r="O329" i="15" s="1"/>
  <c r="M329" i="15"/>
  <c r="K329" i="15"/>
  <c r="I329" i="15"/>
  <c r="G329" i="15"/>
  <c r="U328" i="15"/>
  <c r="T328" i="15"/>
  <c r="N328" i="15"/>
  <c r="O328" i="15" s="1"/>
  <c r="M328" i="15"/>
  <c r="K328" i="15"/>
  <c r="I328" i="15"/>
  <c r="G328" i="15"/>
  <c r="U327" i="15"/>
  <c r="T327" i="15"/>
  <c r="N327" i="15"/>
  <c r="O327" i="15" s="1"/>
  <c r="M327" i="15"/>
  <c r="K327" i="15"/>
  <c r="I327" i="15"/>
  <c r="G327" i="15"/>
  <c r="U326" i="15"/>
  <c r="T326" i="15"/>
  <c r="N326" i="15"/>
  <c r="O326" i="15" s="1"/>
  <c r="M326" i="15"/>
  <c r="K326" i="15"/>
  <c r="I326" i="15"/>
  <c r="G326" i="15"/>
  <c r="U325" i="15"/>
  <c r="T325" i="15"/>
  <c r="N325" i="15"/>
  <c r="O325" i="15" s="1"/>
  <c r="M325" i="15"/>
  <c r="K325" i="15"/>
  <c r="I325" i="15"/>
  <c r="G325" i="15"/>
  <c r="U324" i="15"/>
  <c r="T324" i="15"/>
  <c r="N324" i="15"/>
  <c r="O324" i="15" s="1"/>
  <c r="M324" i="15"/>
  <c r="K324" i="15"/>
  <c r="I324" i="15"/>
  <c r="G324" i="15"/>
  <c r="S323" i="15"/>
  <c r="R323" i="15"/>
  <c r="T323" i="15" s="1"/>
  <c r="Q323" i="15"/>
  <c r="P323" i="15"/>
  <c r="U323" i="15" s="1"/>
  <c r="L323" i="15"/>
  <c r="J323" i="15"/>
  <c r="H323" i="15"/>
  <c r="F323" i="15"/>
  <c r="E323" i="15"/>
  <c r="D323" i="15"/>
  <c r="U322" i="15"/>
  <c r="T322" i="15"/>
  <c r="N322" i="15"/>
  <c r="O322" i="15" s="1"/>
  <c r="M322" i="15"/>
  <c r="K322" i="15"/>
  <c r="I322" i="15"/>
  <c r="G322" i="15"/>
  <c r="U321" i="15"/>
  <c r="T321" i="15"/>
  <c r="N321" i="15"/>
  <c r="O321" i="15" s="1"/>
  <c r="M321" i="15"/>
  <c r="K321" i="15"/>
  <c r="I321" i="15"/>
  <c r="G321" i="15"/>
  <c r="U320" i="15"/>
  <c r="T320" i="15"/>
  <c r="N320" i="15"/>
  <c r="O320" i="15" s="1"/>
  <c r="M320" i="15"/>
  <c r="K320" i="15"/>
  <c r="I320" i="15"/>
  <c r="G320" i="15"/>
  <c r="U319" i="15"/>
  <c r="T319" i="15"/>
  <c r="N319" i="15"/>
  <c r="O319" i="15" s="1"/>
  <c r="M319" i="15"/>
  <c r="K319" i="15"/>
  <c r="I319" i="15"/>
  <c r="G319" i="15"/>
  <c r="U318" i="15"/>
  <c r="T318" i="15"/>
  <c r="N318" i="15"/>
  <c r="O318" i="15" s="1"/>
  <c r="M318" i="15"/>
  <c r="K318" i="15"/>
  <c r="I318" i="15"/>
  <c r="G318" i="15"/>
  <c r="S317" i="15"/>
  <c r="T317" i="15" s="1"/>
  <c r="R317" i="15"/>
  <c r="Q317" i="15"/>
  <c r="P317" i="15"/>
  <c r="L317" i="15"/>
  <c r="J317" i="15"/>
  <c r="H317" i="15"/>
  <c r="I317" i="15" s="1"/>
  <c r="G317" i="15"/>
  <c r="F317" i="15"/>
  <c r="E317" i="15"/>
  <c r="K317" i="15" s="1"/>
  <c r="D317" i="15"/>
  <c r="U316" i="15"/>
  <c r="T316" i="15"/>
  <c r="O316" i="15"/>
  <c r="N316" i="15"/>
  <c r="M316" i="15"/>
  <c r="K316" i="15"/>
  <c r="I316" i="15"/>
  <c r="G316" i="15"/>
  <c r="U315" i="15"/>
  <c r="T315" i="15"/>
  <c r="N315" i="15"/>
  <c r="O315" i="15" s="1"/>
  <c r="M315" i="15"/>
  <c r="K315" i="15"/>
  <c r="I315" i="15"/>
  <c r="G315" i="15"/>
  <c r="U314" i="15"/>
  <c r="T314" i="15"/>
  <c r="N314" i="15"/>
  <c r="O314" i="15" s="1"/>
  <c r="M314" i="15"/>
  <c r="K314" i="15"/>
  <c r="I314" i="15"/>
  <c r="G314" i="15"/>
  <c r="U313" i="15"/>
  <c r="T313" i="15"/>
  <c r="N313" i="15"/>
  <c r="O313" i="15" s="1"/>
  <c r="M313" i="15"/>
  <c r="K313" i="15"/>
  <c r="I313" i="15"/>
  <c r="G313" i="15"/>
  <c r="U312" i="15"/>
  <c r="T312" i="15"/>
  <c r="N312" i="15"/>
  <c r="O312" i="15" s="1"/>
  <c r="M312" i="15"/>
  <c r="K312" i="15"/>
  <c r="I312" i="15"/>
  <c r="G312" i="15"/>
  <c r="U311" i="15"/>
  <c r="T311" i="15"/>
  <c r="N311" i="15"/>
  <c r="O311" i="15" s="1"/>
  <c r="M311" i="15"/>
  <c r="K311" i="15"/>
  <c r="I311" i="15"/>
  <c r="G311" i="15"/>
  <c r="U310" i="15"/>
  <c r="S310" i="15"/>
  <c r="R310" i="15"/>
  <c r="Q310" i="15"/>
  <c r="P310" i="15"/>
  <c r="M310" i="15"/>
  <c r="L310" i="15"/>
  <c r="J310" i="15"/>
  <c r="I310" i="15"/>
  <c r="H310" i="15"/>
  <c r="F310" i="15"/>
  <c r="G310" i="15" s="1"/>
  <c r="E310" i="15"/>
  <c r="D310" i="15"/>
  <c r="U309" i="15"/>
  <c r="T309" i="15"/>
  <c r="N309" i="15"/>
  <c r="O309" i="15" s="1"/>
  <c r="M309" i="15"/>
  <c r="K309" i="15"/>
  <c r="I309" i="15"/>
  <c r="G309" i="15"/>
  <c r="U308" i="15"/>
  <c r="T308" i="15"/>
  <c r="N308" i="15"/>
  <c r="O308" i="15" s="1"/>
  <c r="M308" i="15"/>
  <c r="K308" i="15"/>
  <c r="I308" i="15"/>
  <c r="G308" i="15"/>
  <c r="U307" i="15"/>
  <c r="T307" i="15"/>
  <c r="N307" i="15"/>
  <c r="O307" i="15" s="1"/>
  <c r="M307" i="15"/>
  <c r="K307" i="15"/>
  <c r="I307" i="15"/>
  <c r="G307" i="15"/>
  <c r="U306" i="15"/>
  <c r="T306" i="15"/>
  <c r="N306" i="15"/>
  <c r="O306" i="15" s="1"/>
  <c r="M306" i="15"/>
  <c r="K306" i="15"/>
  <c r="I306" i="15"/>
  <c r="G306" i="15"/>
  <c r="U305" i="15"/>
  <c r="T305" i="15"/>
  <c r="N305" i="15"/>
  <c r="O305" i="15" s="1"/>
  <c r="M305" i="15"/>
  <c r="K305" i="15"/>
  <c r="I305" i="15"/>
  <c r="G305" i="15"/>
  <c r="U304" i="15"/>
  <c r="T304" i="15"/>
  <c r="N304" i="15"/>
  <c r="O304" i="15" s="1"/>
  <c r="M304" i="15"/>
  <c r="K304" i="15"/>
  <c r="I304" i="15"/>
  <c r="G304" i="15"/>
  <c r="S303" i="15"/>
  <c r="T303" i="15" s="1"/>
  <c r="R303" i="15"/>
  <c r="Q303" i="15"/>
  <c r="P303" i="15"/>
  <c r="L303" i="15"/>
  <c r="J303" i="15"/>
  <c r="H303" i="15"/>
  <c r="F303" i="15"/>
  <c r="N303" i="15" s="1"/>
  <c r="E303" i="15"/>
  <c r="D303" i="15"/>
  <c r="U302" i="15"/>
  <c r="T302" i="15"/>
  <c r="N302" i="15"/>
  <c r="O302" i="15" s="1"/>
  <c r="M302" i="15"/>
  <c r="K302" i="15"/>
  <c r="I302" i="15"/>
  <c r="G302" i="15"/>
  <c r="T299" i="15"/>
  <c r="S299" i="15"/>
  <c r="R299" i="15"/>
  <c r="Q299" i="15"/>
  <c r="P299" i="15"/>
  <c r="L299" i="15"/>
  <c r="J299" i="15"/>
  <c r="U299" i="15" s="1"/>
  <c r="I299" i="15"/>
  <c r="H299" i="15"/>
  <c r="F299" i="15"/>
  <c r="E299" i="15"/>
  <c r="D299" i="15"/>
  <c r="G299" i="15" s="1"/>
  <c r="S298" i="15"/>
  <c r="R298" i="15"/>
  <c r="Q298" i="15"/>
  <c r="P298" i="15"/>
  <c r="U298" i="15" s="1"/>
  <c r="L298" i="15"/>
  <c r="J298" i="15"/>
  <c r="H298" i="15"/>
  <c r="F298" i="15"/>
  <c r="N298" i="15" s="1"/>
  <c r="E298" i="15"/>
  <c r="D298" i="15"/>
  <c r="G298" i="15" s="1"/>
  <c r="U297" i="15"/>
  <c r="T297" i="15"/>
  <c r="O297" i="15"/>
  <c r="N297" i="15"/>
  <c r="M297" i="15"/>
  <c r="K297" i="15"/>
  <c r="I297" i="15"/>
  <c r="G297" i="15"/>
  <c r="U296" i="15"/>
  <c r="T296" i="15"/>
  <c r="N296" i="15"/>
  <c r="O296" i="15" s="1"/>
  <c r="M296" i="15"/>
  <c r="K296" i="15"/>
  <c r="I296" i="15"/>
  <c r="G296" i="15"/>
  <c r="U295" i="15"/>
  <c r="T295" i="15"/>
  <c r="N295" i="15"/>
  <c r="O295" i="15" s="1"/>
  <c r="M295" i="15"/>
  <c r="K295" i="15"/>
  <c r="I295" i="15"/>
  <c r="G295" i="15"/>
  <c r="U294" i="15"/>
  <c r="T294" i="15"/>
  <c r="N294" i="15"/>
  <c r="O294" i="15" s="1"/>
  <c r="M294" i="15"/>
  <c r="K294" i="15"/>
  <c r="I294" i="15"/>
  <c r="G294" i="15"/>
  <c r="U293" i="15"/>
  <c r="T293" i="15"/>
  <c r="N293" i="15"/>
  <c r="O293" i="15" s="1"/>
  <c r="M293" i="15"/>
  <c r="K293" i="15"/>
  <c r="I293" i="15"/>
  <c r="G293" i="15"/>
  <c r="S292" i="15"/>
  <c r="R292" i="15"/>
  <c r="T292" i="15" s="1"/>
  <c r="Q292" i="15"/>
  <c r="P292" i="15"/>
  <c r="U292" i="15" s="1"/>
  <c r="L292" i="15"/>
  <c r="J292" i="15"/>
  <c r="H292" i="15"/>
  <c r="F292" i="15"/>
  <c r="N292" i="15" s="1"/>
  <c r="E292" i="15"/>
  <c r="M292" i="15" s="1"/>
  <c r="D292" i="15"/>
  <c r="I292" i="15" s="1"/>
  <c r="U291" i="15"/>
  <c r="T291" i="15"/>
  <c r="O291" i="15"/>
  <c r="N291" i="15"/>
  <c r="M291" i="15"/>
  <c r="K291" i="15"/>
  <c r="I291" i="15"/>
  <c r="G291" i="15"/>
  <c r="U290" i="15"/>
  <c r="T290" i="15"/>
  <c r="N290" i="15"/>
  <c r="O290" i="15" s="1"/>
  <c r="M290" i="15"/>
  <c r="K290" i="15"/>
  <c r="I290" i="15"/>
  <c r="G290" i="15"/>
  <c r="U289" i="15"/>
  <c r="T289" i="15"/>
  <c r="N289" i="15"/>
  <c r="O289" i="15" s="1"/>
  <c r="M289" i="15"/>
  <c r="K289" i="15"/>
  <c r="I289" i="15"/>
  <c r="G289" i="15"/>
  <c r="U288" i="15"/>
  <c r="T288" i="15"/>
  <c r="N288" i="15"/>
  <c r="O288" i="15" s="1"/>
  <c r="M288" i="15"/>
  <c r="K288" i="15"/>
  <c r="I288" i="15"/>
  <c r="G288" i="15"/>
  <c r="U287" i="15"/>
  <c r="T287" i="15"/>
  <c r="N287" i="15"/>
  <c r="O287" i="15" s="1"/>
  <c r="M287" i="15"/>
  <c r="K287" i="15"/>
  <c r="I287" i="15"/>
  <c r="G287" i="15"/>
  <c r="U286" i="15"/>
  <c r="T286" i="15"/>
  <c r="N286" i="15"/>
  <c r="O286" i="15" s="1"/>
  <c r="M286" i="15"/>
  <c r="K286" i="15"/>
  <c r="I286" i="15"/>
  <c r="G286" i="15"/>
  <c r="T285" i="15"/>
  <c r="S285" i="15"/>
  <c r="R285" i="15"/>
  <c r="Q285" i="15"/>
  <c r="P285" i="15"/>
  <c r="L285" i="15"/>
  <c r="K285" i="15"/>
  <c r="J285" i="15"/>
  <c r="H285" i="15"/>
  <c r="F285" i="15"/>
  <c r="E285" i="15"/>
  <c r="D285" i="15"/>
  <c r="U284" i="15"/>
  <c r="T284" i="15"/>
  <c r="O284" i="15"/>
  <c r="N284" i="15"/>
  <c r="M284" i="15"/>
  <c r="K284" i="15"/>
  <c r="I284" i="15"/>
  <c r="G284" i="15"/>
  <c r="U283" i="15"/>
  <c r="T283" i="15"/>
  <c r="N283" i="15"/>
  <c r="O283" i="15" s="1"/>
  <c r="M283" i="15"/>
  <c r="K283" i="15"/>
  <c r="I283" i="15"/>
  <c r="G283" i="15"/>
  <c r="U282" i="15"/>
  <c r="T282" i="15"/>
  <c r="N282" i="15"/>
  <c r="O282" i="15" s="1"/>
  <c r="M282" i="15"/>
  <c r="K282" i="15"/>
  <c r="I282" i="15"/>
  <c r="G282" i="15"/>
  <c r="U281" i="15"/>
  <c r="T281" i="15"/>
  <c r="N281" i="15"/>
  <c r="O281" i="15" s="1"/>
  <c r="M281" i="15"/>
  <c r="K281" i="15"/>
  <c r="I281" i="15"/>
  <c r="G281" i="15"/>
  <c r="U280" i="15"/>
  <c r="T280" i="15"/>
  <c r="N280" i="15"/>
  <c r="O280" i="15" s="1"/>
  <c r="M280" i="15"/>
  <c r="K280" i="15"/>
  <c r="I280" i="15"/>
  <c r="G280" i="15"/>
  <c r="U279" i="15"/>
  <c r="T279" i="15"/>
  <c r="N279" i="15"/>
  <c r="O279" i="15" s="1"/>
  <c r="M279" i="15"/>
  <c r="K279" i="15"/>
  <c r="I279" i="15"/>
  <c r="G279" i="15"/>
  <c r="U278" i="15"/>
  <c r="T278" i="15"/>
  <c r="N278" i="15"/>
  <c r="O278" i="15" s="1"/>
  <c r="M278" i="15"/>
  <c r="K278" i="15"/>
  <c r="I278" i="15"/>
  <c r="G278" i="15"/>
  <c r="U277" i="15"/>
  <c r="T277" i="15"/>
  <c r="N277" i="15"/>
  <c r="O277" i="15" s="1"/>
  <c r="M277" i="15"/>
  <c r="K277" i="15"/>
  <c r="I277" i="15"/>
  <c r="G277" i="15"/>
  <c r="U276" i="15"/>
  <c r="T276" i="15"/>
  <c r="N276" i="15"/>
  <c r="O276" i="15" s="1"/>
  <c r="M276" i="15"/>
  <c r="K276" i="15"/>
  <c r="I276" i="15"/>
  <c r="G276" i="15"/>
  <c r="U275" i="15"/>
  <c r="T275" i="15"/>
  <c r="S275" i="15"/>
  <c r="R275" i="15"/>
  <c r="Q275" i="15"/>
  <c r="P275" i="15"/>
  <c r="L275" i="15"/>
  <c r="J275" i="15"/>
  <c r="I275" i="15"/>
  <c r="H275" i="15"/>
  <c r="F275" i="15"/>
  <c r="E275" i="15"/>
  <c r="D275" i="15"/>
  <c r="U274" i="15"/>
  <c r="T274" i="15"/>
  <c r="O274" i="15"/>
  <c r="N274" i="15"/>
  <c r="M274" i="15"/>
  <c r="K274" i="15"/>
  <c r="I274" i="15"/>
  <c r="G274" i="15"/>
  <c r="U273" i="15"/>
  <c r="T273" i="15"/>
  <c r="N273" i="15"/>
  <c r="O273" i="15" s="1"/>
  <c r="M273" i="15"/>
  <c r="K273" i="15"/>
  <c r="I273" i="15"/>
  <c r="G273" i="15"/>
  <c r="U272" i="15"/>
  <c r="T272" i="15"/>
  <c r="N272" i="15"/>
  <c r="O272" i="15" s="1"/>
  <c r="M272" i="15"/>
  <c r="K272" i="15"/>
  <c r="I272" i="15"/>
  <c r="G272" i="15"/>
  <c r="U271" i="15"/>
  <c r="T271" i="15"/>
  <c r="N271" i="15"/>
  <c r="O271" i="15" s="1"/>
  <c r="M271" i="15"/>
  <c r="K271" i="15"/>
  <c r="I271" i="15"/>
  <c r="G271" i="15"/>
  <c r="U270" i="15"/>
  <c r="T270" i="15"/>
  <c r="N270" i="15"/>
  <c r="O270" i="15" s="1"/>
  <c r="M270" i="15"/>
  <c r="K270" i="15"/>
  <c r="I270" i="15"/>
  <c r="G270" i="15"/>
  <c r="U269" i="15"/>
  <c r="T269" i="15"/>
  <c r="N269" i="15"/>
  <c r="O269" i="15" s="1"/>
  <c r="M269" i="15"/>
  <c r="K269" i="15"/>
  <c r="I269" i="15"/>
  <c r="G269" i="15"/>
  <c r="U268" i="15"/>
  <c r="T268" i="15"/>
  <c r="N268" i="15"/>
  <c r="O268" i="15" s="1"/>
  <c r="M268" i="15"/>
  <c r="K268" i="15"/>
  <c r="I268" i="15"/>
  <c r="G268" i="15"/>
  <c r="S267" i="15"/>
  <c r="R267" i="15"/>
  <c r="Q267" i="15"/>
  <c r="P267" i="15"/>
  <c r="U267" i="15" s="1"/>
  <c r="L267" i="15"/>
  <c r="J267" i="15"/>
  <c r="H267" i="15"/>
  <c r="F267" i="15"/>
  <c r="E267" i="15"/>
  <c r="D267" i="15"/>
  <c r="U266" i="15"/>
  <c r="T266" i="15"/>
  <c r="O266" i="15"/>
  <c r="N266" i="15"/>
  <c r="M266" i="15"/>
  <c r="K266" i="15"/>
  <c r="I266" i="15"/>
  <c r="G266" i="15"/>
  <c r="U265" i="15"/>
  <c r="T265" i="15"/>
  <c r="N265" i="15"/>
  <c r="O265" i="15" s="1"/>
  <c r="M265" i="15"/>
  <c r="K265" i="15"/>
  <c r="I265" i="15"/>
  <c r="G265" i="15"/>
  <c r="U264" i="15"/>
  <c r="T264" i="15"/>
  <c r="N264" i="15"/>
  <c r="O264" i="15" s="1"/>
  <c r="M264" i="15"/>
  <c r="K264" i="15"/>
  <c r="I264" i="15"/>
  <c r="G264" i="15"/>
  <c r="U263" i="15"/>
  <c r="T263" i="15"/>
  <c r="N263" i="15"/>
  <c r="O263" i="15" s="1"/>
  <c r="M263" i="15"/>
  <c r="K263" i="15"/>
  <c r="I263" i="15"/>
  <c r="G263" i="15"/>
  <c r="S260" i="15"/>
  <c r="R260" i="15"/>
  <c r="T260" i="15" s="1"/>
  <c r="Q260" i="15"/>
  <c r="P260" i="15"/>
  <c r="U260" i="15" s="1"/>
  <c r="L260" i="15"/>
  <c r="J260" i="15"/>
  <c r="H260" i="15"/>
  <c r="F260" i="15"/>
  <c r="E260" i="15"/>
  <c r="M260" i="15" s="1"/>
  <c r="D260" i="15"/>
  <c r="I260" i="15" s="1"/>
  <c r="S259" i="15"/>
  <c r="R259" i="15"/>
  <c r="T259" i="15" s="1"/>
  <c r="Q259" i="15"/>
  <c r="P259" i="15"/>
  <c r="L259" i="15"/>
  <c r="J259" i="15"/>
  <c r="U259" i="15" s="1"/>
  <c r="H259" i="15"/>
  <c r="G259" i="15"/>
  <c r="F259" i="15"/>
  <c r="E259" i="15"/>
  <c r="D259" i="15"/>
  <c r="U258" i="15"/>
  <c r="T258" i="15"/>
  <c r="O258" i="15"/>
  <c r="N258" i="15"/>
  <c r="M258" i="15"/>
  <c r="K258" i="15"/>
  <c r="I258" i="15"/>
  <c r="G258" i="15"/>
  <c r="U257" i="15"/>
  <c r="T257" i="15"/>
  <c r="N257" i="15"/>
  <c r="O257" i="15" s="1"/>
  <c r="M257" i="15"/>
  <c r="K257" i="15"/>
  <c r="I257" i="15"/>
  <c r="G257" i="15"/>
  <c r="U256" i="15"/>
  <c r="T256" i="15"/>
  <c r="N256" i="15"/>
  <c r="O256" i="15" s="1"/>
  <c r="M256" i="15"/>
  <c r="K256" i="15"/>
  <c r="I256" i="15"/>
  <c r="G256" i="15"/>
  <c r="U255" i="15"/>
  <c r="T255" i="15"/>
  <c r="N255" i="15"/>
  <c r="O255" i="15" s="1"/>
  <c r="M255" i="15"/>
  <c r="K255" i="15"/>
  <c r="I255" i="15"/>
  <c r="G255" i="15"/>
  <c r="S254" i="15"/>
  <c r="R254" i="15"/>
  <c r="T254" i="15" s="1"/>
  <c r="Q254" i="15"/>
  <c r="P254" i="15"/>
  <c r="U254" i="15" s="1"/>
  <c r="L254" i="15"/>
  <c r="J254" i="15"/>
  <c r="H254" i="15"/>
  <c r="F254" i="15"/>
  <c r="N254" i="15" s="1"/>
  <c r="E254" i="15"/>
  <c r="D254" i="15"/>
  <c r="I254" i="15" s="1"/>
  <c r="U253" i="15"/>
  <c r="T253" i="15"/>
  <c r="O253" i="15"/>
  <c r="N253" i="15"/>
  <c r="M253" i="15"/>
  <c r="K253" i="15"/>
  <c r="I253" i="15"/>
  <c r="G253" i="15"/>
  <c r="U252" i="15"/>
  <c r="T252" i="15"/>
  <c r="O252" i="15"/>
  <c r="N252" i="15"/>
  <c r="M252" i="15"/>
  <c r="K252" i="15"/>
  <c r="I252" i="15"/>
  <c r="G252" i="15"/>
  <c r="U251" i="15"/>
  <c r="T251" i="15"/>
  <c r="N251" i="15"/>
  <c r="O251" i="15" s="1"/>
  <c r="M251" i="15"/>
  <c r="K251" i="15"/>
  <c r="I251" i="15"/>
  <c r="G251" i="15"/>
  <c r="U250" i="15"/>
  <c r="T250" i="15"/>
  <c r="N250" i="15"/>
  <c r="O250" i="15" s="1"/>
  <c r="M250" i="15"/>
  <c r="K250" i="15"/>
  <c r="I250" i="15"/>
  <c r="G250" i="15"/>
  <c r="U249" i="15"/>
  <c r="T249" i="15"/>
  <c r="N249" i="15"/>
  <c r="O249" i="15" s="1"/>
  <c r="M249" i="15"/>
  <c r="K249" i="15"/>
  <c r="I249" i="15"/>
  <c r="G249" i="15"/>
  <c r="U248" i="15"/>
  <c r="T248" i="15"/>
  <c r="O248" i="15"/>
  <c r="N248" i="15"/>
  <c r="M248" i="15"/>
  <c r="K248" i="15"/>
  <c r="I248" i="15"/>
  <c r="G248" i="15"/>
  <c r="S247" i="15"/>
  <c r="T247" i="15" s="1"/>
  <c r="R247" i="15"/>
  <c r="Q247" i="15"/>
  <c r="P247" i="15"/>
  <c r="L247" i="15"/>
  <c r="K247" i="15"/>
  <c r="J247" i="15"/>
  <c r="H247" i="15"/>
  <c r="I247" i="15" s="1"/>
  <c r="F247" i="15"/>
  <c r="N247" i="15" s="1"/>
  <c r="O247" i="15" s="1"/>
  <c r="E247" i="15"/>
  <c r="D247" i="15"/>
  <c r="U246" i="15"/>
  <c r="T246" i="15"/>
  <c r="O246" i="15"/>
  <c r="N246" i="15"/>
  <c r="M246" i="15"/>
  <c r="K246" i="15"/>
  <c r="I246" i="15"/>
  <c r="G246" i="15"/>
  <c r="U245" i="15"/>
  <c r="T245" i="15"/>
  <c r="N245" i="15"/>
  <c r="O245" i="15" s="1"/>
  <c r="M245" i="15"/>
  <c r="K245" i="15"/>
  <c r="I245" i="15"/>
  <c r="G245" i="15"/>
  <c r="U244" i="15"/>
  <c r="T244" i="15"/>
  <c r="N244" i="15"/>
  <c r="O244" i="15" s="1"/>
  <c r="M244" i="15"/>
  <c r="K244" i="15"/>
  <c r="I244" i="15"/>
  <c r="G244" i="15"/>
  <c r="U243" i="15"/>
  <c r="T243" i="15"/>
  <c r="N243" i="15"/>
  <c r="O243" i="15" s="1"/>
  <c r="M243" i="15"/>
  <c r="K243" i="15"/>
  <c r="I243" i="15"/>
  <c r="G243" i="15"/>
  <c r="U242" i="15"/>
  <c r="T242" i="15"/>
  <c r="N242" i="15"/>
  <c r="O242" i="15" s="1"/>
  <c r="M242" i="15"/>
  <c r="K242" i="15"/>
  <c r="I242" i="15"/>
  <c r="G242" i="15"/>
  <c r="U241" i="15"/>
  <c r="T241" i="15"/>
  <c r="O241" i="15"/>
  <c r="N241" i="15"/>
  <c r="M241" i="15"/>
  <c r="K241" i="15"/>
  <c r="I241" i="15"/>
  <c r="G241" i="15"/>
  <c r="S240" i="15"/>
  <c r="R240" i="15"/>
  <c r="Q240" i="15"/>
  <c r="P240" i="15"/>
  <c r="L240" i="15"/>
  <c r="J240" i="15"/>
  <c r="U240" i="15" s="1"/>
  <c r="H240" i="15"/>
  <c r="I240" i="15" s="1"/>
  <c r="G240" i="15"/>
  <c r="F240" i="15"/>
  <c r="E240" i="15"/>
  <c r="D240" i="15"/>
  <c r="U239" i="15"/>
  <c r="T239" i="15"/>
  <c r="O239" i="15"/>
  <c r="N239" i="15"/>
  <c r="M239" i="15"/>
  <c r="K239" i="15"/>
  <c r="I239" i="15"/>
  <c r="G239" i="15"/>
  <c r="U238" i="15"/>
  <c r="T238" i="15"/>
  <c r="N238" i="15"/>
  <c r="O238" i="15" s="1"/>
  <c r="M238" i="15"/>
  <c r="K238" i="15"/>
  <c r="I238" i="15"/>
  <c r="G238" i="15"/>
  <c r="U237" i="15"/>
  <c r="T237" i="15"/>
  <c r="N237" i="15"/>
  <c r="O237" i="15" s="1"/>
  <c r="M237" i="15"/>
  <c r="K237" i="15"/>
  <c r="I237" i="15"/>
  <c r="G237" i="15"/>
  <c r="U236" i="15"/>
  <c r="T236" i="15"/>
  <c r="N236" i="15"/>
  <c r="O236" i="15" s="1"/>
  <c r="M236" i="15"/>
  <c r="K236" i="15"/>
  <c r="I236" i="15"/>
  <c r="G236" i="15"/>
  <c r="U235" i="15"/>
  <c r="T235" i="15"/>
  <c r="N235" i="15"/>
  <c r="O235" i="15" s="1"/>
  <c r="M235" i="15"/>
  <c r="K235" i="15"/>
  <c r="I235" i="15"/>
  <c r="G235" i="15"/>
  <c r="U234" i="15"/>
  <c r="T234" i="15"/>
  <c r="N234" i="15"/>
  <c r="O234" i="15" s="1"/>
  <c r="M234" i="15"/>
  <c r="K234" i="15"/>
  <c r="I234" i="15"/>
  <c r="G234" i="15"/>
  <c r="S231" i="15"/>
  <c r="T231" i="15" s="1"/>
  <c r="R231" i="15"/>
  <c r="Q231" i="15"/>
  <c r="P231" i="15"/>
  <c r="L231" i="15"/>
  <c r="J231" i="15"/>
  <c r="H231" i="15"/>
  <c r="F231" i="15"/>
  <c r="E231" i="15"/>
  <c r="M231" i="15" s="1"/>
  <c r="D231" i="15"/>
  <c r="I231" i="15" s="1"/>
  <c r="S230" i="15"/>
  <c r="T230" i="15" s="1"/>
  <c r="R230" i="15"/>
  <c r="Q230" i="15"/>
  <c r="P230" i="15"/>
  <c r="U230" i="15" s="1"/>
  <c r="N230" i="15"/>
  <c r="M230" i="15"/>
  <c r="L230" i="15"/>
  <c r="J230" i="15"/>
  <c r="H230" i="15"/>
  <c r="F230" i="15"/>
  <c r="E230" i="15"/>
  <c r="D230" i="15"/>
  <c r="G230" i="15" s="1"/>
  <c r="U229" i="15"/>
  <c r="T229" i="15"/>
  <c r="O229" i="15"/>
  <c r="N229" i="15"/>
  <c r="M229" i="15"/>
  <c r="K229" i="15"/>
  <c r="I229" i="15"/>
  <c r="G229" i="15"/>
  <c r="U228" i="15"/>
  <c r="T228" i="15"/>
  <c r="N228" i="15"/>
  <c r="O228" i="15" s="1"/>
  <c r="M228" i="15"/>
  <c r="K228" i="15"/>
  <c r="I228" i="15"/>
  <c r="G228" i="15"/>
  <c r="U227" i="15"/>
  <c r="T227" i="15"/>
  <c r="N227" i="15"/>
  <c r="O227" i="15" s="1"/>
  <c r="M227" i="15"/>
  <c r="K227" i="15"/>
  <c r="I227" i="15"/>
  <c r="G227" i="15"/>
  <c r="U226" i="15"/>
  <c r="T226" i="15"/>
  <c r="N226" i="15"/>
  <c r="O226" i="15" s="1"/>
  <c r="M226" i="15"/>
  <c r="K226" i="15"/>
  <c r="I226" i="15"/>
  <c r="G226" i="15"/>
  <c r="U225" i="15"/>
  <c r="T225" i="15"/>
  <c r="N225" i="15"/>
  <c r="O225" i="15" s="1"/>
  <c r="M225" i="15"/>
  <c r="K225" i="15"/>
  <c r="I225" i="15"/>
  <c r="G225" i="15"/>
  <c r="S224" i="15"/>
  <c r="T224" i="15" s="1"/>
  <c r="R224" i="15"/>
  <c r="Q224" i="15"/>
  <c r="P224" i="15"/>
  <c r="L224" i="15"/>
  <c r="J224" i="15"/>
  <c r="H224" i="15"/>
  <c r="I224" i="15" s="1"/>
  <c r="F224" i="15"/>
  <c r="G224" i="15" s="1"/>
  <c r="E224" i="15"/>
  <c r="D224" i="15"/>
  <c r="U223" i="15"/>
  <c r="T223" i="15"/>
  <c r="O223" i="15"/>
  <c r="N223" i="15"/>
  <c r="M223" i="15"/>
  <c r="K223" i="15"/>
  <c r="I223" i="15"/>
  <c r="G223" i="15"/>
  <c r="U222" i="15"/>
  <c r="T222" i="15"/>
  <c r="N222" i="15"/>
  <c r="O222" i="15" s="1"/>
  <c r="M222" i="15"/>
  <c r="K222" i="15"/>
  <c r="I222" i="15"/>
  <c r="G222" i="15"/>
  <c r="U221" i="15"/>
  <c r="T221" i="15"/>
  <c r="N221" i="15"/>
  <c r="O221" i="15" s="1"/>
  <c r="M221" i="15"/>
  <c r="K221" i="15"/>
  <c r="I221" i="15"/>
  <c r="G221" i="15"/>
  <c r="U220" i="15"/>
  <c r="T220" i="15"/>
  <c r="N220" i="15"/>
  <c r="O220" i="15" s="1"/>
  <c r="M220" i="15"/>
  <c r="K220" i="15"/>
  <c r="I220" i="15"/>
  <c r="G220" i="15"/>
  <c r="U219" i="15"/>
  <c r="T219" i="15"/>
  <c r="N219" i="15"/>
  <c r="O219" i="15" s="1"/>
  <c r="M219" i="15"/>
  <c r="K219" i="15"/>
  <c r="I219" i="15"/>
  <c r="G219" i="15"/>
  <c r="U218" i="15"/>
  <c r="T218" i="15"/>
  <c r="N218" i="15"/>
  <c r="O218" i="15" s="1"/>
  <c r="M218" i="15"/>
  <c r="K218" i="15"/>
  <c r="I218" i="15"/>
  <c r="G218" i="15"/>
  <c r="U217" i="15"/>
  <c r="T217" i="15"/>
  <c r="N217" i="15"/>
  <c r="O217" i="15" s="1"/>
  <c r="M217" i="15"/>
  <c r="K217" i="15"/>
  <c r="I217" i="15"/>
  <c r="G217" i="15"/>
  <c r="S216" i="15"/>
  <c r="R216" i="15"/>
  <c r="T216" i="15" s="1"/>
  <c r="Q216" i="15"/>
  <c r="P216" i="15"/>
  <c r="U216" i="15" s="1"/>
  <c r="L216" i="15"/>
  <c r="J216" i="15"/>
  <c r="H216" i="15"/>
  <c r="G216" i="15"/>
  <c r="F216" i="15"/>
  <c r="E216" i="15"/>
  <c r="M216" i="15" s="1"/>
  <c r="D216" i="15"/>
  <c r="I216" i="15" s="1"/>
  <c r="U215" i="15"/>
  <c r="T215" i="15"/>
  <c r="O215" i="15"/>
  <c r="N215" i="15"/>
  <c r="M215" i="15"/>
  <c r="K215" i="15"/>
  <c r="I215" i="15"/>
  <c r="G215" i="15"/>
  <c r="U214" i="15"/>
  <c r="T214" i="15"/>
  <c r="O214" i="15"/>
  <c r="N214" i="15"/>
  <c r="M214" i="15"/>
  <c r="K214" i="15"/>
  <c r="I214" i="15"/>
  <c r="G214" i="15"/>
  <c r="U213" i="15"/>
  <c r="T213" i="15"/>
  <c r="O213" i="15"/>
  <c r="N213" i="15"/>
  <c r="M213" i="15"/>
  <c r="K213" i="15"/>
  <c r="I213" i="15"/>
  <c r="G213" i="15"/>
  <c r="U212" i="15"/>
  <c r="T212" i="15"/>
  <c r="O212" i="15"/>
  <c r="N212" i="15"/>
  <c r="M212" i="15"/>
  <c r="K212" i="15"/>
  <c r="I212" i="15"/>
  <c r="G212" i="15"/>
  <c r="U211" i="15"/>
  <c r="T211" i="15"/>
  <c r="O211" i="15"/>
  <c r="N211" i="15"/>
  <c r="M211" i="15"/>
  <c r="K211" i="15"/>
  <c r="I211" i="15"/>
  <c r="G211" i="15"/>
  <c r="U210" i="15"/>
  <c r="T210" i="15"/>
  <c r="O210" i="15"/>
  <c r="N210" i="15"/>
  <c r="M210" i="15"/>
  <c r="K210" i="15"/>
  <c r="I210" i="15"/>
  <c r="G210" i="15"/>
  <c r="U209" i="15"/>
  <c r="T209" i="15"/>
  <c r="O209" i="15"/>
  <c r="N209" i="15"/>
  <c r="M209" i="15"/>
  <c r="K209" i="15"/>
  <c r="I209" i="15"/>
  <c r="G209" i="15"/>
  <c r="U208" i="15"/>
  <c r="T208" i="15"/>
  <c r="O208" i="15"/>
  <c r="N208" i="15"/>
  <c r="M208" i="15"/>
  <c r="K208" i="15"/>
  <c r="I208" i="15"/>
  <c r="G208" i="15"/>
  <c r="S205" i="15"/>
  <c r="R205" i="15"/>
  <c r="T205" i="15" s="1"/>
  <c r="Q205" i="15"/>
  <c r="P205" i="15"/>
  <c r="L205" i="15"/>
  <c r="J205" i="15"/>
  <c r="U205" i="15" s="1"/>
  <c r="H205" i="15"/>
  <c r="G205" i="15"/>
  <c r="F205" i="15"/>
  <c r="E205" i="15"/>
  <c r="D205" i="15"/>
  <c r="S204" i="15"/>
  <c r="R204" i="15"/>
  <c r="T204" i="15" s="1"/>
  <c r="Q204" i="15"/>
  <c r="P204" i="15"/>
  <c r="U204" i="15" s="1"/>
  <c r="L204" i="15"/>
  <c r="J204" i="15"/>
  <c r="H204" i="15"/>
  <c r="F204" i="15"/>
  <c r="N204" i="15" s="1"/>
  <c r="E204" i="15"/>
  <c r="D204" i="15"/>
  <c r="I204" i="15" s="1"/>
  <c r="U203" i="15"/>
  <c r="T203" i="15"/>
  <c r="O203" i="15"/>
  <c r="N203" i="15"/>
  <c r="M203" i="15"/>
  <c r="K203" i="15"/>
  <c r="I203" i="15"/>
  <c r="G203" i="15"/>
  <c r="U202" i="15"/>
  <c r="T202" i="15"/>
  <c r="O202" i="15"/>
  <c r="N202" i="15"/>
  <c r="M202" i="15"/>
  <c r="K202" i="15"/>
  <c r="I202" i="15"/>
  <c r="G202" i="15"/>
  <c r="U201" i="15"/>
  <c r="T201" i="15"/>
  <c r="O201" i="15"/>
  <c r="N201" i="15"/>
  <c r="M201" i="15"/>
  <c r="K201" i="15"/>
  <c r="I201" i="15"/>
  <c r="G201" i="15"/>
  <c r="U200" i="15"/>
  <c r="T200" i="15"/>
  <c r="O200" i="15"/>
  <c r="N200" i="15"/>
  <c r="M200" i="15"/>
  <c r="K200" i="15"/>
  <c r="I200" i="15"/>
  <c r="G200" i="15"/>
  <c r="U199" i="15"/>
  <c r="T199" i="15"/>
  <c r="O199" i="15"/>
  <c r="N199" i="15"/>
  <c r="M199" i="15"/>
  <c r="K199" i="15"/>
  <c r="I199" i="15"/>
  <c r="G199" i="15"/>
  <c r="S198" i="15"/>
  <c r="T198" i="15" s="1"/>
  <c r="R198" i="15"/>
  <c r="Q198" i="15"/>
  <c r="P198" i="15"/>
  <c r="L198" i="15"/>
  <c r="J198" i="15"/>
  <c r="K198" i="15" s="1"/>
  <c r="H198" i="15"/>
  <c r="I198" i="15" s="1"/>
  <c r="F198" i="15"/>
  <c r="E198" i="15"/>
  <c r="D198" i="15"/>
  <c r="U197" i="15"/>
  <c r="T197" i="15"/>
  <c r="O197" i="15"/>
  <c r="N197" i="15"/>
  <c r="M197" i="15"/>
  <c r="K197" i="15"/>
  <c r="I197" i="15"/>
  <c r="G197" i="15"/>
  <c r="U196" i="15"/>
  <c r="T196" i="15"/>
  <c r="N196" i="15"/>
  <c r="O196" i="15" s="1"/>
  <c r="M196" i="15"/>
  <c r="K196" i="15"/>
  <c r="I196" i="15"/>
  <c r="G196" i="15"/>
  <c r="U195" i="15"/>
  <c r="T195" i="15"/>
  <c r="N195" i="15"/>
  <c r="O195" i="15" s="1"/>
  <c r="M195" i="15"/>
  <c r="K195" i="15"/>
  <c r="I195" i="15"/>
  <c r="G195" i="15"/>
  <c r="U194" i="15"/>
  <c r="T194" i="15"/>
  <c r="N194" i="15"/>
  <c r="O194" i="15" s="1"/>
  <c r="M194" i="15"/>
  <c r="K194" i="15"/>
  <c r="I194" i="15"/>
  <c r="G194" i="15"/>
  <c r="U193" i="15"/>
  <c r="T193" i="15"/>
  <c r="N193" i="15"/>
  <c r="O193" i="15" s="1"/>
  <c r="M193" i="15"/>
  <c r="K193" i="15"/>
  <c r="I193" i="15"/>
  <c r="G193" i="15"/>
  <c r="U192" i="15"/>
  <c r="T192" i="15"/>
  <c r="N192" i="15"/>
  <c r="O192" i="15" s="1"/>
  <c r="M192" i="15"/>
  <c r="K192" i="15"/>
  <c r="I192" i="15"/>
  <c r="G192" i="15"/>
  <c r="S191" i="15"/>
  <c r="R191" i="15"/>
  <c r="Q191" i="15"/>
  <c r="P191" i="15"/>
  <c r="U191" i="15" s="1"/>
  <c r="L191" i="15"/>
  <c r="J191" i="15"/>
  <c r="H191" i="15"/>
  <c r="I191" i="15" s="1"/>
  <c r="G191" i="15"/>
  <c r="F191" i="15"/>
  <c r="N191" i="15" s="1"/>
  <c r="E191" i="15"/>
  <c r="D191" i="15"/>
  <c r="U190" i="15"/>
  <c r="T190" i="15"/>
  <c r="O190" i="15"/>
  <c r="N190" i="15"/>
  <c r="M190" i="15"/>
  <c r="K190" i="15"/>
  <c r="I190" i="15"/>
  <c r="G190" i="15"/>
  <c r="U189" i="15"/>
  <c r="T189" i="15"/>
  <c r="N189" i="15"/>
  <c r="O189" i="15" s="1"/>
  <c r="M189" i="15"/>
  <c r="K189" i="15"/>
  <c r="I189" i="15"/>
  <c r="G189" i="15"/>
  <c r="U188" i="15"/>
  <c r="T188" i="15"/>
  <c r="N188" i="15"/>
  <c r="O188" i="15" s="1"/>
  <c r="M188" i="15"/>
  <c r="K188" i="15"/>
  <c r="I188" i="15"/>
  <c r="G188" i="15"/>
  <c r="U187" i="15"/>
  <c r="T187" i="15"/>
  <c r="N187" i="15"/>
  <c r="O187" i="15" s="1"/>
  <c r="M187" i="15"/>
  <c r="K187" i="15"/>
  <c r="I187" i="15"/>
  <c r="G187" i="15"/>
  <c r="U186" i="15"/>
  <c r="T186" i="15"/>
  <c r="N186" i="15"/>
  <c r="O186" i="15" s="1"/>
  <c r="M186" i="15"/>
  <c r="K186" i="15"/>
  <c r="I186" i="15"/>
  <c r="G186" i="15"/>
  <c r="S185" i="15"/>
  <c r="R185" i="15"/>
  <c r="Q185" i="15"/>
  <c r="P185" i="15"/>
  <c r="L185" i="15"/>
  <c r="J185" i="15"/>
  <c r="U185" i="15" s="1"/>
  <c r="H185" i="15"/>
  <c r="F185" i="15"/>
  <c r="E185" i="15"/>
  <c r="D185" i="15"/>
  <c r="U184" i="15"/>
  <c r="T184" i="15"/>
  <c r="O184" i="15"/>
  <c r="N184" i="15"/>
  <c r="M184" i="15"/>
  <c r="K184" i="15"/>
  <c r="I184" i="15"/>
  <c r="G184" i="15"/>
  <c r="U183" i="15"/>
  <c r="T183" i="15"/>
  <c r="O183" i="15"/>
  <c r="N183" i="15"/>
  <c r="M183" i="15"/>
  <c r="K183" i="15"/>
  <c r="I183" i="15"/>
  <c r="G183" i="15"/>
  <c r="U182" i="15"/>
  <c r="T182" i="15"/>
  <c r="O182" i="15"/>
  <c r="N182" i="15"/>
  <c r="M182" i="15"/>
  <c r="K182" i="15"/>
  <c r="I182" i="15"/>
  <c r="G182" i="15"/>
  <c r="U181" i="15"/>
  <c r="T181" i="15"/>
  <c r="O181" i="15"/>
  <c r="N181" i="15"/>
  <c r="M181" i="15"/>
  <c r="K181" i="15"/>
  <c r="I181" i="15"/>
  <c r="G181" i="15"/>
  <c r="U180" i="15"/>
  <c r="T180" i="15"/>
  <c r="O180" i="15"/>
  <c r="N180" i="15"/>
  <c r="M180" i="15"/>
  <c r="K180" i="15"/>
  <c r="I180" i="15"/>
  <c r="G180" i="15"/>
  <c r="U179" i="15"/>
  <c r="S179" i="15"/>
  <c r="T179" i="15" s="1"/>
  <c r="R179" i="15"/>
  <c r="Q179" i="15"/>
  <c r="P179" i="15"/>
  <c r="L179" i="15"/>
  <c r="J179" i="15"/>
  <c r="H179" i="15"/>
  <c r="I179" i="15" s="1"/>
  <c r="F179" i="15"/>
  <c r="N179" i="15" s="1"/>
  <c r="E179" i="15"/>
  <c r="D179" i="15"/>
  <c r="U178" i="15"/>
  <c r="T178" i="15"/>
  <c r="O178" i="15"/>
  <c r="N178" i="15"/>
  <c r="M178" i="15"/>
  <c r="K178" i="15"/>
  <c r="I178" i="15"/>
  <c r="G178" i="15"/>
  <c r="U177" i="15"/>
  <c r="T177" i="15"/>
  <c r="N177" i="15"/>
  <c r="O177" i="15" s="1"/>
  <c r="M177" i="15"/>
  <c r="K177" i="15"/>
  <c r="I177" i="15"/>
  <c r="G177" i="15"/>
  <c r="U176" i="15"/>
  <c r="T176" i="15"/>
  <c r="N176" i="15"/>
  <c r="O176" i="15" s="1"/>
  <c r="M176" i="15"/>
  <c r="K176" i="15"/>
  <c r="I176" i="15"/>
  <c r="G176" i="15"/>
  <c r="U175" i="15"/>
  <c r="T175" i="15"/>
  <c r="N175" i="15"/>
  <c r="O175" i="15" s="1"/>
  <c r="M175" i="15"/>
  <c r="K175" i="15"/>
  <c r="I175" i="15"/>
  <c r="G175" i="15"/>
  <c r="U174" i="15"/>
  <c r="T174" i="15"/>
  <c r="N174" i="15"/>
  <c r="O174" i="15" s="1"/>
  <c r="M174" i="15"/>
  <c r="K174" i="15"/>
  <c r="I174" i="15"/>
  <c r="G174" i="15"/>
  <c r="U173" i="15"/>
  <c r="T173" i="15"/>
  <c r="N173" i="15"/>
  <c r="O173" i="15" s="1"/>
  <c r="M173" i="15"/>
  <c r="K173" i="15"/>
  <c r="I173" i="15"/>
  <c r="G173" i="15"/>
  <c r="S170" i="15"/>
  <c r="R170" i="15"/>
  <c r="Q170" i="15"/>
  <c r="P170" i="15"/>
  <c r="U170" i="15" s="1"/>
  <c r="L170" i="15"/>
  <c r="J170" i="15"/>
  <c r="H170" i="15"/>
  <c r="F170" i="15"/>
  <c r="E170" i="15"/>
  <c r="K170" i="15" s="1"/>
  <c r="D170" i="15"/>
  <c r="S169" i="15"/>
  <c r="R169" i="15"/>
  <c r="Q169" i="15"/>
  <c r="P169" i="15"/>
  <c r="L169" i="15"/>
  <c r="J169" i="15"/>
  <c r="U169" i="15" s="1"/>
  <c r="H169" i="15"/>
  <c r="I169" i="15" s="1"/>
  <c r="G169" i="15"/>
  <c r="F169" i="15"/>
  <c r="E169" i="15"/>
  <c r="D169" i="15"/>
  <c r="U168" i="15"/>
  <c r="T168" i="15"/>
  <c r="O168" i="15"/>
  <c r="N168" i="15"/>
  <c r="M168" i="15"/>
  <c r="K168" i="15"/>
  <c r="I168" i="15"/>
  <c r="G168" i="15"/>
  <c r="U167" i="15"/>
  <c r="T167" i="15"/>
  <c r="N167" i="15"/>
  <c r="O167" i="15" s="1"/>
  <c r="M167" i="15"/>
  <c r="K167" i="15"/>
  <c r="I167" i="15"/>
  <c r="G167" i="15"/>
  <c r="U166" i="15"/>
  <c r="T166" i="15"/>
  <c r="N166" i="15"/>
  <c r="O166" i="15" s="1"/>
  <c r="M166" i="15"/>
  <c r="K166" i="15"/>
  <c r="I166" i="15"/>
  <c r="G166" i="15"/>
  <c r="U165" i="15"/>
  <c r="T165" i="15"/>
  <c r="N165" i="15"/>
  <c r="O165" i="15" s="1"/>
  <c r="M165" i="15"/>
  <c r="K165" i="15"/>
  <c r="I165" i="15"/>
  <c r="G165" i="15"/>
  <c r="U164" i="15"/>
  <c r="T164" i="15"/>
  <c r="O164" i="15"/>
  <c r="N164" i="15"/>
  <c r="M164" i="15"/>
  <c r="K164" i="15"/>
  <c r="I164" i="15"/>
  <c r="G164" i="15"/>
  <c r="S163" i="15"/>
  <c r="R163" i="15"/>
  <c r="T163" i="15" s="1"/>
  <c r="Q163" i="15"/>
  <c r="P163" i="15"/>
  <c r="L163" i="15"/>
  <c r="J163" i="15"/>
  <c r="H163" i="15"/>
  <c r="F163" i="15"/>
  <c r="E163" i="15"/>
  <c r="D163" i="15"/>
  <c r="I163" i="15" s="1"/>
  <c r="U162" i="15"/>
  <c r="T162" i="15"/>
  <c r="O162" i="15"/>
  <c r="N162" i="15"/>
  <c r="M162" i="15"/>
  <c r="K162" i="15"/>
  <c r="I162" i="15"/>
  <c r="G162" i="15"/>
  <c r="U161" i="15"/>
  <c r="T161" i="15"/>
  <c r="N161" i="15"/>
  <c r="O161" i="15" s="1"/>
  <c r="M161" i="15"/>
  <c r="K161" i="15"/>
  <c r="I161" i="15"/>
  <c r="G161" i="15"/>
  <c r="U160" i="15"/>
  <c r="T160" i="15"/>
  <c r="N160" i="15"/>
  <c r="O160" i="15" s="1"/>
  <c r="M160" i="15"/>
  <c r="K160" i="15"/>
  <c r="I160" i="15"/>
  <c r="G160" i="15"/>
  <c r="U159" i="15"/>
  <c r="T159" i="15"/>
  <c r="N159" i="15"/>
  <c r="O159" i="15" s="1"/>
  <c r="M159" i="15"/>
  <c r="K159" i="15"/>
  <c r="I159" i="15"/>
  <c r="G159" i="15"/>
  <c r="U158" i="15"/>
  <c r="T158" i="15"/>
  <c r="N158" i="15"/>
  <c r="O158" i="15" s="1"/>
  <c r="M158" i="15"/>
  <c r="K158" i="15"/>
  <c r="I158" i="15"/>
  <c r="G158" i="15"/>
  <c r="S157" i="15"/>
  <c r="T157" i="15" s="1"/>
  <c r="R157" i="15"/>
  <c r="Q157" i="15"/>
  <c r="P157" i="15"/>
  <c r="M157" i="15"/>
  <c r="L157" i="15"/>
  <c r="J157" i="15"/>
  <c r="U157" i="15" s="1"/>
  <c r="I157" i="15"/>
  <c r="H157" i="15"/>
  <c r="F157" i="15"/>
  <c r="E157" i="15"/>
  <c r="D157" i="15"/>
  <c r="U156" i="15"/>
  <c r="T156" i="15"/>
  <c r="O156" i="15"/>
  <c r="N156" i="15"/>
  <c r="M156" i="15"/>
  <c r="K156" i="15"/>
  <c r="I156" i="15"/>
  <c r="G156" i="15"/>
  <c r="U155" i="15"/>
  <c r="T155" i="15"/>
  <c r="O155" i="15"/>
  <c r="N155" i="15"/>
  <c r="M155" i="15"/>
  <c r="K155" i="15"/>
  <c r="I155" i="15"/>
  <c r="G155" i="15"/>
  <c r="U154" i="15"/>
  <c r="T154" i="15"/>
  <c r="O154" i="15"/>
  <c r="N154" i="15"/>
  <c r="M154" i="15"/>
  <c r="K154" i="15"/>
  <c r="I154" i="15"/>
  <c r="G154" i="15"/>
  <c r="U153" i="15"/>
  <c r="T153" i="15"/>
  <c r="O153" i="15"/>
  <c r="N153" i="15"/>
  <c r="M153" i="15"/>
  <c r="K153" i="15"/>
  <c r="I153" i="15"/>
  <c r="G153" i="15"/>
  <c r="U152" i="15"/>
  <c r="T152" i="15"/>
  <c r="O152" i="15"/>
  <c r="N152" i="15"/>
  <c r="M152" i="15"/>
  <c r="K152" i="15"/>
  <c r="I152" i="15"/>
  <c r="G152" i="15"/>
  <c r="U151" i="15"/>
  <c r="T151" i="15"/>
  <c r="O151" i="15"/>
  <c r="N151" i="15"/>
  <c r="M151" i="15"/>
  <c r="K151" i="15"/>
  <c r="I151" i="15"/>
  <c r="G151" i="15"/>
  <c r="U150" i="15"/>
  <c r="S150" i="15"/>
  <c r="R150" i="15"/>
  <c r="Q150" i="15"/>
  <c r="P150" i="15"/>
  <c r="L150" i="15"/>
  <c r="J150" i="15"/>
  <c r="H150" i="15"/>
  <c r="F150" i="15"/>
  <c r="E150" i="15"/>
  <c r="M150" i="15" s="1"/>
  <c r="D150" i="15"/>
  <c r="U149" i="15"/>
  <c r="T149" i="15"/>
  <c r="O149" i="15"/>
  <c r="N149" i="15"/>
  <c r="M149" i="15"/>
  <c r="K149" i="15"/>
  <c r="I149" i="15"/>
  <c r="G149" i="15"/>
  <c r="U148" i="15"/>
  <c r="T148" i="15"/>
  <c r="N148" i="15"/>
  <c r="O148" i="15" s="1"/>
  <c r="M148" i="15"/>
  <c r="K148" i="15"/>
  <c r="I148" i="15"/>
  <c r="G148" i="15"/>
  <c r="U147" i="15"/>
  <c r="T147" i="15"/>
  <c r="N147" i="15"/>
  <c r="O147" i="15" s="1"/>
  <c r="M147" i="15"/>
  <c r="K147" i="15"/>
  <c r="I147" i="15"/>
  <c r="G147" i="15"/>
  <c r="U146" i="15"/>
  <c r="T146" i="15"/>
  <c r="N146" i="15"/>
  <c r="O146" i="15" s="1"/>
  <c r="M146" i="15"/>
  <c r="K146" i="15"/>
  <c r="I146" i="15"/>
  <c r="G146" i="15"/>
  <c r="U145" i="15"/>
  <c r="T145" i="15"/>
  <c r="N145" i="15"/>
  <c r="O145" i="15" s="1"/>
  <c r="M145" i="15"/>
  <c r="K145" i="15"/>
  <c r="I145" i="15"/>
  <c r="G145" i="15"/>
  <c r="S144" i="15"/>
  <c r="R144" i="15"/>
  <c r="T144" i="15" s="1"/>
  <c r="Q144" i="15"/>
  <c r="P144" i="15"/>
  <c r="U144" i="15" s="1"/>
  <c r="L144" i="15"/>
  <c r="J144" i="15"/>
  <c r="H144" i="15"/>
  <c r="F144" i="15"/>
  <c r="E144" i="15"/>
  <c r="D144" i="15"/>
  <c r="G144" i="15" s="1"/>
  <c r="U143" i="15"/>
  <c r="T143" i="15"/>
  <c r="O143" i="15"/>
  <c r="N143" i="15"/>
  <c r="M143" i="15"/>
  <c r="K143" i="15"/>
  <c r="I143" i="15"/>
  <c r="G143" i="15"/>
  <c r="U142" i="15"/>
  <c r="T142" i="15"/>
  <c r="N142" i="15"/>
  <c r="O142" i="15" s="1"/>
  <c r="M142" i="15"/>
  <c r="K142" i="15"/>
  <c r="I142" i="15"/>
  <c r="G142" i="15"/>
  <c r="U141" i="15"/>
  <c r="T141" i="15"/>
  <c r="N141" i="15"/>
  <c r="O141" i="15" s="1"/>
  <c r="M141" i="15"/>
  <c r="K141" i="15"/>
  <c r="I141" i="15"/>
  <c r="G141" i="15"/>
  <c r="U140" i="15"/>
  <c r="T140" i="15"/>
  <c r="N140" i="15"/>
  <c r="O140" i="15" s="1"/>
  <c r="M140" i="15"/>
  <c r="K140" i="15"/>
  <c r="I140" i="15"/>
  <c r="G140" i="15"/>
  <c r="U139" i="15"/>
  <c r="T139" i="15"/>
  <c r="N139" i="15"/>
  <c r="O139" i="15" s="1"/>
  <c r="M139" i="15"/>
  <c r="K139" i="15"/>
  <c r="I139" i="15"/>
  <c r="G139" i="15"/>
  <c r="U138" i="15"/>
  <c r="T138" i="15"/>
  <c r="O138" i="15"/>
  <c r="N138" i="15"/>
  <c r="M138" i="15"/>
  <c r="K138" i="15"/>
  <c r="I138" i="15"/>
  <c r="G138" i="15"/>
  <c r="S137" i="15"/>
  <c r="R137" i="15"/>
  <c r="T137" i="15" s="1"/>
  <c r="Q137" i="15"/>
  <c r="P137" i="15"/>
  <c r="L137" i="15"/>
  <c r="J137" i="15"/>
  <c r="U137" i="15" s="1"/>
  <c r="H137" i="15"/>
  <c r="F137" i="15"/>
  <c r="E137" i="15"/>
  <c r="D137" i="15"/>
  <c r="I137" i="15" s="1"/>
  <c r="U136" i="15"/>
  <c r="T136" i="15"/>
  <c r="O136" i="15"/>
  <c r="N136" i="15"/>
  <c r="M136" i="15"/>
  <c r="K136" i="15"/>
  <c r="I136" i="15"/>
  <c r="G136" i="15"/>
  <c r="U135" i="15"/>
  <c r="T135" i="15"/>
  <c r="O135" i="15"/>
  <c r="N135" i="15"/>
  <c r="M135" i="15"/>
  <c r="K135" i="15"/>
  <c r="I135" i="15"/>
  <c r="G135" i="15"/>
  <c r="U134" i="15"/>
  <c r="T134" i="15"/>
  <c r="O134" i="15"/>
  <c r="N134" i="15"/>
  <c r="M134" i="15"/>
  <c r="K134" i="15"/>
  <c r="I134" i="15"/>
  <c r="G134" i="15"/>
  <c r="U133" i="15"/>
  <c r="T133" i="15"/>
  <c r="O133" i="15"/>
  <c r="N133" i="15"/>
  <c r="M133" i="15"/>
  <c r="K133" i="15"/>
  <c r="I133" i="15"/>
  <c r="G133" i="15"/>
  <c r="S132" i="15"/>
  <c r="T132" i="15" s="1"/>
  <c r="R132" i="15"/>
  <c r="Q132" i="15"/>
  <c r="P132" i="15"/>
  <c r="L132" i="15"/>
  <c r="J132" i="15"/>
  <c r="H132" i="15"/>
  <c r="F132" i="15"/>
  <c r="E132" i="15"/>
  <c r="D132" i="15"/>
  <c r="I132" i="15" s="1"/>
  <c r="U131" i="15"/>
  <c r="T131" i="15"/>
  <c r="O131" i="15"/>
  <c r="N131" i="15"/>
  <c r="M131" i="15"/>
  <c r="K131" i="15"/>
  <c r="I131" i="15"/>
  <c r="G131" i="15"/>
  <c r="U130" i="15"/>
  <c r="T130" i="15"/>
  <c r="N130" i="15"/>
  <c r="O130" i="15" s="1"/>
  <c r="M130" i="15"/>
  <c r="K130" i="15"/>
  <c r="I130" i="15"/>
  <c r="G130" i="15"/>
  <c r="U129" i="15"/>
  <c r="T129" i="15"/>
  <c r="N129" i="15"/>
  <c r="O129" i="15" s="1"/>
  <c r="M129" i="15"/>
  <c r="K129" i="15"/>
  <c r="I129" i="15"/>
  <c r="G129" i="15"/>
  <c r="U128" i="15"/>
  <c r="T128" i="15"/>
  <c r="N128" i="15"/>
  <c r="O128" i="15" s="1"/>
  <c r="M128" i="15"/>
  <c r="K128" i="15"/>
  <c r="I128" i="15"/>
  <c r="G128" i="15"/>
  <c r="U127" i="15"/>
  <c r="T127" i="15"/>
  <c r="N127" i="15"/>
  <c r="O127" i="15" s="1"/>
  <c r="M127" i="15"/>
  <c r="K127" i="15"/>
  <c r="I127" i="15"/>
  <c r="G127" i="15"/>
  <c r="S126" i="15"/>
  <c r="T126" i="15" s="1"/>
  <c r="R126" i="15"/>
  <c r="Q126" i="15"/>
  <c r="P126" i="15"/>
  <c r="U126" i="15" s="1"/>
  <c r="L126" i="15"/>
  <c r="J126" i="15"/>
  <c r="H126" i="15"/>
  <c r="F126" i="15"/>
  <c r="E126" i="15"/>
  <c r="K126" i="15" s="1"/>
  <c r="D126" i="15"/>
  <c r="I126" i="15" s="1"/>
  <c r="U125" i="15"/>
  <c r="T125" i="15"/>
  <c r="O125" i="15"/>
  <c r="N125" i="15"/>
  <c r="M125" i="15"/>
  <c r="K125" i="15"/>
  <c r="I125" i="15"/>
  <c r="G125" i="15"/>
  <c r="U124" i="15"/>
  <c r="T124" i="15"/>
  <c r="N124" i="15"/>
  <c r="O124" i="15" s="1"/>
  <c r="M124" i="15"/>
  <c r="K124" i="15"/>
  <c r="I124" i="15"/>
  <c r="G124" i="15"/>
  <c r="U123" i="15"/>
  <c r="T123" i="15"/>
  <c r="O123" i="15"/>
  <c r="N123" i="15"/>
  <c r="M123" i="15"/>
  <c r="K123" i="15"/>
  <c r="I123" i="15"/>
  <c r="G123" i="15"/>
  <c r="U122" i="15"/>
  <c r="T122" i="15"/>
  <c r="O122" i="15"/>
  <c r="N122" i="15"/>
  <c r="M122" i="15"/>
  <c r="K122" i="15"/>
  <c r="I122" i="15"/>
  <c r="G122" i="15"/>
  <c r="S121" i="15"/>
  <c r="R121" i="15"/>
  <c r="Q121" i="15"/>
  <c r="P121" i="15"/>
  <c r="L121" i="15"/>
  <c r="J121" i="15"/>
  <c r="U121" i="15" s="1"/>
  <c r="H121" i="15"/>
  <c r="I121" i="15" s="1"/>
  <c r="G121" i="15"/>
  <c r="F121" i="15"/>
  <c r="E121" i="15"/>
  <c r="D121" i="15"/>
  <c r="U120" i="15"/>
  <c r="T120" i="15"/>
  <c r="O120" i="15"/>
  <c r="N120" i="15"/>
  <c r="M120" i="15"/>
  <c r="K120" i="15"/>
  <c r="I120" i="15"/>
  <c r="G120" i="15"/>
  <c r="U119" i="15"/>
  <c r="T119" i="15"/>
  <c r="N119" i="15"/>
  <c r="O119" i="15" s="1"/>
  <c r="M119" i="15"/>
  <c r="K119" i="15"/>
  <c r="I119" i="15"/>
  <c r="G119" i="15"/>
  <c r="U118" i="15"/>
  <c r="T118" i="15"/>
  <c r="N118" i="15"/>
  <c r="O118" i="15" s="1"/>
  <c r="M118" i="15"/>
  <c r="K118" i="15"/>
  <c r="I118" i="15"/>
  <c r="G118" i="15"/>
  <c r="U117" i="15"/>
  <c r="T117" i="15"/>
  <c r="N117" i="15"/>
  <c r="O117" i="15" s="1"/>
  <c r="M117" i="15"/>
  <c r="K117" i="15"/>
  <c r="I117" i="15"/>
  <c r="G117" i="15"/>
  <c r="U116" i="15"/>
  <c r="T116" i="15"/>
  <c r="N116" i="15"/>
  <c r="O116" i="15" s="1"/>
  <c r="M116" i="15"/>
  <c r="K116" i="15"/>
  <c r="I116" i="15"/>
  <c r="G116" i="15"/>
  <c r="U115" i="15"/>
  <c r="T115" i="15"/>
  <c r="N115" i="15"/>
  <c r="O115" i="15" s="1"/>
  <c r="M115" i="15"/>
  <c r="K115" i="15"/>
  <c r="I115" i="15"/>
  <c r="G115" i="15"/>
  <c r="U114" i="15"/>
  <c r="T114" i="15"/>
  <c r="N114" i="15"/>
  <c r="O114" i="15" s="1"/>
  <c r="M114" i="15"/>
  <c r="K114" i="15"/>
  <c r="I114" i="15"/>
  <c r="G114" i="15"/>
  <c r="U113" i="15"/>
  <c r="T113" i="15"/>
  <c r="N113" i="15"/>
  <c r="O113" i="15" s="1"/>
  <c r="M113" i="15"/>
  <c r="K113" i="15"/>
  <c r="I113" i="15"/>
  <c r="G113" i="15"/>
  <c r="S112" i="15"/>
  <c r="R112" i="15"/>
  <c r="Q112" i="15"/>
  <c r="P112" i="15"/>
  <c r="L112" i="15"/>
  <c r="J112" i="15"/>
  <c r="H112" i="15"/>
  <c r="F112" i="15"/>
  <c r="E112" i="15"/>
  <c r="D112" i="15"/>
  <c r="U111" i="15"/>
  <c r="T111" i="15"/>
  <c r="O111" i="15"/>
  <c r="N111" i="15"/>
  <c r="M111" i="15"/>
  <c r="K111" i="15"/>
  <c r="I111" i="15"/>
  <c r="G111" i="15"/>
  <c r="U110" i="15"/>
  <c r="T110" i="15"/>
  <c r="N110" i="15"/>
  <c r="O110" i="15" s="1"/>
  <c r="M110" i="15"/>
  <c r="K110" i="15"/>
  <c r="I110" i="15"/>
  <c r="G110" i="15"/>
  <c r="U109" i="15"/>
  <c r="T109" i="15"/>
  <c r="N109" i="15"/>
  <c r="O109" i="15" s="1"/>
  <c r="M109" i="15"/>
  <c r="K109" i="15"/>
  <c r="I109" i="15"/>
  <c r="G109" i="15"/>
  <c r="U108" i="15"/>
  <c r="T108" i="15"/>
  <c r="N108" i="15"/>
  <c r="O108" i="15" s="1"/>
  <c r="M108" i="15"/>
  <c r="K108" i="15"/>
  <c r="I108" i="15"/>
  <c r="G108" i="15"/>
  <c r="U107" i="15"/>
  <c r="T107" i="15"/>
  <c r="N107" i="15"/>
  <c r="O107" i="15" s="1"/>
  <c r="M107" i="15"/>
  <c r="K107" i="15"/>
  <c r="I107" i="15"/>
  <c r="G107" i="15"/>
  <c r="S106" i="15"/>
  <c r="R106" i="15"/>
  <c r="T106" i="15" s="1"/>
  <c r="Q106" i="15"/>
  <c r="P106" i="15"/>
  <c r="L106" i="15"/>
  <c r="J106" i="15"/>
  <c r="U106" i="15" s="1"/>
  <c r="H106" i="15"/>
  <c r="F106" i="15"/>
  <c r="N106" i="15" s="1"/>
  <c r="E106" i="15"/>
  <c r="D106" i="15"/>
  <c r="I106" i="15" s="1"/>
  <c r="U105" i="15"/>
  <c r="T105" i="15"/>
  <c r="O105" i="15"/>
  <c r="N105" i="15"/>
  <c r="M105" i="15"/>
  <c r="K105" i="15"/>
  <c r="I105" i="15"/>
  <c r="G105" i="15"/>
  <c r="U102" i="15"/>
  <c r="S102" i="15"/>
  <c r="R102" i="15"/>
  <c r="Q102" i="15"/>
  <c r="P102" i="15"/>
  <c r="L102" i="15"/>
  <c r="J102" i="15"/>
  <c r="I102" i="15"/>
  <c r="H102" i="15"/>
  <c r="F102" i="15"/>
  <c r="G102" i="15" s="1"/>
  <c r="E102" i="15"/>
  <c r="D102" i="15"/>
  <c r="S101" i="15"/>
  <c r="R101" i="15"/>
  <c r="T101" i="15" s="1"/>
  <c r="Q101" i="15"/>
  <c r="P101" i="15"/>
  <c r="U101" i="15" s="1"/>
  <c r="L101" i="15"/>
  <c r="J101" i="15"/>
  <c r="H101" i="15"/>
  <c r="F101" i="15"/>
  <c r="E101" i="15"/>
  <c r="D101" i="15"/>
  <c r="U100" i="15"/>
  <c r="T100" i="15"/>
  <c r="O100" i="15"/>
  <c r="N100" i="15"/>
  <c r="M100" i="15"/>
  <c r="K100" i="15"/>
  <c r="I100" i="15"/>
  <c r="G100" i="15"/>
  <c r="U99" i="15"/>
  <c r="T99" i="15"/>
  <c r="O99" i="15"/>
  <c r="N99" i="15"/>
  <c r="M99" i="15"/>
  <c r="K99" i="15"/>
  <c r="I99" i="15"/>
  <c r="G99" i="15"/>
  <c r="U98" i="15"/>
  <c r="T98" i="15"/>
  <c r="O98" i="15"/>
  <c r="N98" i="15"/>
  <c r="M98" i="15"/>
  <c r="K98" i="15"/>
  <c r="I98" i="15"/>
  <c r="G98" i="15"/>
  <c r="U97" i="15"/>
  <c r="T97" i="15"/>
  <c r="O97" i="15"/>
  <c r="N97" i="15"/>
  <c r="M97" i="15"/>
  <c r="K97" i="15"/>
  <c r="I97" i="15"/>
  <c r="G97" i="15"/>
  <c r="S96" i="15"/>
  <c r="R96" i="15"/>
  <c r="Q96" i="15"/>
  <c r="P96" i="15"/>
  <c r="L96" i="15"/>
  <c r="J96" i="15"/>
  <c r="U96" i="15" s="1"/>
  <c r="H96" i="15"/>
  <c r="G96" i="15"/>
  <c r="F96" i="15"/>
  <c r="E96" i="15"/>
  <c r="M96" i="15" s="1"/>
  <c r="D96" i="15"/>
  <c r="I96" i="15" s="1"/>
  <c r="U95" i="15"/>
  <c r="T95" i="15"/>
  <c r="O95" i="15"/>
  <c r="N95" i="15"/>
  <c r="M95" i="15"/>
  <c r="K95" i="15"/>
  <c r="I95" i="15"/>
  <c r="G95" i="15"/>
  <c r="U94" i="15"/>
  <c r="T94" i="15"/>
  <c r="O94" i="15"/>
  <c r="N94" i="15"/>
  <c r="M94" i="15"/>
  <c r="K94" i="15"/>
  <c r="I94" i="15"/>
  <c r="G94" i="15"/>
  <c r="U93" i="15"/>
  <c r="T93" i="15"/>
  <c r="O93" i="15"/>
  <c r="N93" i="15"/>
  <c r="M93" i="15"/>
  <c r="K93" i="15"/>
  <c r="I93" i="15"/>
  <c r="G93" i="15"/>
  <c r="U92" i="15"/>
  <c r="T92" i="15"/>
  <c r="O92" i="15"/>
  <c r="N92" i="15"/>
  <c r="M92" i="15"/>
  <c r="K92" i="15"/>
  <c r="I92" i="15"/>
  <c r="G92" i="15"/>
  <c r="S91" i="15"/>
  <c r="T91" i="15" s="1"/>
  <c r="R91" i="15"/>
  <c r="Q91" i="15"/>
  <c r="P91" i="15"/>
  <c r="U91" i="15" s="1"/>
  <c r="L91" i="15"/>
  <c r="J91" i="15"/>
  <c r="H91" i="15"/>
  <c r="F91" i="15"/>
  <c r="E91" i="15"/>
  <c r="D91" i="15"/>
  <c r="U90" i="15"/>
  <c r="T90" i="15"/>
  <c r="O90" i="15"/>
  <c r="N90" i="15"/>
  <c r="M90" i="15"/>
  <c r="K90" i="15"/>
  <c r="I90" i="15"/>
  <c r="G90" i="15"/>
  <c r="U89" i="15"/>
  <c r="T89" i="15"/>
  <c r="O89" i="15"/>
  <c r="N89" i="15"/>
  <c r="M89" i="15"/>
  <c r="K89" i="15"/>
  <c r="I89" i="15"/>
  <c r="G89" i="15"/>
  <c r="U88" i="15"/>
  <c r="T88" i="15"/>
  <c r="O88" i="15"/>
  <c r="N88" i="15"/>
  <c r="M88" i="15"/>
  <c r="K88" i="15"/>
  <c r="I88" i="15"/>
  <c r="G88" i="15"/>
  <c r="S85" i="15"/>
  <c r="T85" i="15" s="1"/>
  <c r="R85" i="15"/>
  <c r="Q85" i="15"/>
  <c r="P85" i="15"/>
  <c r="U85" i="15" s="1"/>
  <c r="L85" i="15"/>
  <c r="J85" i="15"/>
  <c r="H85" i="15"/>
  <c r="F85" i="15"/>
  <c r="G85" i="15" s="1"/>
  <c r="E85" i="15"/>
  <c r="K85" i="15" s="1"/>
  <c r="D85" i="15"/>
  <c r="I85" i="15" s="1"/>
  <c r="S84" i="15"/>
  <c r="R84" i="15"/>
  <c r="Q84" i="15"/>
  <c r="P84" i="15"/>
  <c r="L84" i="15"/>
  <c r="J84" i="15"/>
  <c r="U84" i="15" s="1"/>
  <c r="H84" i="15"/>
  <c r="I84" i="15" s="1"/>
  <c r="G84" i="15"/>
  <c r="F84" i="15"/>
  <c r="E84" i="15"/>
  <c r="D84" i="15"/>
  <c r="U83" i="15"/>
  <c r="T83" i="15"/>
  <c r="O83" i="15"/>
  <c r="N83" i="15"/>
  <c r="M83" i="15"/>
  <c r="K83" i="15"/>
  <c r="I83" i="15"/>
  <c r="G83" i="15"/>
  <c r="U82" i="15"/>
  <c r="T82" i="15"/>
  <c r="O82" i="15"/>
  <c r="N82" i="15"/>
  <c r="M82" i="15"/>
  <c r="K82" i="15"/>
  <c r="I82" i="15"/>
  <c r="G82" i="15"/>
  <c r="U81" i="15"/>
  <c r="T81" i="15"/>
  <c r="N81" i="15"/>
  <c r="O81" i="15" s="1"/>
  <c r="M81" i="15"/>
  <c r="K81" i="15"/>
  <c r="I81" i="15"/>
  <c r="G81" i="15"/>
  <c r="U80" i="15"/>
  <c r="T80" i="15"/>
  <c r="N80" i="15"/>
  <c r="O80" i="15" s="1"/>
  <c r="M80" i="15"/>
  <c r="K80" i="15"/>
  <c r="I80" i="15"/>
  <c r="G80" i="15"/>
  <c r="U79" i="15"/>
  <c r="T79" i="15"/>
  <c r="N79" i="15"/>
  <c r="O79" i="15" s="1"/>
  <c r="M79" i="15"/>
  <c r="K79" i="15"/>
  <c r="I79" i="15"/>
  <c r="G79" i="15"/>
  <c r="S78" i="15"/>
  <c r="R78" i="15"/>
  <c r="Q78" i="15"/>
  <c r="P78" i="15"/>
  <c r="L78" i="15"/>
  <c r="J78" i="15"/>
  <c r="H78" i="15"/>
  <c r="F78" i="15"/>
  <c r="N78" i="15" s="1"/>
  <c r="E78" i="15"/>
  <c r="M78" i="15" s="1"/>
  <c r="D78" i="15"/>
  <c r="I78" i="15" s="1"/>
  <c r="U77" i="15"/>
  <c r="T77" i="15"/>
  <c r="O77" i="15"/>
  <c r="N77" i="15"/>
  <c r="M77" i="15"/>
  <c r="K77" i="15"/>
  <c r="I77" i="15"/>
  <c r="G77" i="15"/>
  <c r="U76" i="15"/>
  <c r="T76" i="15"/>
  <c r="N76" i="15"/>
  <c r="O76" i="15" s="1"/>
  <c r="M76" i="15"/>
  <c r="K76" i="15"/>
  <c r="I76" i="15"/>
  <c r="G76" i="15"/>
  <c r="U75" i="15"/>
  <c r="T75" i="15"/>
  <c r="O75" i="15"/>
  <c r="N75" i="15"/>
  <c r="M75" i="15"/>
  <c r="K75" i="15"/>
  <c r="I75" i="15"/>
  <c r="G75" i="15"/>
  <c r="U74" i="15"/>
  <c r="T74" i="15"/>
  <c r="O74" i="15"/>
  <c r="N74" i="15"/>
  <c r="M74" i="15"/>
  <c r="K74" i="15"/>
  <c r="I74" i="15"/>
  <c r="G74" i="15"/>
  <c r="U73" i="15"/>
  <c r="T73" i="15"/>
  <c r="O73" i="15"/>
  <c r="N73" i="15"/>
  <c r="M73" i="15"/>
  <c r="K73" i="15"/>
  <c r="I73" i="15"/>
  <c r="G73" i="15"/>
  <c r="U72" i="15"/>
  <c r="T72" i="15"/>
  <c r="O72" i="15"/>
  <c r="N72" i="15"/>
  <c r="M72" i="15"/>
  <c r="K72" i="15"/>
  <c r="I72" i="15"/>
  <c r="G72" i="15"/>
  <c r="U71" i="15"/>
  <c r="T71" i="15"/>
  <c r="O71" i="15"/>
  <c r="N71" i="15"/>
  <c r="M71" i="15"/>
  <c r="K71" i="15"/>
  <c r="I71" i="15"/>
  <c r="G71" i="15"/>
  <c r="U70" i="15"/>
  <c r="S70" i="15"/>
  <c r="R70" i="15"/>
  <c r="T70" i="15" s="1"/>
  <c r="Q70" i="15"/>
  <c r="P70" i="15"/>
  <c r="L70" i="15"/>
  <c r="J70" i="15"/>
  <c r="H70" i="15"/>
  <c r="F70" i="15"/>
  <c r="E70" i="15"/>
  <c r="D70" i="15"/>
  <c r="U69" i="15"/>
  <c r="T69" i="15"/>
  <c r="O69" i="15"/>
  <c r="N69" i="15"/>
  <c r="M69" i="15"/>
  <c r="K69" i="15"/>
  <c r="I69" i="15"/>
  <c r="G69" i="15"/>
  <c r="U68" i="15"/>
  <c r="T68" i="15"/>
  <c r="O68" i="15"/>
  <c r="N68" i="15"/>
  <c r="M68" i="15"/>
  <c r="K68" i="15"/>
  <c r="I68" i="15"/>
  <c r="G68" i="15"/>
  <c r="U67" i="15"/>
  <c r="T67" i="15"/>
  <c r="O67" i="15"/>
  <c r="N67" i="15"/>
  <c r="M67" i="15"/>
  <c r="K67" i="15"/>
  <c r="I67" i="15"/>
  <c r="G67" i="15"/>
  <c r="U66" i="15"/>
  <c r="T66" i="15"/>
  <c r="O66" i="15"/>
  <c r="N66" i="15"/>
  <c r="M66" i="15"/>
  <c r="K66" i="15"/>
  <c r="I66" i="15"/>
  <c r="G66" i="15"/>
  <c r="U65" i="15"/>
  <c r="T65" i="15"/>
  <c r="O65" i="15"/>
  <c r="N65" i="15"/>
  <c r="M65" i="15"/>
  <c r="K65" i="15"/>
  <c r="I65" i="15"/>
  <c r="G65" i="15"/>
  <c r="U64" i="15"/>
  <c r="T64" i="15"/>
  <c r="O64" i="15"/>
  <c r="N64" i="15"/>
  <c r="M64" i="15"/>
  <c r="K64" i="15"/>
  <c r="I64" i="15"/>
  <c r="G64" i="15"/>
  <c r="S63" i="15"/>
  <c r="R63" i="15"/>
  <c r="Q63" i="15"/>
  <c r="P63" i="15"/>
  <c r="U63" i="15" s="1"/>
  <c r="L63" i="15"/>
  <c r="J63" i="15"/>
  <c r="H63" i="15"/>
  <c r="F63" i="15"/>
  <c r="E63" i="15"/>
  <c r="D63" i="15"/>
  <c r="I63" i="15" s="1"/>
  <c r="U62" i="15"/>
  <c r="T62" i="15"/>
  <c r="O62" i="15"/>
  <c r="N62" i="15"/>
  <c r="M62" i="15"/>
  <c r="K62" i="15"/>
  <c r="I62" i="15"/>
  <c r="G62" i="15"/>
  <c r="U61" i="15"/>
  <c r="T61" i="15"/>
  <c r="N61" i="15"/>
  <c r="O61" i="15" s="1"/>
  <c r="M61" i="15"/>
  <c r="K61" i="15"/>
  <c r="I61" i="15"/>
  <c r="G61" i="15"/>
  <c r="U60" i="15"/>
  <c r="T60" i="15"/>
  <c r="N60" i="15"/>
  <c r="O60" i="15" s="1"/>
  <c r="M60" i="15"/>
  <c r="K60" i="15"/>
  <c r="I60" i="15"/>
  <c r="G60" i="15"/>
  <c r="U59" i="15"/>
  <c r="T59" i="15"/>
  <c r="O59" i="15"/>
  <c r="N59" i="15"/>
  <c r="M59" i="15"/>
  <c r="K59" i="15"/>
  <c r="I59" i="15"/>
  <c r="G59" i="15"/>
  <c r="S58" i="15"/>
  <c r="R58" i="15"/>
  <c r="Q58" i="15"/>
  <c r="P58" i="15"/>
  <c r="U58" i="15" s="1"/>
  <c r="L58" i="15"/>
  <c r="J58" i="15"/>
  <c r="I58" i="15"/>
  <c r="H58" i="15"/>
  <c r="G58" i="15"/>
  <c r="F58" i="15"/>
  <c r="E58" i="15"/>
  <c r="D58" i="15"/>
  <c r="U57" i="15"/>
  <c r="T57" i="15"/>
  <c r="O57" i="15"/>
  <c r="N57" i="15"/>
  <c r="M57" i="15"/>
  <c r="K57" i="15"/>
  <c r="I57" i="15"/>
  <c r="G57" i="15"/>
  <c r="S54" i="15"/>
  <c r="T54" i="15" s="1"/>
  <c r="R54" i="15"/>
  <c r="Q54" i="15"/>
  <c r="P54" i="15"/>
  <c r="L54" i="15"/>
  <c r="J54" i="15"/>
  <c r="U54" i="15" s="1"/>
  <c r="H54" i="15"/>
  <c r="F54" i="15"/>
  <c r="E54" i="15"/>
  <c r="D54" i="15"/>
  <c r="T53" i="15"/>
  <c r="S53" i="15"/>
  <c r="R53" i="15"/>
  <c r="Q53" i="15"/>
  <c r="P53" i="15"/>
  <c r="L53" i="15"/>
  <c r="J53" i="15"/>
  <c r="H53" i="15"/>
  <c r="F53" i="15"/>
  <c r="E53" i="15"/>
  <c r="D53" i="15"/>
  <c r="I53" i="15" s="1"/>
  <c r="U52" i="15"/>
  <c r="T52" i="15"/>
  <c r="O52" i="15"/>
  <c r="N52" i="15"/>
  <c r="M52" i="15"/>
  <c r="K52" i="15"/>
  <c r="I52" i="15"/>
  <c r="G52" i="15"/>
  <c r="U51" i="15"/>
  <c r="T51" i="15"/>
  <c r="N51" i="15"/>
  <c r="O51" i="15" s="1"/>
  <c r="M51" i="15"/>
  <c r="K51" i="15"/>
  <c r="I51" i="15"/>
  <c r="G51" i="15"/>
  <c r="U50" i="15"/>
  <c r="T50" i="15"/>
  <c r="N50" i="15"/>
  <c r="O50" i="15" s="1"/>
  <c r="M50" i="15"/>
  <c r="K50" i="15"/>
  <c r="I50" i="15"/>
  <c r="G50" i="15"/>
  <c r="U49" i="15"/>
  <c r="T49" i="15"/>
  <c r="N49" i="15"/>
  <c r="O49" i="15" s="1"/>
  <c r="M49" i="15"/>
  <c r="K49" i="15"/>
  <c r="I49" i="15"/>
  <c r="G49" i="15"/>
  <c r="U48" i="15"/>
  <c r="T48" i="15"/>
  <c r="N48" i="15"/>
  <c r="O48" i="15" s="1"/>
  <c r="M48" i="15"/>
  <c r="K48" i="15"/>
  <c r="I48" i="15"/>
  <c r="G48" i="15"/>
  <c r="S47" i="15"/>
  <c r="R47" i="15"/>
  <c r="Q47" i="15"/>
  <c r="P47" i="15"/>
  <c r="U47" i="15" s="1"/>
  <c r="L47" i="15"/>
  <c r="K47" i="15"/>
  <c r="J47" i="15"/>
  <c r="H47" i="15"/>
  <c r="F47" i="15"/>
  <c r="E47" i="15"/>
  <c r="M47" i="15" s="1"/>
  <c r="D47" i="15"/>
  <c r="I47" i="15" s="1"/>
  <c r="U46" i="15"/>
  <c r="T46" i="15"/>
  <c r="O46" i="15"/>
  <c r="N46" i="15"/>
  <c r="M46" i="15"/>
  <c r="K46" i="15"/>
  <c r="I46" i="15"/>
  <c r="G46" i="15"/>
  <c r="U45" i="15"/>
  <c r="T45" i="15"/>
  <c r="N45" i="15"/>
  <c r="O45" i="15" s="1"/>
  <c r="M45" i="15"/>
  <c r="K45" i="15"/>
  <c r="I45" i="15"/>
  <c r="G45" i="15"/>
  <c r="U44" i="15"/>
  <c r="T44" i="15"/>
  <c r="N44" i="15"/>
  <c r="O44" i="15" s="1"/>
  <c r="M44" i="15"/>
  <c r="K44" i="15"/>
  <c r="I44" i="15"/>
  <c r="G44" i="15"/>
  <c r="U43" i="15"/>
  <c r="T43" i="15"/>
  <c r="N43" i="15"/>
  <c r="O43" i="15" s="1"/>
  <c r="M43" i="15"/>
  <c r="K43" i="15"/>
  <c r="I43" i="15"/>
  <c r="G43" i="15"/>
  <c r="U42" i="15"/>
  <c r="T42" i="15"/>
  <c r="N42" i="15"/>
  <c r="O42" i="15" s="1"/>
  <c r="M42" i="15"/>
  <c r="K42" i="15"/>
  <c r="I42" i="15"/>
  <c r="G42" i="15"/>
  <c r="U41" i="15"/>
  <c r="T41" i="15"/>
  <c r="N41" i="15"/>
  <c r="O41" i="15" s="1"/>
  <c r="M41" i="15"/>
  <c r="K41" i="15"/>
  <c r="I41" i="15"/>
  <c r="G41" i="15"/>
  <c r="S40" i="15"/>
  <c r="R40" i="15"/>
  <c r="Q40" i="15"/>
  <c r="P40" i="15"/>
  <c r="U40" i="15" s="1"/>
  <c r="L40" i="15"/>
  <c r="K40" i="15"/>
  <c r="J40" i="15"/>
  <c r="H40" i="15"/>
  <c r="I40" i="15" s="1"/>
  <c r="F40" i="15"/>
  <c r="E40" i="15"/>
  <c r="D40" i="15"/>
  <c r="G40" i="15" s="1"/>
  <c r="U39" i="15"/>
  <c r="T39" i="15"/>
  <c r="O39" i="15"/>
  <c r="N39" i="15"/>
  <c r="M39" i="15"/>
  <c r="K39" i="15"/>
  <c r="I39" i="15"/>
  <c r="G39" i="15"/>
  <c r="U38" i="15"/>
  <c r="T38" i="15"/>
  <c r="N38" i="15"/>
  <c r="O38" i="15" s="1"/>
  <c r="M38" i="15"/>
  <c r="K38" i="15"/>
  <c r="I38" i="15"/>
  <c r="G38" i="15"/>
  <c r="U37" i="15"/>
  <c r="T37" i="15"/>
  <c r="N37" i="15"/>
  <c r="O37" i="15" s="1"/>
  <c r="M37" i="15"/>
  <c r="K37" i="15"/>
  <c r="I37" i="15"/>
  <c r="G37" i="15"/>
  <c r="U36" i="15"/>
  <c r="T36" i="15"/>
  <c r="N36" i="15"/>
  <c r="O36" i="15" s="1"/>
  <c r="M36" i="15"/>
  <c r="K36" i="15"/>
  <c r="I36" i="15"/>
  <c r="G36" i="15"/>
  <c r="S35" i="15"/>
  <c r="R35" i="15"/>
  <c r="T35" i="15" s="1"/>
  <c r="Q35" i="15"/>
  <c r="P35" i="15"/>
  <c r="U35" i="15" s="1"/>
  <c r="L35" i="15"/>
  <c r="J35" i="15"/>
  <c r="H35" i="15"/>
  <c r="F35" i="15"/>
  <c r="E35" i="15"/>
  <c r="D35" i="15"/>
  <c r="I35" i="15" s="1"/>
  <c r="U34" i="15"/>
  <c r="T34" i="15"/>
  <c r="O34" i="15"/>
  <c r="N34" i="15"/>
  <c r="M34" i="15"/>
  <c r="K34" i="15"/>
  <c r="I34" i="15"/>
  <c r="G34" i="15"/>
  <c r="U33" i="15"/>
  <c r="T33" i="15"/>
  <c r="N33" i="15"/>
  <c r="O33" i="15" s="1"/>
  <c r="M33" i="15"/>
  <c r="K33" i="15"/>
  <c r="I33" i="15"/>
  <c r="G33" i="15"/>
  <c r="U32" i="15"/>
  <c r="T32" i="15"/>
  <c r="N32" i="15"/>
  <c r="O32" i="15" s="1"/>
  <c r="M32" i="15"/>
  <c r="K32" i="15"/>
  <c r="I32" i="15"/>
  <c r="G32" i="15"/>
  <c r="U31" i="15"/>
  <c r="T31" i="15"/>
  <c r="N31" i="15"/>
  <c r="O31" i="15" s="1"/>
  <c r="M31" i="15"/>
  <c r="K31" i="15"/>
  <c r="I31" i="15"/>
  <c r="G31" i="15"/>
  <c r="U30" i="15"/>
  <c r="T30" i="15"/>
  <c r="N30" i="15"/>
  <c r="O30" i="15" s="1"/>
  <c r="M30" i="15"/>
  <c r="K30" i="15"/>
  <c r="I30" i="15"/>
  <c r="G30" i="15"/>
  <c r="U29" i="15"/>
  <c r="T29" i="15"/>
  <c r="N29" i="15"/>
  <c r="O29" i="15" s="1"/>
  <c r="M29" i="15"/>
  <c r="K29" i="15"/>
  <c r="I29" i="15"/>
  <c r="G29" i="15"/>
  <c r="U28" i="15"/>
  <c r="T28" i="15"/>
  <c r="N28" i="15"/>
  <c r="O28" i="15" s="1"/>
  <c r="M28" i="15"/>
  <c r="K28" i="15"/>
  <c r="I28" i="15"/>
  <c r="G28" i="15"/>
  <c r="S27" i="15"/>
  <c r="R27" i="15"/>
  <c r="T27" i="15" s="1"/>
  <c r="Q27" i="15"/>
  <c r="P27" i="15"/>
  <c r="L27" i="15"/>
  <c r="J27" i="15"/>
  <c r="U27" i="15" s="1"/>
  <c r="H27" i="15"/>
  <c r="F27" i="15"/>
  <c r="G27" i="15" s="1"/>
  <c r="E27" i="15"/>
  <c r="M27" i="15" s="1"/>
  <c r="D27" i="15"/>
  <c r="I27" i="15" s="1"/>
  <c r="U26" i="15"/>
  <c r="T26" i="15"/>
  <c r="N26" i="15"/>
  <c r="O26" i="15" s="1"/>
  <c r="M26" i="15"/>
  <c r="K26" i="15"/>
  <c r="I26" i="15"/>
  <c r="G26" i="15"/>
  <c r="U25" i="15"/>
  <c r="T25" i="15"/>
  <c r="N25" i="15"/>
  <c r="O25" i="15" s="1"/>
  <c r="M25" i="15"/>
  <c r="K25" i="15"/>
  <c r="I25" i="15"/>
  <c r="G25" i="15"/>
  <c r="U24" i="15"/>
  <c r="T24" i="15"/>
  <c r="N24" i="15"/>
  <c r="O24" i="15" s="1"/>
  <c r="M24" i="15"/>
  <c r="K24" i="15"/>
  <c r="I24" i="15"/>
  <c r="G24" i="15"/>
  <c r="U23" i="15"/>
  <c r="T23" i="15"/>
  <c r="N23" i="15"/>
  <c r="O23" i="15" s="1"/>
  <c r="M23" i="15"/>
  <c r="K23" i="15"/>
  <c r="I23" i="15"/>
  <c r="G23" i="15"/>
  <c r="U22" i="15"/>
  <c r="T22" i="15"/>
  <c r="N22" i="15"/>
  <c r="O22" i="15" s="1"/>
  <c r="M22" i="15"/>
  <c r="K22" i="15"/>
  <c r="I22" i="15"/>
  <c r="G22" i="15"/>
  <c r="U21" i="15"/>
  <c r="T21" i="15"/>
  <c r="N21" i="15"/>
  <c r="O21" i="15" s="1"/>
  <c r="M21" i="15"/>
  <c r="K21" i="15"/>
  <c r="I21" i="15"/>
  <c r="G21" i="15"/>
  <c r="U20" i="15"/>
  <c r="T20" i="15"/>
  <c r="N20" i="15"/>
  <c r="O20" i="15" s="1"/>
  <c r="M20" i="15"/>
  <c r="K20" i="15"/>
  <c r="I20" i="15"/>
  <c r="G20" i="15"/>
  <c r="T19" i="15"/>
  <c r="S19" i="15"/>
  <c r="R19" i="15"/>
  <c r="Q19" i="15"/>
  <c r="P19" i="15"/>
  <c r="U19" i="15" s="1"/>
  <c r="L19" i="15"/>
  <c r="J19" i="15"/>
  <c r="H19" i="15"/>
  <c r="F19" i="15"/>
  <c r="E19" i="15"/>
  <c r="D19" i="15"/>
  <c r="U18" i="15"/>
  <c r="T18" i="15"/>
  <c r="O18" i="15"/>
  <c r="N18" i="15"/>
  <c r="M18" i="15"/>
  <c r="K18" i="15"/>
  <c r="I18" i="15"/>
  <c r="G18" i="15"/>
  <c r="U17" i="15"/>
  <c r="T17" i="15"/>
  <c r="N17" i="15"/>
  <c r="O17" i="15" s="1"/>
  <c r="M17" i="15"/>
  <c r="K17" i="15"/>
  <c r="I17" i="15"/>
  <c r="G17" i="15"/>
  <c r="U16" i="15"/>
  <c r="T16" i="15"/>
  <c r="N16" i="15"/>
  <c r="O16" i="15" s="1"/>
  <c r="M16" i="15"/>
  <c r="K16" i="15"/>
  <c r="I16" i="15"/>
  <c r="G16" i="15"/>
  <c r="U15" i="15"/>
  <c r="T15" i="15"/>
  <c r="N15" i="15"/>
  <c r="O15" i="15" s="1"/>
  <c r="M15" i="15"/>
  <c r="K15" i="15"/>
  <c r="I15" i="15"/>
  <c r="G15" i="15"/>
  <c r="U14" i="15"/>
  <c r="T14" i="15"/>
  <c r="N14" i="15"/>
  <c r="O14" i="15" s="1"/>
  <c r="M14" i="15"/>
  <c r="K14" i="15"/>
  <c r="I14" i="15"/>
  <c r="G14" i="15"/>
  <c r="U13" i="15"/>
  <c r="T13" i="15"/>
  <c r="N13" i="15"/>
  <c r="O13" i="15" s="1"/>
  <c r="M13" i="15"/>
  <c r="K13" i="15"/>
  <c r="I13" i="15"/>
  <c r="G13" i="15"/>
  <c r="U12" i="15"/>
  <c r="T12" i="15"/>
  <c r="N12" i="15"/>
  <c r="O12" i="15" s="1"/>
  <c r="M12" i="15"/>
  <c r="K12" i="15"/>
  <c r="I12" i="15"/>
  <c r="G12" i="15"/>
  <c r="U11" i="15"/>
  <c r="T11" i="15"/>
  <c r="N11" i="15"/>
  <c r="O11" i="15" s="1"/>
  <c r="M11" i="15"/>
  <c r="K11" i="15"/>
  <c r="I11" i="15"/>
  <c r="G11" i="15"/>
  <c r="S10" i="15"/>
  <c r="R10" i="15"/>
  <c r="T10" i="15" s="1"/>
  <c r="Q10" i="15"/>
  <c r="P10" i="15"/>
  <c r="U10" i="15" s="1"/>
  <c r="L10" i="15"/>
  <c r="J10" i="15"/>
  <c r="H10" i="15"/>
  <c r="F10" i="15"/>
  <c r="N10" i="15" s="1"/>
  <c r="E10" i="15"/>
  <c r="M10" i="15" s="1"/>
  <c r="D10" i="15"/>
  <c r="I10" i="15" s="1"/>
  <c r="U9" i="15"/>
  <c r="T9" i="15"/>
  <c r="N9" i="15"/>
  <c r="O9" i="15" s="1"/>
  <c r="M9" i="15"/>
  <c r="K9" i="15"/>
  <c r="I9" i="15"/>
  <c r="G9" i="15"/>
  <c r="U8" i="15"/>
  <c r="T8" i="15"/>
  <c r="N8" i="15"/>
  <c r="O8" i="15" s="1"/>
  <c r="M8" i="15"/>
  <c r="K8" i="15"/>
  <c r="I8" i="15"/>
  <c r="G8" i="15"/>
  <c r="S339" i="14"/>
  <c r="R339" i="14"/>
  <c r="Q339" i="14"/>
  <c r="P339" i="14"/>
  <c r="L339" i="14"/>
  <c r="J339" i="14"/>
  <c r="H339" i="14"/>
  <c r="F339" i="14"/>
  <c r="E339" i="14"/>
  <c r="M339" i="14" s="1"/>
  <c r="D339" i="14"/>
  <c r="T338" i="14"/>
  <c r="S338" i="14"/>
  <c r="R338" i="14"/>
  <c r="Q338" i="14"/>
  <c r="P338" i="14"/>
  <c r="L338" i="14"/>
  <c r="M338" i="14" s="1"/>
  <c r="J338" i="14"/>
  <c r="H338" i="14"/>
  <c r="F338" i="14"/>
  <c r="E338" i="14"/>
  <c r="D338" i="14"/>
  <c r="G338" i="14" s="1"/>
  <c r="S337" i="14"/>
  <c r="R337" i="14"/>
  <c r="T337" i="14" s="1"/>
  <c r="Q337" i="14"/>
  <c r="P337" i="14"/>
  <c r="U337" i="14" s="1"/>
  <c r="L337" i="14"/>
  <c r="J337" i="14"/>
  <c r="H337" i="14"/>
  <c r="F337" i="14"/>
  <c r="E337" i="14"/>
  <c r="M337" i="14" s="1"/>
  <c r="D337" i="14"/>
  <c r="I337" i="14" s="1"/>
  <c r="U336" i="14"/>
  <c r="T336" i="14"/>
  <c r="O336" i="14"/>
  <c r="N336" i="14"/>
  <c r="M336" i="14"/>
  <c r="K336" i="14"/>
  <c r="I336" i="14"/>
  <c r="G336" i="14"/>
  <c r="U335" i="14"/>
  <c r="T335" i="14"/>
  <c r="N335" i="14"/>
  <c r="O335" i="14" s="1"/>
  <c r="M335" i="14"/>
  <c r="K335" i="14"/>
  <c r="I335" i="14"/>
  <c r="G335" i="14"/>
  <c r="U334" i="14"/>
  <c r="T334" i="14"/>
  <c r="N334" i="14"/>
  <c r="O334" i="14" s="1"/>
  <c r="M334" i="14"/>
  <c r="K334" i="14"/>
  <c r="I334" i="14"/>
  <c r="G334" i="14"/>
  <c r="U333" i="14"/>
  <c r="T333" i="14"/>
  <c r="N333" i="14"/>
  <c r="O333" i="14" s="1"/>
  <c r="M333" i="14"/>
  <c r="K333" i="14"/>
  <c r="I333" i="14"/>
  <c r="G333" i="14"/>
  <c r="S332" i="14"/>
  <c r="R332" i="14"/>
  <c r="Q332" i="14"/>
  <c r="P332" i="14"/>
  <c r="L332" i="14"/>
  <c r="J332" i="14"/>
  <c r="K332" i="14" s="1"/>
  <c r="H332" i="14"/>
  <c r="F332" i="14"/>
  <c r="E332" i="14"/>
  <c r="D332" i="14"/>
  <c r="U331" i="14"/>
  <c r="T331" i="14"/>
  <c r="O331" i="14"/>
  <c r="N331" i="14"/>
  <c r="M331" i="14"/>
  <c r="K331" i="14"/>
  <c r="I331" i="14"/>
  <c r="G331" i="14"/>
  <c r="U330" i="14"/>
  <c r="T330" i="14"/>
  <c r="N330" i="14"/>
  <c r="O330" i="14" s="1"/>
  <c r="M330" i="14"/>
  <c r="K330" i="14"/>
  <c r="I330" i="14"/>
  <c r="G330" i="14"/>
  <c r="U329" i="14"/>
  <c r="T329" i="14"/>
  <c r="N329" i="14"/>
  <c r="O329" i="14" s="1"/>
  <c r="M329" i="14"/>
  <c r="K329" i="14"/>
  <c r="I329" i="14"/>
  <c r="G329" i="14"/>
  <c r="U328" i="14"/>
  <c r="T328" i="14"/>
  <c r="N328" i="14"/>
  <c r="O328" i="14" s="1"/>
  <c r="M328" i="14"/>
  <c r="K328" i="14"/>
  <c r="I328" i="14"/>
  <c r="G328" i="14"/>
  <c r="U327" i="14"/>
  <c r="T327" i="14"/>
  <c r="N327" i="14"/>
  <c r="O327" i="14" s="1"/>
  <c r="M327" i="14"/>
  <c r="K327" i="14"/>
  <c r="I327" i="14"/>
  <c r="G327" i="14"/>
  <c r="U326" i="14"/>
  <c r="T326" i="14"/>
  <c r="N326" i="14"/>
  <c r="O326" i="14" s="1"/>
  <c r="M326" i="14"/>
  <c r="K326" i="14"/>
  <c r="I326" i="14"/>
  <c r="G326" i="14"/>
  <c r="U325" i="14"/>
  <c r="T325" i="14"/>
  <c r="N325" i="14"/>
  <c r="O325" i="14" s="1"/>
  <c r="M325" i="14"/>
  <c r="K325" i="14"/>
  <c r="I325" i="14"/>
  <c r="G325" i="14"/>
  <c r="U324" i="14"/>
  <c r="T324" i="14"/>
  <c r="N324" i="14"/>
  <c r="O324" i="14" s="1"/>
  <c r="M324" i="14"/>
  <c r="K324" i="14"/>
  <c r="I324" i="14"/>
  <c r="G324" i="14"/>
  <c r="S323" i="14"/>
  <c r="R323" i="14"/>
  <c r="T323" i="14" s="1"/>
  <c r="Q323" i="14"/>
  <c r="P323" i="14"/>
  <c r="U323" i="14" s="1"/>
  <c r="L323" i="14"/>
  <c r="J323" i="14"/>
  <c r="H323" i="14"/>
  <c r="F323" i="14"/>
  <c r="N323" i="14" s="1"/>
  <c r="E323" i="14"/>
  <c r="K323" i="14" s="1"/>
  <c r="D323" i="14"/>
  <c r="U322" i="14"/>
  <c r="T322" i="14"/>
  <c r="O322" i="14"/>
  <c r="N322" i="14"/>
  <c r="M322" i="14"/>
  <c r="K322" i="14"/>
  <c r="I322" i="14"/>
  <c r="G322" i="14"/>
  <c r="U321" i="14"/>
  <c r="T321" i="14"/>
  <c r="N321" i="14"/>
  <c r="O321" i="14" s="1"/>
  <c r="M321" i="14"/>
  <c r="K321" i="14"/>
  <c r="I321" i="14"/>
  <c r="G321" i="14"/>
  <c r="U320" i="14"/>
  <c r="T320" i="14"/>
  <c r="N320" i="14"/>
  <c r="O320" i="14" s="1"/>
  <c r="M320" i="14"/>
  <c r="K320" i="14"/>
  <c r="I320" i="14"/>
  <c r="G320" i="14"/>
  <c r="U319" i="14"/>
  <c r="T319" i="14"/>
  <c r="N319" i="14"/>
  <c r="O319" i="14" s="1"/>
  <c r="M319" i="14"/>
  <c r="K319" i="14"/>
  <c r="I319" i="14"/>
  <c r="G319" i="14"/>
  <c r="U318" i="14"/>
  <c r="T318" i="14"/>
  <c r="N318" i="14"/>
  <c r="O318" i="14" s="1"/>
  <c r="M318" i="14"/>
  <c r="K318" i="14"/>
  <c r="I318" i="14"/>
  <c r="G318" i="14"/>
  <c r="S317" i="14"/>
  <c r="R317" i="14"/>
  <c r="T317" i="14" s="1"/>
  <c r="Q317" i="14"/>
  <c r="P317" i="14"/>
  <c r="U317" i="14" s="1"/>
  <c r="L317" i="14"/>
  <c r="J317" i="14"/>
  <c r="H317" i="14"/>
  <c r="F317" i="14"/>
  <c r="E317" i="14"/>
  <c r="D317" i="14"/>
  <c r="I317" i="14" s="1"/>
  <c r="U316" i="14"/>
  <c r="T316" i="14"/>
  <c r="O316" i="14"/>
  <c r="N316" i="14"/>
  <c r="M316" i="14"/>
  <c r="K316" i="14"/>
  <c r="I316" i="14"/>
  <c r="G316" i="14"/>
  <c r="U315" i="14"/>
  <c r="T315" i="14"/>
  <c r="N315" i="14"/>
  <c r="O315" i="14" s="1"/>
  <c r="M315" i="14"/>
  <c r="K315" i="14"/>
  <c r="I315" i="14"/>
  <c r="G315" i="14"/>
  <c r="U314" i="14"/>
  <c r="T314" i="14"/>
  <c r="N314" i="14"/>
  <c r="O314" i="14" s="1"/>
  <c r="M314" i="14"/>
  <c r="K314" i="14"/>
  <c r="I314" i="14"/>
  <c r="G314" i="14"/>
  <c r="U313" i="14"/>
  <c r="T313" i="14"/>
  <c r="N313" i="14"/>
  <c r="O313" i="14" s="1"/>
  <c r="M313" i="14"/>
  <c r="K313" i="14"/>
  <c r="I313" i="14"/>
  <c r="G313" i="14"/>
  <c r="U312" i="14"/>
  <c r="T312" i="14"/>
  <c r="N312" i="14"/>
  <c r="O312" i="14" s="1"/>
  <c r="M312" i="14"/>
  <c r="K312" i="14"/>
  <c r="I312" i="14"/>
  <c r="G312" i="14"/>
  <c r="U311" i="14"/>
  <c r="T311" i="14"/>
  <c r="N311" i="14"/>
  <c r="O311" i="14" s="1"/>
  <c r="M311" i="14"/>
  <c r="K311" i="14"/>
  <c r="I311" i="14"/>
  <c r="G311" i="14"/>
  <c r="S310" i="14"/>
  <c r="R310" i="14"/>
  <c r="T310" i="14" s="1"/>
  <c r="Q310" i="14"/>
  <c r="P310" i="14"/>
  <c r="L310" i="14"/>
  <c r="J310" i="14"/>
  <c r="H310" i="14"/>
  <c r="I310" i="14" s="1"/>
  <c r="F310" i="14"/>
  <c r="E310" i="14"/>
  <c r="D310" i="14"/>
  <c r="G310" i="14" s="1"/>
  <c r="U309" i="14"/>
  <c r="T309" i="14"/>
  <c r="O309" i="14"/>
  <c r="N309" i="14"/>
  <c r="M309" i="14"/>
  <c r="K309" i="14"/>
  <c r="I309" i="14"/>
  <c r="G309" i="14"/>
  <c r="U308" i="14"/>
  <c r="T308" i="14"/>
  <c r="N308" i="14"/>
  <c r="O308" i="14" s="1"/>
  <c r="M308" i="14"/>
  <c r="K308" i="14"/>
  <c r="I308" i="14"/>
  <c r="G308" i="14"/>
  <c r="U307" i="14"/>
  <c r="T307" i="14"/>
  <c r="N307" i="14"/>
  <c r="O307" i="14" s="1"/>
  <c r="M307" i="14"/>
  <c r="K307" i="14"/>
  <c r="I307" i="14"/>
  <c r="G307" i="14"/>
  <c r="U306" i="14"/>
  <c r="T306" i="14"/>
  <c r="N306" i="14"/>
  <c r="O306" i="14" s="1"/>
  <c r="M306" i="14"/>
  <c r="K306" i="14"/>
  <c r="I306" i="14"/>
  <c r="G306" i="14"/>
  <c r="U305" i="14"/>
  <c r="T305" i="14"/>
  <c r="N305" i="14"/>
  <c r="O305" i="14" s="1"/>
  <c r="M305" i="14"/>
  <c r="K305" i="14"/>
  <c r="I305" i="14"/>
  <c r="G305" i="14"/>
  <c r="U304" i="14"/>
  <c r="T304" i="14"/>
  <c r="N304" i="14"/>
  <c r="O304" i="14" s="1"/>
  <c r="M304" i="14"/>
  <c r="K304" i="14"/>
  <c r="I304" i="14"/>
  <c r="G304" i="14"/>
  <c r="S303" i="14"/>
  <c r="R303" i="14"/>
  <c r="Q303" i="14"/>
  <c r="P303" i="14"/>
  <c r="L303" i="14"/>
  <c r="J303" i="14"/>
  <c r="K303" i="14" s="1"/>
  <c r="H303" i="14"/>
  <c r="F303" i="14"/>
  <c r="E303" i="14"/>
  <c r="D303" i="14"/>
  <c r="U302" i="14"/>
  <c r="T302" i="14"/>
  <c r="N302" i="14"/>
  <c r="O302" i="14" s="1"/>
  <c r="M302" i="14"/>
  <c r="K302" i="14"/>
  <c r="I302" i="14"/>
  <c r="G302" i="14"/>
  <c r="S299" i="14"/>
  <c r="R299" i="14"/>
  <c r="T299" i="14" s="1"/>
  <c r="Q299" i="14"/>
  <c r="P299" i="14"/>
  <c r="U299" i="14" s="1"/>
  <c r="N299" i="14"/>
  <c r="L299" i="14"/>
  <c r="J299" i="14"/>
  <c r="H299" i="14"/>
  <c r="F299" i="14"/>
  <c r="E299" i="14"/>
  <c r="M299" i="14" s="1"/>
  <c r="D299" i="14"/>
  <c r="S298" i="14"/>
  <c r="R298" i="14"/>
  <c r="Q298" i="14"/>
  <c r="P298" i="14"/>
  <c r="L298" i="14"/>
  <c r="J298" i="14"/>
  <c r="H298" i="14"/>
  <c r="F298" i="14"/>
  <c r="E298" i="14"/>
  <c r="K298" i="14" s="1"/>
  <c r="D298" i="14"/>
  <c r="U297" i="14"/>
  <c r="T297" i="14"/>
  <c r="O297" i="14"/>
  <c r="N297" i="14"/>
  <c r="M297" i="14"/>
  <c r="K297" i="14"/>
  <c r="I297" i="14"/>
  <c r="G297" i="14"/>
  <c r="U296" i="14"/>
  <c r="T296" i="14"/>
  <c r="N296" i="14"/>
  <c r="O296" i="14" s="1"/>
  <c r="M296" i="14"/>
  <c r="K296" i="14"/>
  <c r="I296" i="14"/>
  <c r="G296" i="14"/>
  <c r="U295" i="14"/>
  <c r="T295" i="14"/>
  <c r="N295" i="14"/>
  <c r="O295" i="14" s="1"/>
  <c r="M295" i="14"/>
  <c r="K295" i="14"/>
  <c r="I295" i="14"/>
  <c r="G295" i="14"/>
  <c r="U294" i="14"/>
  <c r="T294" i="14"/>
  <c r="N294" i="14"/>
  <c r="O294" i="14" s="1"/>
  <c r="M294" i="14"/>
  <c r="K294" i="14"/>
  <c r="I294" i="14"/>
  <c r="G294" i="14"/>
  <c r="U293" i="14"/>
  <c r="T293" i="14"/>
  <c r="N293" i="14"/>
  <c r="O293" i="14" s="1"/>
  <c r="M293" i="14"/>
  <c r="K293" i="14"/>
  <c r="I293" i="14"/>
  <c r="G293" i="14"/>
  <c r="S292" i="14"/>
  <c r="R292" i="14"/>
  <c r="Q292" i="14"/>
  <c r="P292" i="14"/>
  <c r="L292" i="14"/>
  <c r="J292" i="14"/>
  <c r="H292" i="14"/>
  <c r="F292" i="14"/>
  <c r="N292" i="14" s="1"/>
  <c r="O292" i="14" s="1"/>
  <c r="E292" i="14"/>
  <c r="D292" i="14"/>
  <c r="G292" i="14" s="1"/>
  <c r="U291" i="14"/>
  <c r="T291" i="14"/>
  <c r="O291" i="14"/>
  <c r="N291" i="14"/>
  <c r="M291" i="14"/>
  <c r="K291" i="14"/>
  <c r="I291" i="14"/>
  <c r="G291" i="14"/>
  <c r="U290" i="14"/>
  <c r="T290" i="14"/>
  <c r="N290" i="14"/>
  <c r="O290" i="14" s="1"/>
  <c r="M290" i="14"/>
  <c r="K290" i="14"/>
  <c r="I290" i="14"/>
  <c r="G290" i="14"/>
  <c r="U289" i="14"/>
  <c r="T289" i="14"/>
  <c r="N289" i="14"/>
  <c r="O289" i="14" s="1"/>
  <c r="M289" i="14"/>
  <c r="K289" i="14"/>
  <c r="I289" i="14"/>
  <c r="G289" i="14"/>
  <c r="U288" i="14"/>
  <c r="T288" i="14"/>
  <c r="N288" i="14"/>
  <c r="O288" i="14" s="1"/>
  <c r="M288" i="14"/>
  <c r="K288" i="14"/>
  <c r="I288" i="14"/>
  <c r="G288" i="14"/>
  <c r="U287" i="14"/>
  <c r="T287" i="14"/>
  <c r="N287" i="14"/>
  <c r="O287" i="14" s="1"/>
  <c r="M287" i="14"/>
  <c r="K287" i="14"/>
  <c r="I287" i="14"/>
  <c r="G287" i="14"/>
  <c r="U286" i="14"/>
  <c r="T286" i="14"/>
  <c r="N286" i="14"/>
  <c r="O286" i="14" s="1"/>
  <c r="M286" i="14"/>
  <c r="K286" i="14"/>
  <c r="I286" i="14"/>
  <c r="G286" i="14"/>
  <c r="S285" i="14"/>
  <c r="R285" i="14"/>
  <c r="T285" i="14" s="1"/>
  <c r="Q285" i="14"/>
  <c r="P285" i="14"/>
  <c r="U285" i="14" s="1"/>
  <c r="L285" i="14"/>
  <c r="J285" i="14"/>
  <c r="H285" i="14"/>
  <c r="F285" i="14"/>
  <c r="E285" i="14"/>
  <c r="K285" i="14" s="1"/>
  <c r="D285" i="14"/>
  <c r="U284" i="14"/>
  <c r="T284" i="14"/>
  <c r="O284" i="14"/>
  <c r="N284" i="14"/>
  <c r="M284" i="14"/>
  <c r="K284" i="14"/>
  <c r="I284" i="14"/>
  <c r="G284" i="14"/>
  <c r="U283" i="14"/>
  <c r="T283" i="14"/>
  <c r="N283" i="14"/>
  <c r="O283" i="14" s="1"/>
  <c r="M283" i="14"/>
  <c r="K283" i="14"/>
  <c r="I283" i="14"/>
  <c r="G283" i="14"/>
  <c r="U282" i="14"/>
  <c r="T282" i="14"/>
  <c r="N282" i="14"/>
  <c r="O282" i="14" s="1"/>
  <c r="M282" i="14"/>
  <c r="K282" i="14"/>
  <c r="I282" i="14"/>
  <c r="G282" i="14"/>
  <c r="U281" i="14"/>
  <c r="T281" i="14"/>
  <c r="N281" i="14"/>
  <c r="O281" i="14" s="1"/>
  <c r="M281" i="14"/>
  <c r="K281" i="14"/>
  <c r="I281" i="14"/>
  <c r="G281" i="14"/>
  <c r="U280" i="14"/>
  <c r="T280" i="14"/>
  <c r="N280" i="14"/>
  <c r="O280" i="14" s="1"/>
  <c r="M280" i="14"/>
  <c r="K280" i="14"/>
  <c r="I280" i="14"/>
  <c r="G280" i="14"/>
  <c r="U279" i="14"/>
  <c r="T279" i="14"/>
  <c r="N279" i="14"/>
  <c r="O279" i="14" s="1"/>
  <c r="M279" i="14"/>
  <c r="K279" i="14"/>
  <c r="I279" i="14"/>
  <c r="G279" i="14"/>
  <c r="U278" i="14"/>
  <c r="T278" i="14"/>
  <c r="N278" i="14"/>
  <c r="O278" i="14" s="1"/>
  <c r="M278" i="14"/>
  <c r="K278" i="14"/>
  <c r="I278" i="14"/>
  <c r="G278" i="14"/>
  <c r="U277" i="14"/>
  <c r="T277" i="14"/>
  <c r="N277" i="14"/>
  <c r="O277" i="14" s="1"/>
  <c r="M277" i="14"/>
  <c r="K277" i="14"/>
  <c r="I277" i="14"/>
  <c r="G277" i="14"/>
  <c r="U276" i="14"/>
  <c r="T276" i="14"/>
  <c r="N276" i="14"/>
  <c r="O276" i="14" s="1"/>
  <c r="M276" i="14"/>
  <c r="K276" i="14"/>
  <c r="I276" i="14"/>
  <c r="G276" i="14"/>
  <c r="T275" i="14"/>
  <c r="S275" i="14"/>
  <c r="R275" i="14"/>
  <c r="Q275" i="14"/>
  <c r="P275" i="14"/>
  <c r="L275" i="14"/>
  <c r="J275" i="14"/>
  <c r="H275" i="14"/>
  <c r="F275" i="14"/>
  <c r="E275" i="14"/>
  <c r="D275" i="14"/>
  <c r="U274" i="14"/>
  <c r="T274" i="14"/>
  <c r="O274" i="14"/>
  <c r="N274" i="14"/>
  <c r="M274" i="14"/>
  <c r="K274" i="14"/>
  <c r="I274" i="14"/>
  <c r="G274" i="14"/>
  <c r="U273" i="14"/>
  <c r="T273" i="14"/>
  <c r="N273" i="14"/>
  <c r="O273" i="14" s="1"/>
  <c r="M273" i="14"/>
  <c r="K273" i="14"/>
  <c r="I273" i="14"/>
  <c r="G273" i="14"/>
  <c r="U272" i="14"/>
  <c r="T272" i="14"/>
  <c r="N272" i="14"/>
  <c r="O272" i="14" s="1"/>
  <c r="M272" i="14"/>
  <c r="K272" i="14"/>
  <c r="I272" i="14"/>
  <c r="G272" i="14"/>
  <c r="U271" i="14"/>
  <c r="T271" i="14"/>
  <c r="N271" i="14"/>
  <c r="O271" i="14" s="1"/>
  <c r="M271" i="14"/>
  <c r="K271" i="14"/>
  <c r="I271" i="14"/>
  <c r="G271" i="14"/>
  <c r="U270" i="14"/>
  <c r="T270" i="14"/>
  <c r="N270" i="14"/>
  <c r="O270" i="14" s="1"/>
  <c r="M270" i="14"/>
  <c r="K270" i="14"/>
  <c r="I270" i="14"/>
  <c r="G270" i="14"/>
  <c r="U269" i="14"/>
  <c r="T269" i="14"/>
  <c r="N269" i="14"/>
  <c r="O269" i="14" s="1"/>
  <c r="M269" i="14"/>
  <c r="K269" i="14"/>
  <c r="I269" i="14"/>
  <c r="G269" i="14"/>
  <c r="U268" i="14"/>
  <c r="T268" i="14"/>
  <c r="N268" i="14"/>
  <c r="O268" i="14" s="1"/>
  <c r="M268" i="14"/>
  <c r="K268" i="14"/>
  <c r="I268" i="14"/>
  <c r="G268" i="14"/>
  <c r="S267" i="14"/>
  <c r="R267" i="14"/>
  <c r="T267" i="14" s="1"/>
  <c r="Q267" i="14"/>
  <c r="P267" i="14"/>
  <c r="U267" i="14" s="1"/>
  <c r="L267" i="14"/>
  <c r="J267" i="14"/>
  <c r="H267" i="14"/>
  <c r="F267" i="14"/>
  <c r="E267" i="14"/>
  <c r="K267" i="14" s="1"/>
  <c r="D267" i="14"/>
  <c r="U266" i="14"/>
  <c r="T266" i="14"/>
  <c r="O266" i="14"/>
  <c r="N266" i="14"/>
  <c r="M266" i="14"/>
  <c r="K266" i="14"/>
  <c r="I266" i="14"/>
  <c r="G266" i="14"/>
  <c r="U265" i="14"/>
  <c r="T265" i="14"/>
  <c r="N265" i="14"/>
  <c r="O265" i="14" s="1"/>
  <c r="M265" i="14"/>
  <c r="K265" i="14"/>
  <c r="I265" i="14"/>
  <c r="G265" i="14"/>
  <c r="U264" i="14"/>
  <c r="T264" i="14"/>
  <c r="N264" i="14"/>
  <c r="O264" i="14" s="1"/>
  <c r="M264" i="14"/>
  <c r="K264" i="14"/>
  <c r="I264" i="14"/>
  <c r="G264" i="14"/>
  <c r="U263" i="14"/>
  <c r="T263" i="14"/>
  <c r="N263" i="14"/>
  <c r="O263" i="14" s="1"/>
  <c r="M263" i="14"/>
  <c r="K263" i="14"/>
  <c r="I263" i="14"/>
  <c r="G263" i="14"/>
  <c r="S260" i="14"/>
  <c r="R260" i="14"/>
  <c r="T260" i="14" s="1"/>
  <c r="Q260" i="14"/>
  <c r="P260" i="14"/>
  <c r="L260" i="14"/>
  <c r="J260" i="14"/>
  <c r="H260" i="14"/>
  <c r="F260" i="14"/>
  <c r="E260" i="14"/>
  <c r="D260" i="14"/>
  <c r="G260" i="14" s="1"/>
  <c r="S259" i="14"/>
  <c r="T259" i="14" s="1"/>
  <c r="R259" i="14"/>
  <c r="Q259" i="14"/>
  <c r="P259" i="14"/>
  <c r="L259" i="14"/>
  <c r="J259" i="14"/>
  <c r="H259" i="14"/>
  <c r="F259" i="14"/>
  <c r="E259" i="14"/>
  <c r="D259" i="14"/>
  <c r="U258" i="14"/>
  <c r="T258" i="14"/>
  <c r="O258" i="14"/>
  <c r="N258" i="14"/>
  <c r="M258" i="14"/>
  <c r="K258" i="14"/>
  <c r="I258" i="14"/>
  <c r="G258" i="14"/>
  <c r="U257" i="14"/>
  <c r="T257" i="14"/>
  <c r="N257" i="14"/>
  <c r="O257" i="14" s="1"/>
  <c r="M257" i="14"/>
  <c r="K257" i="14"/>
  <c r="I257" i="14"/>
  <c r="G257" i="14"/>
  <c r="U256" i="14"/>
  <c r="T256" i="14"/>
  <c r="N256" i="14"/>
  <c r="O256" i="14" s="1"/>
  <c r="M256" i="14"/>
  <c r="K256" i="14"/>
  <c r="I256" i="14"/>
  <c r="G256" i="14"/>
  <c r="U255" i="14"/>
  <c r="T255" i="14"/>
  <c r="N255" i="14"/>
  <c r="O255" i="14" s="1"/>
  <c r="M255" i="14"/>
  <c r="K255" i="14"/>
  <c r="I255" i="14"/>
  <c r="G255" i="14"/>
  <c r="S254" i="14"/>
  <c r="R254" i="14"/>
  <c r="Q254" i="14"/>
  <c r="P254" i="14"/>
  <c r="L254" i="14"/>
  <c r="J254" i="14"/>
  <c r="H254" i="14"/>
  <c r="F254" i="14"/>
  <c r="E254" i="14"/>
  <c r="M254" i="14" s="1"/>
  <c r="D254" i="14"/>
  <c r="U253" i="14"/>
  <c r="T253" i="14"/>
  <c r="O253" i="14"/>
  <c r="N253" i="14"/>
  <c r="M253" i="14"/>
  <c r="K253" i="14"/>
  <c r="I253" i="14"/>
  <c r="G253" i="14"/>
  <c r="U252" i="14"/>
  <c r="T252" i="14"/>
  <c r="O252" i="14"/>
  <c r="N252" i="14"/>
  <c r="M252" i="14"/>
  <c r="K252" i="14"/>
  <c r="I252" i="14"/>
  <c r="G252" i="14"/>
  <c r="U251" i="14"/>
  <c r="T251" i="14"/>
  <c r="N251" i="14"/>
  <c r="O251" i="14" s="1"/>
  <c r="M251" i="14"/>
  <c r="K251" i="14"/>
  <c r="I251" i="14"/>
  <c r="G251" i="14"/>
  <c r="U250" i="14"/>
  <c r="T250" i="14"/>
  <c r="N250" i="14"/>
  <c r="O250" i="14" s="1"/>
  <c r="M250" i="14"/>
  <c r="K250" i="14"/>
  <c r="I250" i="14"/>
  <c r="G250" i="14"/>
  <c r="U249" i="14"/>
  <c r="T249" i="14"/>
  <c r="N249" i="14"/>
  <c r="O249" i="14" s="1"/>
  <c r="M249" i="14"/>
  <c r="K249" i="14"/>
  <c r="I249" i="14"/>
  <c r="G249" i="14"/>
  <c r="U248" i="14"/>
  <c r="T248" i="14"/>
  <c r="N248" i="14"/>
  <c r="O248" i="14" s="1"/>
  <c r="M248" i="14"/>
  <c r="K248" i="14"/>
  <c r="I248" i="14"/>
  <c r="G248" i="14"/>
  <c r="U247" i="14"/>
  <c r="T247" i="14"/>
  <c r="S247" i="14"/>
  <c r="R247" i="14"/>
  <c r="Q247" i="14"/>
  <c r="P247" i="14"/>
  <c r="L247" i="14"/>
  <c r="M247" i="14" s="1"/>
  <c r="J247" i="14"/>
  <c r="N247" i="14" s="1"/>
  <c r="H247" i="14"/>
  <c r="F247" i="14"/>
  <c r="E247" i="14"/>
  <c r="D247" i="14"/>
  <c r="U246" i="14"/>
  <c r="T246" i="14"/>
  <c r="N246" i="14"/>
  <c r="O246" i="14" s="1"/>
  <c r="M246" i="14"/>
  <c r="K246" i="14"/>
  <c r="I246" i="14"/>
  <c r="G246" i="14"/>
  <c r="U245" i="14"/>
  <c r="T245" i="14"/>
  <c r="N245" i="14"/>
  <c r="O245" i="14" s="1"/>
  <c r="M245" i="14"/>
  <c r="K245" i="14"/>
  <c r="I245" i="14"/>
  <c r="G245" i="14"/>
  <c r="U244" i="14"/>
  <c r="T244" i="14"/>
  <c r="N244" i="14"/>
  <c r="O244" i="14" s="1"/>
  <c r="M244" i="14"/>
  <c r="K244" i="14"/>
  <c r="I244" i="14"/>
  <c r="G244" i="14"/>
  <c r="U243" i="14"/>
  <c r="T243" i="14"/>
  <c r="N243" i="14"/>
  <c r="O243" i="14" s="1"/>
  <c r="M243" i="14"/>
  <c r="K243" i="14"/>
  <c r="I243" i="14"/>
  <c r="G243" i="14"/>
  <c r="U242" i="14"/>
  <c r="T242" i="14"/>
  <c r="N242" i="14"/>
  <c r="O242" i="14" s="1"/>
  <c r="M242" i="14"/>
  <c r="K242" i="14"/>
  <c r="I242" i="14"/>
  <c r="G242" i="14"/>
  <c r="U241" i="14"/>
  <c r="T241" i="14"/>
  <c r="O241" i="14"/>
  <c r="N241" i="14"/>
  <c r="M241" i="14"/>
  <c r="K241" i="14"/>
  <c r="I241" i="14"/>
  <c r="G241" i="14"/>
  <c r="T240" i="14"/>
  <c r="S240" i="14"/>
  <c r="R240" i="14"/>
  <c r="Q240" i="14"/>
  <c r="P240" i="14"/>
  <c r="U240" i="14" s="1"/>
  <c r="L240" i="14"/>
  <c r="J240" i="14"/>
  <c r="H240" i="14"/>
  <c r="F240" i="14"/>
  <c r="G240" i="14" s="1"/>
  <c r="E240" i="14"/>
  <c r="D240" i="14"/>
  <c r="U239" i="14"/>
  <c r="T239" i="14"/>
  <c r="O239" i="14"/>
  <c r="N239" i="14"/>
  <c r="M239" i="14"/>
  <c r="K239" i="14"/>
  <c r="I239" i="14"/>
  <c r="G239" i="14"/>
  <c r="U238" i="14"/>
  <c r="T238" i="14"/>
  <c r="O238" i="14"/>
  <c r="N238" i="14"/>
  <c r="M238" i="14"/>
  <c r="K238" i="14"/>
  <c r="I238" i="14"/>
  <c r="G238" i="14"/>
  <c r="U237" i="14"/>
  <c r="T237" i="14"/>
  <c r="O237" i="14"/>
  <c r="N237" i="14"/>
  <c r="M237" i="14"/>
  <c r="K237" i="14"/>
  <c r="I237" i="14"/>
  <c r="G237" i="14"/>
  <c r="U236" i="14"/>
  <c r="T236" i="14"/>
  <c r="O236" i="14"/>
  <c r="N236" i="14"/>
  <c r="M236" i="14"/>
  <c r="K236" i="14"/>
  <c r="I236" i="14"/>
  <c r="G236" i="14"/>
  <c r="U235" i="14"/>
  <c r="T235" i="14"/>
  <c r="O235" i="14"/>
  <c r="N235" i="14"/>
  <c r="M235" i="14"/>
  <c r="K235" i="14"/>
  <c r="I235" i="14"/>
  <c r="G235" i="14"/>
  <c r="U234" i="14"/>
  <c r="T234" i="14"/>
  <c r="O234" i="14"/>
  <c r="N234" i="14"/>
  <c r="M234" i="14"/>
  <c r="K234" i="14"/>
  <c r="I234" i="14"/>
  <c r="G234" i="14"/>
  <c r="S231" i="14"/>
  <c r="R231" i="14"/>
  <c r="T231" i="14" s="1"/>
  <c r="Q231" i="14"/>
  <c r="P231" i="14"/>
  <c r="U231" i="14" s="1"/>
  <c r="N231" i="14"/>
  <c r="L231" i="14"/>
  <c r="J231" i="14"/>
  <c r="H231" i="14"/>
  <c r="F231" i="14"/>
  <c r="E231" i="14"/>
  <c r="K231" i="14" s="1"/>
  <c r="D231" i="14"/>
  <c r="U230" i="14"/>
  <c r="T230" i="14"/>
  <c r="S230" i="14"/>
  <c r="R230" i="14"/>
  <c r="Q230" i="14"/>
  <c r="P230" i="14"/>
  <c r="L230" i="14"/>
  <c r="M230" i="14" s="1"/>
  <c r="K230" i="14"/>
  <c r="J230" i="14"/>
  <c r="N230" i="14" s="1"/>
  <c r="H230" i="14"/>
  <c r="F230" i="14"/>
  <c r="E230" i="14"/>
  <c r="D230" i="14"/>
  <c r="U229" i="14"/>
  <c r="T229" i="14"/>
  <c r="O229" i="14"/>
  <c r="N229" i="14"/>
  <c r="M229" i="14"/>
  <c r="K229" i="14"/>
  <c r="I229" i="14"/>
  <c r="G229" i="14"/>
  <c r="U228" i="14"/>
  <c r="T228" i="14"/>
  <c r="N228" i="14"/>
  <c r="O228" i="14" s="1"/>
  <c r="M228" i="14"/>
  <c r="K228" i="14"/>
  <c r="I228" i="14"/>
  <c r="G228" i="14"/>
  <c r="U227" i="14"/>
  <c r="T227" i="14"/>
  <c r="N227" i="14"/>
  <c r="O227" i="14" s="1"/>
  <c r="M227" i="14"/>
  <c r="K227" i="14"/>
  <c r="I227" i="14"/>
  <c r="G227" i="14"/>
  <c r="U226" i="14"/>
  <c r="T226" i="14"/>
  <c r="N226" i="14"/>
  <c r="O226" i="14" s="1"/>
  <c r="M226" i="14"/>
  <c r="K226" i="14"/>
  <c r="I226" i="14"/>
  <c r="G226" i="14"/>
  <c r="U225" i="14"/>
  <c r="T225" i="14"/>
  <c r="N225" i="14"/>
  <c r="O225" i="14" s="1"/>
  <c r="M225" i="14"/>
  <c r="K225" i="14"/>
  <c r="I225" i="14"/>
  <c r="G225" i="14"/>
  <c r="S224" i="14"/>
  <c r="R224" i="14"/>
  <c r="Q224" i="14"/>
  <c r="P224" i="14"/>
  <c r="U224" i="14" s="1"/>
  <c r="L224" i="14"/>
  <c r="J224" i="14"/>
  <c r="H224" i="14"/>
  <c r="F224" i="14"/>
  <c r="E224" i="14"/>
  <c r="K224" i="14" s="1"/>
  <c r="D224" i="14"/>
  <c r="U223" i="14"/>
  <c r="T223" i="14"/>
  <c r="O223" i="14"/>
  <c r="N223" i="14"/>
  <c r="M223" i="14"/>
  <c r="K223" i="14"/>
  <c r="I223" i="14"/>
  <c r="G223" i="14"/>
  <c r="U222" i="14"/>
  <c r="T222" i="14"/>
  <c r="N222" i="14"/>
  <c r="O222" i="14" s="1"/>
  <c r="M222" i="14"/>
  <c r="K222" i="14"/>
  <c r="I222" i="14"/>
  <c r="G222" i="14"/>
  <c r="U221" i="14"/>
  <c r="T221" i="14"/>
  <c r="N221" i="14"/>
  <c r="O221" i="14" s="1"/>
  <c r="M221" i="14"/>
  <c r="K221" i="14"/>
  <c r="I221" i="14"/>
  <c r="G221" i="14"/>
  <c r="U220" i="14"/>
  <c r="T220" i="14"/>
  <c r="N220" i="14"/>
  <c r="O220" i="14" s="1"/>
  <c r="M220" i="14"/>
  <c r="K220" i="14"/>
  <c r="I220" i="14"/>
  <c r="G220" i="14"/>
  <c r="U219" i="14"/>
  <c r="T219" i="14"/>
  <c r="N219" i="14"/>
  <c r="O219" i="14" s="1"/>
  <c r="M219" i="14"/>
  <c r="K219" i="14"/>
  <c r="I219" i="14"/>
  <c r="G219" i="14"/>
  <c r="U218" i="14"/>
  <c r="T218" i="14"/>
  <c r="N218" i="14"/>
  <c r="O218" i="14" s="1"/>
  <c r="M218" i="14"/>
  <c r="K218" i="14"/>
  <c r="I218" i="14"/>
  <c r="G218" i="14"/>
  <c r="U217" i="14"/>
  <c r="T217" i="14"/>
  <c r="N217" i="14"/>
  <c r="O217" i="14" s="1"/>
  <c r="M217" i="14"/>
  <c r="K217" i="14"/>
  <c r="I217" i="14"/>
  <c r="G217" i="14"/>
  <c r="S216" i="14"/>
  <c r="R216" i="14"/>
  <c r="Q216" i="14"/>
  <c r="P216" i="14"/>
  <c r="U216" i="14" s="1"/>
  <c r="L216" i="14"/>
  <c r="J216" i="14"/>
  <c r="H216" i="14"/>
  <c r="F216" i="14"/>
  <c r="N216" i="14" s="1"/>
  <c r="O216" i="14" s="1"/>
  <c r="E216" i="14"/>
  <c r="D216" i="14"/>
  <c r="G216" i="14" s="1"/>
  <c r="U215" i="14"/>
  <c r="T215" i="14"/>
  <c r="O215" i="14"/>
  <c r="N215" i="14"/>
  <c r="M215" i="14"/>
  <c r="K215" i="14"/>
  <c r="I215" i="14"/>
  <c r="G215" i="14"/>
  <c r="U214" i="14"/>
  <c r="T214" i="14"/>
  <c r="N214" i="14"/>
  <c r="O214" i="14" s="1"/>
  <c r="M214" i="14"/>
  <c r="K214" i="14"/>
  <c r="I214" i="14"/>
  <c r="G214" i="14"/>
  <c r="U213" i="14"/>
  <c r="T213" i="14"/>
  <c r="N213" i="14"/>
  <c r="O213" i="14" s="1"/>
  <c r="M213" i="14"/>
  <c r="K213" i="14"/>
  <c r="I213" i="14"/>
  <c r="G213" i="14"/>
  <c r="U212" i="14"/>
  <c r="T212" i="14"/>
  <c r="N212" i="14"/>
  <c r="O212" i="14" s="1"/>
  <c r="M212" i="14"/>
  <c r="K212" i="14"/>
  <c r="I212" i="14"/>
  <c r="G212" i="14"/>
  <c r="U211" i="14"/>
  <c r="T211" i="14"/>
  <c r="N211" i="14"/>
  <c r="O211" i="14" s="1"/>
  <c r="M211" i="14"/>
  <c r="K211" i="14"/>
  <c r="I211" i="14"/>
  <c r="G211" i="14"/>
  <c r="U210" i="14"/>
  <c r="T210" i="14"/>
  <c r="N210" i="14"/>
  <c r="O210" i="14" s="1"/>
  <c r="M210" i="14"/>
  <c r="K210" i="14"/>
  <c r="I210" i="14"/>
  <c r="G210" i="14"/>
  <c r="U209" i="14"/>
  <c r="T209" i="14"/>
  <c r="N209" i="14"/>
  <c r="O209" i="14" s="1"/>
  <c r="M209" i="14"/>
  <c r="K209" i="14"/>
  <c r="I209" i="14"/>
  <c r="G209" i="14"/>
  <c r="U208" i="14"/>
  <c r="T208" i="14"/>
  <c r="N208" i="14"/>
  <c r="O208" i="14" s="1"/>
  <c r="M208" i="14"/>
  <c r="K208" i="14"/>
  <c r="I208" i="14"/>
  <c r="G208" i="14"/>
  <c r="S205" i="14"/>
  <c r="R205" i="14"/>
  <c r="Q205" i="14"/>
  <c r="P205" i="14"/>
  <c r="U205" i="14" s="1"/>
  <c r="L205" i="14"/>
  <c r="J205" i="14"/>
  <c r="H205" i="14"/>
  <c r="F205" i="14"/>
  <c r="E205" i="14"/>
  <c r="D205" i="14"/>
  <c r="S204" i="14"/>
  <c r="R204" i="14"/>
  <c r="Q204" i="14"/>
  <c r="P204" i="14"/>
  <c r="U204" i="14" s="1"/>
  <c r="N204" i="14"/>
  <c r="L204" i="14"/>
  <c r="J204" i="14"/>
  <c r="H204" i="14"/>
  <c r="F204" i="14"/>
  <c r="E204" i="14"/>
  <c r="D204" i="14"/>
  <c r="U203" i="14"/>
  <c r="T203" i="14"/>
  <c r="N203" i="14"/>
  <c r="O203" i="14" s="1"/>
  <c r="M203" i="14"/>
  <c r="K203" i="14"/>
  <c r="I203" i="14"/>
  <c r="G203" i="14"/>
  <c r="U202" i="14"/>
  <c r="T202" i="14"/>
  <c r="N202" i="14"/>
  <c r="O202" i="14" s="1"/>
  <c r="M202" i="14"/>
  <c r="K202" i="14"/>
  <c r="I202" i="14"/>
  <c r="G202" i="14"/>
  <c r="U201" i="14"/>
  <c r="T201" i="14"/>
  <c r="O201" i="14"/>
  <c r="N201" i="14"/>
  <c r="M201" i="14"/>
  <c r="K201" i="14"/>
  <c r="I201" i="14"/>
  <c r="G201" i="14"/>
  <c r="U200" i="14"/>
  <c r="T200" i="14"/>
  <c r="O200" i="14"/>
  <c r="N200" i="14"/>
  <c r="M200" i="14"/>
  <c r="K200" i="14"/>
  <c r="I200" i="14"/>
  <c r="G200" i="14"/>
  <c r="U199" i="14"/>
  <c r="T199" i="14"/>
  <c r="O199" i="14"/>
  <c r="N199" i="14"/>
  <c r="M199" i="14"/>
  <c r="K199" i="14"/>
  <c r="I199" i="14"/>
  <c r="G199" i="14"/>
  <c r="S198" i="14"/>
  <c r="R198" i="14"/>
  <c r="T198" i="14" s="1"/>
  <c r="Q198" i="14"/>
  <c r="P198" i="14"/>
  <c r="U198" i="14" s="1"/>
  <c r="L198" i="14"/>
  <c r="J198" i="14"/>
  <c r="H198" i="14"/>
  <c r="F198" i="14"/>
  <c r="N198" i="14" s="1"/>
  <c r="E198" i="14"/>
  <c r="D198" i="14"/>
  <c r="I198" i="14" s="1"/>
  <c r="U197" i="14"/>
  <c r="T197" i="14"/>
  <c r="O197" i="14"/>
  <c r="N197" i="14"/>
  <c r="M197" i="14"/>
  <c r="K197" i="14"/>
  <c r="I197" i="14"/>
  <c r="G197" i="14"/>
  <c r="U196" i="14"/>
  <c r="T196" i="14"/>
  <c r="N196" i="14"/>
  <c r="O196" i="14" s="1"/>
  <c r="M196" i="14"/>
  <c r="K196" i="14"/>
  <c r="I196" i="14"/>
  <c r="G196" i="14"/>
  <c r="U195" i="14"/>
  <c r="T195" i="14"/>
  <c r="N195" i="14"/>
  <c r="O195" i="14" s="1"/>
  <c r="M195" i="14"/>
  <c r="K195" i="14"/>
  <c r="I195" i="14"/>
  <c r="G195" i="14"/>
  <c r="U194" i="14"/>
  <c r="T194" i="14"/>
  <c r="N194" i="14"/>
  <c r="O194" i="14" s="1"/>
  <c r="M194" i="14"/>
  <c r="K194" i="14"/>
  <c r="I194" i="14"/>
  <c r="G194" i="14"/>
  <c r="U193" i="14"/>
  <c r="T193" i="14"/>
  <c r="N193" i="14"/>
  <c r="O193" i="14" s="1"/>
  <c r="M193" i="14"/>
  <c r="K193" i="14"/>
  <c r="I193" i="14"/>
  <c r="G193" i="14"/>
  <c r="U192" i="14"/>
  <c r="T192" i="14"/>
  <c r="N192" i="14"/>
  <c r="O192" i="14" s="1"/>
  <c r="M192" i="14"/>
  <c r="K192" i="14"/>
  <c r="I192" i="14"/>
  <c r="G192" i="14"/>
  <c r="S191" i="14"/>
  <c r="R191" i="14"/>
  <c r="T191" i="14" s="1"/>
  <c r="Q191" i="14"/>
  <c r="P191" i="14"/>
  <c r="U191" i="14" s="1"/>
  <c r="N191" i="14"/>
  <c r="O191" i="14" s="1"/>
  <c r="L191" i="14"/>
  <c r="J191" i="14"/>
  <c r="H191" i="14"/>
  <c r="F191" i="14"/>
  <c r="E191" i="14"/>
  <c r="M191" i="14" s="1"/>
  <c r="D191" i="14"/>
  <c r="U190" i="14"/>
  <c r="T190" i="14"/>
  <c r="N190" i="14"/>
  <c r="O190" i="14" s="1"/>
  <c r="M190" i="14"/>
  <c r="K190" i="14"/>
  <c r="I190" i="14"/>
  <c r="G190" i="14"/>
  <c r="U189" i="14"/>
  <c r="T189" i="14"/>
  <c r="O189" i="14"/>
  <c r="N189" i="14"/>
  <c r="M189" i="14"/>
  <c r="K189" i="14"/>
  <c r="I189" i="14"/>
  <c r="G189" i="14"/>
  <c r="U188" i="14"/>
  <c r="T188" i="14"/>
  <c r="N188" i="14"/>
  <c r="O188" i="14" s="1"/>
  <c r="M188" i="14"/>
  <c r="K188" i="14"/>
  <c r="I188" i="14"/>
  <c r="G188" i="14"/>
  <c r="U187" i="14"/>
  <c r="T187" i="14"/>
  <c r="N187" i="14"/>
  <c r="O187" i="14" s="1"/>
  <c r="M187" i="14"/>
  <c r="K187" i="14"/>
  <c r="I187" i="14"/>
  <c r="G187" i="14"/>
  <c r="U186" i="14"/>
  <c r="T186" i="14"/>
  <c r="O186" i="14"/>
  <c r="N186" i="14"/>
  <c r="M186" i="14"/>
  <c r="K186" i="14"/>
  <c r="I186" i="14"/>
  <c r="G186" i="14"/>
  <c r="S185" i="14"/>
  <c r="T185" i="14" s="1"/>
  <c r="R185" i="14"/>
  <c r="Q185" i="14"/>
  <c r="P185" i="14"/>
  <c r="L185" i="14"/>
  <c r="J185" i="14"/>
  <c r="H185" i="14"/>
  <c r="N185" i="14" s="1"/>
  <c r="F185" i="14"/>
  <c r="E185" i="14"/>
  <c r="K185" i="14" s="1"/>
  <c r="D185" i="14"/>
  <c r="G185" i="14" s="1"/>
  <c r="U184" i="14"/>
  <c r="T184" i="14"/>
  <c r="N184" i="14"/>
  <c r="O184" i="14" s="1"/>
  <c r="M184" i="14"/>
  <c r="K184" i="14"/>
  <c r="I184" i="14"/>
  <c r="G184" i="14"/>
  <c r="U183" i="14"/>
  <c r="T183" i="14"/>
  <c r="O183" i="14"/>
  <c r="N183" i="14"/>
  <c r="M183" i="14"/>
  <c r="K183" i="14"/>
  <c r="I183" i="14"/>
  <c r="G183" i="14"/>
  <c r="U182" i="14"/>
  <c r="T182" i="14"/>
  <c r="O182" i="14"/>
  <c r="N182" i="14"/>
  <c r="M182" i="14"/>
  <c r="K182" i="14"/>
  <c r="I182" i="14"/>
  <c r="G182" i="14"/>
  <c r="U181" i="14"/>
  <c r="T181" i="14"/>
  <c r="O181" i="14"/>
  <c r="N181" i="14"/>
  <c r="M181" i="14"/>
  <c r="K181" i="14"/>
  <c r="I181" i="14"/>
  <c r="G181" i="14"/>
  <c r="U180" i="14"/>
  <c r="T180" i="14"/>
  <c r="O180" i="14"/>
  <c r="N180" i="14"/>
  <c r="M180" i="14"/>
  <c r="K180" i="14"/>
  <c r="I180" i="14"/>
  <c r="G180" i="14"/>
  <c r="S179" i="14"/>
  <c r="R179" i="14"/>
  <c r="T179" i="14" s="1"/>
  <c r="Q179" i="14"/>
  <c r="P179" i="14"/>
  <c r="L179" i="14"/>
  <c r="M179" i="14" s="1"/>
  <c r="K179" i="14"/>
  <c r="J179" i="14"/>
  <c r="U179" i="14" s="1"/>
  <c r="H179" i="14"/>
  <c r="F179" i="14"/>
  <c r="E179" i="14"/>
  <c r="D179" i="14"/>
  <c r="U178" i="14"/>
  <c r="T178" i="14"/>
  <c r="N178" i="14"/>
  <c r="O178" i="14" s="1"/>
  <c r="M178" i="14"/>
  <c r="K178" i="14"/>
  <c r="I178" i="14"/>
  <c r="G178" i="14"/>
  <c r="U177" i="14"/>
  <c r="T177" i="14"/>
  <c r="O177" i="14"/>
  <c r="N177" i="14"/>
  <c r="M177" i="14"/>
  <c r="K177" i="14"/>
  <c r="I177" i="14"/>
  <c r="G177" i="14"/>
  <c r="U176" i="14"/>
  <c r="T176" i="14"/>
  <c r="O176" i="14"/>
  <c r="N176" i="14"/>
  <c r="M176" i="14"/>
  <c r="K176" i="14"/>
  <c r="I176" i="14"/>
  <c r="G176" i="14"/>
  <c r="U175" i="14"/>
  <c r="T175" i="14"/>
  <c r="N175" i="14"/>
  <c r="O175" i="14" s="1"/>
  <c r="M175" i="14"/>
  <c r="K175" i="14"/>
  <c r="I175" i="14"/>
  <c r="G175" i="14"/>
  <c r="U174" i="14"/>
  <c r="T174" i="14"/>
  <c r="N174" i="14"/>
  <c r="O174" i="14" s="1"/>
  <c r="M174" i="14"/>
  <c r="K174" i="14"/>
  <c r="I174" i="14"/>
  <c r="G174" i="14"/>
  <c r="U173" i="14"/>
  <c r="T173" i="14"/>
  <c r="O173" i="14"/>
  <c r="N173" i="14"/>
  <c r="M173" i="14"/>
  <c r="K173" i="14"/>
  <c r="I173" i="14"/>
  <c r="G173" i="14"/>
  <c r="S170" i="14"/>
  <c r="R170" i="14"/>
  <c r="T170" i="14" s="1"/>
  <c r="Q170" i="14"/>
  <c r="P170" i="14"/>
  <c r="L170" i="14"/>
  <c r="J170" i="14"/>
  <c r="H170" i="14"/>
  <c r="F170" i="14"/>
  <c r="E170" i="14"/>
  <c r="D170" i="14"/>
  <c r="G170" i="14" s="1"/>
  <c r="S169" i="14"/>
  <c r="R169" i="14"/>
  <c r="Q169" i="14"/>
  <c r="P169" i="14"/>
  <c r="L169" i="14"/>
  <c r="J169" i="14"/>
  <c r="H169" i="14"/>
  <c r="F169" i="14"/>
  <c r="E169" i="14"/>
  <c r="M169" i="14" s="1"/>
  <c r="D169" i="14"/>
  <c r="I169" i="14" s="1"/>
  <c r="U168" i="14"/>
  <c r="T168" i="14"/>
  <c r="N168" i="14"/>
  <c r="O168" i="14" s="1"/>
  <c r="M168" i="14"/>
  <c r="K168" i="14"/>
  <c r="I168" i="14"/>
  <c r="G168" i="14"/>
  <c r="U167" i="14"/>
  <c r="T167" i="14"/>
  <c r="O167" i="14"/>
  <c r="N167" i="14"/>
  <c r="M167" i="14"/>
  <c r="K167" i="14"/>
  <c r="I167" i="14"/>
  <c r="G167" i="14"/>
  <c r="U166" i="14"/>
  <c r="T166" i="14"/>
  <c r="O166" i="14"/>
  <c r="N166" i="14"/>
  <c r="M166" i="14"/>
  <c r="K166" i="14"/>
  <c r="I166" i="14"/>
  <c r="G166" i="14"/>
  <c r="U165" i="14"/>
  <c r="T165" i="14"/>
  <c r="O165" i="14"/>
  <c r="N165" i="14"/>
  <c r="M165" i="14"/>
  <c r="K165" i="14"/>
  <c r="I165" i="14"/>
  <c r="G165" i="14"/>
  <c r="U164" i="14"/>
  <c r="T164" i="14"/>
  <c r="O164" i="14"/>
  <c r="N164" i="14"/>
  <c r="M164" i="14"/>
  <c r="K164" i="14"/>
  <c r="I164" i="14"/>
  <c r="G164" i="14"/>
  <c r="S163" i="14"/>
  <c r="R163" i="14"/>
  <c r="Q163" i="14"/>
  <c r="P163" i="14"/>
  <c r="L163" i="14"/>
  <c r="K163" i="14"/>
  <c r="J163" i="14"/>
  <c r="N163" i="14" s="1"/>
  <c r="H163" i="14"/>
  <c r="F163" i="14"/>
  <c r="E163" i="14"/>
  <c r="D163" i="14"/>
  <c r="U162" i="14"/>
  <c r="T162" i="14"/>
  <c r="N162" i="14"/>
  <c r="O162" i="14" s="1"/>
  <c r="M162" i="14"/>
  <c r="K162" i="14"/>
  <c r="I162" i="14"/>
  <c r="G162" i="14"/>
  <c r="U161" i="14"/>
  <c r="T161" i="14"/>
  <c r="O161" i="14"/>
  <c r="N161" i="14"/>
  <c r="M161" i="14"/>
  <c r="K161" i="14"/>
  <c r="I161" i="14"/>
  <c r="G161" i="14"/>
  <c r="U160" i="14"/>
  <c r="T160" i="14"/>
  <c r="O160" i="14"/>
  <c r="N160" i="14"/>
  <c r="M160" i="14"/>
  <c r="K160" i="14"/>
  <c r="I160" i="14"/>
  <c r="G160" i="14"/>
  <c r="U159" i="14"/>
  <c r="T159" i="14"/>
  <c r="O159" i="14"/>
  <c r="N159" i="14"/>
  <c r="M159" i="14"/>
  <c r="K159" i="14"/>
  <c r="I159" i="14"/>
  <c r="G159" i="14"/>
  <c r="U158" i="14"/>
  <c r="T158" i="14"/>
  <c r="N158" i="14"/>
  <c r="O158" i="14" s="1"/>
  <c r="M158" i="14"/>
  <c r="K158" i="14"/>
  <c r="I158" i="14"/>
  <c r="G158" i="14"/>
  <c r="S157" i="14"/>
  <c r="T157" i="14" s="1"/>
  <c r="R157" i="14"/>
  <c r="Q157" i="14"/>
  <c r="P157" i="14"/>
  <c r="U157" i="14" s="1"/>
  <c r="L157" i="14"/>
  <c r="J157" i="14"/>
  <c r="H157" i="14"/>
  <c r="N157" i="14" s="1"/>
  <c r="F157" i="14"/>
  <c r="E157" i="14"/>
  <c r="K157" i="14" s="1"/>
  <c r="D157" i="14"/>
  <c r="U156" i="14"/>
  <c r="T156" i="14"/>
  <c r="N156" i="14"/>
  <c r="O156" i="14" s="1"/>
  <c r="M156" i="14"/>
  <c r="K156" i="14"/>
  <c r="I156" i="14"/>
  <c r="G156" i="14"/>
  <c r="U155" i="14"/>
  <c r="T155" i="14"/>
  <c r="O155" i="14"/>
  <c r="N155" i="14"/>
  <c r="M155" i="14"/>
  <c r="K155" i="14"/>
  <c r="I155" i="14"/>
  <c r="G155" i="14"/>
  <c r="U154" i="14"/>
  <c r="T154" i="14"/>
  <c r="O154" i="14"/>
  <c r="N154" i="14"/>
  <c r="M154" i="14"/>
  <c r="K154" i="14"/>
  <c r="I154" i="14"/>
  <c r="G154" i="14"/>
  <c r="U153" i="14"/>
  <c r="T153" i="14"/>
  <c r="N153" i="14"/>
  <c r="O153" i="14" s="1"/>
  <c r="M153" i="14"/>
  <c r="K153" i="14"/>
  <c r="I153" i="14"/>
  <c r="G153" i="14"/>
  <c r="U152" i="14"/>
  <c r="T152" i="14"/>
  <c r="N152" i="14"/>
  <c r="O152" i="14" s="1"/>
  <c r="M152" i="14"/>
  <c r="K152" i="14"/>
  <c r="I152" i="14"/>
  <c r="G152" i="14"/>
  <c r="U151" i="14"/>
  <c r="T151" i="14"/>
  <c r="N151" i="14"/>
  <c r="O151" i="14" s="1"/>
  <c r="M151" i="14"/>
  <c r="K151" i="14"/>
  <c r="I151" i="14"/>
  <c r="G151" i="14"/>
  <c r="S150" i="14"/>
  <c r="R150" i="14"/>
  <c r="Q150" i="14"/>
  <c r="P150" i="14"/>
  <c r="U150" i="14" s="1"/>
  <c r="L150" i="14"/>
  <c r="J150" i="14"/>
  <c r="H150" i="14"/>
  <c r="F150" i="14"/>
  <c r="N150" i="14" s="1"/>
  <c r="E150" i="14"/>
  <c r="D150" i="14"/>
  <c r="G150" i="14" s="1"/>
  <c r="U149" i="14"/>
  <c r="T149" i="14"/>
  <c r="O149" i="14"/>
  <c r="N149" i="14"/>
  <c r="M149" i="14"/>
  <c r="K149" i="14"/>
  <c r="I149" i="14"/>
  <c r="G149" i="14"/>
  <c r="U148" i="14"/>
  <c r="T148" i="14"/>
  <c r="O148" i="14"/>
  <c r="N148" i="14"/>
  <c r="M148" i="14"/>
  <c r="K148" i="14"/>
  <c r="I148" i="14"/>
  <c r="G148" i="14"/>
  <c r="U147" i="14"/>
  <c r="T147" i="14"/>
  <c r="N147" i="14"/>
  <c r="O147" i="14" s="1"/>
  <c r="M147" i="14"/>
  <c r="K147" i="14"/>
  <c r="I147" i="14"/>
  <c r="G147" i="14"/>
  <c r="U146" i="14"/>
  <c r="T146" i="14"/>
  <c r="O146" i="14"/>
  <c r="N146" i="14"/>
  <c r="M146" i="14"/>
  <c r="K146" i="14"/>
  <c r="I146" i="14"/>
  <c r="G146" i="14"/>
  <c r="U145" i="14"/>
  <c r="T145" i="14"/>
  <c r="O145" i="14"/>
  <c r="N145" i="14"/>
  <c r="M145" i="14"/>
  <c r="K145" i="14"/>
  <c r="I145" i="14"/>
  <c r="G145" i="14"/>
  <c r="S144" i="14"/>
  <c r="R144" i="14"/>
  <c r="Q144" i="14"/>
  <c r="P144" i="14"/>
  <c r="U144" i="14" s="1"/>
  <c r="L144" i="14"/>
  <c r="J144" i="14"/>
  <c r="H144" i="14"/>
  <c r="F144" i="14"/>
  <c r="E144" i="14"/>
  <c r="D144" i="14"/>
  <c r="U143" i="14"/>
  <c r="T143" i="14"/>
  <c r="N143" i="14"/>
  <c r="O143" i="14" s="1"/>
  <c r="M143" i="14"/>
  <c r="K143" i="14"/>
  <c r="I143" i="14"/>
  <c r="G143" i="14"/>
  <c r="U142" i="14"/>
  <c r="T142" i="14"/>
  <c r="O142" i="14"/>
  <c r="N142" i="14"/>
  <c r="M142" i="14"/>
  <c r="K142" i="14"/>
  <c r="I142" i="14"/>
  <c r="G142" i="14"/>
  <c r="U141" i="14"/>
  <c r="T141" i="14"/>
  <c r="O141" i="14"/>
  <c r="N141" i="14"/>
  <c r="M141" i="14"/>
  <c r="K141" i="14"/>
  <c r="I141" i="14"/>
  <c r="G141" i="14"/>
  <c r="U140" i="14"/>
  <c r="T140" i="14"/>
  <c r="N140" i="14"/>
  <c r="O140" i="14" s="1"/>
  <c r="M140" i="14"/>
  <c r="K140" i="14"/>
  <c r="I140" i="14"/>
  <c r="G140" i="14"/>
  <c r="U139" i="14"/>
  <c r="T139" i="14"/>
  <c r="O139" i="14"/>
  <c r="N139" i="14"/>
  <c r="M139" i="14"/>
  <c r="K139" i="14"/>
  <c r="I139" i="14"/>
  <c r="G139" i="14"/>
  <c r="U138" i="14"/>
  <c r="T138" i="14"/>
  <c r="O138" i="14"/>
  <c r="N138" i="14"/>
  <c r="M138" i="14"/>
  <c r="K138" i="14"/>
  <c r="I138" i="14"/>
  <c r="G138" i="14"/>
  <c r="S137" i="14"/>
  <c r="R137" i="14"/>
  <c r="Q137" i="14"/>
  <c r="P137" i="14"/>
  <c r="L137" i="14"/>
  <c r="J137" i="14"/>
  <c r="H137" i="14"/>
  <c r="F137" i="14"/>
  <c r="E137" i="14"/>
  <c r="D137" i="14"/>
  <c r="U136" i="14"/>
  <c r="T136" i="14"/>
  <c r="N136" i="14"/>
  <c r="O136" i="14" s="1"/>
  <c r="M136" i="14"/>
  <c r="K136" i="14"/>
  <c r="I136" i="14"/>
  <c r="G136" i="14"/>
  <c r="U135" i="14"/>
  <c r="T135" i="14"/>
  <c r="O135" i="14"/>
  <c r="N135" i="14"/>
  <c r="M135" i="14"/>
  <c r="K135" i="14"/>
  <c r="I135" i="14"/>
  <c r="G135" i="14"/>
  <c r="U134" i="14"/>
  <c r="T134" i="14"/>
  <c r="O134" i="14"/>
  <c r="N134" i="14"/>
  <c r="M134" i="14"/>
  <c r="K134" i="14"/>
  <c r="I134" i="14"/>
  <c r="G134" i="14"/>
  <c r="U133" i="14"/>
  <c r="T133" i="14"/>
  <c r="N133" i="14"/>
  <c r="O133" i="14" s="1"/>
  <c r="M133" i="14"/>
  <c r="K133" i="14"/>
  <c r="I133" i="14"/>
  <c r="G133" i="14"/>
  <c r="S132" i="14"/>
  <c r="R132" i="14"/>
  <c r="Q132" i="14"/>
  <c r="P132" i="14"/>
  <c r="L132" i="14"/>
  <c r="J132" i="14"/>
  <c r="H132" i="14"/>
  <c r="F132" i="14"/>
  <c r="G132" i="14" s="1"/>
  <c r="E132" i="14"/>
  <c r="D132" i="14"/>
  <c r="U131" i="14"/>
  <c r="T131" i="14"/>
  <c r="N131" i="14"/>
  <c r="O131" i="14" s="1"/>
  <c r="M131" i="14"/>
  <c r="K131" i="14"/>
  <c r="I131" i="14"/>
  <c r="G131" i="14"/>
  <c r="U130" i="14"/>
  <c r="T130" i="14"/>
  <c r="N130" i="14"/>
  <c r="O130" i="14" s="1"/>
  <c r="M130" i="14"/>
  <c r="K130" i="14"/>
  <c r="I130" i="14"/>
  <c r="G130" i="14"/>
  <c r="U129" i="14"/>
  <c r="T129" i="14"/>
  <c r="O129" i="14"/>
  <c r="N129" i="14"/>
  <c r="M129" i="14"/>
  <c r="K129" i="14"/>
  <c r="I129" i="14"/>
  <c r="G129" i="14"/>
  <c r="U128" i="14"/>
  <c r="T128" i="14"/>
  <c r="N128" i="14"/>
  <c r="O128" i="14" s="1"/>
  <c r="M128" i="14"/>
  <c r="K128" i="14"/>
  <c r="I128" i="14"/>
  <c r="G128" i="14"/>
  <c r="U127" i="14"/>
  <c r="T127" i="14"/>
  <c r="N127" i="14"/>
  <c r="O127" i="14" s="1"/>
  <c r="M127" i="14"/>
  <c r="K127" i="14"/>
  <c r="I127" i="14"/>
  <c r="G127" i="14"/>
  <c r="S126" i="14"/>
  <c r="R126" i="14"/>
  <c r="T126" i="14" s="1"/>
  <c r="Q126" i="14"/>
  <c r="P126" i="14"/>
  <c r="U126" i="14" s="1"/>
  <c r="L126" i="14"/>
  <c r="M126" i="14" s="1"/>
  <c r="J126" i="14"/>
  <c r="H126" i="14"/>
  <c r="F126" i="14"/>
  <c r="E126" i="14"/>
  <c r="D126" i="14"/>
  <c r="U125" i="14"/>
  <c r="T125" i="14"/>
  <c r="O125" i="14"/>
  <c r="N125" i="14"/>
  <c r="M125" i="14"/>
  <c r="K125" i="14"/>
  <c r="I125" i="14"/>
  <c r="G125" i="14"/>
  <c r="U124" i="14"/>
  <c r="T124" i="14"/>
  <c r="N124" i="14"/>
  <c r="O124" i="14" s="1"/>
  <c r="M124" i="14"/>
  <c r="K124" i="14"/>
  <c r="I124" i="14"/>
  <c r="G124" i="14"/>
  <c r="U123" i="14"/>
  <c r="T123" i="14"/>
  <c r="O123" i="14"/>
  <c r="N123" i="14"/>
  <c r="M123" i="14"/>
  <c r="K123" i="14"/>
  <c r="I123" i="14"/>
  <c r="G123" i="14"/>
  <c r="U122" i="14"/>
  <c r="T122" i="14"/>
  <c r="O122" i="14"/>
  <c r="N122" i="14"/>
  <c r="M122" i="14"/>
  <c r="K122" i="14"/>
  <c r="I122" i="14"/>
  <c r="G122" i="14"/>
  <c r="S121" i="14"/>
  <c r="R121" i="14"/>
  <c r="Q121" i="14"/>
  <c r="P121" i="14"/>
  <c r="U121" i="14" s="1"/>
  <c r="L121" i="14"/>
  <c r="J121" i="14"/>
  <c r="H121" i="14"/>
  <c r="F121" i="14"/>
  <c r="E121" i="14"/>
  <c r="K121" i="14" s="1"/>
  <c r="D121" i="14"/>
  <c r="I121" i="14" s="1"/>
  <c r="U120" i="14"/>
  <c r="T120" i="14"/>
  <c r="N120" i="14"/>
  <c r="O120" i="14" s="1"/>
  <c r="M120" i="14"/>
  <c r="K120" i="14"/>
  <c r="I120" i="14"/>
  <c r="G120" i="14"/>
  <c r="U119" i="14"/>
  <c r="T119" i="14"/>
  <c r="N119" i="14"/>
  <c r="O119" i="14" s="1"/>
  <c r="M119" i="14"/>
  <c r="K119" i="14"/>
  <c r="I119" i="14"/>
  <c r="G119" i="14"/>
  <c r="U118" i="14"/>
  <c r="T118" i="14"/>
  <c r="O118" i="14"/>
  <c r="N118" i="14"/>
  <c r="M118" i="14"/>
  <c r="K118" i="14"/>
  <c r="I118" i="14"/>
  <c r="G118" i="14"/>
  <c r="U117" i="14"/>
  <c r="T117" i="14"/>
  <c r="N117" i="14"/>
  <c r="O117" i="14" s="1"/>
  <c r="M117" i="14"/>
  <c r="K117" i="14"/>
  <c r="I117" i="14"/>
  <c r="G117" i="14"/>
  <c r="U116" i="14"/>
  <c r="T116" i="14"/>
  <c r="O116" i="14"/>
  <c r="N116" i="14"/>
  <c r="M116" i="14"/>
  <c r="K116" i="14"/>
  <c r="I116" i="14"/>
  <c r="G116" i="14"/>
  <c r="U115" i="14"/>
  <c r="T115" i="14"/>
  <c r="O115" i="14"/>
  <c r="N115" i="14"/>
  <c r="M115" i="14"/>
  <c r="K115" i="14"/>
  <c r="I115" i="14"/>
  <c r="G115" i="14"/>
  <c r="U114" i="14"/>
  <c r="T114" i="14"/>
  <c r="N114" i="14"/>
  <c r="O114" i="14" s="1"/>
  <c r="M114" i="14"/>
  <c r="K114" i="14"/>
  <c r="I114" i="14"/>
  <c r="G114" i="14"/>
  <c r="U113" i="14"/>
  <c r="T113" i="14"/>
  <c r="O113" i="14"/>
  <c r="N113" i="14"/>
  <c r="M113" i="14"/>
  <c r="K113" i="14"/>
  <c r="I113" i="14"/>
  <c r="G113" i="14"/>
  <c r="S112" i="14"/>
  <c r="R112" i="14"/>
  <c r="T112" i="14" s="1"/>
  <c r="Q112" i="14"/>
  <c r="P112" i="14"/>
  <c r="L112" i="14"/>
  <c r="J112" i="14"/>
  <c r="H112" i="14"/>
  <c r="F112" i="14"/>
  <c r="E112" i="14"/>
  <c r="D112" i="14"/>
  <c r="G112" i="14" s="1"/>
  <c r="U111" i="14"/>
  <c r="T111" i="14"/>
  <c r="N111" i="14"/>
  <c r="O111" i="14" s="1"/>
  <c r="M111" i="14"/>
  <c r="K111" i="14"/>
  <c r="I111" i="14"/>
  <c r="G111" i="14"/>
  <c r="U110" i="14"/>
  <c r="T110" i="14"/>
  <c r="O110" i="14"/>
  <c r="N110" i="14"/>
  <c r="M110" i="14"/>
  <c r="K110" i="14"/>
  <c r="I110" i="14"/>
  <c r="G110" i="14"/>
  <c r="U109" i="14"/>
  <c r="T109" i="14"/>
  <c r="O109" i="14"/>
  <c r="N109" i="14"/>
  <c r="M109" i="14"/>
  <c r="K109" i="14"/>
  <c r="I109" i="14"/>
  <c r="G109" i="14"/>
  <c r="U108" i="14"/>
  <c r="T108" i="14"/>
  <c r="O108" i="14"/>
  <c r="N108" i="14"/>
  <c r="M108" i="14"/>
  <c r="K108" i="14"/>
  <c r="I108" i="14"/>
  <c r="G108" i="14"/>
  <c r="U107" i="14"/>
  <c r="T107" i="14"/>
  <c r="O107" i="14"/>
  <c r="N107" i="14"/>
  <c r="M107" i="14"/>
  <c r="K107" i="14"/>
  <c r="I107" i="14"/>
  <c r="G107" i="14"/>
  <c r="S106" i="14"/>
  <c r="R106" i="14"/>
  <c r="Q106" i="14"/>
  <c r="P106" i="14"/>
  <c r="L106" i="14"/>
  <c r="J106" i="14"/>
  <c r="H106" i="14"/>
  <c r="F106" i="14"/>
  <c r="E106" i="14"/>
  <c r="M106" i="14" s="1"/>
  <c r="D106" i="14"/>
  <c r="U105" i="14"/>
  <c r="T105" i="14"/>
  <c r="O105" i="14"/>
  <c r="N105" i="14"/>
  <c r="M105" i="14"/>
  <c r="K105" i="14"/>
  <c r="I105" i="14"/>
  <c r="G105" i="14"/>
  <c r="U102" i="14"/>
  <c r="T102" i="14"/>
  <c r="S102" i="14"/>
  <c r="R102" i="14"/>
  <c r="Q102" i="14"/>
  <c r="P102" i="14"/>
  <c r="L102" i="14"/>
  <c r="J102" i="14"/>
  <c r="H102" i="14"/>
  <c r="F102" i="14"/>
  <c r="E102" i="14"/>
  <c r="D102" i="14"/>
  <c r="S101" i="14"/>
  <c r="R101" i="14"/>
  <c r="T101" i="14" s="1"/>
  <c r="Q101" i="14"/>
  <c r="P101" i="14"/>
  <c r="N101" i="14"/>
  <c r="O101" i="14" s="1"/>
  <c r="L101" i="14"/>
  <c r="J101" i="14"/>
  <c r="H101" i="14"/>
  <c r="F101" i="14"/>
  <c r="E101" i="14"/>
  <c r="D101" i="14"/>
  <c r="I101" i="14" s="1"/>
  <c r="U100" i="14"/>
  <c r="T100" i="14"/>
  <c r="O100" i="14"/>
  <c r="N100" i="14"/>
  <c r="M100" i="14"/>
  <c r="K100" i="14"/>
  <c r="I100" i="14"/>
  <c r="G100" i="14"/>
  <c r="U99" i="14"/>
  <c r="T99" i="14"/>
  <c r="N99" i="14"/>
  <c r="O99" i="14" s="1"/>
  <c r="M99" i="14"/>
  <c r="K99" i="14"/>
  <c r="I99" i="14"/>
  <c r="G99" i="14"/>
  <c r="U98" i="14"/>
  <c r="T98" i="14"/>
  <c r="N98" i="14"/>
  <c r="O98" i="14" s="1"/>
  <c r="M98" i="14"/>
  <c r="K98" i="14"/>
  <c r="I98" i="14"/>
  <c r="G98" i="14"/>
  <c r="U97" i="14"/>
  <c r="T97" i="14"/>
  <c r="N97" i="14"/>
  <c r="O97" i="14" s="1"/>
  <c r="M97" i="14"/>
  <c r="K97" i="14"/>
  <c r="I97" i="14"/>
  <c r="G97" i="14"/>
  <c r="S96" i="14"/>
  <c r="R96" i="14"/>
  <c r="T96" i="14" s="1"/>
  <c r="Q96" i="14"/>
  <c r="P96" i="14"/>
  <c r="L96" i="14"/>
  <c r="J96" i="14"/>
  <c r="I96" i="14"/>
  <c r="H96" i="14"/>
  <c r="F96" i="14"/>
  <c r="E96" i="14"/>
  <c r="D96" i="14"/>
  <c r="G96" i="14" s="1"/>
  <c r="U95" i="14"/>
  <c r="T95" i="14"/>
  <c r="O95" i="14"/>
  <c r="N95" i="14"/>
  <c r="M95" i="14"/>
  <c r="K95" i="14"/>
  <c r="I95" i="14"/>
  <c r="G95" i="14"/>
  <c r="U94" i="14"/>
  <c r="T94" i="14"/>
  <c r="O94" i="14"/>
  <c r="N94" i="14"/>
  <c r="M94" i="14"/>
  <c r="K94" i="14"/>
  <c r="I94" i="14"/>
  <c r="G94" i="14"/>
  <c r="U93" i="14"/>
  <c r="T93" i="14"/>
  <c r="O93" i="14"/>
  <c r="N93" i="14"/>
  <c r="M93" i="14"/>
  <c r="K93" i="14"/>
  <c r="I93" i="14"/>
  <c r="G93" i="14"/>
  <c r="U92" i="14"/>
  <c r="T92" i="14"/>
  <c r="O92" i="14"/>
  <c r="N92" i="14"/>
  <c r="M92" i="14"/>
  <c r="K92" i="14"/>
  <c r="I92" i="14"/>
  <c r="G92" i="14"/>
  <c r="S91" i="14"/>
  <c r="R91" i="14"/>
  <c r="Q91" i="14"/>
  <c r="P91" i="14"/>
  <c r="L91" i="14"/>
  <c r="J91" i="14"/>
  <c r="H91" i="14"/>
  <c r="F91" i="14"/>
  <c r="N91" i="14" s="1"/>
  <c r="O91" i="14" s="1"/>
  <c r="E91" i="14"/>
  <c r="M91" i="14" s="1"/>
  <c r="D91" i="14"/>
  <c r="U90" i="14"/>
  <c r="T90" i="14"/>
  <c r="N90" i="14"/>
  <c r="O90" i="14" s="1"/>
  <c r="M90" i="14"/>
  <c r="K90" i="14"/>
  <c r="I90" i="14"/>
  <c r="G90" i="14"/>
  <c r="U89" i="14"/>
  <c r="T89" i="14"/>
  <c r="N89" i="14"/>
  <c r="O89" i="14" s="1"/>
  <c r="M89" i="14"/>
  <c r="K89" i="14"/>
  <c r="I89" i="14"/>
  <c r="G89" i="14"/>
  <c r="U88" i="14"/>
  <c r="T88" i="14"/>
  <c r="N88" i="14"/>
  <c r="O88" i="14" s="1"/>
  <c r="M88" i="14"/>
  <c r="K88" i="14"/>
  <c r="I88" i="14"/>
  <c r="G88" i="14"/>
  <c r="S85" i="14"/>
  <c r="R85" i="14"/>
  <c r="T85" i="14" s="1"/>
  <c r="Q85" i="14"/>
  <c r="P85" i="14"/>
  <c r="U85" i="14" s="1"/>
  <c r="L85" i="14"/>
  <c r="J85" i="14"/>
  <c r="H85" i="14"/>
  <c r="F85" i="14"/>
  <c r="N85" i="14" s="1"/>
  <c r="E85" i="14"/>
  <c r="M85" i="14" s="1"/>
  <c r="D85" i="14"/>
  <c r="S84" i="14"/>
  <c r="R84" i="14"/>
  <c r="Q84" i="14"/>
  <c r="P84" i="14"/>
  <c r="L84" i="14"/>
  <c r="J84" i="14"/>
  <c r="H84" i="14"/>
  <c r="G84" i="14"/>
  <c r="F84" i="14"/>
  <c r="N84" i="14" s="1"/>
  <c r="O84" i="14" s="1"/>
  <c r="E84" i="14"/>
  <c r="D84" i="14"/>
  <c r="I84" i="14" s="1"/>
  <c r="U83" i="14"/>
  <c r="T83" i="14"/>
  <c r="O83" i="14"/>
  <c r="N83" i="14"/>
  <c r="M83" i="14"/>
  <c r="K83" i="14"/>
  <c r="I83" i="14"/>
  <c r="G83" i="14"/>
  <c r="U82" i="14"/>
  <c r="T82" i="14"/>
  <c r="N82" i="14"/>
  <c r="O82" i="14" s="1"/>
  <c r="M82" i="14"/>
  <c r="K82" i="14"/>
  <c r="I82" i="14"/>
  <c r="G82" i="14"/>
  <c r="U81" i="14"/>
  <c r="T81" i="14"/>
  <c r="N81" i="14"/>
  <c r="O81" i="14" s="1"/>
  <c r="M81" i="14"/>
  <c r="K81" i="14"/>
  <c r="I81" i="14"/>
  <c r="G81" i="14"/>
  <c r="U80" i="14"/>
  <c r="T80" i="14"/>
  <c r="N80" i="14"/>
  <c r="O80" i="14" s="1"/>
  <c r="M80" i="14"/>
  <c r="K80" i="14"/>
  <c r="I80" i="14"/>
  <c r="G80" i="14"/>
  <c r="U79" i="14"/>
  <c r="T79" i="14"/>
  <c r="N79" i="14"/>
  <c r="O79" i="14" s="1"/>
  <c r="M79" i="14"/>
  <c r="K79" i="14"/>
  <c r="I79" i="14"/>
  <c r="G79" i="14"/>
  <c r="S78" i="14"/>
  <c r="R78" i="14"/>
  <c r="Q78" i="14"/>
  <c r="P78" i="14"/>
  <c r="U78" i="14" s="1"/>
  <c r="L78" i="14"/>
  <c r="J78" i="14"/>
  <c r="H78" i="14"/>
  <c r="I78" i="14" s="1"/>
  <c r="F78" i="14"/>
  <c r="E78" i="14"/>
  <c r="M78" i="14" s="1"/>
  <c r="D78" i="14"/>
  <c r="U77" i="14"/>
  <c r="T77" i="14"/>
  <c r="O77" i="14"/>
  <c r="N77" i="14"/>
  <c r="M77" i="14"/>
  <c r="K77" i="14"/>
  <c r="I77" i="14"/>
  <c r="G77" i="14"/>
  <c r="U76" i="14"/>
  <c r="T76" i="14"/>
  <c r="N76" i="14"/>
  <c r="O76" i="14" s="1"/>
  <c r="M76" i="14"/>
  <c r="K76" i="14"/>
  <c r="I76" i="14"/>
  <c r="G76" i="14"/>
  <c r="U75" i="14"/>
  <c r="T75" i="14"/>
  <c r="N75" i="14"/>
  <c r="O75" i="14" s="1"/>
  <c r="M75" i="14"/>
  <c r="K75" i="14"/>
  <c r="I75" i="14"/>
  <c r="G75" i="14"/>
  <c r="U74" i="14"/>
  <c r="T74" i="14"/>
  <c r="N74" i="14"/>
  <c r="O74" i="14" s="1"/>
  <c r="M74" i="14"/>
  <c r="K74" i="14"/>
  <c r="I74" i="14"/>
  <c r="G74" i="14"/>
  <c r="U73" i="14"/>
  <c r="T73" i="14"/>
  <c r="N73" i="14"/>
  <c r="O73" i="14" s="1"/>
  <c r="M73" i="14"/>
  <c r="K73" i="14"/>
  <c r="I73" i="14"/>
  <c r="G73" i="14"/>
  <c r="U72" i="14"/>
  <c r="T72" i="14"/>
  <c r="N72" i="14"/>
  <c r="O72" i="14" s="1"/>
  <c r="M72" i="14"/>
  <c r="K72" i="14"/>
  <c r="I72" i="14"/>
  <c r="G72" i="14"/>
  <c r="U71" i="14"/>
  <c r="T71" i="14"/>
  <c r="N71" i="14"/>
  <c r="O71" i="14" s="1"/>
  <c r="M71" i="14"/>
  <c r="K71" i="14"/>
  <c r="I71" i="14"/>
  <c r="G71" i="14"/>
  <c r="S70" i="14"/>
  <c r="R70" i="14"/>
  <c r="Q70" i="14"/>
  <c r="P70" i="14"/>
  <c r="U70" i="14" s="1"/>
  <c r="L70" i="14"/>
  <c r="J70" i="14"/>
  <c r="H70" i="14"/>
  <c r="F70" i="14"/>
  <c r="E70" i="14"/>
  <c r="K70" i="14" s="1"/>
  <c r="D70" i="14"/>
  <c r="U69" i="14"/>
  <c r="T69" i="14"/>
  <c r="O69" i="14"/>
  <c r="N69" i="14"/>
  <c r="M69" i="14"/>
  <c r="K69" i="14"/>
  <c r="I69" i="14"/>
  <c r="G69" i="14"/>
  <c r="U68" i="14"/>
  <c r="T68" i="14"/>
  <c r="O68" i="14"/>
  <c r="N68" i="14"/>
  <c r="M68" i="14"/>
  <c r="K68" i="14"/>
  <c r="I68" i="14"/>
  <c r="G68" i="14"/>
  <c r="U67" i="14"/>
  <c r="T67" i="14"/>
  <c r="O67" i="14"/>
  <c r="N67" i="14"/>
  <c r="M67" i="14"/>
  <c r="K67" i="14"/>
  <c r="I67" i="14"/>
  <c r="G67" i="14"/>
  <c r="U66" i="14"/>
  <c r="T66" i="14"/>
  <c r="O66" i="14"/>
  <c r="N66" i="14"/>
  <c r="M66" i="14"/>
  <c r="K66" i="14"/>
  <c r="I66" i="14"/>
  <c r="G66" i="14"/>
  <c r="U65" i="14"/>
  <c r="T65" i="14"/>
  <c r="O65" i="14"/>
  <c r="N65" i="14"/>
  <c r="M65" i="14"/>
  <c r="K65" i="14"/>
  <c r="I65" i="14"/>
  <c r="G65" i="14"/>
  <c r="U64" i="14"/>
  <c r="T64" i="14"/>
  <c r="O64" i="14"/>
  <c r="N64" i="14"/>
  <c r="M64" i="14"/>
  <c r="K64" i="14"/>
  <c r="I64" i="14"/>
  <c r="G64" i="14"/>
  <c r="U63" i="14"/>
  <c r="T63" i="14"/>
  <c r="S63" i="14"/>
  <c r="R63" i="14"/>
  <c r="Q63" i="14"/>
  <c r="P63" i="14"/>
  <c r="L63" i="14"/>
  <c r="M63" i="14" s="1"/>
  <c r="J63" i="14"/>
  <c r="H63" i="14"/>
  <c r="F63" i="14"/>
  <c r="E63" i="14"/>
  <c r="D63" i="14"/>
  <c r="U62" i="14"/>
  <c r="T62" i="14"/>
  <c r="O62" i="14"/>
  <c r="N62" i="14"/>
  <c r="M62" i="14"/>
  <c r="K62" i="14"/>
  <c r="I62" i="14"/>
  <c r="G62" i="14"/>
  <c r="U61" i="14"/>
  <c r="T61" i="14"/>
  <c r="N61" i="14"/>
  <c r="O61" i="14" s="1"/>
  <c r="M61" i="14"/>
  <c r="K61" i="14"/>
  <c r="I61" i="14"/>
  <c r="G61" i="14"/>
  <c r="U60" i="14"/>
  <c r="T60" i="14"/>
  <c r="N60" i="14"/>
  <c r="O60" i="14" s="1"/>
  <c r="M60" i="14"/>
  <c r="K60" i="14"/>
  <c r="I60" i="14"/>
  <c r="G60" i="14"/>
  <c r="U59" i="14"/>
  <c r="T59" i="14"/>
  <c r="N59" i="14"/>
  <c r="O59" i="14" s="1"/>
  <c r="M59" i="14"/>
  <c r="K59" i="14"/>
  <c r="I59" i="14"/>
  <c r="G59" i="14"/>
  <c r="S58" i="14"/>
  <c r="R58" i="14"/>
  <c r="Q58" i="14"/>
  <c r="P58" i="14"/>
  <c r="U58" i="14" s="1"/>
  <c r="L58" i="14"/>
  <c r="J58" i="14"/>
  <c r="H58" i="14"/>
  <c r="F58" i="14"/>
  <c r="G58" i="14" s="1"/>
  <c r="E58" i="14"/>
  <c r="K58" i="14" s="1"/>
  <c r="D58" i="14"/>
  <c r="U57" i="14"/>
  <c r="T57" i="14"/>
  <c r="N57" i="14"/>
  <c r="O57" i="14" s="1"/>
  <c r="M57" i="14"/>
  <c r="K57" i="14"/>
  <c r="I57" i="14"/>
  <c r="G57" i="14"/>
  <c r="S54" i="14"/>
  <c r="R54" i="14"/>
  <c r="Q54" i="14"/>
  <c r="P54" i="14"/>
  <c r="L54" i="14"/>
  <c r="J54" i="14"/>
  <c r="H54" i="14"/>
  <c r="I54" i="14" s="1"/>
  <c r="G54" i="14"/>
  <c r="F54" i="14"/>
  <c r="E54" i="14"/>
  <c r="M54" i="14" s="1"/>
  <c r="D54" i="14"/>
  <c r="S53" i="14"/>
  <c r="R53" i="14"/>
  <c r="Q53" i="14"/>
  <c r="P53" i="14"/>
  <c r="L53" i="14"/>
  <c r="J53" i="14"/>
  <c r="H53" i="14"/>
  <c r="F53" i="14"/>
  <c r="E53" i="14"/>
  <c r="M53" i="14" s="1"/>
  <c r="D53" i="14"/>
  <c r="U52" i="14"/>
  <c r="T52" i="14"/>
  <c r="O52" i="14"/>
  <c r="N52" i="14"/>
  <c r="M52" i="14"/>
  <c r="K52" i="14"/>
  <c r="I52" i="14"/>
  <c r="G52" i="14"/>
  <c r="U51" i="14"/>
  <c r="T51" i="14"/>
  <c r="O51" i="14"/>
  <c r="N51" i="14"/>
  <c r="M51" i="14"/>
  <c r="K51" i="14"/>
  <c r="I51" i="14"/>
  <c r="G51" i="14"/>
  <c r="U50" i="14"/>
  <c r="T50" i="14"/>
  <c r="O50" i="14"/>
  <c r="N50" i="14"/>
  <c r="M50" i="14"/>
  <c r="K50" i="14"/>
  <c r="I50" i="14"/>
  <c r="G50" i="14"/>
  <c r="U49" i="14"/>
  <c r="T49" i="14"/>
  <c r="O49" i="14"/>
  <c r="N49" i="14"/>
  <c r="M49" i="14"/>
  <c r="K49" i="14"/>
  <c r="I49" i="14"/>
  <c r="G49" i="14"/>
  <c r="U48" i="14"/>
  <c r="T48" i="14"/>
  <c r="O48" i="14"/>
  <c r="N48" i="14"/>
  <c r="M48" i="14"/>
  <c r="K48" i="14"/>
  <c r="I48" i="14"/>
  <c r="G48" i="14"/>
  <c r="U47" i="14"/>
  <c r="T47" i="14"/>
  <c r="S47" i="14"/>
  <c r="R47" i="14"/>
  <c r="Q47" i="14"/>
  <c r="P47" i="14"/>
  <c r="L47" i="14"/>
  <c r="J47" i="14"/>
  <c r="H47" i="14"/>
  <c r="F47" i="14"/>
  <c r="E47" i="14"/>
  <c r="D47" i="14"/>
  <c r="U46" i="14"/>
  <c r="T46" i="14"/>
  <c r="O46" i="14"/>
  <c r="N46" i="14"/>
  <c r="M46" i="14"/>
  <c r="K46" i="14"/>
  <c r="I46" i="14"/>
  <c r="G46" i="14"/>
  <c r="U45" i="14"/>
  <c r="T45" i="14"/>
  <c r="N45" i="14"/>
  <c r="O45" i="14" s="1"/>
  <c r="M45" i="14"/>
  <c r="K45" i="14"/>
  <c r="I45" i="14"/>
  <c r="G45" i="14"/>
  <c r="U44" i="14"/>
  <c r="T44" i="14"/>
  <c r="O44" i="14"/>
  <c r="N44" i="14"/>
  <c r="M44" i="14"/>
  <c r="K44" i="14"/>
  <c r="I44" i="14"/>
  <c r="G44" i="14"/>
  <c r="U43" i="14"/>
  <c r="T43" i="14"/>
  <c r="O43" i="14"/>
  <c r="N43" i="14"/>
  <c r="M43" i="14"/>
  <c r="K43" i="14"/>
  <c r="I43" i="14"/>
  <c r="G43" i="14"/>
  <c r="U42" i="14"/>
  <c r="T42" i="14"/>
  <c r="O42" i="14"/>
  <c r="N42" i="14"/>
  <c r="M42" i="14"/>
  <c r="K42" i="14"/>
  <c r="I42" i="14"/>
  <c r="G42" i="14"/>
  <c r="U41" i="14"/>
  <c r="T41" i="14"/>
  <c r="O41" i="14"/>
  <c r="N41" i="14"/>
  <c r="M41" i="14"/>
  <c r="K41" i="14"/>
  <c r="I41" i="14"/>
  <c r="G41" i="14"/>
  <c r="S40" i="14"/>
  <c r="R40" i="14"/>
  <c r="Q40" i="14"/>
  <c r="P40" i="14"/>
  <c r="U40" i="14" s="1"/>
  <c r="N40" i="14"/>
  <c r="L40" i="14"/>
  <c r="J40" i="14"/>
  <c r="H40" i="14"/>
  <c r="F40" i="14"/>
  <c r="G40" i="14" s="1"/>
  <c r="E40" i="14"/>
  <c r="K40" i="14" s="1"/>
  <c r="D40" i="14"/>
  <c r="U39" i="14"/>
  <c r="T39" i="14"/>
  <c r="N39" i="14"/>
  <c r="O39" i="14" s="1"/>
  <c r="M39" i="14"/>
  <c r="K39" i="14"/>
  <c r="I39" i="14"/>
  <c r="G39" i="14"/>
  <c r="U38" i="14"/>
  <c r="T38" i="14"/>
  <c r="O38" i="14"/>
  <c r="N38" i="14"/>
  <c r="M38" i="14"/>
  <c r="K38" i="14"/>
  <c r="I38" i="14"/>
  <c r="G38" i="14"/>
  <c r="U37" i="14"/>
  <c r="T37" i="14"/>
  <c r="N37" i="14"/>
  <c r="O37" i="14" s="1"/>
  <c r="M37" i="14"/>
  <c r="K37" i="14"/>
  <c r="I37" i="14"/>
  <c r="G37" i="14"/>
  <c r="U36" i="14"/>
  <c r="T36" i="14"/>
  <c r="O36" i="14"/>
  <c r="N36" i="14"/>
  <c r="M36" i="14"/>
  <c r="K36" i="14"/>
  <c r="I36" i="14"/>
  <c r="G36" i="14"/>
  <c r="S35" i="14"/>
  <c r="R35" i="14"/>
  <c r="Q35" i="14"/>
  <c r="P35" i="14"/>
  <c r="U35" i="14" s="1"/>
  <c r="L35" i="14"/>
  <c r="J35" i="14"/>
  <c r="H35" i="14"/>
  <c r="G35" i="14"/>
  <c r="F35" i="14"/>
  <c r="E35" i="14"/>
  <c r="M35" i="14" s="1"/>
  <c r="D35" i="14"/>
  <c r="I35" i="14" s="1"/>
  <c r="U34" i="14"/>
  <c r="T34" i="14"/>
  <c r="N34" i="14"/>
  <c r="O34" i="14" s="1"/>
  <c r="M34" i="14"/>
  <c r="K34" i="14"/>
  <c r="I34" i="14"/>
  <c r="G34" i="14"/>
  <c r="U33" i="14"/>
  <c r="T33" i="14"/>
  <c r="O33" i="14"/>
  <c r="N33" i="14"/>
  <c r="M33" i="14"/>
  <c r="K33" i="14"/>
  <c r="I33" i="14"/>
  <c r="G33" i="14"/>
  <c r="U32" i="14"/>
  <c r="T32" i="14"/>
  <c r="O32" i="14"/>
  <c r="N32" i="14"/>
  <c r="M32" i="14"/>
  <c r="K32" i="14"/>
  <c r="I32" i="14"/>
  <c r="G32" i="14"/>
  <c r="U31" i="14"/>
  <c r="T31" i="14"/>
  <c r="O31" i="14"/>
  <c r="N31" i="14"/>
  <c r="M31" i="14"/>
  <c r="K31" i="14"/>
  <c r="I31" i="14"/>
  <c r="G31" i="14"/>
  <c r="U30" i="14"/>
  <c r="T30" i="14"/>
  <c r="N30" i="14"/>
  <c r="O30" i="14" s="1"/>
  <c r="M30" i="14"/>
  <c r="K30" i="14"/>
  <c r="I30" i="14"/>
  <c r="G30" i="14"/>
  <c r="U29" i="14"/>
  <c r="T29" i="14"/>
  <c r="O29" i="14"/>
  <c r="N29" i="14"/>
  <c r="M29" i="14"/>
  <c r="K29" i="14"/>
  <c r="I29" i="14"/>
  <c r="G29" i="14"/>
  <c r="U28" i="14"/>
  <c r="T28" i="14"/>
  <c r="O28" i="14"/>
  <c r="N28" i="14"/>
  <c r="M28" i="14"/>
  <c r="K28" i="14"/>
  <c r="I28" i="14"/>
  <c r="G28" i="14"/>
  <c r="S27" i="14"/>
  <c r="R27" i="14"/>
  <c r="Q27" i="14"/>
  <c r="P27" i="14"/>
  <c r="L27" i="14"/>
  <c r="J27" i="14"/>
  <c r="H27" i="14"/>
  <c r="F27" i="14"/>
  <c r="E27" i="14"/>
  <c r="D27" i="14"/>
  <c r="U26" i="14"/>
  <c r="T26" i="14"/>
  <c r="N26" i="14"/>
  <c r="O26" i="14" s="1"/>
  <c r="M26" i="14"/>
  <c r="K26" i="14"/>
  <c r="I26" i="14"/>
  <c r="G26" i="14"/>
  <c r="U25" i="14"/>
  <c r="T25" i="14"/>
  <c r="O25" i="14"/>
  <c r="N25" i="14"/>
  <c r="M25" i="14"/>
  <c r="K25" i="14"/>
  <c r="I25" i="14"/>
  <c r="G25" i="14"/>
  <c r="U24" i="14"/>
  <c r="T24" i="14"/>
  <c r="O24" i="14"/>
  <c r="N24" i="14"/>
  <c r="M24" i="14"/>
  <c r="K24" i="14"/>
  <c r="I24" i="14"/>
  <c r="G24" i="14"/>
  <c r="U23" i="14"/>
  <c r="T23" i="14"/>
  <c r="O23" i="14"/>
  <c r="N23" i="14"/>
  <c r="M23" i="14"/>
  <c r="K23" i="14"/>
  <c r="I23" i="14"/>
  <c r="G23" i="14"/>
  <c r="U22" i="14"/>
  <c r="T22" i="14"/>
  <c r="O22" i="14"/>
  <c r="N22" i="14"/>
  <c r="M22" i="14"/>
  <c r="K22" i="14"/>
  <c r="I22" i="14"/>
  <c r="G22" i="14"/>
  <c r="U21" i="14"/>
  <c r="T21" i="14"/>
  <c r="O21" i="14"/>
  <c r="N21" i="14"/>
  <c r="M21" i="14"/>
  <c r="K21" i="14"/>
  <c r="I21" i="14"/>
  <c r="G21" i="14"/>
  <c r="U20" i="14"/>
  <c r="T20" i="14"/>
  <c r="O20" i="14"/>
  <c r="N20" i="14"/>
  <c r="M20" i="14"/>
  <c r="K20" i="14"/>
  <c r="I20" i="14"/>
  <c r="G20" i="14"/>
  <c r="S19" i="14"/>
  <c r="R19" i="14"/>
  <c r="T19" i="14" s="1"/>
  <c r="Q19" i="14"/>
  <c r="P19" i="14"/>
  <c r="U19" i="14" s="1"/>
  <c r="L19" i="14"/>
  <c r="J19" i="14"/>
  <c r="H19" i="14"/>
  <c r="F19" i="14"/>
  <c r="E19" i="14"/>
  <c r="M19" i="14" s="1"/>
  <c r="D19" i="14"/>
  <c r="U18" i="14"/>
  <c r="T18" i="14"/>
  <c r="O18" i="14"/>
  <c r="N18" i="14"/>
  <c r="M18" i="14"/>
  <c r="K18" i="14"/>
  <c r="I18" i="14"/>
  <c r="G18" i="14"/>
  <c r="U17" i="14"/>
  <c r="T17" i="14"/>
  <c r="N17" i="14"/>
  <c r="O17" i="14" s="1"/>
  <c r="M17" i="14"/>
  <c r="K17" i="14"/>
  <c r="I17" i="14"/>
  <c r="G17" i="14"/>
  <c r="U16" i="14"/>
  <c r="T16" i="14"/>
  <c r="N16" i="14"/>
  <c r="O16" i="14" s="1"/>
  <c r="M16" i="14"/>
  <c r="K16" i="14"/>
  <c r="I16" i="14"/>
  <c r="G16" i="14"/>
  <c r="U15" i="14"/>
  <c r="T15" i="14"/>
  <c r="N15" i="14"/>
  <c r="O15" i="14" s="1"/>
  <c r="M15" i="14"/>
  <c r="K15" i="14"/>
  <c r="I15" i="14"/>
  <c r="G15" i="14"/>
  <c r="U14" i="14"/>
  <c r="T14" i="14"/>
  <c r="N14" i="14"/>
  <c r="O14" i="14" s="1"/>
  <c r="M14" i="14"/>
  <c r="K14" i="14"/>
  <c r="I14" i="14"/>
  <c r="G14" i="14"/>
  <c r="U13" i="14"/>
  <c r="T13" i="14"/>
  <c r="N13" i="14"/>
  <c r="O13" i="14" s="1"/>
  <c r="M13" i="14"/>
  <c r="K13" i="14"/>
  <c r="I13" i="14"/>
  <c r="G13" i="14"/>
  <c r="U12" i="14"/>
  <c r="T12" i="14"/>
  <c r="N12" i="14"/>
  <c r="O12" i="14" s="1"/>
  <c r="M12" i="14"/>
  <c r="K12" i="14"/>
  <c r="I12" i="14"/>
  <c r="G12" i="14"/>
  <c r="U11" i="14"/>
  <c r="T11" i="14"/>
  <c r="N11" i="14"/>
  <c r="O11" i="14" s="1"/>
  <c r="M11" i="14"/>
  <c r="K11" i="14"/>
  <c r="I11" i="14"/>
  <c r="G11" i="14"/>
  <c r="S10" i="14"/>
  <c r="R10" i="14"/>
  <c r="Q10" i="14"/>
  <c r="P10" i="14"/>
  <c r="U10" i="14" s="1"/>
  <c r="N10" i="14"/>
  <c r="L10" i="14"/>
  <c r="J10" i="14"/>
  <c r="H10" i="14"/>
  <c r="F10" i="14"/>
  <c r="G10" i="14" s="1"/>
  <c r="E10" i="14"/>
  <c r="K10" i="14" s="1"/>
  <c r="D10" i="14"/>
  <c r="U9" i="14"/>
  <c r="T9" i="14"/>
  <c r="N9" i="14"/>
  <c r="O9" i="14" s="1"/>
  <c r="M9" i="14"/>
  <c r="K9" i="14"/>
  <c r="I9" i="14"/>
  <c r="G9" i="14"/>
  <c r="U8" i="14"/>
  <c r="T8" i="14"/>
  <c r="N8" i="14"/>
  <c r="O8" i="14" s="1"/>
  <c r="M8" i="14"/>
  <c r="K8" i="14"/>
  <c r="I8" i="14"/>
  <c r="G8" i="14"/>
  <c r="S339" i="13"/>
  <c r="R339" i="13"/>
  <c r="Q339" i="13"/>
  <c r="P339" i="13"/>
  <c r="U339" i="13" s="1"/>
  <c r="L339" i="13"/>
  <c r="J339" i="13"/>
  <c r="H339" i="13"/>
  <c r="F339" i="13"/>
  <c r="E339" i="13"/>
  <c r="K339" i="13" s="1"/>
  <c r="D339" i="13"/>
  <c r="G339" i="13" s="1"/>
  <c r="T338" i="13"/>
  <c r="S338" i="13"/>
  <c r="R338" i="13"/>
  <c r="Q338" i="13"/>
  <c r="P338" i="13"/>
  <c r="N338" i="13"/>
  <c r="L338" i="13"/>
  <c r="J338" i="13"/>
  <c r="U338" i="13" s="1"/>
  <c r="H338" i="13"/>
  <c r="F338" i="13"/>
  <c r="E338" i="13"/>
  <c r="D338" i="13"/>
  <c r="S337" i="13"/>
  <c r="R337" i="13"/>
  <c r="T337" i="13" s="1"/>
  <c r="Q337" i="13"/>
  <c r="P337" i="13"/>
  <c r="L337" i="13"/>
  <c r="J337" i="13"/>
  <c r="H337" i="13"/>
  <c r="F337" i="13"/>
  <c r="E337" i="13"/>
  <c r="M337" i="13" s="1"/>
  <c r="D337" i="13"/>
  <c r="I337" i="13" s="1"/>
  <c r="U336" i="13"/>
  <c r="T336" i="13"/>
  <c r="O336" i="13"/>
  <c r="N336" i="13"/>
  <c r="M336" i="13"/>
  <c r="K336" i="13"/>
  <c r="I336" i="13"/>
  <c r="G336" i="13"/>
  <c r="U335" i="13"/>
  <c r="T335" i="13"/>
  <c r="N335" i="13"/>
  <c r="O335" i="13" s="1"/>
  <c r="M335" i="13"/>
  <c r="K335" i="13"/>
  <c r="I335" i="13"/>
  <c r="G335" i="13"/>
  <c r="U334" i="13"/>
  <c r="T334" i="13"/>
  <c r="N334" i="13"/>
  <c r="O334" i="13" s="1"/>
  <c r="M334" i="13"/>
  <c r="K334" i="13"/>
  <c r="I334" i="13"/>
  <c r="G334" i="13"/>
  <c r="U333" i="13"/>
  <c r="T333" i="13"/>
  <c r="N333" i="13"/>
  <c r="O333" i="13" s="1"/>
  <c r="M333" i="13"/>
  <c r="K333" i="13"/>
  <c r="I333" i="13"/>
  <c r="G333" i="13"/>
  <c r="S332" i="13"/>
  <c r="R332" i="13"/>
  <c r="Q332" i="13"/>
  <c r="P332" i="13"/>
  <c r="L332" i="13"/>
  <c r="J332" i="13"/>
  <c r="H332" i="13"/>
  <c r="I332" i="13" s="1"/>
  <c r="F332" i="13"/>
  <c r="N332" i="13" s="1"/>
  <c r="O332" i="13" s="1"/>
  <c r="E332" i="13"/>
  <c r="M332" i="13" s="1"/>
  <c r="D332" i="13"/>
  <c r="U331" i="13"/>
  <c r="T331" i="13"/>
  <c r="O331" i="13"/>
  <c r="N331" i="13"/>
  <c r="M331" i="13"/>
  <c r="K331" i="13"/>
  <c r="I331" i="13"/>
  <c r="G331" i="13"/>
  <c r="U330" i="13"/>
  <c r="T330" i="13"/>
  <c r="N330" i="13"/>
  <c r="O330" i="13" s="1"/>
  <c r="M330" i="13"/>
  <c r="K330" i="13"/>
  <c r="I330" i="13"/>
  <c r="G330" i="13"/>
  <c r="U329" i="13"/>
  <c r="T329" i="13"/>
  <c r="N329" i="13"/>
  <c r="O329" i="13" s="1"/>
  <c r="M329" i="13"/>
  <c r="K329" i="13"/>
  <c r="I329" i="13"/>
  <c r="G329" i="13"/>
  <c r="U328" i="13"/>
  <c r="T328" i="13"/>
  <c r="N328" i="13"/>
  <c r="O328" i="13" s="1"/>
  <c r="M328" i="13"/>
  <c r="K328" i="13"/>
  <c r="I328" i="13"/>
  <c r="G328" i="13"/>
  <c r="U327" i="13"/>
  <c r="T327" i="13"/>
  <c r="N327" i="13"/>
  <c r="O327" i="13" s="1"/>
  <c r="M327" i="13"/>
  <c r="K327" i="13"/>
  <c r="I327" i="13"/>
  <c r="G327" i="13"/>
  <c r="U326" i="13"/>
  <c r="T326" i="13"/>
  <c r="N326" i="13"/>
  <c r="O326" i="13" s="1"/>
  <c r="M326" i="13"/>
  <c r="K326" i="13"/>
  <c r="I326" i="13"/>
  <c r="G326" i="13"/>
  <c r="U325" i="13"/>
  <c r="T325" i="13"/>
  <c r="N325" i="13"/>
  <c r="O325" i="13" s="1"/>
  <c r="M325" i="13"/>
  <c r="K325" i="13"/>
  <c r="I325" i="13"/>
  <c r="G325" i="13"/>
  <c r="U324" i="13"/>
  <c r="T324" i="13"/>
  <c r="N324" i="13"/>
  <c r="O324" i="13" s="1"/>
  <c r="M324" i="13"/>
  <c r="K324" i="13"/>
  <c r="I324" i="13"/>
  <c r="G324" i="13"/>
  <c r="S323" i="13"/>
  <c r="R323" i="13"/>
  <c r="T323" i="13" s="1"/>
  <c r="Q323" i="13"/>
  <c r="P323" i="13"/>
  <c r="L323" i="13"/>
  <c r="J323" i="13"/>
  <c r="H323" i="13"/>
  <c r="F323" i="13"/>
  <c r="E323" i="13"/>
  <c r="D323" i="13"/>
  <c r="G323" i="13" s="1"/>
  <c r="U322" i="13"/>
  <c r="T322" i="13"/>
  <c r="O322" i="13"/>
  <c r="N322" i="13"/>
  <c r="M322" i="13"/>
  <c r="K322" i="13"/>
  <c r="I322" i="13"/>
  <c r="G322" i="13"/>
  <c r="U321" i="13"/>
  <c r="T321" i="13"/>
  <c r="O321" i="13"/>
  <c r="N321" i="13"/>
  <c r="M321" i="13"/>
  <c r="K321" i="13"/>
  <c r="I321" i="13"/>
  <c r="G321" i="13"/>
  <c r="U320" i="13"/>
  <c r="T320" i="13"/>
  <c r="O320" i="13"/>
  <c r="N320" i="13"/>
  <c r="M320" i="13"/>
  <c r="K320" i="13"/>
  <c r="I320" i="13"/>
  <c r="G320" i="13"/>
  <c r="U319" i="13"/>
  <c r="T319" i="13"/>
  <c r="O319" i="13"/>
  <c r="N319" i="13"/>
  <c r="M319" i="13"/>
  <c r="K319" i="13"/>
  <c r="I319" i="13"/>
  <c r="G319" i="13"/>
  <c r="U318" i="13"/>
  <c r="T318" i="13"/>
  <c r="O318" i="13"/>
  <c r="N318" i="13"/>
  <c r="M318" i="13"/>
  <c r="K318" i="13"/>
  <c r="I318" i="13"/>
  <c r="G318" i="13"/>
  <c r="U317" i="13"/>
  <c r="S317" i="13"/>
  <c r="T317" i="13" s="1"/>
  <c r="R317" i="13"/>
  <c r="Q317" i="13"/>
  <c r="P317" i="13"/>
  <c r="L317" i="13"/>
  <c r="K317" i="13"/>
  <c r="J317" i="13"/>
  <c r="H317" i="13"/>
  <c r="N317" i="13" s="1"/>
  <c r="F317" i="13"/>
  <c r="E317" i="13"/>
  <c r="M317" i="13" s="1"/>
  <c r="D317" i="13"/>
  <c r="U316" i="13"/>
  <c r="T316" i="13"/>
  <c r="O316" i="13"/>
  <c r="N316" i="13"/>
  <c r="M316" i="13"/>
  <c r="K316" i="13"/>
  <c r="I316" i="13"/>
  <c r="G316" i="13"/>
  <c r="U315" i="13"/>
  <c r="T315" i="13"/>
  <c r="N315" i="13"/>
  <c r="O315" i="13" s="1"/>
  <c r="M315" i="13"/>
  <c r="K315" i="13"/>
  <c r="I315" i="13"/>
  <c r="G315" i="13"/>
  <c r="U314" i="13"/>
  <c r="T314" i="13"/>
  <c r="N314" i="13"/>
  <c r="O314" i="13" s="1"/>
  <c r="M314" i="13"/>
  <c r="K314" i="13"/>
  <c r="I314" i="13"/>
  <c r="G314" i="13"/>
  <c r="U313" i="13"/>
  <c r="T313" i="13"/>
  <c r="N313" i="13"/>
  <c r="O313" i="13" s="1"/>
  <c r="M313" i="13"/>
  <c r="K313" i="13"/>
  <c r="I313" i="13"/>
  <c r="G313" i="13"/>
  <c r="U312" i="13"/>
  <c r="T312" i="13"/>
  <c r="N312" i="13"/>
  <c r="O312" i="13" s="1"/>
  <c r="M312" i="13"/>
  <c r="K312" i="13"/>
  <c r="I312" i="13"/>
  <c r="G312" i="13"/>
  <c r="U311" i="13"/>
  <c r="T311" i="13"/>
  <c r="N311" i="13"/>
  <c r="O311" i="13" s="1"/>
  <c r="M311" i="13"/>
  <c r="K311" i="13"/>
  <c r="I311" i="13"/>
  <c r="G311" i="13"/>
  <c r="S310" i="13"/>
  <c r="R310" i="13"/>
  <c r="T310" i="13" s="1"/>
  <c r="Q310" i="13"/>
  <c r="P310" i="13"/>
  <c r="L310" i="13"/>
  <c r="J310" i="13"/>
  <c r="H310" i="13"/>
  <c r="F310" i="13"/>
  <c r="E310" i="13"/>
  <c r="M310" i="13" s="1"/>
  <c r="D310" i="13"/>
  <c r="U309" i="13"/>
  <c r="T309" i="13"/>
  <c r="N309" i="13"/>
  <c r="O309" i="13" s="1"/>
  <c r="M309" i="13"/>
  <c r="K309" i="13"/>
  <c r="I309" i="13"/>
  <c r="G309" i="13"/>
  <c r="U308" i="13"/>
  <c r="T308" i="13"/>
  <c r="N308" i="13"/>
  <c r="O308" i="13" s="1"/>
  <c r="M308" i="13"/>
  <c r="K308" i="13"/>
  <c r="I308" i="13"/>
  <c r="G308" i="13"/>
  <c r="U307" i="13"/>
  <c r="T307" i="13"/>
  <c r="N307" i="13"/>
  <c r="O307" i="13" s="1"/>
  <c r="M307" i="13"/>
  <c r="K307" i="13"/>
  <c r="I307" i="13"/>
  <c r="G307" i="13"/>
  <c r="U306" i="13"/>
  <c r="T306" i="13"/>
  <c r="N306" i="13"/>
  <c r="O306" i="13" s="1"/>
  <c r="M306" i="13"/>
  <c r="K306" i="13"/>
  <c r="I306" i="13"/>
  <c r="G306" i="13"/>
  <c r="U305" i="13"/>
  <c r="T305" i="13"/>
  <c r="N305" i="13"/>
  <c r="O305" i="13" s="1"/>
  <c r="M305" i="13"/>
  <c r="K305" i="13"/>
  <c r="I305" i="13"/>
  <c r="G305" i="13"/>
  <c r="U304" i="13"/>
  <c r="T304" i="13"/>
  <c r="N304" i="13"/>
  <c r="O304" i="13" s="1"/>
  <c r="M304" i="13"/>
  <c r="K304" i="13"/>
  <c r="I304" i="13"/>
  <c r="G304" i="13"/>
  <c r="S303" i="13"/>
  <c r="R303" i="13"/>
  <c r="T303" i="13" s="1"/>
  <c r="Q303" i="13"/>
  <c r="P303" i="13"/>
  <c r="L303" i="13"/>
  <c r="J303" i="13"/>
  <c r="H303" i="13"/>
  <c r="F303" i="13"/>
  <c r="E303" i="13"/>
  <c r="D303" i="13"/>
  <c r="G303" i="13" s="1"/>
  <c r="U302" i="13"/>
  <c r="T302" i="13"/>
  <c r="O302" i="13"/>
  <c r="N302" i="13"/>
  <c r="M302" i="13"/>
  <c r="K302" i="13"/>
  <c r="I302" i="13"/>
  <c r="G302" i="13"/>
  <c r="S299" i="13"/>
  <c r="R299" i="13"/>
  <c r="T299" i="13" s="1"/>
  <c r="Q299" i="13"/>
  <c r="P299" i="13"/>
  <c r="L299" i="13"/>
  <c r="J299" i="13"/>
  <c r="H299" i="13"/>
  <c r="F299" i="13"/>
  <c r="E299" i="13"/>
  <c r="D299" i="13"/>
  <c r="T298" i="13"/>
  <c r="S298" i="13"/>
  <c r="R298" i="13"/>
  <c r="Q298" i="13"/>
  <c r="P298" i="13"/>
  <c r="U298" i="13" s="1"/>
  <c r="L298" i="13"/>
  <c r="J298" i="13"/>
  <c r="H298" i="13"/>
  <c r="F298" i="13"/>
  <c r="E298" i="13"/>
  <c r="K298" i="13" s="1"/>
  <c r="D298" i="13"/>
  <c r="U297" i="13"/>
  <c r="T297" i="13"/>
  <c r="O297" i="13"/>
  <c r="N297" i="13"/>
  <c r="M297" i="13"/>
  <c r="K297" i="13"/>
  <c r="I297" i="13"/>
  <c r="G297" i="13"/>
  <c r="U296" i="13"/>
  <c r="T296" i="13"/>
  <c r="N296" i="13"/>
  <c r="O296" i="13" s="1"/>
  <c r="M296" i="13"/>
  <c r="K296" i="13"/>
  <c r="I296" i="13"/>
  <c r="G296" i="13"/>
  <c r="U295" i="13"/>
  <c r="T295" i="13"/>
  <c r="N295" i="13"/>
  <c r="O295" i="13" s="1"/>
  <c r="M295" i="13"/>
  <c r="K295" i="13"/>
  <c r="I295" i="13"/>
  <c r="G295" i="13"/>
  <c r="U294" i="13"/>
  <c r="T294" i="13"/>
  <c r="N294" i="13"/>
  <c r="O294" i="13" s="1"/>
  <c r="M294" i="13"/>
  <c r="K294" i="13"/>
  <c r="I294" i="13"/>
  <c r="G294" i="13"/>
  <c r="U293" i="13"/>
  <c r="T293" i="13"/>
  <c r="N293" i="13"/>
  <c r="O293" i="13" s="1"/>
  <c r="M293" i="13"/>
  <c r="K293" i="13"/>
  <c r="I293" i="13"/>
  <c r="G293" i="13"/>
  <c r="S292" i="13"/>
  <c r="R292" i="13"/>
  <c r="Q292" i="13"/>
  <c r="P292" i="13"/>
  <c r="M292" i="13"/>
  <c r="L292" i="13"/>
  <c r="J292" i="13"/>
  <c r="H292" i="13"/>
  <c r="F292" i="13"/>
  <c r="E292" i="13"/>
  <c r="D292" i="13"/>
  <c r="I292" i="13" s="1"/>
  <c r="U291" i="13"/>
  <c r="T291" i="13"/>
  <c r="O291" i="13"/>
  <c r="N291" i="13"/>
  <c r="M291" i="13"/>
  <c r="K291" i="13"/>
  <c r="I291" i="13"/>
  <c r="G291" i="13"/>
  <c r="U290" i="13"/>
  <c r="T290" i="13"/>
  <c r="N290" i="13"/>
  <c r="O290" i="13" s="1"/>
  <c r="M290" i="13"/>
  <c r="K290" i="13"/>
  <c r="I290" i="13"/>
  <c r="G290" i="13"/>
  <c r="U289" i="13"/>
  <c r="T289" i="13"/>
  <c r="N289" i="13"/>
  <c r="O289" i="13" s="1"/>
  <c r="M289" i="13"/>
  <c r="K289" i="13"/>
  <c r="I289" i="13"/>
  <c r="G289" i="13"/>
  <c r="U288" i="13"/>
  <c r="T288" i="13"/>
  <c r="N288" i="13"/>
  <c r="O288" i="13" s="1"/>
  <c r="M288" i="13"/>
  <c r="K288" i="13"/>
  <c r="I288" i="13"/>
  <c r="G288" i="13"/>
  <c r="U287" i="13"/>
  <c r="T287" i="13"/>
  <c r="N287" i="13"/>
  <c r="O287" i="13" s="1"/>
  <c r="M287" i="13"/>
  <c r="K287" i="13"/>
  <c r="I287" i="13"/>
  <c r="G287" i="13"/>
  <c r="U286" i="13"/>
  <c r="T286" i="13"/>
  <c r="N286" i="13"/>
  <c r="O286" i="13" s="1"/>
  <c r="M286" i="13"/>
  <c r="K286" i="13"/>
  <c r="I286" i="13"/>
  <c r="G286" i="13"/>
  <c r="S285" i="13"/>
  <c r="R285" i="13"/>
  <c r="Q285" i="13"/>
  <c r="P285" i="13"/>
  <c r="L285" i="13"/>
  <c r="J285" i="13"/>
  <c r="I285" i="13"/>
  <c r="H285" i="13"/>
  <c r="G285" i="13"/>
  <c r="F285" i="13"/>
  <c r="E285" i="13"/>
  <c r="D285" i="13"/>
  <c r="U284" i="13"/>
  <c r="T284" i="13"/>
  <c r="O284" i="13"/>
  <c r="N284" i="13"/>
  <c r="M284" i="13"/>
  <c r="K284" i="13"/>
  <c r="I284" i="13"/>
  <c r="G284" i="13"/>
  <c r="U283" i="13"/>
  <c r="T283" i="13"/>
  <c r="O283" i="13"/>
  <c r="N283" i="13"/>
  <c r="M283" i="13"/>
  <c r="K283" i="13"/>
  <c r="I283" i="13"/>
  <c r="G283" i="13"/>
  <c r="U282" i="13"/>
  <c r="T282" i="13"/>
  <c r="O282" i="13"/>
  <c r="N282" i="13"/>
  <c r="M282" i="13"/>
  <c r="K282" i="13"/>
  <c r="I282" i="13"/>
  <c r="G282" i="13"/>
  <c r="U281" i="13"/>
  <c r="T281" i="13"/>
  <c r="O281" i="13"/>
  <c r="N281" i="13"/>
  <c r="M281" i="13"/>
  <c r="K281" i="13"/>
  <c r="I281" i="13"/>
  <c r="G281" i="13"/>
  <c r="U280" i="13"/>
  <c r="T280" i="13"/>
  <c r="O280" i="13"/>
  <c r="N280" i="13"/>
  <c r="M280" i="13"/>
  <c r="K280" i="13"/>
  <c r="I280" i="13"/>
  <c r="G280" i="13"/>
  <c r="U279" i="13"/>
  <c r="T279" i="13"/>
  <c r="O279" i="13"/>
  <c r="N279" i="13"/>
  <c r="M279" i="13"/>
  <c r="K279" i="13"/>
  <c r="I279" i="13"/>
  <c r="G279" i="13"/>
  <c r="U278" i="13"/>
  <c r="T278" i="13"/>
  <c r="O278" i="13"/>
  <c r="N278" i="13"/>
  <c r="M278" i="13"/>
  <c r="K278" i="13"/>
  <c r="I278" i="13"/>
  <c r="G278" i="13"/>
  <c r="U277" i="13"/>
  <c r="T277" i="13"/>
  <c r="O277" i="13"/>
  <c r="N277" i="13"/>
  <c r="M277" i="13"/>
  <c r="K277" i="13"/>
  <c r="I277" i="13"/>
  <c r="G277" i="13"/>
  <c r="U276" i="13"/>
  <c r="T276" i="13"/>
  <c r="O276" i="13"/>
  <c r="N276" i="13"/>
  <c r="M276" i="13"/>
  <c r="K276" i="13"/>
  <c r="I276" i="13"/>
  <c r="G276" i="13"/>
  <c r="S275" i="13"/>
  <c r="T275" i="13" s="1"/>
  <c r="R275" i="13"/>
  <c r="Q275" i="13"/>
  <c r="P275" i="13"/>
  <c r="U275" i="13" s="1"/>
  <c r="L275" i="13"/>
  <c r="J275" i="13"/>
  <c r="H275" i="13"/>
  <c r="F275" i="13"/>
  <c r="N275" i="13" s="1"/>
  <c r="O275" i="13" s="1"/>
  <c r="E275" i="13"/>
  <c r="D275" i="13"/>
  <c r="I275" i="13" s="1"/>
  <c r="U274" i="13"/>
  <c r="T274" i="13"/>
  <c r="O274" i="13"/>
  <c r="N274" i="13"/>
  <c r="M274" i="13"/>
  <c r="K274" i="13"/>
  <c r="I274" i="13"/>
  <c r="G274" i="13"/>
  <c r="U273" i="13"/>
  <c r="T273" i="13"/>
  <c r="O273" i="13"/>
  <c r="N273" i="13"/>
  <c r="M273" i="13"/>
  <c r="K273" i="13"/>
  <c r="I273" i="13"/>
  <c r="G273" i="13"/>
  <c r="U272" i="13"/>
  <c r="T272" i="13"/>
  <c r="O272" i="13"/>
  <c r="N272" i="13"/>
  <c r="M272" i="13"/>
  <c r="K272" i="13"/>
  <c r="I272" i="13"/>
  <c r="G272" i="13"/>
  <c r="U271" i="13"/>
  <c r="T271" i="13"/>
  <c r="O271" i="13"/>
  <c r="N271" i="13"/>
  <c r="M271" i="13"/>
  <c r="K271" i="13"/>
  <c r="I271" i="13"/>
  <c r="G271" i="13"/>
  <c r="U270" i="13"/>
  <c r="T270" i="13"/>
  <c r="O270" i="13"/>
  <c r="N270" i="13"/>
  <c r="M270" i="13"/>
  <c r="K270" i="13"/>
  <c r="I270" i="13"/>
  <c r="G270" i="13"/>
  <c r="U269" i="13"/>
  <c r="T269" i="13"/>
  <c r="O269" i="13"/>
  <c r="N269" i="13"/>
  <c r="M269" i="13"/>
  <c r="K269" i="13"/>
  <c r="I269" i="13"/>
  <c r="G269" i="13"/>
  <c r="U268" i="13"/>
  <c r="T268" i="13"/>
  <c r="O268" i="13"/>
  <c r="N268" i="13"/>
  <c r="M268" i="13"/>
  <c r="K268" i="13"/>
  <c r="I268" i="13"/>
  <c r="G268" i="13"/>
  <c r="U267" i="13"/>
  <c r="S267" i="13"/>
  <c r="T267" i="13" s="1"/>
  <c r="R267" i="13"/>
  <c r="Q267" i="13"/>
  <c r="P267" i="13"/>
  <c r="L267" i="13"/>
  <c r="J267" i="13"/>
  <c r="K267" i="13" s="1"/>
  <c r="H267" i="13"/>
  <c r="N267" i="13" s="1"/>
  <c r="F267" i="13"/>
  <c r="E267" i="13"/>
  <c r="D267" i="13"/>
  <c r="U266" i="13"/>
  <c r="T266" i="13"/>
  <c r="O266" i="13"/>
  <c r="N266" i="13"/>
  <c r="M266" i="13"/>
  <c r="K266" i="13"/>
  <c r="I266" i="13"/>
  <c r="G266" i="13"/>
  <c r="U265" i="13"/>
  <c r="T265" i="13"/>
  <c r="N265" i="13"/>
  <c r="O265" i="13" s="1"/>
  <c r="M265" i="13"/>
  <c r="K265" i="13"/>
  <c r="I265" i="13"/>
  <c r="G265" i="13"/>
  <c r="U264" i="13"/>
  <c r="T264" i="13"/>
  <c r="N264" i="13"/>
  <c r="O264" i="13" s="1"/>
  <c r="M264" i="13"/>
  <c r="K264" i="13"/>
  <c r="I264" i="13"/>
  <c r="G264" i="13"/>
  <c r="U263" i="13"/>
  <c r="T263" i="13"/>
  <c r="N263" i="13"/>
  <c r="O263" i="13" s="1"/>
  <c r="M263" i="13"/>
  <c r="K263" i="13"/>
  <c r="I263" i="13"/>
  <c r="G263" i="13"/>
  <c r="S260" i="13"/>
  <c r="R260" i="13"/>
  <c r="Q260" i="13"/>
  <c r="P260" i="13"/>
  <c r="M260" i="13"/>
  <c r="L260" i="13"/>
  <c r="J260" i="13"/>
  <c r="H260" i="13"/>
  <c r="F260" i="13"/>
  <c r="E260" i="13"/>
  <c r="D260" i="13"/>
  <c r="S259" i="13"/>
  <c r="R259" i="13"/>
  <c r="Q259" i="13"/>
  <c r="P259" i="13"/>
  <c r="L259" i="13"/>
  <c r="J259" i="13"/>
  <c r="H259" i="13"/>
  <c r="F259" i="13"/>
  <c r="E259" i="13"/>
  <c r="D259" i="13"/>
  <c r="G259" i="13" s="1"/>
  <c r="U258" i="13"/>
  <c r="T258" i="13"/>
  <c r="O258" i="13"/>
  <c r="N258" i="13"/>
  <c r="M258" i="13"/>
  <c r="K258" i="13"/>
  <c r="I258" i="13"/>
  <c r="G258" i="13"/>
  <c r="U257" i="13"/>
  <c r="T257" i="13"/>
  <c r="O257" i="13"/>
  <c r="N257" i="13"/>
  <c r="M257" i="13"/>
  <c r="K257" i="13"/>
  <c r="I257" i="13"/>
  <c r="G257" i="13"/>
  <c r="U256" i="13"/>
  <c r="T256" i="13"/>
  <c r="O256" i="13"/>
  <c r="N256" i="13"/>
  <c r="M256" i="13"/>
  <c r="K256" i="13"/>
  <c r="I256" i="13"/>
  <c r="G256" i="13"/>
  <c r="U255" i="13"/>
  <c r="T255" i="13"/>
  <c r="O255" i="13"/>
  <c r="N255" i="13"/>
  <c r="M255" i="13"/>
  <c r="K255" i="13"/>
  <c r="I255" i="13"/>
  <c r="G255" i="13"/>
  <c r="S254" i="13"/>
  <c r="R254" i="13"/>
  <c r="Q254" i="13"/>
  <c r="P254" i="13"/>
  <c r="L254" i="13"/>
  <c r="K254" i="13"/>
  <c r="J254" i="13"/>
  <c r="H254" i="13"/>
  <c r="I254" i="13" s="1"/>
  <c r="F254" i="13"/>
  <c r="E254" i="13"/>
  <c r="M254" i="13" s="1"/>
  <c r="D254" i="13"/>
  <c r="U253" i="13"/>
  <c r="T253" i="13"/>
  <c r="N253" i="13"/>
  <c r="O253" i="13" s="1"/>
  <c r="M253" i="13"/>
  <c r="K253" i="13"/>
  <c r="I253" i="13"/>
  <c r="G253" i="13"/>
  <c r="U252" i="13"/>
  <c r="T252" i="13"/>
  <c r="O252" i="13"/>
  <c r="N252" i="13"/>
  <c r="M252" i="13"/>
  <c r="K252" i="13"/>
  <c r="I252" i="13"/>
  <c r="G252" i="13"/>
  <c r="U251" i="13"/>
  <c r="T251" i="13"/>
  <c r="N251" i="13"/>
  <c r="O251" i="13" s="1"/>
  <c r="M251" i="13"/>
  <c r="K251" i="13"/>
  <c r="I251" i="13"/>
  <c r="G251" i="13"/>
  <c r="U250" i="13"/>
  <c r="T250" i="13"/>
  <c r="N250" i="13"/>
  <c r="O250" i="13" s="1"/>
  <c r="M250" i="13"/>
  <c r="K250" i="13"/>
  <c r="I250" i="13"/>
  <c r="G250" i="13"/>
  <c r="U249" i="13"/>
  <c r="T249" i="13"/>
  <c r="N249" i="13"/>
  <c r="O249" i="13" s="1"/>
  <c r="M249" i="13"/>
  <c r="K249" i="13"/>
  <c r="I249" i="13"/>
  <c r="G249" i="13"/>
  <c r="U248" i="13"/>
  <c r="T248" i="13"/>
  <c r="N248" i="13"/>
  <c r="O248" i="13" s="1"/>
  <c r="M248" i="13"/>
  <c r="K248" i="13"/>
  <c r="I248" i="13"/>
  <c r="G248" i="13"/>
  <c r="S247" i="13"/>
  <c r="R247" i="13"/>
  <c r="T247" i="13" s="1"/>
  <c r="Q247" i="13"/>
  <c r="P247" i="13"/>
  <c r="U247" i="13" s="1"/>
  <c r="L247" i="13"/>
  <c r="J247" i="13"/>
  <c r="H247" i="13"/>
  <c r="F247" i="13"/>
  <c r="E247" i="13"/>
  <c r="K247" i="13" s="1"/>
  <c r="D247" i="13"/>
  <c r="U246" i="13"/>
  <c r="T246" i="13"/>
  <c r="N246" i="13"/>
  <c r="O246" i="13" s="1"/>
  <c r="M246" i="13"/>
  <c r="K246" i="13"/>
  <c r="I246" i="13"/>
  <c r="G246" i="13"/>
  <c r="U245" i="13"/>
  <c r="T245" i="13"/>
  <c r="N245" i="13"/>
  <c r="O245" i="13" s="1"/>
  <c r="M245" i="13"/>
  <c r="K245" i="13"/>
  <c r="I245" i="13"/>
  <c r="G245" i="13"/>
  <c r="U244" i="13"/>
  <c r="T244" i="13"/>
  <c r="N244" i="13"/>
  <c r="O244" i="13" s="1"/>
  <c r="M244" i="13"/>
  <c r="K244" i="13"/>
  <c r="I244" i="13"/>
  <c r="G244" i="13"/>
  <c r="U243" i="13"/>
  <c r="T243" i="13"/>
  <c r="N243" i="13"/>
  <c r="O243" i="13" s="1"/>
  <c r="M243" i="13"/>
  <c r="K243" i="13"/>
  <c r="I243" i="13"/>
  <c r="G243" i="13"/>
  <c r="U242" i="13"/>
  <c r="T242" i="13"/>
  <c r="N242" i="13"/>
  <c r="O242" i="13" s="1"/>
  <c r="M242" i="13"/>
  <c r="K242" i="13"/>
  <c r="I242" i="13"/>
  <c r="G242" i="13"/>
  <c r="U241" i="13"/>
  <c r="T241" i="13"/>
  <c r="O241" i="13"/>
  <c r="N241" i="13"/>
  <c r="M241" i="13"/>
  <c r="K241" i="13"/>
  <c r="I241" i="13"/>
  <c r="G241" i="13"/>
  <c r="S240" i="13"/>
  <c r="R240" i="13"/>
  <c r="T240" i="13" s="1"/>
  <c r="Q240" i="13"/>
  <c r="P240" i="13"/>
  <c r="L240" i="13"/>
  <c r="M240" i="13" s="1"/>
  <c r="J240" i="13"/>
  <c r="H240" i="13"/>
  <c r="F240" i="13"/>
  <c r="E240" i="13"/>
  <c r="D240" i="13"/>
  <c r="U239" i="13"/>
  <c r="T239" i="13"/>
  <c r="N239" i="13"/>
  <c r="O239" i="13" s="1"/>
  <c r="M239" i="13"/>
  <c r="K239" i="13"/>
  <c r="I239" i="13"/>
  <c r="G239" i="13"/>
  <c r="U238" i="13"/>
  <c r="T238" i="13"/>
  <c r="N238" i="13"/>
  <c r="O238" i="13" s="1"/>
  <c r="M238" i="13"/>
  <c r="K238" i="13"/>
  <c r="I238" i="13"/>
  <c r="G238" i="13"/>
  <c r="U237" i="13"/>
  <c r="T237" i="13"/>
  <c r="N237" i="13"/>
  <c r="O237" i="13" s="1"/>
  <c r="M237" i="13"/>
  <c r="K237" i="13"/>
  <c r="I237" i="13"/>
  <c r="G237" i="13"/>
  <c r="U236" i="13"/>
  <c r="T236" i="13"/>
  <c r="N236" i="13"/>
  <c r="O236" i="13" s="1"/>
  <c r="M236" i="13"/>
  <c r="K236" i="13"/>
  <c r="I236" i="13"/>
  <c r="G236" i="13"/>
  <c r="U235" i="13"/>
  <c r="T235" i="13"/>
  <c r="N235" i="13"/>
  <c r="O235" i="13" s="1"/>
  <c r="M235" i="13"/>
  <c r="K235" i="13"/>
  <c r="I235" i="13"/>
  <c r="G235" i="13"/>
  <c r="U234" i="13"/>
  <c r="T234" i="13"/>
  <c r="N234" i="13"/>
  <c r="O234" i="13" s="1"/>
  <c r="M234" i="13"/>
  <c r="K234" i="13"/>
  <c r="I234" i="13"/>
  <c r="G234" i="13"/>
  <c r="T231" i="13"/>
  <c r="S231" i="13"/>
  <c r="R231" i="13"/>
  <c r="Q231" i="13"/>
  <c r="P231" i="13"/>
  <c r="L231" i="13"/>
  <c r="J231" i="13"/>
  <c r="I231" i="13"/>
  <c r="H231" i="13"/>
  <c r="F231" i="13"/>
  <c r="E231" i="13"/>
  <c r="D231" i="13"/>
  <c r="G231" i="13" s="1"/>
  <c r="S230" i="13"/>
  <c r="R230" i="13"/>
  <c r="T230" i="13" s="1"/>
  <c r="Q230" i="13"/>
  <c r="P230" i="13"/>
  <c r="L230" i="13"/>
  <c r="J230" i="13"/>
  <c r="H230" i="13"/>
  <c r="F230" i="13"/>
  <c r="E230" i="13"/>
  <c r="D230" i="13"/>
  <c r="U229" i="13"/>
  <c r="T229" i="13"/>
  <c r="O229" i="13"/>
  <c r="N229" i="13"/>
  <c r="M229" i="13"/>
  <c r="K229" i="13"/>
  <c r="I229" i="13"/>
  <c r="G229" i="13"/>
  <c r="U228" i="13"/>
  <c r="T228" i="13"/>
  <c r="O228" i="13"/>
  <c r="N228" i="13"/>
  <c r="M228" i="13"/>
  <c r="K228" i="13"/>
  <c r="I228" i="13"/>
  <c r="G228" i="13"/>
  <c r="U227" i="13"/>
  <c r="T227" i="13"/>
  <c r="O227" i="13"/>
  <c r="N227" i="13"/>
  <c r="M227" i="13"/>
  <c r="K227" i="13"/>
  <c r="I227" i="13"/>
  <c r="G227" i="13"/>
  <c r="U226" i="13"/>
  <c r="T226" i="13"/>
  <c r="O226" i="13"/>
  <c r="N226" i="13"/>
  <c r="M226" i="13"/>
  <c r="K226" i="13"/>
  <c r="I226" i="13"/>
  <c r="G226" i="13"/>
  <c r="U225" i="13"/>
  <c r="T225" i="13"/>
  <c r="O225" i="13"/>
  <c r="N225" i="13"/>
  <c r="M225" i="13"/>
  <c r="K225" i="13"/>
  <c r="I225" i="13"/>
  <c r="G225" i="13"/>
  <c r="S224" i="13"/>
  <c r="T224" i="13" s="1"/>
  <c r="R224" i="13"/>
  <c r="Q224" i="13"/>
  <c r="P224" i="13"/>
  <c r="L224" i="13"/>
  <c r="J224" i="13"/>
  <c r="H224" i="13"/>
  <c r="F224" i="13"/>
  <c r="E224" i="13"/>
  <c r="D224" i="13"/>
  <c r="U223" i="13"/>
  <c r="T223" i="13"/>
  <c r="O223" i="13"/>
  <c r="N223" i="13"/>
  <c r="M223" i="13"/>
  <c r="K223" i="13"/>
  <c r="I223" i="13"/>
  <c r="G223" i="13"/>
  <c r="U222" i="13"/>
  <c r="T222" i="13"/>
  <c r="N222" i="13"/>
  <c r="O222" i="13" s="1"/>
  <c r="M222" i="13"/>
  <c r="K222" i="13"/>
  <c r="I222" i="13"/>
  <c r="G222" i="13"/>
  <c r="U221" i="13"/>
  <c r="T221" i="13"/>
  <c r="N221" i="13"/>
  <c r="O221" i="13" s="1"/>
  <c r="M221" i="13"/>
  <c r="K221" i="13"/>
  <c r="I221" i="13"/>
  <c r="G221" i="13"/>
  <c r="U220" i="13"/>
  <c r="T220" i="13"/>
  <c r="N220" i="13"/>
  <c r="O220" i="13" s="1"/>
  <c r="M220" i="13"/>
  <c r="K220" i="13"/>
  <c r="I220" i="13"/>
  <c r="G220" i="13"/>
  <c r="U219" i="13"/>
  <c r="T219" i="13"/>
  <c r="N219" i="13"/>
  <c r="O219" i="13" s="1"/>
  <c r="M219" i="13"/>
  <c r="K219" i="13"/>
  <c r="I219" i="13"/>
  <c r="G219" i="13"/>
  <c r="U218" i="13"/>
  <c r="T218" i="13"/>
  <c r="N218" i="13"/>
  <c r="O218" i="13" s="1"/>
  <c r="M218" i="13"/>
  <c r="K218" i="13"/>
  <c r="I218" i="13"/>
  <c r="G218" i="13"/>
  <c r="U217" i="13"/>
  <c r="T217" i="13"/>
  <c r="N217" i="13"/>
  <c r="O217" i="13" s="1"/>
  <c r="M217" i="13"/>
  <c r="K217" i="13"/>
  <c r="I217" i="13"/>
  <c r="G217" i="13"/>
  <c r="S216" i="13"/>
  <c r="R216" i="13"/>
  <c r="Q216" i="13"/>
  <c r="P216" i="13"/>
  <c r="L216" i="13"/>
  <c r="J216" i="13"/>
  <c r="H216" i="13"/>
  <c r="F216" i="13"/>
  <c r="G216" i="13" s="1"/>
  <c r="E216" i="13"/>
  <c r="M216" i="13" s="1"/>
  <c r="D216" i="13"/>
  <c r="U215" i="13"/>
  <c r="T215" i="13"/>
  <c r="N215" i="13"/>
  <c r="O215" i="13" s="1"/>
  <c r="M215" i="13"/>
  <c r="K215" i="13"/>
  <c r="I215" i="13"/>
  <c r="G215" i="13"/>
  <c r="U214" i="13"/>
  <c r="T214" i="13"/>
  <c r="N214" i="13"/>
  <c r="O214" i="13" s="1"/>
  <c r="M214" i="13"/>
  <c r="K214" i="13"/>
  <c r="I214" i="13"/>
  <c r="G214" i="13"/>
  <c r="U213" i="13"/>
  <c r="T213" i="13"/>
  <c r="N213" i="13"/>
  <c r="O213" i="13" s="1"/>
  <c r="M213" i="13"/>
  <c r="K213" i="13"/>
  <c r="I213" i="13"/>
  <c r="G213" i="13"/>
  <c r="U212" i="13"/>
  <c r="T212" i="13"/>
  <c r="N212" i="13"/>
  <c r="O212" i="13" s="1"/>
  <c r="M212" i="13"/>
  <c r="K212" i="13"/>
  <c r="I212" i="13"/>
  <c r="G212" i="13"/>
  <c r="U211" i="13"/>
  <c r="T211" i="13"/>
  <c r="N211" i="13"/>
  <c r="O211" i="13" s="1"/>
  <c r="M211" i="13"/>
  <c r="K211" i="13"/>
  <c r="I211" i="13"/>
  <c r="G211" i="13"/>
  <c r="U210" i="13"/>
  <c r="T210" i="13"/>
  <c r="N210" i="13"/>
  <c r="O210" i="13" s="1"/>
  <c r="M210" i="13"/>
  <c r="K210" i="13"/>
  <c r="I210" i="13"/>
  <c r="G210" i="13"/>
  <c r="U209" i="13"/>
  <c r="T209" i="13"/>
  <c r="N209" i="13"/>
  <c r="O209" i="13" s="1"/>
  <c r="M209" i="13"/>
  <c r="K209" i="13"/>
  <c r="I209" i="13"/>
  <c r="G209" i="13"/>
  <c r="U208" i="13"/>
  <c r="T208" i="13"/>
  <c r="N208" i="13"/>
  <c r="O208" i="13" s="1"/>
  <c r="M208" i="13"/>
  <c r="K208" i="13"/>
  <c r="I208" i="13"/>
  <c r="G208" i="13"/>
  <c r="S205" i="13"/>
  <c r="R205" i="13"/>
  <c r="Q205" i="13"/>
  <c r="P205" i="13"/>
  <c r="L205" i="13"/>
  <c r="J205" i="13"/>
  <c r="H205" i="13"/>
  <c r="F205" i="13"/>
  <c r="E205" i="13"/>
  <c r="D205" i="13"/>
  <c r="G205" i="13" s="1"/>
  <c r="S204" i="13"/>
  <c r="R204" i="13"/>
  <c r="Q204" i="13"/>
  <c r="P204" i="13"/>
  <c r="L204" i="13"/>
  <c r="J204" i="13"/>
  <c r="H204" i="13"/>
  <c r="F204" i="13"/>
  <c r="E204" i="13"/>
  <c r="D204" i="13"/>
  <c r="U203" i="13"/>
  <c r="T203" i="13"/>
  <c r="N203" i="13"/>
  <c r="O203" i="13" s="1"/>
  <c r="M203" i="13"/>
  <c r="K203" i="13"/>
  <c r="I203" i="13"/>
  <c r="G203" i="13"/>
  <c r="U202" i="13"/>
  <c r="T202" i="13"/>
  <c r="O202" i="13"/>
  <c r="N202" i="13"/>
  <c r="M202" i="13"/>
  <c r="K202" i="13"/>
  <c r="I202" i="13"/>
  <c r="G202" i="13"/>
  <c r="U201" i="13"/>
  <c r="T201" i="13"/>
  <c r="N201" i="13"/>
  <c r="O201" i="13" s="1"/>
  <c r="M201" i="13"/>
  <c r="K201" i="13"/>
  <c r="I201" i="13"/>
  <c r="G201" i="13"/>
  <c r="U200" i="13"/>
  <c r="T200" i="13"/>
  <c r="O200" i="13"/>
  <c r="N200" i="13"/>
  <c r="M200" i="13"/>
  <c r="K200" i="13"/>
  <c r="I200" i="13"/>
  <c r="G200" i="13"/>
  <c r="U199" i="13"/>
  <c r="T199" i="13"/>
  <c r="O199" i="13"/>
  <c r="N199" i="13"/>
  <c r="M199" i="13"/>
  <c r="K199" i="13"/>
  <c r="I199" i="13"/>
  <c r="G199" i="13"/>
  <c r="S198" i="13"/>
  <c r="R198" i="13"/>
  <c r="T198" i="13" s="1"/>
  <c r="Q198" i="13"/>
  <c r="P198" i="13"/>
  <c r="U198" i="13" s="1"/>
  <c r="L198" i="13"/>
  <c r="J198" i="13"/>
  <c r="H198" i="13"/>
  <c r="F198" i="13"/>
  <c r="E198" i="13"/>
  <c r="K198" i="13" s="1"/>
  <c r="D198" i="13"/>
  <c r="U197" i="13"/>
  <c r="T197" i="13"/>
  <c r="O197" i="13"/>
  <c r="N197" i="13"/>
  <c r="M197" i="13"/>
  <c r="K197" i="13"/>
  <c r="I197" i="13"/>
  <c r="G197" i="13"/>
  <c r="U196" i="13"/>
  <c r="T196" i="13"/>
  <c r="N196" i="13"/>
  <c r="O196" i="13" s="1"/>
  <c r="M196" i="13"/>
  <c r="K196" i="13"/>
  <c r="I196" i="13"/>
  <c r="G196" i="13"/>
  <c r="U195" i="13"/>
  <c r="T195" i="13"/>
  <c r="N195" i="13"/>
  <c r="O195" i="13" s="1"/>
  <c r="M195" i="13"/>
  <c r="K195" i="13"/>
  <c r="I195" i="13"/>
  <c r="G195" i="13"/>
  <c r="U194" i="13"/>
  <c r="T194" i="13"/>
  <c r="N194" i="13"/>
  <c r="O194" i="13" s="1"/>
  <c r="M194" i="13"/>
  <c r="K194" i="13"/>
  <c r="I194" i="13"/>
  <c r="G194" i="13"/>
  <c r="U193" i="13"/>
  <c r="T193" i="13"/>
  <c r="N193" i="13"/>
  <c r="O193" i="13" s="1"/>
  <c r="M193" i="13"/>
  <c r="K193" i="13"/>
  <c r="I193" i="13"/>
  <c r="G193" i="13"/>
  <c r="U192" i="13"/>
  <c r="T192" i="13"/>
  <c r="N192" i="13"/>
  <c r="O192" i="13" s="1"/>
  <c r="M192" i="13"/>
  <c r="K192" i="13"/>
  <c r="I192" i="13"/>
  <c r="G192" i="13"/>
  <c r="S191" i="13"/>
  <c r="R191" i="13"/>
  <c r="Q191" i="13"/>
  <c r="P191" i="13"/>
  <c r="U191" i="13" s="1"/>
  <c r="M191" i="13"/>
  <c r="L191" i="13"/>
  <c r="K191" i="13"/>
  <c r="J191" i="13"/>
  <c r="H191" i="13"/>
  <c r="F191" i="13"/>
  <c r="E191" i="13"/>
  <c r="D191" i="13"/>
  <c r="G191" i="13" s="1"/>
  <c r="U190" i="13"/>
  <c r="T190" i="13"/>
  <c r="N190" i="13"/>
  <c r="O190" i="13" s="1"/>
  <c r="M190" i="13"/>
  <c r="K190" i="13"/>
  <c r="I190" i="13"/>
  <c r="G190" i="13"/>
  <c r="U189" i="13"/>
  <c r="T189" i="13"/>
  <c r="O189" i="13"/>
  <c r="N189" i="13"/>
  <c r="M189" i="13"/>
  <c r="K189" i="13"/>
  <c r="I189" i="13"/>
  <c r="G189" i="13"/>
  <c r="U188" i="13"/>
  <c r="T188" i="13"/>
  <c r="N188" i="13"/>
  <c r="O188" i="13" s="1"/>
  <c r="M188" i="13"/>
  <c r="K188" i="13"/>
  <c r="I188" i="13"/>
  <c r="G188" i="13"/>
  <c r="U187" i="13"/>
  <c r="T187" i="13"/>
  <c r="N187" i="13"/>
  <c r="O187" i="13" s="1"/>
  <c r="M187" i="13"/>
  <c r="K187" i="13"/>
  <c r="I187" i="13"/>
  <c r="G187" i="13"/>
  <c r="U186" i="13"/>
  <c r="T186" i="13"/>
  <c r="O186" i="13"/>
  <c r="N186" i="13"/>
  <c r="M186" i="13"/>
  <c r="K186" i="13"/>
  <c r="I186" i="13"/>
  <c r="G186" i="13"/>
  <c r="S185" i="13"/>
  <c r="R185" i="13"/>
  <c r="T185" i="13" s="1"/>
  <c r="Q185" i="13"/>
  <c r="P185" i="13"/>
  <c r="L185" i="13"/>
  <c r="J185" i="13"/>
  <c r="H185" i="13"/>
  <c r="F185" i="13"/>
  <c r="E185" i="13"/>
  <c r="D185" i="13"/>
  <c r="U184" i="13"/>
  <c r="T184" i="13"/>
  <c r="N184" i="13"/>
  <c r="O184" i="13" s="1"/>
  <c r="M184" i="13"/>
  <c r="K184" i="13"/>
  <c r="I184" i="13"/>
  <c r="G184" i="13"/>
  <c r="U183" i="13"/>
  <c r="T183" i="13"/>
  <c r="O183" i="13"/>
  <c r="N183" i="13"/>
  <c r="M183" i="13"/>
  <c r="K183" i="13"/>
  <c r="I183" i="13"/>
  <c r="G183" i="13"/>
  <c r="U182" i="13"/>
  <c r="T182" i="13"/>
  <c r="N182" i="13"/>
  <c r="O182" i="13" s="1"/>
  <c r="M182" i="13"/>
  <c r="K182" i="13"/>
  <c r="I182" i="13"/>
  <c r="G182" i="13"/>
  <c r="U181" i="13"/>
  <c r="T181" i="13"/>
  <c r="O181" i="13"/>
  <c r="N181" i="13"/>
  <c r="M181" i="13"/>
  <c r="K181" i="13"/>
  <c r="I181" i="13"/>
  <c r="G181" i="13"/>
  <c r="U180" i="13"/>
  <c r="T180" i="13"/>
  <c r="O180" i="13"/>
  <c r="N180" i="13"/>
  <c r="M180" i="13"/>
  <c r="K180" i="13"/>
  <c r="I180" i="13"/>
  <c r="G180" i="13"/>
  <c r="S179" i="13"/>
  <c r="R179" i="13"/>
  <c r="Q179" i="13"/>
  <c r="P179" i="13"/>
  <c r="L179" i="13"/>
  <c r="J179" i="13"/>
  <c r="H179" i="13"/>
  <c r="F179" i="13"/>
  <c r="E179" i="13"/>
  <c r="M179" i="13" s="1"/>
  <c r="D179" i="13"/>
  <c r="U178" i="13"/>
  <c r="T178" i="13"/>
  <c r="N178" i="13"/>
  <c r="O178" i="13" s="1"/>
  <c r="M178" i="13"/>
  <c r="K178" i="13"/>
  <c r="I178" i="13"/>
  <c r="G178" i="13"/>
  <c r="U177" i="13"/>
  <c r="T177" i="13"/>
  <c r="O177" i="13"/>
  <c r="N177" i="13"/>
  <c r="M177" i="13"/>
  <c r="K177" i="13"/>
  <c r="I177" i="13"/>
  <c r="G177" i="13"/>
  <c r="U176" i="13"/>
  <c r="T176" i="13"/>
  <c r="O176" i="13"/>
  <c r="N176" i="13"/>
  <c r="M176" i="13"/>
  <c r="K176" i="13"/>
  <c r="I176" i="13"/>
  <c r="G176" i="13"/>
  <c r="U175" i="13"/>
  <c r="T175" i="13"/>
  <c r="N175" i="13"/>
  <c r="O175" i="13" s="1"/>
  <c r="M175" i="13"/>
  <c r="K175" i="13"/>
  <c r="I175" i="13"/>
  <c r="G175" i="13"/>
  <c r="U174" i="13"/>
  <c r="T174" i="13"/>
  <c r="O174" i="13"/>
  <c r="N174" i="13"/>
  <c r="M174" i="13"/>
  <c r="K174" i="13"/>
  <c r="I174" i="13"/>
  <c r="G174" i="13"/>
  <c r="U173" i="13"/>
  <c r="T173" i="13"/>
  <c r="O173" i="13"/>
  <c r="N173" i="13"/>
  <c r="M173" i="13"/>
  <c r="K173" i="13"/>
  <c r="I173" i="13"/>
  <c r="G173" i="13"/>
  <c r="S170" i="13"/>
  <c r="R170" i="13"/>
  <c r="Q170" i="13"/>
  <c r="P170" i="13"/>
  <c r="L170" i="13"/>
  <c r="J170" i="13"/>
  <c r="H170" i="13"/>
  <c r="F170" i="13"/>
  <c r="N170" i="13" s="1"/>
  <c r="E170" i="13"/>
  <c r="D170" i="13"/>
  <c r="I170" i="13" s="1"/>
  <c r="S169" i="13"/>
  <c r="R169" i="13"/>
  <c r="T169" i="13" s="1"/>
  <c r="Q169" i="13"/>
  <c r="P169" i="13"/>
  <c r="L169" i="13"/>
  <c r="J169" i="13"/>
  <c r="H169" i="13"/>
  <c r="F169" i="13"/>
  <c r="E169" i="13"/>
  <c r="M169" i="13" s="1"/>
  <c r="D169" i="13"/>
  <c r="U168" i="13"/>
  <c r="T168" i="13"/>
  <c r="N168" i="13"/>
  <c r="O168" i="13" s="1"/>
  <c r="M168" i="13"/>
  <c r="K168" i="13"/>
  <c r="I168" i="13"/>
  <c r="G168" i="13"/>
  <c r="U167" i="13"/>
  <c r="T167" i="13"/>
  <c r="O167" i="13"/>
  <c r="N167" i="13"/>
  <c r="M167" i="13"/>
  <c r="K167" i="13"/>
  <c r="I167" i="13"/>
  <c r="G167" i="13"/>
  <c r="U166" i="13"/>
  <c r="T166" i="13"/>
  <c r="N166" i="13"/>
  <c r="O166" i="13" s="1"/>
  <c r="M166" i="13"/>
  <c r="K166" i="13"/>
  <c r="I166" i="13"/>
  <c r="G166" i="13"/>
  <c r="U165" i="13"/>
  <c r="T165" i="13"/>
  <c r="O165" i="13"/>
  <c r="N165" i="13"/>
  <c r="M165" i="13"/>
  <c r="K165" i="13"/>
  <c r="I165" i="13"/>
  <c r="G165" i="13"/>
  <c r="U164" i="13"/>
  <c r="T164" i="13"/>
  <c r="O164" i="13"/>
  <c r="N164" i="13"/>
  <c r="M164" i="13"/>
  <c r="K164" i="13"/>
  <c r="I164" i="13"/>
  <c r="G164" i="13"/>
  <c r="T163" i="13"/>
  <c r="S163" i="13"/>
  <c r="R163" i="13"/>
  <c r="Q163" i="13"/>
  <c r="P163" i="13"/>
  <c r="L163" i="13"/>
  <c r="J163" i="13"/>
  <c r="H163" i="13"/>
  <c r="F163" i="13"/>
  <c r="N163" i="13" s="1"/>
  <c r="O163" i="13" s="1"/>
  <c r="E163" i="13"/>
  <c r="D163" i="13"/>
  <c r="U162" i="13"/>
  <c r="T162" i="13"/>
  <c r="N162" i="13"/>
  <c r="O162" i="13" s="1"/>
  <c r="M162" i="13"/>
  <c r="K162" i="13"/>
  <c r="I162" i="13"/>
  <c r="G162" i="13"/>
  <c r="U161" i="13"/>
  <c r="T161" i="13"/>
  <c r="O161" i="13"/>
  <c r="N161" i="13"/>
  <c r="M161" i="13"/>
  <c r="K161" i="13"/>
  <c r="I161" i="13"/>
  <c r="G161" i="13"/>
  <c r="U160" i="13"/>
  <c r="T160" i="13"/>
  <c r="O160" i="13"/>
  <c r="N160" i="13"/>
  <c r="M160" i="13"/>
  <c r="K160" i="13"/>
  <c r="I160" i="13"/>
  <c r="G160" i="13"/>
  <c r="U159" i="13"/>
  <c r="T159" i="13"/>
  <c r="O159" i="13"/>
  <c r="N159" i="13"/>
  <c r="M159" i="13"/>
  <c r="K159" i="13"/>
  <c r="I159" i="13"/>
  <c r="G159" i="13"/>
  <c r="U158" i="13"/>
  <c r="T158" i="13"/>
  <c r="O158" i="13"/>
  <c r="N158" i="13"/>
  <c r="M158" i="13"/>
  <c r="K158" i="13"/>
  <c r="I158" i="13"/>
  <c r="G158" i="13"/>
  <c r="S157" i="13"/>
  <c r="R157" i="13"/>
  <c r="Q157" i="13"/>
  <c r="P157" i="13"/>
  <c r="L157" i="13"/>
  <c r="J157" i="13"/>
  <c r="H157" i="13"/>
  <c r="F157" i="13"/>
  <c r="E157" i="13"/>
  <c r="M157" i="13" s="1"/>
  <c r="D157" i="13"/>
  <c r="I157" i="13" s="1"/>
  <c r="U156" i="13"/>
  <c r="T156" i="13"/>
  <c r="N156" i="13"/>
  <c r="O156" i="13" s="1"/>
  <c r="M156" i="13"/>
  <c r="K156" i="13"/>
  <c r="I156" i="13"/>
  <c r="G156" i="13"/>
  <c r="U155" i="13"/>
  <c r="T155" i="13"/>
  <c r="O155" i="13"/>
  <c r="N155" i="13"/>
  <c r="M155" i="13"/>
  <c r="K155" i="13"/>
  <c r="I155" i="13"/>
  <c r="G155" i="13"/>
  <c r="U154" i="13"/>
  <c r="T154" i="13"/>
  <c r="O154" i="13"/>
  <c r="N154" i="13"/>
  <c r="M154" i="13"/>
  <c r="K154" i="13"/>
  <c r="I154" i="13"/>
  <c r="G154" i="13"/>
  <c r="U153" i="13"/>
  <c r="T153" i="13"/>
  <c r="O153" i="13"/>
  <c r="N153" i="13"/>
  <c r="M153" i="13"/>
  <c r="K153" i="13"/>
  <c r="I153" i="13"/>
  <c r="G153" i="13"/>
  <c r="U152" i="13"/>
  <c r="T152" i="13"/>
  <c r="N152" i="13"/>
  <c r="O152" i="13" s="1"/>
  <c r="M152" i="13"/>
  <c r="K152" i="13"/>
  <c r="I152" i="13"/>
  <c r="G152" i="13"/>
  <c r="U151" i="13"/>
  <c r="T151" i="13"/>
  <c r="N151" i="13"/>
  <c r="O151" i="13" s="1"/>
  <c r="M151" i="13"/>
  <c r="K151" i="13"/>
  <c r="I151" i="13"/>
  <c r="G151" i="13"/>
  <c r="S150" i="13"/>
  <c r="R150" i="13"/>
  <c r="T150" i="13" s="1"/>
  <c r="Q150" i="13"/>
  <c r="P150" i="13"/>
  <c r="U150" i="13" s="1"/>
  <c r="L150" i="13"/>
  <c r="J150" i="13"/>
  <c r="H150" i="13"/>
  <c r="F150" i="13"/>
  <c r="N150" i="13" s="1"/>
  <c r="E150" i="13"/>
  <c r="D150" i="13"/>
  <c r="U149" i="13"/>
  <c r="T149" i="13"/>
  <c r="N149" i="13"/>
  <c r="O149" i="13" s="1"/>
  <c r="M149" i="13"/>
  <c r="K149" i="13"/>
  <c r="I149" i="13"/>
  <c r="G149" i="13"/>
  <c r="U148" i="13"/>
  <c r="T148" i="13"/>
  <c r="O148" i="13"/>
  <c r="N148" i="13"/>
  <c r="M148" i="13"/>
  <c r="K148" i="13"/>
  <c r="I148" i="13"/>
  <c r="G148" i="13"/>
  <c r="U147" i="13"/>
  <c r="T147" i="13"/>
  <c r="O147" i="13"/>
  <c r="N147" i="13"/>
  <c r="M147" i="13"/>
  <c r="K147" i="13"/>
  <c r="I147" i="13"/>
  <c r="G147" i="13"/>
  <c r="U146" i="13"/>
  <c r="T146" i="13"/>
  <c r="O146" i="13"/>
  <c r="N146" i="13"/>
  <c r="M146" i="13"/>
  <c r="K146" i="13"/>
  <c r="I146" i="13"/>
  <c r="G146" i="13"/>
  <c r="U145" i="13"/>
  <c r="T145" i="13"/>
  <c r="N145" i="13"/>
  <c r="O145" i="13" s="1"/>
  <c r="M145" i="13"/>
  <c r="K145" i="13"/>
  <c r="I145" i="13"/>
  <c r="G145" i="13"/>
  <c r="S144" i="13"/>
  <c r="T144" i="13" s="1"/>
  <c r="R144" i="13"/>
  <c r="Q144" i="13"/>
  <c r="P144" i="13"/>
  <c r="L144" i="13"/>
  <c r="J144" i="13"/>
  <c r="H144" i="13"/>
  <c r="F144" i="13"/>
  <c r="E144" i="13"/>
  <c r="D144" i="13"/>
  <c r="G144" i="13" s="1"/>
  <c r="U143" i="13"/>
  <c r="T143" i="13"/>
  <c r="N143" i="13"/>
  <c r="O143" i="13" s="1"/>
  <c r="M143" i="13"/>
  <c r="K143" i="13"/>
  <c r="I143" i="13"/>
  <c r="G143" i="13"/>
  <c r="U142" i="13"/>
  <c r="T142" i="13"/>
  <c r="O142" i="13"/>
  <c r="N142" i="13"/>
  <c r="M142" i="13"/>
  <c r="K142" i="13"/>
  <c r="I142" i="13"/>
  <c r="G142" i="13"/>
  <c r="U141" i="13"/>
  <c r="T141" i="13"/>
  <c r="N141" i="13"/>
  <c r="O141" i="13" s="1"/>
  <c r="M141" i="13"/>
  <c r="K141" i="13"/>
  <c r="I141" i="13"/>
  <c r="G141" i="13"/>
  <c r="U140" i="13"/>
  <c r="T140" i="13"/>
  <c r="N140" i="13"/>
  <c r="O140" i="13" s="1"/>
  <c r="M140" i="13"/>
  <c r="K140" i="13"/>
  <c r="I140" i="13"/>
  <c r="G140" i="13"/>
  <c r="U139" i="13"/>
  <c r="T139" i="13"/>
  <c r="O139" i="13"/>
  <c r="N139" i="13"/>
  <c r="M139" i="13"/>
  <c r="K139" i="13"/>
  <c r="I139" i="13"/>
  <c r="G139" i="13"/>
  <c r="U138" i="13"/>
  <c r="T138" i="13"/>
  <c r="O138" i="13"/>
  <c r="N138" i="13"/>
  <c r="M138" i="13"/>
  <c r="K138" i="13"/>
  <c r="I138" i="13"/>
  <c r="G138" i="13"/>
  <c r="S137" i="13"/>
  <c r="R137" i="13"/>
  <c r="Q137" i="13"/>
  <c r="P137" i="13"/>
  <c r="L137" i="13"/>
  <c r="J137" i="13"/>
  <c r="K137" i="13" s="1"/>
  <c r="H137" i="13"/>
  <c r="F137" i="13"/>
  <c r="E137" i="13"/>
  <c r="D137" i="13"/>
  <c r="U136" i="13"/>
  <c r="T136" i="13"/>
  <c r="N136" i="13"/>
  <c r="O136" i="13" s="1"/>
  <c r="M136" i="13"/>
  <c r="K136" i="13"/>
  <c r="I136" i="13"/>
  <c r="G136" i="13"/>
  <c r="U135" i="13"/>
  <c r="T135" i="13"/>
  <c r="O135" i="13"/>
  <c r="N135" i="13"/>
  <c r="M135" i="13"/>
  <c r="K135" i="13"/>
  <c r="I135" i="13"/>
  <c r="G135" i="13"/>
  <c r="U134" i="13"/>
  <c r="T134" i="13"/>
  <c r="O134" i="13"/>
  <c r="N134" i="13"/>
  <c r="M134" i="13"/>
  <c r="K134" i="13"/>
  <c r="I134" i="13"/>
  <c r="G134" i="13"/>
  <c r="U133" i="13"/>
  <c r="T133" i="13"/>
  <c r="N133" i="13"/>
  <c r="O133" i="13" s="1"/>
  <c r="M133" i="13"/>
  <c r="K133" i="13"/>
  <c r="I133" i="13"/>
  <c r="G133" i="13"/>
  <c r="S132" i="13"/>
  <c r="T132" i="13" s="1"/>
  <c r="R132" i="13"/>
  <c r="Q132" i="13"/>
  <c r="P132" i="13"/>
  <c r="U132" i="13" s="1"/>
  <c r="L132" i="13"/>
  <c r="J132" i="13"/>
  <c r="K132" i="13" s="1"/>
  <c r="H132" i="13"/>
  <c r="F132" i="13"/>
  <c r="N132" i="13" s="1"/>
  <c r="E132" i="13"/>
  <c r="D132" i="13"/>
  <c r="U131" i="13"/>
  <c r="T131" i="13"/>
  <c r="N131" i="13"/>
  <c r="O131" i="13" s="1"/>
  <c r="M131" i="13"/>
  <c r="K131" i="13"/>
  <c r="I131" i="13"/>
  <c r="G131" i="13"/>
  <c r="U130" i="13"/>
  <c r="T130" i="13"/>
  <c r="O130" i="13"/>
  <c r="N130" i="13"/>
  <c r="M130" i="13"/>
  <c r="K130" i="13"/>
  <c r="I130" i="13"/>
  <c r="G130" i="13"/>
  <c r="U129" i="13"/>
  <c r="T129" i="13"/>
  <c r="O129" i="13"/>
  <c r="N129" i="13"/>
  <c r="M129" i="13"/>
  <c r="K129" i="13"/>
  <c r="I129" i="13"/>
  <c r="G129" i="13"/>
  <c r="U128" i="13"/>
  <c r="T128" i="13"/>
  <c r="O128" i="13"/>
  <c r="N128" i="13"/>
  <c r="M128" i="13"/>
  <c r="K128" i="13"/>
  <c r="I128" i="13"/>
  <c r="G128" i="13"/>
  <c r="U127" i="13"/>
  <c r="T127" i="13"/>
  <c r="O127" i="13"/>
  <c r="N127" i="13"/>
  <c r="M127" i="13"/>
  <c r="K127" i="13"/>
  <c r="I127" i="13"/>
  <c r="G127" i="13"/>
  <c r="S126" i="13"/>
  <c r="R126" i="13"/>
  <c r="T126" i="13" s="1"/>
  <c r="Q126" i="13"/>
  <c r="P126" i="13"/>
  <c r="U126" i="13" s="1"/>
  <c r="L126" i="13"/>
  <c r="J126" i="13"/>
  <c r="H126" i="13"/>
  <c r="F126" i="13"/>
  <c r="N126" i="13" s="1"/>
  <c r="E126" i="13"/>
  <c r="M126" i="13" s="1"/>
  <c r="D126" i="13"/>
  <c r="U125" i="13"/>
  <c r="T125" i="13"/>
  <c r="N125" i="13"/>
  <c r="O125" i="13" s="1"/>
  <c r="M125" i="13"/>
  <c r="K125" i="13"/>
  <c r="I125" i="13"/>
  <c r="G125" i="13"/>
  <c r="U124" i="13"/>
  <c r="T124" i="13"/>
  <c r="N124" i="13"/>
  <c r="O124" i="13" s="1"/>
  <c r="M124" i="13"/>
  <c r="K124" i="13"/>
  <c r="I124" i="13"/>
  <c r="G124" i="13"/>
  <c r="U123" i="13"/>
  <c r="T123" i="13"/>
  <c r="O123" i="13"/>
  <c r="N123" i="13"/>
  <c r="M123" i="13"/>
  <c r="K123" i="13"/>
  <c r="I123" i="13"/>
  <c r="G123" i="13"/>
  <c r="U122" i="13"/>
  <c r="T122" i="13"/>
  <c r="O122" i="13"/>
  <c r="N122" i="13"/>
  <c r="M122" i="13"/>
  <c r="K122" i="13"/>
  <c r="I122" i="13"/>
  <c r="G122" i="13"/>
  <c r="S121" i="13"/>
  <c r="R121" i="13"/>
  <c r="Q121" i="13"/>
  <c r="P121" i="13"/>
  <c r="U121" i="13" s="1"/>
  <c r="L121" i="13"/>
  <c r="J121" i="13"/>
  <c r="H121" i="13"/>
  <c r="G121" i="13"/>
  <c r="F121" i="13"/>
  <c r="N121" i="13" s="1"/>
  <c r="O121" i="13" s="1"/>
  <c r="E121" i="13"/>
  <c r="D121" i="13"/>
  <c r="U120" i="13"/>
  <c r="T120" i="13"/>
  <c r="N120" i="13"/>
  <c r="O120" i="13" s="1"/>
  <c r="M120" i="13"/>
  <c r="K120" i="13"/>
  <c r="I120" i="13"/>
  <c r="G120" i="13"/>
  <c r="U119" i="13"/>
  <c r="T119" i="13"/>
  <c r="O119" i="13"/>
  <c r="N119" i="13"/>
  <c r="M119" i="13"/>
  <c r="K119" i="13"/>
  <c r="I119" i="13"/>
  <c r="G119" i="13"/>
  <c r="U118" i="13"/>
  <c r="T118" i="13"/>
  <c r="O118" i="13"/>
  <c r="N118" i="13"/>
  <c r="M118" i="13"/>
  <c r="K118" i="13"/>
  <c r="I118" i="13"/>
  <c r="G118" i="13"/>
  <c r="U117" i="13"/>
  <c r="T117" i="13"/>
  <c r="N117" i="13"/>
  <c r="O117" i="13" s="1"/>
  <c r="M117" i="13"/>
  <c r="K117" i="13"/>
  <c r="I117" i="13"/>
  <c r="G117" i="13"/>
  <c r="U116" i="13"/>
  <c r="T116" i="13"/>
  <c r="O116" i="13"/>
  <c r="N116" i="13"/>
  <c r="M116" i="13"/>
  <c r="K116" i="13"/>
  <c r="I116" i="13"/>
  <c r="G116" i="13"/>
  <c r="U115" i="13"/>
  <c r="T115" i="13"/>
  <c r="O115" i="13"/>
  <c r="N115" i="13"/>
  <c r="M115" i="13"/>
  <c r="K115" i="13"/>
  <c r="I115" i="13"/>
  <c r="G115" i="13"/>
  <c r="U114" i="13"/>
  <c r="T114" i="13"/>
  <c r="O114" i="13"/>
  <c r="N114" i="13"/>
  <c r="M114" i="13"/>
  <c r="K114" i="13"/>
  <c r="I114" i="13"/>
  <c r="G114" i="13"/>
  <c r="U113" i="13"/>
  <c r="T113" i="13"/>
  <c r="N113" i="13"/>
  <c r="O113" i="13" s="1"/>
  <c r="M113" i="13"/>
  <c r="K113" i="13"/>
  <c r="I113" i="13"/>
  <c r="G113" i="13"/>
  <c r="T112" i="13"/>
  <c r="S112" i="13"/>
  <c r="R112" i="13"/>
  <c r="Q112" i="13"/>
  <c r="P112" i="13"/>
  <c r="U112" i="13" s="1"/>
  <c r="L112" i="13"/>
  <c r="J112" i="13"/>
  <c r="I112" i="13"/>
  <c r="H112" i="13"/>
  <c r="F112" i="13"/>
  <c r="E112" i="13"/>
  <c r="D112" i="13"/>
  <c r="U111" i="13"/>
  <c r="T111" i="13"/>
  <c r="N111" i="13"/>
  <c r="O111" i="13" s="1"/>
  <c r="M111" i="13"/>
  <c r="K111" i="13"/>
  <c r="I111" i="13"/>
  <c r="G111" i="13"/>
  <c r="U110" i="13"/>
  <c r="T110" i="13"/>
  <c r="O110" i="13"/>
  <c r="N110" i="13"/>
  <c r="M110" i="13"/>
  <c r="K110" i="13"/>
  <c r="I110" i="13"/>
  <c r="G110" i="13"/>
  <c r="U109" i="13"/>
  <c r="T109" i="13"/>
  <c r="O109" i="13"/>
  <c r="N109" i="13"/>
  <c r="M109" i="13"/>
  <c r="K109" i="13"/>
  <c r="I109" i="13"/>
  <c r="G109" i="13"/>
  <c r="U108" i="13"/>
  <c r="T108" i="13"/>
  <c r="O108" i="13"/>
  <c r="N108" i="13"/>
  <c r="M108" i="13"/>
  <c r="K108" i="13"/>
  <c r="I108" i="13"/>
  <c r="G108" i="13"/>
  <c r="U107" i="13"/>
  <c r="T107" i="13"/>
  <c r="O107" i="13"/>
  <c r="N107" i="13"/>
  <c r="M107" i="13"/>
  <c r="K107" i="13"/>
  <c r="I107" i="13"/>
  <c r="G107" i="13"/>
  <c r="S106" i="13"/>
  <c r="T106" i="13" s="1"/>
  <c r="R106" i="13"/>
  <c r="Q106" i="13"/>
  <c r="P106" i="13"/>
  <c r="U106" i="13" s="1"/>
  <c r="L106" i="13"/>
  <c r="J106" i="13"/>
  <c r="K106" i="13" s="1"/>
  <c r="H106" i="13"/>
  <c r="F106" i="13"/>
  <c r="N106" i="13" s="1"/>
  <c r="E106" i="13"/>
  <c r="D106" i="13"/>
  <c r="U105" i="13"/>
  <c r="T105" i="13"/>
  <c r="N105" i="13"/>
  <c r="O105" i="13" s="1"/>
  <c r="M105" i="13"/>
  <c r="K105" i="13"/>
  <c r="I105" i="13"/>
  <c r="G105" i="13"/>
  <c r="S102" i="13"/>
  <c r="R102" i="13"/>
  <c r="T102" i="13" s="1"/>
  <c r="Q102" i="13"/>
  <c r="P102" i="13"/>
  <c r="L102" i="13"/>
  <c r="J102" i="13"/>
  <c r="H102" i="13"/>
  <c r="F102" i="13"/>
  <c r="E102" i="13"/>
  <c r="D102" i="13"/>
  <c r="S101" i="13"/>
  <c r="R101" i="13"/>
  <c r="Q101" i="13"/>
  <c r="P101" i="13"/>
  <c r="U101" i="13" s="1"/>
  <c r="L101" i="13"/>
  <c r="J101" i="13"/>
  <c r="H101" i="13"/>
  <c r="G101" i="13"/>
  <c r="F101" i="13"/>
  <c r="N101" i="13" s="1"/>
  <c r="O101" i="13" s="1"/>
  <c r="E101" i="13"/>
  <c r="D101" i="13"/>
  <c r="U100" i="13"/>
  <c r="T100" i="13"/>
  <c r="O100" i="13"/>
  <c r="N100" i="13"/>
  <c r="M100" i="13"/>
  <c r="K100" i="13"/>
  <c r="I100" i="13"/>
  <c r="G100" i="13"/>
  <c r="U99" i="13"/>
  <c r="T99" i="13"/>
  <c r="N99" i="13"/>
  <c r="O99" i="13" s="1"/>
  <c r="M99" i="13"/>
  <c r="K99" i="13"/>
  <c r="I99" i="13"/>
  <c r="G99" i="13"/>
  <c r="U98" i="13"/>
  <c r="T98" i="13"/>
  <c r="N98" i="13"/>
  <c r="O98" i="13" s="1"/>
  <c r="M98" i="13"/>
  <c r="K98" i="13"/>
  <c r="I98" i="13"/>
  <c r="G98" i="13"/>
  <c r="U97" i="13"/>
  <c r="T97" i="13"/>
  <c r="N97" i="13"/>
  <c r="O97" i="13" s="1"/>
  <c r="M97" i="13"/>
  <c r="K97" i="13"/>
  <c r="I97" i="13"/>
  <c r="G97" i="13"/>
  <c r="T96" i="13"/>
  <c r="S96" i="13"/>
  <c r="R96" i="13"/>
  <c r="Q96" i="13"/>
  <c r="P96" i="13"/>
  <c r="U96" i="13" s="1"/>
  <c r="L96" i="13"/>
  <c r="J96" i="13"/>
  <c r="I96" i="13"/>
  <c r="H96" i="13"/>
  <c r="F96" i="13"/>
  <c r="E96" i="13"/>
  <c r="D96" i="13"/>
  <c r="U95" i="13"/>
  <c r="T95" i="13"/>
  <c r="O95" i="13"/>
  <c r="N95" i="13"/>
  <c r="M95" i="13"/>
  <c r="K95" i="13"/>
  <c r="I95" i="13"/>
  <c r="G95" i="13"/>
  <c r="U94" i="13"/>
  <c r="T94" i="13"/>
  <c r="N94" i="13"/>
  <c r="O94" i="13" s="1"/>
  <c r="M94" i="13"/>
  <c r="K94" i="13"/>
  <c r="I94" i="13"/>
  <c r="G94" i="13"/>
  <c r="U93" i="13"/>
  <c r="T93" i="13"/>
  <c r="N93" i="13"/>
  <c r="O93" i="13" s="1"/>
  <c r="M93" i="13"/>
  <c r="K93" i="13"/>
  <c r="I93" i="13"/>
  <c r="G93" i="13"/>
  <c r="U92" i="13"/>
  <c r="T92" i="13"/>
  <c r="N92" i="13"/>
  <c r="O92" i="13" s="1"/>
  <c r="M92" i="13"/>
  <c r="K92" i="13"/>
  <c r="I92" i="13"/>
  <c r="G92" i="13"/>
  <c r="S91" i="13"/>
  <c r="T91" i="13" s="1"/>
  <c r="R91" i="13"/>
  <c r="Q91" i="13"/>
  <c r="P91" i="13"/>
  <c r="U91" i="13" s="1"/>
  <c r="L91" i="13"/>
  <c r="J91" i="13"/>
  <c r="K91" i="13" s="1"/>
  <c r="H91" i="13"/>
  <c r="F91" i="13"/>
  <c r="N91" i="13" s="1"/>
  <c r="E91" i="13"/>
  <c r="D91" i="13"/>
  <c r="U90" i="13"/>
  <c r="T90" i="13"/>
  <c r="N90" i="13"/>
  <c r="O90" i="13" s="1"/>
  <c r="M90" i="13"/>
  <c r="K90" i="13"/>
  <c r="I90" i="13"/>
  <c r="G90" i="13"/>
  <c r="U89" i="13"/>
  <c r="T89" i="13"/>
  <c r="N89" i="13"/>
  <c r="O89" i="13" s="1"/>
  <c r="M89" i="13"/>
  <c r="K89" i="13"/>
  <c r="I89" i="13"/>
  <c r="G89" i="13"/>
  <c r="U88" i="13"/>
  <c r="T88" i="13"/>
  <c r="N88" i="13"/>
  <c r="O88" i="13" s="1"/>
  <c r="M88" i="13"/>
  <c r="K88" i="13"/>
  <c r="I88" i="13"/>
  <c r="G88" i="13"/>
  <c r="S85" i="13"/>
  <c r="R85" i="13"/>
  <c r="Q85" i="13"/>
  <c r="P85" i="13"/>
  <c r="L85" i="13"/>
  <c r="J85" i="13"/>
  <c r="H85" i="13"/>
  <c r="F85" i="13"/>
  <c r="E85" i="13"/>
  <c r="D85" i="13"/>
  <c r="S84" i="13"/>
  <c r="R84" i="13"/>
  <c r="T84" i="13" s="1"/>
  <c r="Q84" i="13"/>
  <c r="P84" i="13"/>
  <c r="L84" i="13"/>
  <c r="J84" i="13"/>
  <c r="H84" i="13"/>
  <c r="F84" i="13"/>
  <c r="E84" i="13"/>
  <c r="M84" i="13" s="1"/>
  <c r="D84" i="13"/>
  <c r="I84" i="13" s="1"/>
  <c r="U83" i="13"/>
  <c r="T83" i="13"/>
  <c r="O83" i="13"/>
  <c r="N83" i="13"/>
  <c r="M83" i="13"/>
  <c r="K83" i="13"/>
  <c r="I83" i="13"/>
  <c r="G83" i="13"/>
  <c r="U82" i="13"/>
  <c r="T82" i="13"/>
  <c r="N82" i="13"/>
  <c r="O82" i="13" s="1"/>
  <c r="M82" i="13"/>
  <c r="K82" i="13"/>
  <c r="I82" i="13"/>
  <c r="G82" i="13"/>
  <c r="U81" i="13"/>
  <c r="T81" i="13"/>
  <c r="N81" i="13"/>
  <c r="O81" i="13" s="1"/>
  <c r="M81" i="13"/>
  <c r="K81" i="13"/>
  <c r="I81" i="13"/>
  <c r="G81" i="13"/>
  <c r="U80" i="13"/>
  <c r="T80" i="13"/>
  <c r="N80" i="13"/>
  <c r="O80" i="13" s="1"/>
  <c r="M80" i="13"/>
  <c r="K80" i="13"/>
  <c r="I80" i="13"/>
  <c r="G80" i="13"/>
  <c r="U79" i="13"/>
  <c r="T79" i="13"/>
  <c r="N79" i="13"/>
  <c r="O79" i="13" s="1"/>
  <c r="M79" i="13"/>
  <c r="K79" i="13"/>
  <c r="I79" i="13"/>
  <c r="G79" i="13"/>
  <c r="S78" i="13"/>
  <c r="R78" i="13"/>
  <c r="Q78" i="13"/>
  <c r="P78" i="13"/>
  <c r="U78" i="13" s="1"/>
  <c r="L78" i="13"/>
  <c r="J78" i="13"/>
  <c r="K78" i="13" s="1"/>
  <c r="H78" i="13"/>
  <c r="F78" i="13"/>
  <c r="N78" i="13" s="1"/>
  <c r="O78" i="13" s="1"/>
  <c r="E78" i="13"/>
  <c r="D78" i="13"/>
  <c r="U77" i="13"/>
  <c r="T77" i="13"/>
  <c r="O77" i="13"/>
  <c r="N77" i="13"/>
  <c r="M77" i="13"/>
  <c r="K77" i="13"/>
  <c r="I77" i="13"/>
  <c r="G77" i="13"/>
  <c r="U76" i="13"/>
  <c r="T76" i="13"/>
  <c r="N76" i="13"/>
  <c r="O76" i="13" s="1"/>
  <c r="M76" i="13"/>
  <c r="K76" i="13"/>
  <c r="I76" i="13"/>
  <c r="G76" i="13"/>
  <c r="U75" i="13"/>
  <c r="T75" i="13"/>
  <c r="N75" i="13"/>
  <c r="O75" i="13" s="1"/>
  <c r="M75" i="13"/>
  <c r="K75" i="13"/>
  <c r="I75" i="13"/>
  <c r="G75" i="13"/>
  <c r="U74" i="13"/>
  <c r="T74" i="13"/>
  <c r="N74" i="13"/>
  <c r="O74" i="13" s="1"/>
  <c r="M74" i="13"/>
  <c r="K74" i="13"/>
  <c r="I74" i="13"/>
  <c r="G74" i="13"/>
  <c r="U73" i="13"/>
  <c r="T73" i="13"/>
  <c r="N73" i="13"/>
  <c r="O73" i="13" s="1"/>
  <c r="M73" i="13"/>
  <c r="K73" i="13"/>
  <c r="I73" i="13"/>
  <c r="G73" i="13"/>
  <c r="U72" i="13"/>
  <c r="T72" i="13"/>
  <c r="N72" i="13"/>
  <c r="O72" i="13" s="1"/>
  <c r="M72" i="13"/>
  <c r="K72" i="13"/>
  <c r="I72" i="13"/>
  <c r="G72" i="13"/>
  <c r="U71" i="13"/>
  <c r="T71" i="13"/>
  <c r="N71" i="13"/>
  <c r="O71" i="13" s="1"/>
  <c r="M71" i="13"/>
  <c r="K71" i="13"/>
  <c r="I71" i="13"/>
  <c r="G71" i="13"/>
  <c r="T70" i="13"/>
  <c r="S70" i="13"/>
  <c r="R70" i="13"/>
  <c r="Q70" i="13"/>
  <c r="P70" i="13"/>
  <c r="U70" i="13" s="1"/>
  <c r="L70" i="13"/>
  <c r="J70" i="13"/>
  <c r="H70" i="13"/>
  <c r="F70" i="13"/>
  <c r="E70" i="13"/>
  <c r="K70" i="13" s="1"/>
  <c r="D70" i="13"/>
  <c r="U69" i="13"/>
  <c r="T69" i="13"/>
  <c r="O69" i="13"/>
  <c r="N69" i="13"/>
  <c r="M69" i="13"/>
  <c r="K69" i="13"/>
  <c r="I69" i="13"/>
  <c r="G69" i="13"/>
  <c r="U68" i="13"/>
  <c r="T68" i="13"/>
  <c r="N68" i="13"/>
  <c r="O68" i="13" s="1"/>
  <c r="M68" i="13"/>
  <c r="K68" i="13"/>
  <c r="I68" i="13"/>
  <c r="G68" i="13"/>
  <c r="U67" i="13"/>
  <c r="T67" i="13"/>
  <c r="N67" i="13"/>
  <c r="O67" i="13" s="1"/>
  <c r="M67" i="13"/>
  <c r="K67" i="13"/>
  <c r="I67" i="13"/>
  <c r="G67" i="13"/>
  <c r="U66" i="13"/>
  <c r="T66" i="13"/>
  <c r="N66" i="13"/>
  <c r="O66" i="13" s="1"/>
  <c r="M66" i="13"/>
  <c r="K66" i="13"/>
  <c r="I66" i="13"/>
  <c r="G66" i="13"/>
  <c r="U65" i="13"/>
  <c r="T65" i="13"/>
  <c r="N65" i="13"/>
  <c r="O65" i="13" s="1"/>
  <c r="M65" i="13"/>
  <c r="K65" i="13"/>
  <c r="I65" i="13"/>
  <c r="G65" i="13"/>
  <c r="U64" i="13"/>
  <c r="T64" i="13"/>
  <c r="N64" i="13"/>
  <c r="O64" i="13" s="1"/>
  <c r="M64" i="13"/>
  <c r="K64" i="13"/>
  <c r="I64" i="13"/>
  <c r="G64" i="13"/>
  <c r="S63" i="13"/>
  <c r="R63" i="13"/>
  <c r="T63" i="13" s="1"/>
  <c r="Q63" i="13"/>
  <c r="P63" i="13"/>
  <c r="L63" i="13"/>
  <c r="J63" i="13"/>
  <c r="H63" i="13"/>
  <c r="F63" i="13"/>
  <c r="E63" i="13"/>
  <c r="M63" i="13" s="1"/>
  <c r="D63" i="13"/>
  <c r="I63" i="13" s="1"/>
  <c r="U62" i="13"/>
  <c r="T62" i="13"/>
  <c r="O62" i="13"/>
  <c r="N62" i="13"/>
  <c r="M62" i="13"/>
  <c r="K62" i="13"/>
  <c r="I62" i="13"/>
  <c r="G62" i="13"/>
  <c r="U61" i="13"/>
  <c r="T61" i="13"/>
  <c r="N61" i="13"/>
  <c r="O61" i="13" s="1"/>
  <c r="M61" i="13"/>
  <c r="K61" i="13"/>
  <c r="I61" i="13"/>
  <c r="G61" i="13"/>
  <c r="U60" i="13"/>
  <c r="T60" i="13"/>
  <c r="N60" i="13"/>
  <c r="O60" i="13" s="1"/>
  <c r="M60" i="13"/>
  <c r="K60" i="13"/>
  <c r="I60" i="13"/>
  <c r="G60" i="13"/>
  <c r="U59" i="13"/>
  <c r="T59" i="13"/>
  <c r="N59" i="13"/>
  <c r="O59" i="13" s="1"/>
  <c r="M59" i="13"/>
  <c r="K59" i="13"/>
  <c r="I59" i="13"/>
  <c r="G59" i="13"/>
  <c r="S58" i="13"/>
  <c r="R58" i="13"/>
  <c r="Q58" i="13"/>
  <c r="P58" i="13"/>
  <c r="L58" i="13"/>
  <c r="J58" i="13"/>
  <c r="H58" i="13"/>
  <c r="F58" i="13"/>
  <c r="E58" i="13"/>
  <c r="M58" i="13" s="1"/>
  <c r="D58" i="13"/>
  <c r="I58" i="13" s="1"/>
  <c r="U57" i="13"/>
  <c r="T57" i="13"/>
  <c r="N57" i="13"/>
  <c r="O57" i="13" s="1"/>
  <c r="M57" i="13"/>
  <c r="K57" i="13"/>
  <c r="I57" i="13"/>
  <c r="G57" i="13"/>
  <c r="T54" i="13"/>
  <c r="S54" i="13"/>
  <c r="R54" i="13"/>
  <c r="Q54" i="13"/>
  <c r="P54" i="13"/>
  <c r="L54" i="13"/>
  <c r="J54" i="13"/>
  <c r="I54" i="13"/>
  <c r="H54" i="13"/>
  <c r="F54" i="13"/>
  <c r="E54" i="13"/>
  <c r="M54" i="13" s="1"/>
  <c r="D54" i="13"/>
  <c r="S53" i="13"/>
  <c r="R53" i="13"/>
  <c r="Q53" i="13"/>
  <c r="P53" i="13"/>
  <c r="L53" i="13"/>
  <c r="J53" i="13"/>
  <c r="H53" i="13"/>
  <c r="N53" i="13" s="1"/>
  <c r="F53" i="13"/>
  <c r="E53" i="13"/>
  <c r="M53" i="13" s="1"/>
  <c r="D53" i="13"/>
  <c r="U52" i="13"/>
  <c r="T52" i="13"/>
  <c r="N52" i="13"/>
  <c r="O52" i="13" s="1"/>
  <c r="M52" i="13"/>
  <c r="K52" i="13"/>
  <c r="I52" i="13"/>
  <c r="G52" i="13"/>
  <c r="U51" i="13"/>
  <c r="T51" i="13"/>
  <c r="O51" i="13"/>
  <c r="N51" i="13"/>
  <c r="M51" i="13"/>
  <c r="K51" i="13"/>
  <c r="I51" i="13"/>
  <c r="G51" i="13"/>
  <c r="U50" i="13"/>
  <c r="T50" i="13"/>
  <c r="O50" i="13"/>
  <c r="N50" i="13"/>
  <c r="M50" i="13"/>
  <c r="K50" i="13"/>
  <c r="I50" i="13"/>
  <c r="G50" i="13"/>
  <c r="U49" i="13"/>
  <c r="T49" i="13"/>
  <c r="O49" i="13"/>
  <c r="N49" i="13"/>
  <c r="M49" i="13"/>
  <c r="K49" i="13"/>
  <c r="I49" i="13"/>
  <c r="G49" i="13"/>
  <c r="U48" i="13"/>
  <c r="T48" i="13"/>
  <c r="O48" i="13"/>
  <c r="N48" i="13"/>
  <c r="M48" i="13"/>
  <c r="K48" i="13"/>
  <c r="I48" i="13"/>
  <c r="G48" i="13"/>
  <c r="S47" i="13"/>
  <c r="R47" i="13"/>
  <c r="Q47" i="13"/>
  <c r="P47" i="13"/>
  <c r="U47" i="13" s="1"/>
  <c r="L47" i="13"/>
  <c r="M47" i="13" s="1"/>
  <c r="J47" i="13"/>
  <c r="H47" i="13"/>
  <c r="F47" i="13"/>
  <c r="E47" i="13"/>
  <c r="D47" i="13"/>
  <c r="U46" i="13"/>
  <c r="T46" i="13"/>
  <c r="N46" i="13"/>
  <c r="O46" i="13" s="1"/>
  <c r="M46" i="13"/>
  <c r="K46" i="13"/>
  <c r="I46" i="13"/>
  <c r="G46" i="13"/>
  <c r="U45" i="13"/>
  <c r="T45" i="13"/>
  <c r="O45" i="13"/>
  <c r="N45" i="13"/>
  <c r="M45" i="13"/>
  <c r="K45" i="13"/>
  <c r="I45" i="13"/>
  <c r="G45" i="13"/>
  <c r="U44" i="13"/>
  <c r="T44" i="13"/>
  <c r="O44" i="13"/>
  <c r="N44" i="13"/>
  <c r="M44" i="13"/>
  <c r="K44" i="13"/>
  <c r="I44" i="13"/>
  <c r="G44" i="13"/>
  <c r="U43" i="13"/>
  <c r="T43" i="13"/>
  <c r="N43" i="13"/>
  <c r="O43" i="13" s="1"/>
  <c r="M43" i="13"/>
  <c r="K43" i="13"/>
  <c r="I43" i="13"/>
  <c r="G43" i="13"/>
  <c r="U42" i="13"/>
  <c r="T42" i="13"/>
  <c r="O42" i="13"/>
  <c r="N42" i="13"/>
  <c r="M42" i="13"/>
  <c r="K42" i="13"/>
  <c r="I42" i="13"/>
  <c r="G42" i="13"/>
  <c r="U41" i="13"/>
  <c r="T41" i="13"/>
  <c r="O41" i="13"/>
  <c r="N41" i="13"/>
  <c r="M41" i="13"/>
  <c r="K41" i="13"/>
  <c r="I41" i="13"/>
  <c r="G41" i="13"/>
  <c r="S40" i="13"/>
  <c r="R40" i="13"/>
  <c r="T40" i="13" s="1"/>
  <c r="Q40" i="13"/>
  <c r="P40" i="13"/>
  <c r="L40" i="13"/>
  <c r="J40" i="13"/>
  <c r="N40" i="13" s="1"/>
  <c r="H40" i="13"/>
  <c r="F40" i="13"/>
  <c r="E40" i="13"/>
  <c r="D40" i="13"/>
  <c r="I40" i="13" s="1"/>
  <c r="U39" i="13"/>
  <c r="T39" i="13"/>
  <c r="N39" i="13"/>
  <c r="O39" i="13" s="1"/>
  <c r="M39" i="13"/>
  <c r="K39" i="13"/>
  <c r="I39" i="13"/>
  <c r="G39" i="13"/>
  <c r="U38" i="13"/>
  <c r="T38" i="13"/>
  <c r="O38" i="13"/>
  <c r="N38" i="13"/>
  <c r="M38" i="13"/>
  <c r="K38" i="13"/>
  <c r="I38" i="13"/>
  <c r="G38" i="13"/>
  <c r="U37" i="13"/>
  <c r="T37" i="13"/>
  <c r="O37" i="13"/>
  <c r="N37" i="13"/>
  <c r="M37" i="13"/>
  <c r="K37" i="13"/>
  <c r="I37" i="13"/>
  <c r="G37" i="13"/>
  <c r="U36" i="13"/>
  <c r="T36" i="13"/>
  <c r="O36" i="13"/>
  <c r="N36" i="13"/>
  <c r="M36" i="13"/>
  <c r="K36" i="13"/>
  <c r="I36" i="13"/>
  <c r="G36" i="13"/>
  <c r="T35" i="13"/>
  <c r="S35" i="13"/>
  <c r="R35" i="13"/>
  <c r="Q35" i="13"/>
  <c r="P35" i="13"/>
  <c r="L35" i="13"/>
  <c r="J35" i="13"/>
  <c r="H35" i="13"/>
  <c r="F35" i="13"/>
  <c r="E35" i="13"/>
  <c r="D35" i="13"/>
  <c r="U34" i="13"/>
  <c r="T34" i="13"/>
  <c r="O34" i="13"/>
  <c r="N34" i="13"/>
  <c r="M34" i="13"/>
  <c r="K34" i="13"/>
  <c r="I34" i="13"/>
  <c r="G34" i="13"/>
  <c r="U33" i="13"/>
  <c r="T33" i="13"/>
  <c r="O33" i="13"/>
  <c r="N33" i="13"/>
  <c r="M33" i="13"/>
  <c r="K33" i="13"/>
  <c r="I33" i="13"/>
  <c r="G33" i="13"/>
  <c r="U32" i="13"/>
  <c r="T32" i="13"/>
  <c r="O32" i="13"/>
  <c r="N32" i="13"/>
  <c r="M32" i="13"/>
  <c r="K32" i="13"/>
  <c r="I32" i="13"/>
  <c r="G32" i="13"/>
  <c r="U31" i="13"/>
  <c r="T31" i="13"/>
  <c r="O31" i="13"/>
  <c r="N31" i="13"/>
  <c r="M31" i="13"/>
  <c r="K31" i="13"/>
  <c r="I31" i="13"/>
  <c r="G31" i="13"/>
  <c r="U30" i="13"/>
  <c r="T30" i="13"/>
  <c r="O30" i="13"/>
  <c r="N30" i="13"/>
  <c r="M30" i="13"/>
  <c r="K30" i="13"/>
  <c r="I30" i="13"/>
  <c r="G30" i="13"/>
  <c r="U29" i="13"/>
  <c r="T29" i="13"/>
  <c r="O29" i="13"/>
  <c r="N29" i="13"/>
  <c r="M29" i="13"/>
  <c r="K29" i="13"/>
  <c r="I29" i="13"/>
  <c r="G29" i="13"/>
  <c r="U28" i="13"/>
  <c r="T28" i="13"/>
  <c r="O28" i="13"/>
  <c r="N28" i="13"/>
  <c r="M28" i="13"/>
  <c r="K28" i="13"/>
  <c r="I28" i="13"/>
  <c r="G28" i="13"/>
  <c r="S27" i="13"/>
  <c r="R27" i="13"/>
  <c r="Q27" i="13"/>
  <c r="P27" i="13"/>
  <c r="L27" i="13"/>
  <c r="J27" i="13"/>
  <c r="K27" i="13" s="1"/>
  <c r="H27" i="13"/>
  <c r="F27" i="13"/>
  <c r="E27" i="13"/>
  <c r="D27" i="13"/>
  <c r="U26" i="13"/>
  <c r="T26" i="13"/>
  <c r="N26" i="13"/>
  <c r="O26" i="13" s="1"/>
  <c r="M26" i="13"/>
  <c r="K26" i="13"/>
  <c r="I26" i="13"/>
  <c r="G26" i="13"/>
  <c r="U25" i="13"/>
  <c r="T25" i="13"/>
  <c r="O25" i="13"/>
  <c r="N25" i="13"/>
  <c r="M25" i="13"/>
  <c r="K25" i="13"/>
  <c r="I25" i="13"/>
  <c r="G25" i="13"/>
  <c r="U24" i="13"/>
  <c r="T24" i="13"/>
  <c r="O24" i="13"/>
  <c r="N24" i="13"/>
  <c r="M24" i="13"/>
  <c r="K24" i="13"/>
  <c r="I24" i="13"/>
  <c r="G24" i="13"/>
  <c r="U23" i="13"/>
  <c r="T23" i="13"/>
  <c r="O23" i="13"/>
  <c r="N23" i="13"/>
  <c r="M23" i="13"/>
  <c r="K23" i="13"/>
  <c r="I23" i="13"/>
  <c r="G23" i="13"/>
  <c r="U22" i="13"/>
  <c r="T22" i="13"/>
  <c r="O22" i="13"/>
  <c r="N22" i="13"/>
  <c r="M22" i="13"/>
  <c r="K22" i="13"/>
  <c r="I22" i="13"/>
  <c r="G22" i="13"/>
  <c r="U21" i="13"/>
  <c r="T21" i="13"/>
  <c r="O21" i="13"/>
  <c r="N21" i="13"/>
  <c r="M21" i="13"/>
  <c r="K21" i="13"/>
  <c r="I21" i="13"/>
  <c r="G21" i="13"/>
  <c r="U20" i="13"/>
  <c r="T20" i="13"/>
  <c r="O20" i="13"/>
  <c r="N20" i="13"/>
  <c r="M20" i="13"/>
  <c r="K20" i="13"/>
  <c r="I20" i="13"/>
  <c r="G20" i="13"/>
  <c r="S19" i="13"/>
  <c r="R19" i="13"/>
  <c r="Q19" i="13"/>
  <c r="P19" i="13"/>
  <c r="U19" i="13" s="1"/>
  <c r="L19" i="13"/>
  <c r="J19" i="13"/>
  <c r="H19" i="13"/>
  <c r="F19" i="13"/>
  <c r="E19" i="13"/>
  <c r="D19" i="13"/>
  <c r="G19" i="13" s="1"/>
  <c r="U18" i="13"/>
  <c r="T18" i="13"/>
  <c r="N18" i="13"/>
  <c r="O18" i="13" s="1"/>
  <c r="M18" i="13"/>
  <c r="K18" i="13"/>
  <c r="I18" i="13"/>
  <c r="G18" i="13"/>
  <c r="U17" i="13"/>
  <c r="T17" i="13"/>
  <c r="N17" i="13"/>
  <c r="O17" i="13" s="1"/>
  <c r="M17" i="13"/>
  <c r="K17" i="13"/>
  <c r="I17" i="13"/>
  <c r="G17" i="13"/>
  <c r="U16" i="13"/>
  <c r="T16" i="13"/>
  <c r="N16" i="13"/>
  <c r="O16" i="13" s="1"/>
  <c r="M16" i="13"/>
  <c r="K16" i="13"/>
  <c r="I16" i="13"/>
  <c r="G16" i="13"/>
  <c r="U15" i="13"/>
  <c r="T15" i="13"/>
  <c r="N15" i="13"/>
  <c r="O15" i="13" s="1"/>
  <c r="M15" i="13"/>
  <c r="K15" i="13"/>
  <c r="I15" i="13"/>
  <c r="G15" i="13"/>
  <c r="U14" i="13"/>
  <c r="T14" i="13"/>
  <c r="N14" i="13"/>
  <c r="O14" i="13" s="1"/>
  <c r="M14" i="13"/>
  <c r="K14" i="13"/>
  <c r="I14" i="13"/>
  <c r="G14" i="13"/>
  <c r="U13" i="13"/>
  <c r="T13" i="13"/>
  <c r="N13" i="13"/>
  <c r="O13" i="13" s="1"/>
  <c r="M13" i="13"/>
  <c r="K13" i="13"/>
  <c r="I13" i="13"/>
  <c r="G13" i="13"/>
  <c r="U12" i="13"/>
  <c r="T12" i="13"/>
  <c r="N12" i="13"/>
  <c r="O12" i="13" s="1"/>
  <c r="M12" i="13"/>
  <c r="K12" i="13"/>
  <c r="I12" i="13"/>
  <c r="G12" i="13"/>
  <c r="U11" i="13"/>
  <c r="T11" i="13"/>
  <c r="N11" i="13"/>
  <c r="O11" i="13" s="1"/>
  <c r="M11" i="13"/>
  <c r="K11" i="13"/>
  <c r="I11" i="13"/>
  <c r="G11" i="13"/>
  <c r="S10" i="13"/>
  <c r="R10" i="13"/>
  <c r="Q10" i="13"/>
  <c r="P10" i="13"/>
  <c r="L10" i="13"/>
  <c r="J10" i="13"/>
  <c r="U10" i="13" s="1"/>
  <c r="H10" i="13"/>
  <c r="F10" i="13"/>
  <c r="N10" i="13" s="1"/>
  <c r="O10" i="13" s="1"/>
  <c r="E10" i="13"/>
  <c r="D10" i="13"/>
  <c r="I10" i="13" s="1"/>
  <c r="U9" i="13"/>
  <c r="T9" i="13"/>
  <c r="O9" i="13"/>
  <c r="N9" i="13"/>
  <c r="M9" i="13"/>
  <c r="K9" i="13"/>
  <c r="I9" i="13"/>
  <c r="G9" i="13"/>
  <c r="U8" i="13"/>
  <c r="T8" i="13"/>
  <c r="O8" i="13"/>
  <c r="N8" i="13"/>
  <c r="M8" i="13"/>
  <c r="K8" i="13"/>
  <c r="I8" i="13"/>
  <c r="G8" i="13"/>
  <c r="S339" i="12"/>
  <c r="T339" i="12" s="1"/>
  <c r="R339" i="12"/>
  <c r="Q339" i="12"/>
  <c r="P339" i="12"/>
  <c r="L339" i="12"/>
  <c r="K339" i="12"/>
  <c r="J339" i="12"/>
  <c r="H339" i="12"/>
  <c r="F339" i="12"/>
  <c r="E339" i="12"/>
  <c r="M339" i="12" s="1"/>
  <c r="D339" i="12"/>
  <c r="I339" i="12" s="1"/>
  <c r="S338" i="12"/>
  <c r="T338" i="12" s="1"/>
  <c r="R338" i="12"/>
  <c r="Q338" i="12"/>
  <c r="P338" i="12"/>
  <c r="U338" i="12" s="1"/>
  <c r="L338" i="12"/>
  <c r="J338" i="12"/>
  <c r="H338" i="12"/>
  <c r="F338" i="12"/>
  <c r="E338" i="12"/>
  <c r="D338" i="12"/>
  <c r="S337" i="12"/>
  <c r="R337" i="12"/>
  <c r="Q337" i="12"/>
  <c r="P337" i="12"/>
  <c r="O337" i="12"/>
  <c r="L337" i="12"/>
  <c r="K337" i="12"/>
  <c r="J337" i="12"/>
  <c r="H337" i="12"/>
  <c r="F337" i="12"/>
  <c r="N337" i="12" s="1"/>
  <c r="E337" i="12"/>
  <c r="D337" i="12"/>
  <c r="U336" i="12"/>
  <c r="T336" i="12"/>
  <c r="O336" i="12"/>
  <c r="N336" i="12"/>
  <c r="M336" i="12"/>
  <c r="K336" i="12"/>
  <c r="I336" i="12"/>
  <c r="G336" i="12"/>
  <c r="U335" i="12"/>
  <c r="T335" i="12"/>
  <c r="N335" i="12"/>
  <c r="O335" i="12" s="1"/>
  <c r="M335" i="12"/>
  <c r="K335" i="12"/>
  <c r="I335" i="12"/>
  <c r="G335" i="12"/>
  <c r="U334" i="12"/>
  <c r="T334" i="12"/>
  <c r="N334" i="12"/>
  <c r="O334" i="12" s="1"/>
  <c r="M334" i="12"/>
  <c r="K334" i="12"/>
  <c r="I334" i="12"/>
  <c r="G334" i="12"/>
  <c r="U333" i="12"/>
  <c r="T333" i="12"/>
  <c r="N333" i="12"/>
  <c r="O333" i="12" s="1"/>
  <c r="M333" i="12"/>
  <c r="K333" i="12"/>
  <c r="I333" i="12"/>
  <c r="G333" i="12"/>
  <c r="S332" i="12"/>
  <c r="R332" i="12"/>
  <c r="T332" i="12" s="1"/>
  <c r="Q332" i="12"/>
  <c r="P332" i="12"/>
  <c r="U332" i="12" s="1"/>
  <c r="L332" i="12"/>
  <c r="J332" i="12"/>
  <c r="I332" i="12"/>
  <c r="H332" i="12"/>
  <c r="G332" i="12"/>
  <c r="F332" i="12"/>
  <c r="E332" i="12"/>
  <c r="M332" i="12" s="1"/>
  <c r="D332" i="12"/>
  <c r="U331" i="12"/>
  <c r="T331" i="12"/>
  <c r="O331" i="12"/>
  <c r="N331" i="12"/>
  <c r="M331" i="12"/>
  <c r="K331" i="12"/>
  <c r="I331" i="12"/>
  <c r="G331" i="12"/>
  <c r="U330" i="12"/>
  <c r="T330" i="12"/>
  <c r="O330" i="12"/>
  <c r="N330" i="12"/>
  <c r="M330" i="12"/>
  <c r="K330" i="12"/>
  <c r="I330" i="12"/>
  <c r="G330" i="12"/>
  <c r="U329" i="12"/>
  <c r="T329" i="12"/>
  <c r="O329" i="12"/>
  <c r="N329" i="12"/>
  <c r="M329" i="12"/>
  <c r="K329" i="12"/>
  <c r="I329" i="12"/>
  <c r="G329" i="12"/>
  <c r="U328" i="12"/>
  <c r="T328" i="12"/>
  <c r="O328" i="12"/>
  <c r="N328" i="12"/>
  <c r="M328" i="12"/>
  <c r="K328" i="12"/>
  <c r="I328" i="12"/>
  <c r="G328" i="12"/>
  <c r="U327" i="12"/>
  <c r="T327" i="12"/>
  <c r="O327" i="12"/>
  <c r="N327" i="12"/>
  <c r="M327" i="12"/>
  <c r="K327" i="12"/>
  <c r="I327" i="12"/>
  <c r="G327" i="12"/>
  <c r="U326" i="12"/>
  <c r="T326" i="12"/>
  <c r="O326" i="12"/>
  <c r="N326" i="12"/>
  <c r="M326" i="12"/>
  <c r="K326" i="12"/>
  <c r="I326" i="12"/>
  <c r="G326" i="12"/>
  <c r="U325" i="12"/>
  <c r="T325" i="12"/>
  <c r="O325" i="12"/>
  <c r="N325" i="12"/>
  <c r="M325" i="12"/>
  <c r="K325" i="12"/>
  <c r="I325" i="12"/>
  <c r="G325" i="12"/>
  <c r="U324" i="12"/>
  <c r="T324" i="12"/>
  <c r="O324" i="12"/>
  <c r="N324" i="12"/>
  <c r="M324" i="12"/>
  <c r="K324" i="12"/>
  <c r="I324" i="12"/>
  <c r="G324" i="12"/>
  <c r="S323" i="12"/>
  <c r="R323" i="12"/>
  <c r="T323" i="12" s="1"/>
  <c r="Q323" i="12"/>
  <c r="P323" i="12"/>
  <c r="U323" i="12" s="1"/>
  <c r="L323" i="12"/>
  <c r="K323" i="12"/>
  <c r="J323" i="12"/>
  <c r="H323" i="12"/>
  <c r="F323" i="12"/>
  <c r="N323" i="12" s="1"/>
  <c r="O323" i="12" s="1"/>
  <c r="E323" i="12"/>
  <c r="D323" i="12"/>
  <c r="U322" i="12"/>
  <c r="T322" i="12"/>
  <c r="O322" i="12"/>
  <c r="N322" i="12"/>
  <c r="M322" i="12"/>
  <c r="K322" i="12"/>
  <c r="I322" i="12"/>
  <c r="G322" i="12"/>
  <c r="U321" i="12"/>
  <c r="T321" i="12"/>
  <c r="O321" i="12"/>
  <c r="N321" i="12"/>
  <c r="M321" i="12"/>
  <c r="K321" i="12"/>
  <c r="I321" i="12"/>
  <c r="G321" i="12"/>
  <c r="U320" i="12"/>
  <c r="T320" i="12"/>
  <c r="O320" i="12"/>
  <c r="N320" i="12"/>
  <c r="M320" i="12"/>
  <c r="K320" i="12"/>
  <c r="I320" i="12"/>
  <c r="G320" i="12"/>
  <c r="U319" i="12"/>
  <c r="T319" i="12"/>
  <c r="O319" i="12"/>
  <c r="N319" i="12"/>
  <c r="M319" i="12"/>
  <c r="K319" i="12"/>
  <c r="I319" i="12"/>
  <c r="G319" i="12"/>
  <c r="U318" i="12"/>
  <c r="T318" i="12"/>
  <c r="O318" i="12"/>
  <c r="N318" i="12"/>
  <c r="M318" i="12"/>
  <c r="K318" i="12"/>
  <c r="I318" i="12"/>
  <c r="G318" i="12"/>
  <c r="S317" i="12"/>
  <c r="T317" i="12" s="1"/>
  <c r="R317" i="12"/>
  <c r="Q317" i="12"/>
  <c r="P317" i="12"/>
  <c r="U317" i="12" s="1"/>
  <c r="L317" i="12"/>
  <c r="J317" i="12"/>
  <c r="N317" i="12" s="1"/>
  <c r="H317" i="12"/>
  <c r="F317" i="12"/>
  <c r="E317" i="12"/>
  <c r="D317" i="12"/>
  <c r="G317" i="12" s="1"/>
  <c r="U316" i="12"/>
  <c r="T316" i="12"/>
  <c r="O316" i="12"/>
  <c r="N316" i="12"/>
  <c r="M316" i="12"/>
  <c r="K316" i="12"/>
  <c r="I316" i="12"/>
  <c r="G316" i="12"/>
  <c r="U315" i="12"/>
  <c r="T315" i="12"/>
  <c r="O315" i="12"/>
  <c r="N315" i="12"/>
  <c r="M315" i="12"/>
  <c r="K315" i="12"/>
  <c r="I315" i="12"/>
  <c r="G315" i="12"/>
  <c r="U314" i="12"/>
  <c r="T314" i="12"/>
  <c r="O314" i="12"/>
  <c r="N314" i="12"/>
  <c r="M314" i="12"/>
  <c r="K314" i="12"/>
  <c r="I314" i="12"/>
  <c r="G314" i="12"/>
  <c r="U313" i="12"/>
  <c r="T313" i="12"/>
  <c r="O313" i="12"/>
  <c r="N313" i="12"/>
  <c r="M313" i="12"/>
  <c r="K313" i="12"/>
  <c r="I313" i="12"/>
  <c r="G313" i="12"/>
  <c r="U312" i="12"/>
  <c r="T312" i="12"/>
  <c r="O312" i="12"/>
  <c r="N312" i="12"/>
  <c r="M312" i="12"/>
  <c r="K312" i="12"/>
  <c r="I312" i="12"/>
  <c r="G312" i="12"/>
  <c r="U311" i="12"/>
  <c r="T311" i="12"/>
  <c r="O311" i="12"/>
  <c r="N311" i="12"/>
  <c r="M311" i="12"/>
  <c r="K311" i="12"/>
  <c r="I311" i="12"/>
  <c r="G311" i="12"/>
  <c r="S310" i="12"/>
  <c r="R310" i="12"/>
  <c r="Q310" i="12"/>
  <c r="P310" i="12"/>
  <c r="L310" i="12"/>
  <c r="J310" i="12"/>
  <c r="H310" i="12"/>
  <c r="F310" i="12"/>
  <c r="E310" i="12"/>
  <c r="M310" i="12" s="1"/>
  <c r="D310" i="12"/>
  <c r="U309" i="12"/>
  <c r="T309" i="12"/>
  <c r="O309" i="12"/>
  <c r="N309" i="12"/>
  <c r="M309" i="12"/>
  <c r="K309" i="12"/>
  <c r="I309" i="12"/>
  <c r="G309" i="12"/>
  <c r="U308" i="12"/>
  <c r="T308" i="12"/>
  <c r="N308" i="12"/>
  <c r="O308" i="12" s="1"/>
  <c r="M308" i="12"/>
  <c r="K308" i="12"/>
  <c r="I308" i="12"/>
  <c r="G308" i="12"/>
  <c r="U307" i="12"/>
  <c r="T307" i="12"/>
  <c r="N307" i="12"/>
  <c r="O307" i="12" s="1"/>
  <c r="M307" i="12"/>
  <c r="K307" i="12"/>
  <c r="I307" i="12"/>
  <c r="G307" i="12"/>
  <c r="U306" i="12"/>
  <c r="T306" i="12"/>
  <c r="N306" i="12"/>
  <c r="O306" i="12" s="1"/>
  <c r="M306" i="12"/>
  <c r="K306" i="12"/>
  <c r="I306" i="12"/>
  <c r="G306" i="12"/>
  <c r="U305" i="12"/>
  <c r="T305" i="12"/>
  <c r="N305" i="12"/>
  <c r="O305" i="12" s="1"/>
  <c r="M305" i="12"/>
  <c r="K305" i="12"/>
  <c r="I305" i="12"/>
  <c r="G305" i="12"/>
  <c r="U304" i="12"/>
  <c r="T304" i="12"/>
  <c r="N304" i="12"/>
  <c r="O304" i="12" s="1"/>
  <c r="M304" i="12"/>
  <c r="K304" i="12"/>
  <c r="I304" i="12"/>
  <c r="G304" i="12"/>
  <c r="S303" i="12"/>
  <c r="R303" i="12"/>
  <c r="Q303" i="12"/>
  <c r="P303" i="12"/>
  <c r="L303" i="12"/>
  <c r="J303" i="12"/>
  <c r="H303" i="12"/>
  <c r="F303" i="12"/>
  <c r="E303" i="12"/>
  <c r="M303" i="12" s="1"/>
  <c r="D303" i="12"/>
  <c r="I303" i="12" s="1"/>
  <c r="U302" i="12"/>
  <c r="T302" i="12"/>
  <c r="N302" i="12"/>
  <c r="O302" i="12" s="1"/>
  <c r="M302" i="12"/>
  <c r="K302" i="12"/>
  <c r="I302" i="12"/>
  <c r="G302" i="12"/>
  <c r="S299" i="12"/>
  <c r="T299" i="12" s="1"/>
  <c r="R299" i="12"/>
  <c r="Q299" i="12"/>
  <c r="P299" i="12"/>
  <c r="L299" i="12"/>
  <c r="K299" i="12"/>
  <c r="J299" i="12"/>
  <c r="H299" i="12"/>
  <c r="F299" i="12"/>
  <c r="E299" i="12"/>
  <c r="M299" i="12" s="1"/>
  <c r="D299" i="12"/>
  <c r="I299" i="12" s="1"/>
  <c r="S298" i="12"/>
  <c r="T298" i="12" s="1"/>
  <c r="R298" i="12"/>
  <c r="Q298" i="12"/>
  <c r="P298" i="12"/>
  <c r="U298" i="12" s="1"/>
  <c r="L298" i="12"/>
  <c r="J298" i="12"/>
  <c r="I298" i="12"/>
  <c r="H298" i="12"/>
  <c r="F298" i="12"/>
  <c r="N298" i="12" s="1"/>
  <c r="E298" i="12"/>
  <c r="D298" i="12"/>
  <c r="U297" i="12"/>
  <c r="T297" i="12"/>
  <c r="O297" i="12"/>
  <c r="N297" i="12"/>
  <c r="M297" i="12"/>
  <c r="K297" i="12"/>
  <c r="I297" i="12"/>
  <c r="G297" i="12"/>
  <c r="U296" i="12"/>
  <c r="T296" i="12"/>
  <c r="O296" i="12"/>
  <c r="N296" i="12"/>
  <c r="M296" i="12"/>
  <c r="K296" i="12"/>
  <c r="I296" i="12"/>
  <c r="G296" i="12"/>
  <c r="U295" i="12"/>
  <c r="T295" i="12"/>
  <c r="O295" i="12"/>
  <c r="N295" i="12"/>
  <c r="M295" i="12"/>
  <c r="K295" i="12"/>
  <c r="I295" i="12"/>
  <c r="G295" i="12"/>
  <c r="U294" i="12"/>
  <c r="T294" i="12"/>
  <c r="O294" i="12"/>
  <c r="N294" i="12"/>
  <c r="M294" i="12"/>
  <c r="K294" i="12"/>
  <c r="I294" i="12"/>
  <c r="G294" i="12"/>
  <c r="U293" i="12"/>
  <c r="T293" i="12"/>
  <c r="O293" i="12"/>
  <c r="N293" i="12"/>
  <c r="M293" i="12"/>
  <c r="K293" i="12"/>
  <c r="I293" i="12"/>
  <c r="G293" i="12"/>
  <c r="S292" i="12"/>
  <c r="R292" i="12"/>
  <c r="Q292" i="12"/>
  <c r="P292" i="12"/>
  <c r="L292" i="12"/>
  <c r="K292" i="12"/>
  <c r="J292" i="12"/>
  <c r="H292" i="12"/>
  <c r="F292" i="12"/>
  <c r="E292" i="12"/>
  <c r="M292" i="12" s="1"/>
  <c r="D292" i="12"/>
  <c r="G292" i="12" s="1"/>
  <c r="U291" i="12"/>
  <c r="T291" i="12"/>
  <c r="O291" i="12"/>
  <c r="N291" i="12"/>
  <c r="M291" i="12"/>
  <c r="K291" i="12"/>
  <c r="I291" i="12"/>
  <c r="G291" i="12"/>
  <c r="U290" i="12"/>
  <c r="T290" i="12"/>
  <c r="N290" i="12"/>
  <c r="O290" i="12" s="1"/>
  <c r="M290" i="12"/>
  <c r="K290" i="12"/>
  <c r="I290" i="12"/>
  <c r="G290" i="12"/>
  <c r="U289" i="12"/>
  <c r="T289" i="12"/>
  <c r="N289" i="12"/>
  <c r="O289" i="12" s="1"/>
  <c r="M289" i="12"/>
  <c r="K289" i="12"/>
  <c r="I289" i="12"/>
  <c r="G289" i="12"/>
  <c r="U288" i="12"/>
  <c r="T288" i="12"/>
  <c r="N288" i="12"/>
  <c r="O288" i="12" s="1"/>
  <c r="M288" i="12"/>
  <c r="K288" i="12"/>
  <c r="I288" i="12"/>
  <c r="G288" i="12"/>
  <c r="U287" i="12"/>
  <c r="T287" i="12"/>
  <c r="N287" i="12"/>
  <c r="O287" i="12" s="1"/>
  <c r="M287" i="12"/>
  <c r="K287" i="12"/>
  <c r="I287" i="12"/>
  <c r="G287" i="12"/>
  <c r="U286" i="12"/>
  <c r="T286" i="12"/>
  <c r="N286" i="12"/>
  <c r="O286" i="12" s="1"/>
  <c r="M286" i="12"/>
  <c r="K286" i="12"/>
  <c r="I286" i="12"/>
  <c r="G286" i="12"/>
  <c r="S285" i="12"/>
  <c r="R285" i="12"/>
  <c r="Q285" i="12"/>
  <c r="P285" i="12"/>
  <c r="U285" i="12" s="1"/>
  <c r="L285" i="12"/>
  <c r="J285" i="12"/>
  <c r="I285" i="12"/>
  <c r="H285" i="12"/>
  <c r="F285" i="12"/>
  <c r="N285" i="12" s="1"/>
  <c r="E285" i="12"/>
  <c r="M285" i="12" s="1"/>
  <c r="D285" i="12"/>
  <c r="U284" i="12"/>
  <c r="T284" i="12"/>
  <c r="O284" i="12"/>
  <c r="N284" i="12"/>
  <c r="M284" i="12"/>
  <c r="K284" i="12"/>
  <c r="I284" i="12"/>
  <c r="G284" i="12"/>
  <c r="U283" i="12"/>
  <c r="T283" i="12"/>
  <c r="O283" i="12"/>
  <c r="N283" i="12"/>
  <c r="M283" i="12"/>
  <c r="K283" i="12"/>
  <c r="I283" i="12"/>
  <c r="G283" i="12"/>
  <c r="U282" i="12"/>
  <c r="T282" i="12"/>
  <c r="O282" i="12"/>
  <c r="N282" i="12"/>
  <c r="M282" i="12"/>
  <c r="K282" i="12"/>
  <c r="I282" i="12"/>
  <c r="G282" i="12"/>
  <c r="U281" i="12"/>
  <c r="T281" i="12"/>
  <c r="O281" i="12"/>
  <c r="N281" i="12"/>
  <c r="M281" i="12"/>
  <c r="K281" i="12"/>
  <c r="I281" i="12"/>
  <c r="G281" i="12"/>
  <c r="U280" i="12"/>
  <c r="T280" i="12"/>
  <c r="O280" i="12"/>
  <c r="N280" i="12"/>
  <c r="M280" i="12"/>
  <c r="K280" i="12"/>
  <c r="I280" i="12"/>
  <c r="G280" i="12"/>
  <c r="U279" i="12"/>
  <c r="T279" i="12"/>
  <c r="O279" i="12"/>
  <c r="N279" i="12"/>
  <c r="M279" i="12"/>
  <c r="K279" i="12"/>
  <c r="I279" i="12"/>
  <c r="G279" i="12"/>
  <c r="U278" i="12"/>
  <c r="T278" i="12"/>
  <c r="O278" i="12"/>
  <c r="N278" i="12"/>
  <c r="M278" i="12"/>
  <c r="K278" i="12"/>
  <c r="I278" i="12"/>
  <c r="G278" i="12"/>
  <c r="U277" i="12"/>
  <c r="T277" i="12"/>
  <c r="O277" i="12"/>
  <c r="N277" i="12"/>
  <c r="M277" i="12"/>
  <c r="K277" i="12"/>
  <c r="I277" i="12"/>
  <c r="G277" i="12"/>
  <c r="U276" i="12"/>
  <c r="T276" i="12"/>
  <c r="O276" i="12"/>
  <c r="N276" i="12"/>
  <c r="M276" i="12"/>
  <c r="K276" i="12"/>
  <c r="I276" i="12"/>
  <c r="G276" i="12"/>
  <c r="T275" i="12"/>
  <c r="S275" i="12"/>
  <c r="R275" i="12"/>
  <c r="Q275" i="12"/>
  <c r="P275" i="12"/>
  <c r="L275" i="12"/>
  <c r="K275" i="12"/>
  <c r="J275" i="12"/>
  <c r="U275" i="12" s="1"/>
  <c r="H275" i="12"/>
  <c r="G275" i="12"/>
  <c r="F275" i="12"/>
  <c r="E275" i="12"/>
  <c r="D275" i="12"/>
  <c r="U274" i="12"/>
  <c r="T274" i="12"/>
  <c r="O274" i="12"/>
  <c r="N274" i="12"/>
  <c r="M274" i="12"/>
  <c r="K274" i="12"/>
  <c r="I274" i="12"/>
  <c r="G274" i="12"/>
  <c r="U273" i="12"/>
  <c r="T273" i="12"/>
  <c r="N273" i="12"/>
  <c r="O273" i="12" s="1"/>
  <c r="M273" i="12"/>
  <c r="K273" i="12"/>
  <c r="I273" i="12"/>
  <c r="G273" i="12"/>
  <c r="U272" i="12"/>
  <c r="T272" i="12"/>
  <c r="N272" i="12"/>
  <c r="O272" i="12" s="1"/>
  <c r="M272" i="12"/>
  <c r="K272" i="12"/>
  <c r="I272" i="12"/>
  <c r="G272" i="12"/>
  <c r="U271" i="12"/>
  <c r="T271" i="12"/>
  <c r="N271" i="12"/>
  <c r="O271" i="12" s="1"/>
  <c r="M271" i="12"/>
  <c r="K271" i="12"/>
  <c r="I271" i="12"/>
  <c r="G271" i="12"/>
  <c r="U270" i="12"/>
  <c r="T270" i="12"/>
  <c r="N270" i="12"/>
  <c r="O270" i="12" s="1"/>
  <c r="M270" i="12"/>
  <c r="K270" i="12"/>
  <c r="I270" i="12"/>
  <c r="G270" i="12"/>
  <c r="U269" i="12"/>
  <c r="T269" i="12"/>
  <c r="N269" i="12"/>
  <c r="O269" i="12" s="1"/>
  <c r="M269" i="12"/>
  <c r="K269" i="12"/>
  <c r="I269" i="12"/>
  <c r="G269" i="12"/>
  <c r="U268" i="12"/>
  <c r="T268" i="12"/>
  <c r="N268" i="12"/>
  <c r="O268" i="12" s="1"/>
  <c r="M268" i="12"/>
  <c r="K268" i="12"/>
  <c r="I268" i="12"/>
  <c r="G268" i="12"/>
  <c r="U267" i="12"/>
  <c r="S267" i="12"/>
  <c r="T267" i="12" s="1"/>
  <c r="R267" i="12"/>
  <c r="Q267" i="12"/>
  <c r="P267" i="12"/>
  <c r="N267" i="12"/>
  <c r="L267" i="12"/>
  <c r="J267" i="12"/>
  <c r="I267" i="12"/>
  <c r="H267" i="12"/>
  <c r="F267" i="12"/>
  <c r="E267" i="12"/>
  <c r="M267" i="12" s="1"/>
  <c r="D267" i="12"/>
  <c r="G267" i="12" s="1"/>
  <c r="U266" i="12"/>
  <c r="T266" i="12"/>
  <c r="O266" i="12"/>
  <c r="N266" i="12"/>
  <c r="M266" i="12"/>
  <c r="K266" i="12"/>
  <c r="I266" i="12"/>
  <c r="G266" i="12"/>
  <c r="U265" i="12"/>
  <c r="T265" i="12"/>
  <c r="N265" i="12"/>
  <c r="O265" i="12" s="1"/>
  <c r="M265" i="12"/>
  <c r="K265" i="12"/>
  <c r="I265" i="12"/>
  <c r="G265" i="12"/>
  <c r="U264" i="12"/>
  <c r="T264" i="12"/>
  <c r="N264" i="12"/>
  <c r="O264" i="12" s="1"/>
  <c r="M264" i="12"/>
  <c r="K264" i="12"/>
  <c r="I264" i="12"/>
  <c r="G264" i="12"/>
  <c r="U263" i="12"/>
  <c r="T263" i="12"/>
  <c r="N263" i="12"/>
  <c r="O263" i="12" s="1"/>
  <c r="M263" i="12"/>
  <c r="K263" i="12"/>
  <c r="I263" i="12"/>
  <c r="G263" i="12"/>
  <c r="S260" i="12"/>
  <c r="R260" i="12"/>
  <c r="Q260" i="12"/>
  <c r="P260" i="12"/>
  <c r="U260" i="12" s="1"/>
  <c r="L260" i="12"/>
  <c r="K260" i="12"/>
  <c r="J260" i="12"/>
  <c r="H260" i="12"/>
  <c r="I260" i="12" s="1"/>
  <c r="F260" i="12"/>
  <c r="E260" i="12"/>
  <c r="M260" i="12" s="1"/>
  <c r="D260" i="12"/>
  <c r="G260" i="12" s="1"/>
  <c r="S259" i="12"/>
  <c r="R259" i="12"/>
  <c r="T259" i="12" s="1"/>
  <c r="Q259" i="12"/>
  <c r="P259" i="12"/>
  <c r="L259" i="12"/>
  <c r="J259" i="12"/>
  <c r="U259" i="12" s="1"/>
  <c r="H259" i="12"/>
  <c r="G259" i="12"/>
  <c r="F259" i="12"/>
  <c r="E259" i="12"/>
  <c r="M259" i="12" s="1"/>
  <c r="D259" i="12"/>
  <c r="I259" i="12" s="1"/>
  <c r="U258" i="12"/>
  <c r="T258" i="12"/>
  <c r="O258" i="12"/>
  <c r="N258" i="12"/>
  <c r="M258" i="12"/>
  <c r="K258" i="12"/>
  <c r="I258" i="12"/>
  <c r="G258" i="12"/>
  <c r="U257" i="12"/>
  <c r="T257" i="12"/>
  <c r="O257" i="12"/>
  <c r="N257" i="12"/>
  <c r="M257" i="12"/>
  <c r="K257" i="12"/>
  <c r="I257" i="12"/>
  <c r="G257" i="12"/>
  <c r="U256" i="12"/>
  <c r="T256" i="12"/>
  <c r="O256" i="12"/>
  <c r="N256" i="12"/>
  <c r="M256" i="12"/>
  <c r="K256" i="12"/>
  <c r="I256" i="12"/>
  <c r="G256" i="12"/>
  <c r="U255" i="12"/>
  <c r="T255" i="12"/>
  <c r="O255" i="12"/>
  <c r="N255" i="12"/>
  <c r="M255" i="12"/>
  <c r="K255" i="12"/>
  <c r="I255" i="12"/>
  <c r="G255" i="12"/>
  <c r="T254" i="12"/>
  <c r="S254" i="12"/>
  <c r="R254" i="12"/>
  <c r="Q254" i="12"/>
  <c r="P254" i="12"/>
  <c r="U254" i="12" s="1"/>
  <c r="L254" i="12"/>
  <c r="J254" i="12"/>
  <c r="H254" i="12"/>
  <c r="F254" i="12"/>
  <c r="E254" i="12"/>
  <c r="K254" i="12" s="1"/>
  <c r="D254" i="12"/>
  <c r="G254" i="12" s="1"/>
  <c r="U253" i="12"/>
  <c r="T253" i="12"/>
  <c r="O253" i="12"/>
  <c r="N253" i="12"/>
  <c r="M253" i="12"/>
  <c r="K253" i="12"/>
  <c r="I253" i="12"/>
  <c r="G253" i="12"/>
  <c r="U252" i="12"/>
  <c r="T252" i="12"/>
  <c r="O252" i="12"/>
  <c r="N252" i="12"/>
  <c r="M252" i="12"/>
  <c r="K252" i="12"/>
  <c r="I252" i="12"/>
  <c r="G252" i="12"/>
  <c r="U251" i="12"/>
  <c r="T251" i="12"/>
  <c r="N251" i="12"/>
  <c r="O251" i="12" s="1"/>
  <c r="M251" i="12"/>
  <c r="K251" i="12"/>
  <c r="I251" i="12"/>
  <c r="G251" i="12"/>
  <c r="U250" i="12"/>
  <c r="T250" i="12"/>
  <c r="N250" i="12"/>
  <c r="O250" i="12" s="1"/>
  <c r="M250" i="12"/>
  <c r="K250" i="12"/>
  <c r="I250" i="12"/>
  <c r="G250" i="12"/>
  <c r="U249" i="12"/>
  <c r="T249" i="12"/>
  <c r="N249" i="12"/>
  <c r="O249" i="12" s="1"/>
  <c r="M249" i="12"/>
  <c r="K249" i="12"/>
  <c r="I249" i="12"/>
  <c r="G249" i="12"/>
  <c r="U248" i="12"/>
  <c r="T248" i="12"/>
  <c r="N248" i="12"/>
  <c r="O248" i="12" s="1"/>
  <c r="M248" i="12"/>
  <c r="K248" i="12"/>
  <c r="I248" i="12"/>
  <c r="G248" i="12"/>
  <c r="S247" i="12"/>
  <c r="T247" i="12" s="1"/>
  <c r="R247" i="12"/>
  <c r="Q247" i="12"/>
  <c r="P247" i="12"/>
  <c r="L247" i="12"/>
  <c r="J247" i="12"/>
  <c r="U247" i="12" s="1"/>
  <c r="I247" i="12"/>
  <c r="H247" i="12"/>
  <c r="F247" i="12"/>
  <c r="N247" i="12" s="1"/>
  <c r="E247" i="12"/>
  <c r="D247" i="12"/>
  <c r="U246" i="12"/>
  <c r="T246" i="12"/>
  <c r="O246" i="12"/>
  <c r="N246" i="12"/>
  <c r="M246" i="12"/>
  <c r="K246" i="12"/>
  <c r="I246" i="12"/>
  <c r="G246" i="12"/>
  <c r="U245" i="12"/>
  <c r="T245" i="12"/>
  <c r="O245" i="12"/>
  <c r="N245" i="12"/>
  <c r="M245" i="12"/>
  <c r="K245" i="12"/>
  <c r="I245" i="12"/>
  <c r="G245" i="12"/>
  <c r="U244" i="12"/>
  <c r="T244" i="12"/>
  <c r="O244" i="12"/>
  <c r="N244" i="12"/>
  <c r="M244" i="12"/>
  <c r="K244" i="12"/>
  <c r="I244" i="12"/>
  <c r="G244" i="12"/>
  <c r="U243" i="12"/>
  <c r="T243" i="12"/>
  <c r="O243" i="12"/>
  <c r="N243" i="12"/>
  <c r="M243" i="12"/>
  <c r="K243" i="12"/>
  <c r="I243" i="12"/>
  <c r="G243" i="12"/>
  <c r="U242" i="12"/>
  <c r="T242" i="12"/>
  <c r="O242" i="12"/>
  <c r="N242" i="12"/>
  <c r="M242" i="12"/>
  <c r="K242" i="12"/>
  <c r="I242" i="12"/>
  <c r="G242" i="12"/>
  <c r="U241" i="12"/>
  <c r="T241" i="12"/>
  <c r="O241" i="12"/>
  <c r="N241" i="12"/>
  <c r="M241" i="12"/>
  <c r="K241" i="12"/>
  <c r="I241" i="12"/>
  <c r="G241" i="12"/>
  <c r="S240" i="12"/>
  <c r="R240" i="12"/>
  <c r="Q240" i="12"/>
  <c r="P240" i="12"/>
  <c r="U240" i="12" s="1"/>
  <c r="L240" i="12"/>
  <c r="K240" i="12"/>
  <c r="J240" i="12"/>
  <c r="H240" i="12"/>
  <c r="G240" i="12"/>
  <c r="F240" i="12"/>
  <c r="N240" i="12" s="1"/>
  <c r="E240" i="12"/>
  <c r="M240" i="12" s="1"/>
  <c r="D240" i="12"/>
  <c r="U239" i="12"/>
  <c r="T239" i="12"/>
  <c r="O239" i="12"/>
  <c r="N239" i="12"/>
  <c r="M239" i="12"/>
  <c r="K239" i="12"/>
  <c r="I239" i="12"/>
  <c r="G239" i="12"/>
  <c r="U238" i="12"/>
  <c r="T238" i="12"/>
  <c r="N238" i="12"/>
  <c r="O238" i="12" s="1"/>
  <c r="M238" i="12"/>
  <c r="K238" i="12"/>
  <c r="I238" i="12"/>
  <c r="G238" i="12"/>
  <c r="U237" i="12"/>
  <c r="T237" i="12"/>
  <c r="N237" i="12"/>
  <c r="O237" i="12" s="1"/>
  <c r="M237" i="12"/>
  <c r="K237" i="12"/>
  <c r="I237" i="12"/>
  <c r="G237" i="12"/>
  <c r="U236" i="12"/>
  <c r="T236" i="12"/>
  <c r="N236" i="12"/>
  <c r="O236" i="12" s="1"/>
  <c r="M236" i="12"/>
  <c r="K236" i="12"/>
  <c r="I236" i="12"/>
  <c r="G236" i="12"/>
  <c r="U235" i="12"/>
  <c r="T235" i="12"/>
  <c r="N235" i="12"/>
  <c r="O235" i="12" s="1"/>
  <c r="M235" i="12"/>
  <c r="K235" i="12"/>
  <c r="I235" i="12"/>
  <c r="G235" i="12"/>
  <c r="U234" i="12"/>
  <c r="T234" i="12"/>
  <c r="N234" i="12"/>
  <c r="O234" i="12" s="1"/>
  <c r="M234" i="12"/>
  <c r="K234" i="12"/>
  <c r="I234" i="12"/>
  <c r="G234" i="12"/>
  <c r="S231" i="12"/>
  <c r="R231" i="12"/>
  <c r="T231" i="12" s="1"/>
  <c r="Q231" i="12"/>
  <c r="P231" i="12"/>
  <c r="L231" i="12"/>
  <c r="J231" i="12"/>
  <c r="I231" i="12"/>
  <c r="H231" i="12"/>
  <c r="F231" i="12"/>
  <c r="N231" i="12" s="1"/>
  <c r="E231" i="12"/>
  <c r="D231" i="12"/>
  <c r="G231" i="12" s="1"/>
  <c r="S230" i="12"/>
  <c r="R230" i="12"/>
  <c r="T230" i="12" s="1"/>
  <c r="Q230" i="12"/>
  <c r="P230" i="12"/>
  <c r="U230" i="12" s="1"/>
  <c r="L230" i="12"/>
  <c r="K230" i="12"/>
  <c r="J230" i="12"/>
  <c r="H230" i="12"/>
  <c r="F230" i="12"/>
  <c r="E230" i="12"/>
  <c r="D230" i="12"/>
  <c r="I230" i="12" s="1"/>
  <c r="U229" i="12"/>
  <c r="T229" i="12"/>
  <c r="O229" i="12"/>
  <c r="N229" i="12"/>
  <c r="M229" i="12"/>
  <c r="K229" i="12"/>
  <c r="I229" i="12"/>
  <c r="G229" i="12"/>
  <c r="U228" i="12"/>
  <c r="T228" i="12"/>
  <c r="O228" i="12"/>
  <c r="N228" i="12"/>
  <c r="M228" i="12"/>
  <c r="K228" i="12"/>
  <c r="I228" i="12"/>
  <c r="G228" i="12"/>
  <c r="U227" i="12"/>
  <c r="T227" i="12"/>
  <c r="O227" i="12"/>
  <c r="N227" i="12"/>
  <c r="M227" i="12"/>
  <c r="K227" i="12"/>
  <c r="I227" i="12"/>
  <c r="G227" i="12"/>
  <c r="U226" i="12"/>
  <c r="T226" i="12"/>
  <c r="O226" i="12"/>
  <c r="N226" i="12"/>
  <c r="M226" i="12"/>
  <c r="K226" i="12"/>
  <c r="I226" i="12"/>
  <c r="G226" i="12"/>
  <c r="U225" i="12"/>
  <c r="T225" i="12"/>
  <c r="O225" i="12"/>
  <c r="N225" i="12"/>
  <c r="M225" i="12"/>
  <c r="K225" i="12"/>
  <c r="I225" i="12"/>
  <c r="G225" i="12"/>
  <c r="S224" i="12"/>
  <c r="T224" i="12" s="1"/>
  <c r="R224" i="12"/>
  <c r="Q224" i="12"/>
  <c r="P224" i="12"/>
  <c r="U224" i="12" s="1"/>
  <c r="L224" i="12"/>
  <c r="J224" i="12"/>
  <c r="I224" i="12"/>
  <c r="H224" i="12"/>
  <c r="N224" i="12" s="1"/>
  <c r="F224" i="12"/>
  <c r="E224" i="12"/>
  <c r="D224" i="12"/>
  <c r="U223" i="12"/>
  <c r="T223" i="12"/>
  <c r="O223" i="12"/>
  <c r="N223" i="12"/>
  <c r="M223" i="12"/>
  <c r="K223" i="12"/>
  <c r="I223" i="12"/>
  <c r="G223" i="12"/>
  <c r="U222" i="12"/>
  <c r="T222" i="12"/>
  <c r="O222" i="12"/>
  <c r="N222" i="12"/>
  <c r="M222" i="12"/>
  <c r="K222" i="12"/>
  <c r="I222" i="12"/>
  <c r="G222" i="12"/>
  <c r="U221" i="12"/>
  <c r="T221" i="12"/>
  <c r="O221" i="12"/>
  <c r="N221" i="12"/>
  <c r="M221" i="12"/>
  <c r="K221" i="12"/>
  <c r="I221" i="12"/>
  <c r="G221" i="12"/>
  <c r="U220" i="12"/>
  <c r="T220" i="12"/>
  <c r="O220" i="12"/>
  <c r="N220" i="12"/>
  <c r="M220" i="12"/>
  <c r="K220" i="12"/>
  <c r="I220" i="12"/>
  <c r="G220" i="12"/>
  <c r="U219" i="12"/>
  <c r="T219" i="12"/>
  <c r="O219" i="12"/>
  <c r="N219" i="12"/>
  <c r="M219" i="12"/>
  <c r="K219" i="12"/>
  <c r="I219" i="12"/>
  <c r="G219" i="12"/>
  <c r="U218" i="12"/>
  <c r="T218" i="12"/>
  <c r="O218" i="12"/>
  <c r="N218" i="12"/>
  <c r="M218" i="12"/>
  <c r="K218" i="12"/>
  <c r="I218" i="12"/>
  <c r="G218" i="12"/>
  <c r="U217" i="12"/>
  <c r="T217" i="12"/>
  <c r="O217" i="12"/>
  <c r="N217" i="12"/>
  <c r="M217" i="12"/>
  <c r="K217" i="12"/>
  <c r="I217" i="12"/>
  <c r="G217" i="12"/>
  <c r="S216" i="12"/>
  <c r="R216" i="12"/>
  <c r="Q216" i="12"/>
  <c r="P216" i="12"/>
  <c r="L216" i="12"/>
  <c r="J216" i="12"/>
  <c r="H216" i="12"/>
  <c r="F216" i="12"/>
  <c r="E216" i="12"/>
  <c r="M216" i="12" s="1"/>
  <c r="D216" i="12"/>
  <c r="G216" i="12" s="1"/>
  <c r="U215" i="12"/>
  <c r="T215" i="12"/>
  <c r="O215" i="12"/>
  <c r="N215" i="12"/>
  <c r="M215" i="12"/>
  <c r="K215" i="12"/>
  <c r="I215" i="12"/>
  <c r="G215" i="12"/>
  <c r="U214" i="12"/>
  <c r="T214" i="12"/>
  <c r="N214" i="12"/>
  <c r="O214" i="12" s="1"/>
  <c r="M214" i="12"/>
  <c r="K214" i="12"/>
  <c r="I214" i="12"/>
  <c r="G214" i="12"/>
  <c r="U213" i="12"/>
  <c r="T213" i="12"/>
  <c r="N213" i="12"/>
  <c r="O213" i="12" s="1"/>
  <c r="M213" i="12"/>
  <c r="K213" i="12"/>
  <c r="I213" i="12"/>
  <c r="G213" i="12"/>
  <c r="U212" i="12"/>
  <c r="T212" i="12"/>
  <c r="N212" i="12"/>
  <c r="O212" i="12" s="1"/>
  <c r="M212" i="12"/>
  <c r="K212" i="12"/>
  <c r="I212" i="12"/>
  <c r="G212" i="12"/>
  <c r="U211" i="12"/>
  <c r="T211" i="12"/>
  <c r="N211" i="12"/>
  <c r="O211" i="12" s="1"/>
  <c r="M211" i="12"/>
  <c r="K211" i="12"/>
  <c r="I211" i="12"/>
  <c r="G211" i="12"/>
  <c r="U210" i="12"/>
  <c r="T210" i="12"/>
  <c r="N210" i="12"/>
  <c r="O210" i="12" s="1"/>
  <c r="M210" i="12"/>
  <c r="K210" i="12"/>
  <c r="I210" i="12"/>
  <c r="G210" i="12"/>
  <c r="U209" i="12"/>
  <c r="T209" i="12"/>
  <c r="N209" i="12"/>
  <c r="O209" i="12" s="1"/>
  <c r="M209" i="12"/>
  <c r="K209" i="12"/>
  <c r="I209" i="12"/>
  <c r="G209" i="12"/>
  <c r="U208" i="12"/>
  <c r="T208" i="12"/>
  <c r="N208" i="12"/>
  <c r="O208" i="12" s="1"/>
  <c r="M208" i="12"/>
  <c r="K208" i="12"/>
  <c r="I208" i="12"/>
  <c r="G208" i="12"/>
  <c r="S205" i="12"/>
  <c r="R205" i="12"/>
  <c r="T205" i="12" s="1"/>
  <c r="Q205" i="12"/>
  <c r="P205" i="12"/>
  <c r="M205" i="12"/>
  <c r="L205" i="12"/>
  <c r="J205" i="12"/>
  <c r="U205" i="12" s="1"/>
  <c r="H205" i="12"/>
  <c r="F205" i="12"/>
  <c r="E205" i="12"/>
  <c r="D205" i="12"/>
  <c r="S204" i="12"/>
  <c r="T204" i="12" s="1"/>
  <c r="R204" i="12"/>
  <c r="Q204" i="12"/>
  <c r="P204" i="12"/>
  <c r="U204" i="12" s="1"/>
  <c r="L204" i="12"/>
  <c r="K204" i="12"/>
  <c r="J204" i="12"/>
  <c r="I204" i="12"/>
  <c r="H204" i="12"/>
  <c r="F204" i="12"/>
  <c r="N204" i="12" s="1"/>
  <c r="E204" i="12"/>
  <c r="O204" i="12" s="1"/>
  <c r="D204" i="12"/>
  <c r="U203" i="12"/>
  <c r="T203" i="12"/>
  <c r="O203" i="12"/>
  <c r="N203" i="12"/>
  <c r="M203" i="12"/>
  <c r="K203" i="12"/>
  <c r="I203" i="12"/>
  <c r="G203" i="12"/>
  <c r="U202" i="12"/>
  <c r="T202" i="12"/>
  <c r="O202" i="12"/>
  <c r="N202" i="12"/>
  <c r="M202" i="12"/>
  <c r="K202" i="12"/>
  <c r="I202" i="12"/>
  <c r="G202" i="12"/>
  <c r="U201" i="12"/>
  <c r="T201" i="12"/>
  <c r="O201" i="12"/>
  <c r="N201" i="12"/>
  <c r="M201" i="12"/>
  <c r="K201" i="12"/>
  <c r="I201" i="12"/>
  <c r="G201" i="12"/>
  <c r="U200" i="12"/>
  <c r="T200" i="12"/>
  <c r="O200" i="12"/>
  <c r="N200" i="12"/>
  <c r="M200" i="12"/>
  <c r="K200" i="12"/>
  <c r="I200" i="12"/>
  <c r="G200" i="12"/>
  <c r="U199" i="12"/>
  <c r="T199" i="12"/>
  <c r="O199" i="12"/>
  <c r="N199" i="12"/>
  <c r="M199" i="12"/>
  <c r="K199" i="12"/>
  <c r="I199" i="12"/>
  <c r="G199" i="12"/>
  <c r="S198" i="12"/>
  <c r="T198" i="12" s="1"/>
  <c r="R198" i="12"/>
  <c r="Q198" i="12"/>
  <c r="P198" i="12"/>
  <c r="M198" i="12"/>
  <c r="L198" i="12"/>
  <c r="J198" i="12"/>
  <c r="U198" i="12" s="1"/>
  <c r="H198" i="12"/>
  <c r="F198" i="12"/>
  <c r="E198" i="12"/>
  <c r="K198" i="12" s="1"/>
  <c r="D198" i="12"/>
  <c r="I198" i="12" s="1"/>
  <c r="U197" i="12"/>
  <c r="T197" i="12"/>
  <c r="O197" i="12"/>
  <c r="N197" i="12"/>
  <c r="M197" i="12"/>
  <c r="K197" i="12"/>
  <c r="I197" i="12"/>
  <c r="G197" i="12"/>
  <c r="U196" i="12"/>
  <c r="T196" i="12"/>
  <c r="O196" i="12"/>
  <c r="N196" i="12"/>
  <c r="M196" i="12"/>
  <c r="K196" i="12"/>
  <c r="I196" i="12"/>
  <c r="G196" i="12"/>
  <c r="U195" i="12"/>
  <c r="T195" i="12"/>
  <c r="O195" i="12"/>
  <c r="N195" i="12"/>
  <c r="M195" i="12"/>
  <c r="K195" i="12"/>
  <c r="I195" i="12"/>
  <c r="G195" i="12"/>
  <c r="U194" i="12"/>
  <c r="T194" i="12"/>
  <c r="O194" i="12"/>
  <c r="N194" i="12"/>
  <c r="M194" i="12"/>
  <c r="K194" i="12"/>
  <c r="I194" i="12"/>
  <c r="G194" i="12"/>
  <c r="U193" i="12"/>
  <c r="T193" i="12"/>
  <c r="O193" i="12"/>
  <c r="N193" i="12"/>
  <c r="M193" i="12"/>
  <c r="K193" i="12"/>
  <c r="I193" i="12"/>
  <c r="G193" i="12"/>
  <c r="U192" i="12"/>
  <c r="T192" i="12"/>
  <c r="O192" i="12"/>
  <c r="N192" i="12"/>
  <c r="M192" i="12"/>
  <c r="K192" i="12"/>
  <c r="I192" i="12"/>
  <c r="G192" i="12"/>
  <c r="S191" i="12"/>
  <c r="R191" i="12"/>
  <c r="Q191" i="12"/>
  <c r="P191" i="12"/>
  <c r="U191" i="12" s="1"/>
  <c r="L191" i="12"/>
  <c r="J191" i="12"/>
  <c r="H191" i="12"/>
  <c r="F191" i="12"/>
  <c r="E191" i="12"/>
  <c r="D191" i="12"/>
  <c r="G191" i="12" s="1"/>
  <c r="U190" i="12"/>
  <c r="T190" i="12"/>
  <c r="O190" i="12"/>
  <c r="N190" i="12"/>
  <c r="M190" i="12"/>
  <c r="K190" i="12"/>
  <c r="I190" i="12"/>
  <c r="G190" i="12"/>
  <c r="U189" i="12"/>
  <c r="T189" i="12"/>
  <c r="N189" i="12"/>
  <c r="O189" i="12" s="1"/>
  <c r="M189" i="12"/>
  <c r="K189" i="12"/>
  <c r="I189" i="12"/>
  <c r="G189" i="12"/>
  <c r="U188" i="12"/>
  <c r="T188" i="12"/>
  <c r="N188" i="12"/>
  <c r="O188" i="12" s="1"/>
  <c r="M188" i="12"/>
  <c r="K188" i="12"/>
  <c r="I188" i="12"/>
  <c r="G188" i="12"/>
  <c r="U187" i="12"/>
  <c r="T187" i="12"/>
  <c r="N187" i="12"/>
  <c r="O187" i="12" s="1"/>
  <c r="M187" i="12"/>
  <c r="K187" i="12"/>
  <c r="I187" i="12"/>
  <c r="G187" i="12"/>
  <c r="U186" i="12"/>
  <c r="T186" i="12"/>
  <c r="N186" i="12"/>
  <c r="O186" i="12" s="1"/>
  <c r="M186" i="12"/>
  <c r="K186" i="12"/>
  <c r="I186" i="12"/>
  <c r="G186" i="12"/>
  <c r="S185" i="12"/>
  <c r="R185" i="12"/>
  <c r="Q185" i="12"/>
  <c r="P185" i="12"/>
  <c r="L185" i="12"/>
  <c r="J185" i="12"/>
  <c r="H185" i="12"/>
  <c r="F185" i="12"/>
  <c r="E185" i="12"/>
  <c r="D185" i="12"/>
  <c r="U184" i="12"/>
  <c r="T184" i="12"/>
  <c r="O184" i="12"/>
  <c r="N184" i="12"/>
  <c r="M184" i="12"/>
  <c r="K184" i="12"/>
  <c r="I184" i="12"/>
  <c r="G184" i="12"/>
  <c r="U183" i="12"/>
  <c r="T183" i="12"/>
  <c r="O183" i="12"/>
  <c r="N183" i="12"/>
  <c r="M183" i="12"/>
  <c r="K183" i="12"/>
  <c r="I183" i="12"/>
  <c r="G183" i="12"/>
  <c r="U182" i="12"/>
  <c r="T182" i="12"/>
  <c r="O182" i="12"/>
  <c r="N182" i="12"/>
  <c r="M182" i="12"/>
  <c r="K182" i="12"/>
  <c r="I182" i="12"/>
  <c r="G182" i="12"/>
  <c r="U181" i="12"/>
  <c r="T181" i="12"/>
  <c r="O181" i="12"/>
  <c r="N181" i="12"/>
  <c r="M181" i="12"/>
  <c r="K181" i="12"/>
  <c r="I181" i="12"/>
  <c r="G181" i="12"/>
  <c r="U180" i="12"/>
  <c r="T180" i="12"/>
  <c r="O180" i="12"/>
  <c r="N180" i="12"/>
  <c r="M180" i="12"/>
  <c r="K180" i="12"/>
  <c r="I180" i="12"/>
  <c r="G180" i="12"/>
  <c r="S179" i="12"/>
  <c r="T179" i="12" s="1"/>
  <c r="R179" i="12"/>
  <c r="Q179" i="12"/>
  <c r="P179" i="12"/>
  <c r="U179" i="12" s="1"/>
  <c r="L179" i="12"/>
  <c r="K179" i="12"/>
  <c r="J179" i="12"/>
  <c r="I179" i="12"/>
  <c r="H179" i="12"/>
  <c r="F179" i="12"/>
  <c r="E179" i="12"/>
  <c r="M179" i="12" s="1"/>
  <c r="D179" i="12"/>
  <c r="G179" i="12" s="1"/>
  <c r="U178" i="12"/>
  <c r="T178" i="12"/>
  <c r="O178" i="12"/>
  <c r="N178" i="12"/>
  <c r="M178" i="12"/>
  <c r="K178" i="12"/>
  <c r="I178" i="12"/>
  <c r="G178" i="12"/>
  <c r="U177" i="12"/>
  <c r="T177" i="12"/>
  <c r="O177" i="12"/>
  <c r="N177" i="12"/>
  <c r="M177" i="12"/>
  <c r="K177" i="12"/>
  <c r="I177" i="12"/>
  <c r="G177" i="12"/>
  <c r="U176" i="12"/>
  <c r="T176" i="12"/>
  <c r="O176" i="12"/>
  <c r="N176" i="12"/>
  <c r="M176" i="12"/>
  <c r="K176" i="12"/>
  <c r="I176" i="12"/>
  <c r="G176" i="12"/>
  <c r="U175" i="12"/>
  <c r="T175" i="12"/>
  <c r="O175" i="12"/>
  <c r="N175" i="12"/>
  <c r="M175" i="12"/>
  <c r="K175" i="12"/>
  <c r="I175" i="12"/>
  <c r="G175" i="12"/>
  <c r="U174" i="12"/>
  <c r="T174" i="12"/>
  <c r="O174" i="12"/>
  <c r="N174" i="12"/>
  <c r="M174" i="12"/>
  <c r="K174" i="12"/>
  <c r="I174" i="12"/>
  <c r="G174" i="12"/>
  <c r="U173" i="12"/>
  <c r="T173" i="12"/>
  <c r="O173" i="12"/>
  <c r="N173" i="12"/>
  <c r="M173" i="12"/>
  <c r="K173" i="12"/>
  <c r="I173" i="12"/>
  <c r="G173" i="12"/>
  <c r="S170" i="12"/>
  <c r="T170" i="12" s="1"/>
  <c r="R170" i="12"/>
  <c r="Q170" i="12"/>
  <c r="P170" i="12"/>
  <c r="U170" i="12" s="1"/>
  <c r="M170" i="12"/>
  <c r="L170" i="12"/>
  <c r="J170" i="12"/>
  <c r="I170" i="12"/>
  <c r="H170" i="12"/>
  <c r="F170" i="12"/>
  <c r="G170" i="12" s="1"/>
  <c r="E170" i="12"/>
  <c r="D170" i="12"/>
  <c r="S169" i="12"/>
  <c r="R169" i="12"/>
  <c r="Q169" i="12"/>
  <c r="P169" i="12"/>
  <c r="U169" i="12" s="1"/>
  <c r="L169" i="12"/>
  <c r="J169" i="12"/>
  <c r="H169" i="12"/>
  <c r="I169" i="12" s="1"/>
  <c r="F169" i="12"/>
  <c r="E169" i="12"/>
  <c r="D169" i="12"/>
  <c r="G169" i="12" s="1"/>
  <c r="U168" i="12"/>
  <c r="T168" i="12"/>
  <c r="O168" i="12"/>
  <c r="N168" i="12"/>
  <c r="M168" i="12"/>
  <c r="K168" i="12"/>
  <c r="I168" i="12"/>
  <c r="G168" i="12"/>
  <c r="U167" i="12"/>
  <c r="T167" i="12"/>
  <c r="N167" i="12"/>
  <c r="O167" i="12" s="1"/>
  <c r="M167" i="12"/>
  <c r="K167" i="12"/>
  <c r="I167" i="12"/>
  <c r="G167" i="12"/>
  <c r="U166" i="12"/>
  <c r="T166" i="12"/>
  <c r="N166" i="12"/>
  <c r="O166" i="12" s="1"/>
  <c r="M166" i="12"/>
  <c r="K166" i="12"/>
  <c r="I166" i="12"/>
  <c r="G166" i="12"/>
  <c r="U165" i="12"/>
  <c r="T165" i="12"/>
  <c r="N165" i="12"/>
  <c r="O165" i="12" s="1"/>
  <c r="M165" i="12"/>
  <c r="K165" i="12"/>
  <c r="I165" i="12"/>
  <c r="G165" i="12"/>
  <c r="U164" i="12"/>
  <c r="T164" i="12"/>
  <c r="N164" i="12"/>
  <c r="O164" i="12" s="1"/>
  <c r="M164" i="12"/>
  <c r="K164" i="12"/>
  <c r="I164" i="12"/>
  <c r="G164" i="12"/>
  <c r="S163" i="12"/>
  <c r="R163" i="12"/>
  <c r="Q163" i="12"/>
  <c r="P163" i="12"/>
  <c r="L163" i="12"/>
  <c r="J163" i="12"/>
  <c r="H163" i="12"/>
  <c r="F163" i="12"/>
  <c r="E163" i="12"/>
  <c r="M163" i="12" s="1"/>
  <c r="D163" i="12"/>
  <c r="U162" i="12"/>
  <c r="T162" i="12"/>
  <c r="O162" i="12"/>
  <c r="N162" i="12"/>
  <c r="M162" i="12"/>
  <c r="K162" i="12"/>
  <c r="I162" i="12"/>
  <c r="G162" i="12"/>
  <c r="U161" i="12"/>
  <c r="T161" i="12"/>
  <c r="N161" i="12"/>
  <c r="O161" i="12" s="1"/>
  <c r="M161" i="12"/>
  <c r="K161" i="12"/>
  <c r="I161" i="12"/>
  <c r="G161" i="12"/>
  <c r="U160" i="12"/>
  <c r="T160" i="12"/>
  <c r="N160" i="12"/>
  <c r="O160" i="12" s="1"/>
  <c r="M160" i="12"/>
  <c r="K160" i="12"/>
  <c r="I160" i="12"/>
  <c r="G160" i="12"/>
  <c r="U159" i="12"/>
  <c r="T159" i="12"/>
  <c r="N159" i="12"/>
  <c r="O159" i="12" s="1"/>
  <c r="M159" i="12"/>
  <c r="K159" i="12"/>
  <c r="I159" i="12"/>
  <c r="G159" i="12"/>
  <c r="U158" i="12"/>
  <c r="T158" i="12"/>
  <c r="N158" i="12"/>
  <c r="O158" i="12" s="1"/>
  <c r="M158" i="12"/>
  <c r="K158" i="12"/>
  <c r="I158" i="12"/>
  <c r="G158" i="12"/>
  <c r="S157" i="12"/>
  <c r="R157" i="12"/>
  <c r="T157" i="12" s="1"/>
  <c r="Q157" i="12"/>
  <c r="P157" i="12"/>
  <c r="L157" i="12"/>
  <c r="K157" i="12"/>
  <c r="J157" i="12"/>
  <c r="U157" i="12" s="1"/>
  <c r="H157" i="12"/>
  <c r="G157" i="12"/>
  <c r="F157" i="12"/>
  <c r="E157" i="12"/>
  <c r="D157" i="12"/>
  <c r="I157" i="12" s="1"/>
  <c r="U156" i="12"/>
  <c r="T156" i="12"/>
  <c r="O156" i="12"/>
  <c r="N156" i="12"/>
  <c r="M156" i="12"/>
  <c r="K156" i="12"/>
  <c r="I156" i="12"/>
  <c r="G156" i="12"/>
  <c r="U155" i="12"/>
  <c r="T155" i="12"/>
  <c r="O155" i="12"/>
  <c r="N155" i="12"/>
  <c r="M155" i="12"/>
  <c r="K155" i="12"/>
  <c r="I155" i="12"/>
  <c r="G155" i="12"/>
  <c r="U154" i="12"/>
  <c r="T154" i="12"/>
  <c r="O154" i="12"/>
  <c r="N154" i="12"/>
  <c r="M154" i="12"/>
  <c r="K154" i="12"/>
  <c r="I154" i="12"/>
  <c r="G154" i="12"/>
  <c r="U153" i="12"/>
  <c r="T153" i="12"/>
  <c r="O153" i="12"/>
  <c r="N153" i="12"/>
  <c r="M153" i="12"/>
  <c r="K153" i="12"/>
  <c r="I153" i="12"/>
  <c r="G153" i="12"/>
  <c r="U152" i="12"/>
  <c r="T152" i="12"/>
  <c r="O152" i="12"/>
  <c r="N152" i="12"/>
  <c r="M152" i="12"/>
  <c r="K152" i="12"/>
  <c r="I152" i="12"/>
  <c r="G152" i="12"/>
  <c r="U151" i="12"/>
  <c r="T151" i="12"/>
  <c r="O151" i="12"/>
  <c r="N151" i="12"/>
  <c r="M151" i="12"/>
  <c r="K151" i="12"/>
  <c r="I151" i="12"/>
  <c r="G151" i="12"/>
  <c r="S150" i="12"/>
  <c r="T150" i="12" s="1"/>
  <c r="R150" i="12"/>
  <c r="Q150" i="12"/>
  <c r="P150" i="12"/>
  <c r="U150" i="12" s="1"/>
  <c r="L150" i="12"/>
  <c r="K150" i="12"/>
  <c r="J150" i="12"/>
  <c r="I150" i="12"/>
  <c r="H150" i="12"/>
  <c r="N150" i="12" s="1"/>
  <c r="F150" i="12"/>
  <c r="E150" i="12"/>
  <c r="O150" i="12" s="1"/>
  <c r="D150" i="12"/>
  <c r="U149" i="12"/>
  <c r="T149" i="12"/>
  <c r="O149" i="12"/>
  <c r="N149" i="12"/>
  <c r="M149" i="12"/>
  <c r="K149" i="12"/>
  <c r="I149" i="12"/>
  <c r="G149" i="12"/>
  <c r="U148" i="12"/>
  <c r="T148" i="12"/>
  <c r="O148" i="12"/>
  <c r="N148" i="12"/>
  <c r="M148" i="12"/>
  <c r="K148" i="12"/>
  <c r="I148" i="12"/>
  <c r="G148" i="12"/>
  <c r="U147" i="12"/>
  <c r="T147" i="12"/>
  <c r="O147" i="12"/>
  <c r="N147" i="12"/>
  <c r="M147" i="12"/>
  <c r="K147" i="12"/>
  <c r="I147" i="12"/>
  <c r="G147" i="12"/>
  <c r="U146" i="12"/>
  <c r="T146" i="12"/>
  <c r="O146" i="12"/>
  <c r="N146" i="12"/>
  <c r="M146" i="12"/>
  <c r="K146" i="12"/>
  <c r="I146" i="12"/>
  <c r="G146" i="12"/>
  <c r="U145" i="12"/>
  <c r="T145" i="12"/>
  <c r="O145" i="12"/>
  <c r="N145" i="12"/>
  <c r="M145" i="12"/>
  <c r="K145" i="12"/>
  <c r="I145" i="12"/>
  <c r="G145" i="12"/>
  <c r="S144" i="12"/>
  <c r="R144" i="12"/>
  <c r="T144" i="12" s="1"/>
  <c r="Q144" i="12"/>
  <c r="P144" i="12"/>
  <c r="L144" i="12"/>
  <c r="J144" i="12"/>
  <c r="H144" i="12"/>
  <c r="F144" i="12"/>
  <c r="E144" i="12"/>
  <c r="M144" i="12" s="1"/>
  <c r="D144" i="12"/>
  <c r="U143" i="12"/>
  <c r="T143" i="12"/>
  <c r="O143" i="12"/>
  <c r="N143" i="12"/>
  <c r="M143" i="12"/>
  <c r="K143" i="12"/>
  <c r="I143" i="12"/>
  <c r="G143" i="12"/>
  <c r="U142" i="12"/>
  <c r="T142" i="12"/>
  <c r="N142" i="12"/>
  <c r="O142" i="12" s="1"/>
  <c r="M142" i="12"/>
  <c r="K142" i="12"/>
  <c r="I142" i="12"/>
  <c r="G142" i="12"/>
  <c r="U141" i="12"/>
  <c r="T141" i="12"/>
  <c r="O141" i="12"/>
  <c r="N141" i="12"/>
  <c r="M141" i="12"/>
  <c r="K141" i="12"/>
  <c r="I141" i="12"/>
  <c r="G141" i="12"/>
  <c r="U140" i="12"/>
  <c r="T140" i="12"/>
  <c r="N140" i="12"/>
  <c r="O140" i="12" s="1"/>
  <c r="M140" i="12"/>
  <c r="K140" i="12"/>
  <c r="I140" i="12"/>
  <c r="G140" i="12"/>
  <c r="U139" i="12"/>
  <c r="T139" i="12"/>
  <c r="N139" i="12"/>
  <c r="O139" i="12" s="1"/>
  <c r="M139" i="12"/>
  <c r="K139" i="12"/>
  <c r="I139" i="12"/>
  <c r="G139" i="12"/>
  <c r="U138" i="12"/>
  <c r="T138" i="12"/>
  <c r="N138" i="12"/>
  <c r="O138" i="12" s="1"/>
  <c r="M138" i="12"/>
  <c r="K138" i="12"/>
  <c r="I138" i="12"/>
  <c r="G138" i="12"/>
  <c r="S137" i="12"/>
  <c r="R137" i="12"/>
  <c r="Q137" i="12"/>
  <c r="P137" i="12"/>
  <c r="U137" i="12" s="1"/>
  <c r="L137" i="12"/>
  <c r="K137" i="12"/>
  <c r="J137" i="12"/>
  <c r="H137" i="12"/>
  <c r="G137" i="12"/>
  <c r="F137" i="12"/>
  <c r="E137" i="12"/>
  <c r="M137" i="12" s="1"/>
  <c r="D137" i="12"/>
  <c r="U136" i="12"/>
  <c r="T136" i="12"/>
  <c r="N136" i="12"/>
  <c r="O136" i="12" s="1"/>
  <c r="M136" i="12"/>
  <c r="K136" i="12"/>
  <c r="I136" i="12"/>
  <c r="G136" i="12"/>
  <c r="U135" i="12"/>
  <c r="T135" i="12"/>
  <c r="O135" i="12"/>
  <c r="N135" i="12"/>
  <c r="M135" i="12"/>
  <c r="K135" i="12"/>
  <c r="I135" i="12"/>
  <c r="G135" i="12"/>
  <c r="U134" i="12"/>
  <c r="T134" i="12"/>
  <c r="N134" i="12"/>
  <c r="O134" i="12" s="1"/>
  <c r="M134" i="12"/>
  <c r="K134" i="12"/>
  <c r="I134" i="12"/>
  <c r="G134" i="12"/>
  <c r="U133" i="12"/>
  <c r="T133" i="12"/>
  <c r="N133" i="12"/>
  <c r="O133" i="12" s="1"/>
  <c r="M133" i="12"/>
  <c r="K133" i="12"/>
  <c r="I133" i="12"/>
  <c r="G133" i="12"/>
  <c r="U132" i="12"/>
  <c r="S132" i="12"/>
  <c r="T132" i="12" s="1"/>
  <c r="R132" i="12"/>
  <c r="Q132" i="12"/>
  <c r="P132" i="12"/>
  <c r="L132" i="12"/>
  <c r="J132" i="12"/>
  <c r="H132" i="12"/>
  <c r="F132" i="12"/>
  <c r="N132" i="12" s="1"/>
  <c r="E132" i="12"/>
  <c r="D132" i="12"/>
  <c r="I132" i="12" s="1"/>
  <c r="U131" i="12"/>
  <c r="T131" i="12"/>
  <c r="O131" i="12"/>
  <c r="N131" i="12"/>
  <c r="M131" i="12"/>
  <c r="K131" i="12"/>
  <c r="I131" i="12"/>
  <c r="G131" i="12"/>
  <c r="U130" i="12"/>
  <c r="T130" i="12"/>
  <c r="O130" i="12"/>
  <c r="N130" i="12"/>
  <c r="M130" i="12"/>
  <c r="K130" i="12"/>
  <c r="I130" i="12"/>
  <c r="G130" i="12"/>
  <c r="U129" i="12"/>
  <c r="T129" i="12"/>
  <c r="O129" i="12"/>
  <c r="N129" i="12"/>
  <c r="M129" i="12"/>
  <c r="K129" i="12"/>
  <c r="I129" i="12"/>
  <c r="G129" i="12"/>
  <c r="U128" i="12"/>
  <c r="T128" i="12"/>
  <c r="O128" i="12"/>
  <c r="N128" i="12"/>
  <c r="M128" i="12"/>
  <c r="K128" i="12"/>
  <c r="I128" i="12"/>
  <c r="G128" i="12"/>
  <c r="U127" i="12"/>
  <c r="T127" i="12"/>
  <c r="O127" i="12"/>
  <c r="N127" i="12"/>
  <c r="M127" i="12"/>
  <c r="K127" i="12"/>
  <c r="I127" i="12"/>
  <c r="G127" i="12"/>
  <c r="U126" i="12"/>
  <c r="S126" i="12"/>
  <c r="T126" i="12" s="1"/>
  <c r="R126" i="12"/>
  <c r="Q126" i="12"/>
  <c r="P126" i="12"/>
  <c r="L126" i="12"/>
  <c r="J126" i="12"/>
  <c r="H126" i="12"/>
  <c r="F126" i="12"/>
  <c r="G126" i="12" s="1"/>
  <c r="E126" i="12"/>
  <c r="K126" i="12" s="1"/>
  <c r="D126" i="12"/>
  <c r="U125" i="12"/>
  <c r="T125" i="12"/>
  <c r="O125" i="12"/>
  <c r="N125" i="12"/>
  <c r="M125" i="12"/>
  <c r="K125" i="12"/>
  <c r="I125" i="12"/>
  <c r="G125" i="12"/>
  <c r="U124" i="12"/>
  <c r="T124" i="12"/>
  <c r="O124" i="12"/>
  <c r="N124" i="12"/>
  <c r="M124" i="12"/>
  <c r="K124" i="12"/>
  <c r="I124" i="12"/>
  <c r="G124" i="12"/>
  <c r="U123" i="12"/>
  <c r="T123" i="12"/>
  <c r="O123" i="12"/>
  <c r="N123" i="12"/>
  <c r="M123" i="12"/>
  <c r="K123" i="12"/>
  <c r="I123" i="12"/>
  <c r="G123" i="12"/>
  <c r="U122" i="12"/>
  <c r="T122" i="12"/>
  <c r="O122" i="12"/>
  <c r="N122" i="12"/>
  <c r="M122" i="12"/>
  <c r="K122" i="12"/>
  <c r="I122" i="12"/>
  <c r="G122" i="12"/>
  <c r="S121" i="12"/>
  <c r="R121" i="12"/>
  <c r="Q121" i="12"/>
  <c r="P121" i="12"/>
  <c r="L121" i="12"/>
  <c r="J121" i="12"/>
  <c r="I121" i="12"/>
  <c r="H121" i="12"/>
  <c r="F121" i="12"/>
  <c r="N121" i="12" s="1"/>
  <c r="E121" i="12"/>
  <c r="D121" i="12"/>
  <c r="G121" i="12" s="1"/>
  <c r="U120" i="12"/>
  <c r="T120" i="12"/>
  <c r="O120" i="12"/>
  <c r="N120" i="12"/>
  <c r="M120" i="12"/>
  <c r="K120" i="12"/>
  <c r="I120" i="12"/>
  <c r="G120" i="12"/>
  <c r="U119" i="12"/>
  <c r="T119" i="12"/>
  <c r="O119" i="12"/>
  <c r="N119" i="12"/>
  <c r="M119" i="12"/>
  <c r="K119" i="12"/>
  <c r="I119" i="12"/>
  <c r="G119" i="12"/>
  <c r="U118" i="12"/>
  <c r="T118" i="12"/>
  <c r="O118" i="12"/>
  <c r="N118" i="12"/>
  <c r="M118" i="12"/>
  <c r="K118" i="12"/>
  <c r="I118" i="12"/>
  <c r="G118" i="12"/>
  <c r="U117" i="12"/>
  <c r="T117" i="12"/>
  <c r="O117" i="12"/>
  <c r="N117" i="12"/>
  <c r="M117" i="12"/>
  <c r="K117" i="12"/>
  <c r="I117" i="12"/>
  <c r="G117" i="12"/>
  <c r="U116" i="12"/>
  <c r="T116" i="12"/>
  <c r="O116" i="12"/>
  <c r="N116" i="12"/>
  <c r="M116" i="12"/>
  <c r="K116" i="12"/>
  <c r="I116" i="12"/>
  <c r="G116" i="12"/>
  <c r="U115" i="12"/>
  <c r="T115" i="12"/>
  <c r="O115" i="12"/>
  <c r="N115" i="12"/>
  <c r="M115" i="12"/>
  <c r="K115" i="12"/>
  <c r="I115" i="12"/>
  <c r="G115" i="12"/>
  <c r="U114" i="12"/>
  <c r="T114" i="12"/>
  <c r="O114" i="12"/>
  <c r="N114" i="12"/>
  <c r="M114" i="12"/>
  <c r="K114" i="12"/>
  <c r="I114" i="12"/>
  <c r="G114" i="12"/>
  <c r="U113" i="12"/>
  <c r="T113" i="12"/>
  <c r="O113" i="12"/>
  <c r="N113" i="12"/>
  <c r="M113" i="12"/>
  <c r="K113" i="12"/>
  <c r="I113" i="12"/>
  <c r="G113" i="12"/>
  <c r="S112" i="12"/>
  <c r="R112" i="12"/>
  <c r="Q112" i="12"/>
  <c r="P112" i="12"/>
  <c r="L112" i="12"/>
  <c r="J112" i="12"/>
  <c r="U112" i="12" s="1"/>
  <c r="H112" i="12"/>
  <c r="G112" i="12"/>
  <c r="F112" i="12"/>
  <c r="E112" i="12"/>
  <c r="D112" i="12"/>
  <c r="I112" i="12" s="1"/>
  <c r="U111" i="12"/>
  <c r="T111" i="12"/>
  <c r="O111" i="12"/>
  <c r="N111" i="12"/>
  <c r="M111" i="12"/>
  <c r="K111" i="12"/>
  <c r="I111" i="12"/>
  <c r="G111" i="12"/>
  <c r="U110" i="12"/>
  <c r="T110" i="12"/>
  <c r="O110" i="12"/>
  <c r="N110" i="12"/>
  <c r="M110" i="12"/>
  <c r="K110" i="12"/>
  <c r="I110" i="12"/>
  <c r="G110" i="12"/>
  <c r="U109" i="12"/>
  <c r="T109" i="12"/>
  <c r="O109" i="12"/>
  <c r="N109" i="12"/>
  <c r="M109" i="12"/>
  <c r="K109" i="12"/>
  <c r="I109" i="12"/>
  <c r="G109" i="12"/>
  <c r="U108" i="12"/>
  <c r="T108" i="12"/>
  <c r="O108" i="12"/>
  <c r="N108" i="12"/>
  <c r="M108" i="12"/>
  <c r="K108" i="12"/>
  <c r="I108" i="12"/>
  <c r="G108" i="12"/>
  <c r="U107" i="12"/>
  <c r="T107" i="12"/>
  <c r="O107" i="12"/>
  <c r="N107" i="12"/>
  <c r="M107" i="12"/>
  <c r="K107" i="12"/>
  <c r="I107" i="12"/>
  <c r="G107" i="12"/>
  <c r="T106" i="12"/>
  <c r="S106" i="12"/>
  <c r="R106" i="12"/>
  <c r="Q106" i="12"/>
  <c r="P106" i="12"/>
  <c r="U106" i="12" s="1"/>
  <c r="L106" i="12"/>
  <c r="J106" i="12"/>
  <c r="H106" i="12"/>
  <c r="F106" i="12"/>
  <c r="E106" i="12"/>
  <c r="D106" i="12"/>
  <c r="G106" i="12" s="1"/>
  <c r="U105" i="12"/>
  <c r="T105" i="12"/>
  <c r="N105" i="12"/>
  <c r="O105" i="12" s="1"/>
  <c r="M105" i="12"/>
  <c r="K105" i="12"/>
  <c r="I105" i="12"/>
  <c r="G105" i="12"/>
  <c r="S102" i="12"/>
  <c r="T102" i="12" s="1"/>
  <c r="R102" i="12"/>
  <c r="Q102" i="12"/>
  <c r="P102" i="12"/>
  <c r="L102" i="12"/>
  <c r="J102" i="12"/>
  <c r="U102" i="12" s="1"/>
  <c r="I102" i="12"/>
  <c r="H102" i="12"/>
  <c r="G102" i="12"/>
  <c r="F102" i="12"/>
  <c r="E102" i="12"/>
  <c r="M102" i="12" s="1"/>
  <c r="D102" i="12"/>
  <c r="S101" i="12"/>
  <c r="R101" i="12"/>
  <c r="T101" i="12" s="1"/>
  <c r="Q101" i="12"/>
  <c r="P101" i="12"/>
  <c r="U101" i="12" s="1"/>
  <c r="L101" i="12"/>
  <c r="J101" i="12"/>
  <c r="H101" i="12"/>
  <c r="I101" i="12" s="1"/>
  <c r="F101" i="12"/>
  <c r="E101" i="12"/>
  <c r="D101" i="12"/>
  <c r="G101" i="12" s="1"/>
  <c r="U100" i="12"/>
  <c r="T100" i="12"/>
  <c r="O100" i="12"/>
  <c r="N100" i="12"/>
  <c r="M100" i="12"/>
  <c r="K100" i="12"/>
  <c r="I100" i="12"/>
  <c r="G100" i="12"/>
  <c r="U99" i="12"/>
  <c r="T99" i="12"/>
  <c r="N99" i="12"/>
  <c r="O99" i="12" s="1"/>
  <c r="M99" i="12"/>
  <c r="K99" i="12"/>
  <c r="I99" i="12"/>
  <c r="G99" i="12"/>
  <c r="U98" i="12"/>
  <c r="T98" i="12"/>
  <c r="N98" i="12"/>
  <c r="O98" i="12" s="1"/>
  <c r="M98" i="12"/>
  <c r="K98" i="12"/>
  <c r="I98" i="12"/>
  <c r="G98" i="12"/>
  <c r="U97" i="12"/>
  <c r="T97" i="12"/>
  <c r="N97" i="12"/>
  <c r="O97" i="12" s="1"/>
  <c r="M97" i="12"/>
  <c r="K97" i="12"/>
  <c r="I97" i="12"/>
  <c r="G97" i="12"/>
  <c r="S96" i="12"/>
  <c r="R96" i="12"/>
  <c r="Q96" i="12"/>
  <c r="P96" i="12"/>
  <c r="L96" i="12"/>
  <c r="J96" i="12"/>
  <c r="H96" i="12"/>
  <c r="G96" i="12"/>
  <c r="F96" i="12"/>
  <c r="E96" i="12"/>
  <c r="D96" i="12"/>
  <c r="I96" i="12" s="1"/>
  <c r="U95" i="12"/>
  <c r="T95" i="12"/>
  <c r="O95" i="12"/>
  <c r="N95" i="12"/>
  <c r="M95" i="12"/>
  <c r="K95" i="12"/>
  <c r="I95" i="12"/>
  <c r="G95" i="12"/>
  <c r="U94" i="12"/>
  <c r="T94" i="12"/>
  <c r="O94" i="12"/>
  <c r="N94" i="12"/>
  <c r="M94" i="12"/>
  <c r="K94" i="12"/>
  <c r="I94" i="12"/>
  <c r="G94" i="12"/>
  <c r="U93" i="12"/>
  <c r="T93" i="12"/>
  <c r="O93" i="12"/>
  <c r="N93" i="12"/>
  <c r="M93" i="12"/>
  <c r="K93" i="12"/>
  <c r="I93" i="12"/>
  <c r="G93" i="12"/>
  <c r="U92" i="12"/>
  <c r="T92" i="12"/>
  <c r="O92" i="12"/>
  <c r="N92" i="12"/>
  <c r="M92" i="12"/>
  <c r="K92" i="12"/>
  <c r="I92" i="12"/>
  <c r="G92" i="12"/>
  <c r="S91" i="12"/>
  <c r="T91" i="12" s="1"/>
  <c r="R91" i="12"/>
  <c r="Q91" i="12"/>
  <c r="P91" i="12"/>
  <c r="U91" i="12" s="1"/>
  <c r="L91" i="12"/>
  <c r="J91" i="12"/>
  <c r="I91" i="12"/>
  <c r="H91" i="12"/>
  <c r="F91" i="12"/>
  <c r="N91" i="12" s="1"/>
  <c r="O91" i="12" s="1"/>
  <c r="E91" i="12"/>
  <c r="D91" i="12"/>
  <c r="U90" i="12"/>
  <c r="T90" i="12"/>
  <c r="O90" i="12"/>
  <c r="N90" i="12"/>
  <c r="M90" i="12"/>
  <c r="K90" i="12"/>
  <c r="I90" i="12"/>
  <c r="G90" i="12"/>
  <c r="U89" i="12"/>
  <c r="T89" i="12"/>
  <c r="O89" i="12"/>
  <c r="N89" i="12"/>
  <c r="M89" i="12"/>
  <c r="K89" i="12"/>
  <c r="I89" i="12"/>
  <c r="G89" i="12"/>
  <c r="U88" i="12"/>
  <c r="T88" i="12"/>
  <c r="O88" i="12"/>
  <c r="N88" i="12"/>
  <c r="M88" i="12"/>
  <c r="K88" i="12"/>
  <c r="I88" i="12"/>
  <c r="G88" i="12"/>
  <c r="U85" i="12"/>
  <c r="S85" i="12"/>
  <c r="T85" i="12" s="1"/>
  <c r="R85" i="12"/>
  <c r="Q85" i="12"/>
  <c r="P85" i="12"/>
  <c r="L85" i="12"/>
  <c r="K85" i="12"/>
  <c r="J85" i="12"/>
  <c r="H85" i="12"/>
  <c r="F85" i="12"/>
  <c r="E85" i="12"/>
  <c r="D85" i="12"/>
  <c r="S84" i="12"/>
  <c r="R84" i="12"/>
  <c r="T84" i="12" s="1"/>
  <c r="Q84" i="12"/>
  <c r="P84" i="12"/>
  <c r="L84" i="12"/>
  <c r="J84" i="12"/>
  <c r="H84" i="12"/>
  <c r="G84" i="12"/>
  <c r="F84" i="12"/>
  <c r="E84" i="12"/>
  <c r="M84" i="12" s="1"/>
  <c r="D84" i="12"/>
  <c r="I84" i="12" s="1"/>
  <c r="U83" i="12"/>
  <c r="T83" i="12"/>
  <c r="O83" i="12"/>
  <c r="N83" i="12"/>
  <c r="M83" i="12"/>
  <c r="K83" i="12"/>
  <c r="I83" i="12"/>
  <c r="G83" i="12"/>
  <c r="U82" i="12"/>
  <c r="T82" i="12"/>
  <c r="O82" i="12"/>
  <c r="N82" i="12"/>
  <c r="M82" i="12"/>
  <c r="K82" i="12"/>
  <c r="I82" i="12"/>
  <c r="G82" i="12"/>
  <c r="U81" i="12"/>
  <c r="T81" i="12"/>
  <c r="O81" i="12"/>
  <c r="N81" i="12"/>
  <c r="M81" i="12"/>
  <c r="K81" i="12"/>
  <c r="I81" i="12"/>
  <c r="G81" i="12"/>
  <c r="U80" i="12"/>
  <c r="T80" i="12"/>
  <c r="O80" i="12"/>
  <c r="N80" i="12"/>
  <c r="M80" i="12"/>
  <c r="K80" i="12"/>
  <c r="I80" i="12"/>
  <c r="G80" i="12"/>
  <c r="U79" i="12"/>
  <c r="T79" i="12"/>
  <c r="O79" i="12"/>
  <c r="N79" i="12"/>
  <c r="M79" i="12"/>
  <c r="K79" i="12"/>
  <c r="I79" i="12"/>
  <c r="G79" i="12"/>
  <c r="S78" i="12"/>
  <c r="R78" i="12"/>
  <c r="T78" i="12" s="1"/>
  <c r="Q78" i="12"/>
  <c r="P78" i="12"/>
  <c r="L78" i="12"/>
  <c r="J78" i="12"/>
  <c r="U78" i="12" s="1"/>
  <c r="I78" i="12"/>
  <c r="H78" i="12"/>
  <c r="F78" i="12"/>
  <c r="G78" i="12" s="1"/>
  <c r="E78" i="12"/>
  <c r="D78" i="12"/>
  <c r="U77" i="12"/>
  <c r="T77" i="12"/>
  <c r="O77" i="12"/>
  <c r="N77" i="12"/>
  <c r="M77" i="12"/>
  <c r="K77" i="12"/>
  <c r="I77" i="12"/>
  <c r="G77" i="12"/>
  <c r="U76" i="12"/>
  <c r="T76" i="12"/>
  <c r="O76" i="12"/>
  <c r="N76" i="12"/>
  <c r="M76" i="12"/>
  <c r="K76" i="12"/>
  <c r="I76" i="12"/>
  <c r="G76" i="12"/>
  <c r="U75" i="12"/>
  <c r="T75" i="12"/>
  <c r="O75" i="12"/>
  <c r="N75" i="12"/>
  <c r="M75" i="12"/>
  <c r="K75" i="12"/>
  <c r="I75" i="12"/>
  <c r="G75" i="12"/>
  <c r="U74" i="12"/>
  <c r="T74" i="12"/>
  <c r="O74" i="12"/>
  <c r="N74" i="12"/>
  <c r="M74" i="12"/>
  <c r="K74" i="12"/>
  <c r="I74" i="12"/>
  <c r="G74" i="12"/>
  <c r="U73" i="12"/>
  <c r="T73" i="12"/>
  <c r="O73" i="12"/>
  <c r="N73" i="12"/>
  <c r="M73" i="12"/>
  <c r="K73" i="12"/>
  <c r="I73" i="12"/>
  <c r="G73" i="12"/>
  <c r="U72" i="12"/>
  <c r="T72" i="12"/>
  <c r="O72" i="12"/>
  <c r="N72" i="12"/>
  <c r="M72" i="12"/>
  <c r="K72" i="12"/>
  <c r="I72" i="12"/>
  <c r="G72" i="12"/>
  <c r="U71" i="12"/>
  <c r="T71" i="12"/>
  <c r="O71" i="12"/>
  <c r="N71" i="12"/>
  <c r="M71" i="12"/>
  <c r="K71" i="12"/>
  <c r="I71" i="12"/>
  <c r="G71" i="12"/>
  <c r="U70" i="12"/>
  <c r="S70" i="12"/>
  <c r="T70" i="12" s="1"/>
  <c r="R70" i="12"/>
  <c r="Q70" i="12"/>
  <c r="P70" i="12"/>
  <c r="L70" i="12"/>
  <c r="J70" i="12"/>
  <c r="H70" i="12"/>
  <c r="F70" i="12"/>
  <c r="E70" i="12"/>
  <c r="K70" i="12" s="1"/>
  <c r="D70" i="12"/>
  <c r="U69" i="12"/>
  <c r="T69" i="12"/>
  <c r="O69" i="12"/>
  <c r="N69" i="12"/>
  <c r="M69" i="12"/>
  <c r="K69" i="12"/>
  <c r="I69" i="12"/>
  <c r="G69" i="12"/>
  <c r="U68" i="12"/>
  <c r="T68" i="12"/>
  <c r="O68" i="12"/>
  <c r="N68" i="12"/>
  <c r="M68" i="12"/>
  <c r="K68" i="12"/>
  <c r="I68" i="12"/>
  <c r="G68" i="12"/>
  <c r="U67" i="12"/>
  <c r="T67" i="12"/>
  <c r="O67" i="12"/>
  <c r="N67" i="12"/>
  <c r="M67" i="12"/>
  <c r="K67" i="12"/>
  <c r="I67" i="12"/>
  <c r="G67" i="12"/>
  <c r="U66" i="12"/>
  <c r="T66" i="12"/>
  <c r="O66" i="12"/>
  <c r="N66" i="12"/>
  <c r="M66" i="12"/>
  <c r="K66" i="12"/>
  <c r="I66" i="12"/>
  <c r="G66" i="12"/>
  <c r="U65" i="12"/>
  <c r="T65" i="12"/>
  <c r="O65" i="12"/>
  <c r="N65" i="12"/>
  <c r="M65" i="12"/>
  <c r="K65" i="12"/>
  <c r="I65" i="12"/>
  <c r="G65" i="12"/>
  <c r="U64" i="12"/>
  <c r="T64" i="12"/>
  <c r="O64" i="12"/>
  <c r="N64" i="12"/>
  <c r="M64" i="12"/>
  <c r="K64" i="12"/>
  <c r="I64" i="12"/>
  <c r="G64" i="12"/>
  <c r="S63" i="12"/>
  <c r="T63" i="12" s="1"/>
  <c r="R63" i="12"/>
  <c r="Q63" i="12"/>
  <c r="P63" i="12"/>
  <c r="U63" i="12" s="1"/>
  <c r="L63" i="12"/>
  <c r="J63" i="12"/>
  <c r="H63" i="12"/>
  <c r="F63" i="12"/>
  <c r="E63" i="12"/>
  <c r="K63" i="12" s="1"/>
  <c r="D63" i="12"/>
  <c r="U62" i="12"/>
  <c r="T62" i="12"/>
  <c r="O62" i="12"/>
  <c r="N62" i="12"/>
  <c r="M62" i="12"/>
  <c r="K62" i="12"/>
  <c r="I62" i="12"/>
  <c r="G62" i="12"/>
  <c r="U61" i="12"/>
  <c r="T61" i="12"/>
  <c r="N61" i="12"/>
  <c r="O61" i="12" s="1"/>
  <c r="M61" i="12"/>
  <c r="K61" i="12"/>
  <c r="I61" i="12"/>
  <c r="G61" i="12"/>
  <c r="U60" i="12"/>
  <c r="T60" i="12"/>
  <c r="N60" i="12"/>
  <c r="O60" i="12" s="1"/>
  <c r="M60" i="12"/>
  <c r="K60" i="12"/>
  <c r="I60" i="12"/>
  <c r="G60" i="12"/>
  <c r="U59" i="12"/>
  <c r="T59" i="12"/>
  <c r="N59" i="12"/>
  <c r="O59" i="12" s="1"/>
  <c r="M59" i="12"/>
  <c r="K59" i="12"/>
  <c r="I59" i="12"/>
  <c r="G59" i="12"/>
  <c r="S58" i="12"/>
  <c r="R58" i="12"/>
  <c r="Q58" i="12"/>
  <c r="P58" i="12"/>
  <c r="L58" i="12"/>
  <c r="K58" i="12"/>
  <c r="J58" i="12"/>
  <c r="U58" i="12" s="1"/>
  <c r="I58" i="12"/>
  <c r="H58" i="12"/>
  <c r="F58" i="12"/>
  <c r="E58" i="12"/>
  <c r="D58" i="12"/>
  <c r="G58" i="12" s="1"/>
  <c r="U57" i="12"/>
  <c r="T57" i="12"/>
  <c r="O57" i="12"/>
  <c r="N57" i="12"/>
  <c r="M57" i="12"/>
  <c r="K57" i="12"/>
  <c r="I57" i="12"/>
  <c r="G57" i="12"/>
  <c r="U54" i="12"/>
  <c r="S54" i="12"/>
  <c r="R54" i="12"/>
  <c r="Q54" i="12"/>
  <c r="P54" i="12"/>
  <c r="L54" i="12"/>
  <c r="J54" i="12"/>
  <c r="H54" i="12"/>
  <c r="F54" i="12"/>
  <c r="N54" i="12" s="1"/>
  <c r="E54" i="12"/>
  <c r="K54" i="12" s="1"/>
  <c r="D54" i="12"/>
  <c r="I54" i="12" s="1"/>
  <c r="S53" i="12"/>
  <c r="R53" i="12"/>
  <c r="Q53" i="12"/>
  <c r="P53" i="12"/>
  <c r="U53" i="12" s="1"/>
  <c r="L53" i="12"/>
  <c r="K53" i="12"/>
  <c r="J53" i="12"/>
  <c r="H53" i="12"/>
  <c r="F53" i="12"/>
  <c r="G53" i="12" s="1"/>
  <c r="E53" i="12"/>
  <c r="D53" i="12"/>
  <c r="I53" i="12" s="1"/>
  <c r="U52" i="12"/>
  <c r="T52" i="12"/>
  <c r="O52" i="12"/>
  <c r="N52" i="12"/>
  <c r="M52" i="12"/>
  <c r="K52" i="12"/>
  <c r="I52" i="12"/>
  <c r="G52" i="12"/>
  <c r="U51" i="12"/>
  <c r="T51" i="12"/>
  <c r="O51" i="12"/>
  <c r="N51" i="12"/>
  <c r="M51" i="12"/>
  <c r="K51" i="12"/>
  <c r="I51" i="12"/>
  <c r="G51" i="12"/>
  <c r="U50" i="12"/>
  <c r="T50" i="12"/>
  <c r="O50" i="12"/>
  <c r="N50" i="12"/>
  <c r="M50" i="12"/>
  <c r="K50" i="12"/>
  <c r="I50" i="12"/>
  <c r="G50" i="12"/>
  <c r="U49" i="12"/>
  <c r="T49" i="12"/>
  <c r="O49" i="12"/>
  <c r="N49" i="12"/>
  <c r="M49" i="12"/>
  <c r="K49" i="12"/>
  <c r="I49" i="12"/>
  <c r="G49" i="12"/>
  <c r="U48" i="12"/>
  <c r="T48" i="12"/>
  <c r="O48" i="12"/>
  <c r="N48" i="12"/>
  <c r="M48" i="12"/>
  <c r="K48" i="12"/>
  <c r="I48" i="12"/>
  <c r="G48" i="12"/>
  <c r="S47" i="12"/>
  <c r="T47" i="12" s="1"/>
  <c r="R47" i="12"/>
  <c r="Q47" i="12"/>
  <c r="P47" i="12"/>
  <c r="L47" i="12"/>
  <c r="J47" i="12"/>
  <c r="H47" i="12"/>
  <c r="F47" i="12"/>
  <c r="E47" i="12"/>
  <c r="M47" i="12" s="1"/>
  <c r="D47" i="12"/>
  <c r="U46" i="12"/>
  <c r="T46" i="12"/>
  <c r="O46" i="12"/>
  <c r="N46" i="12"/>
  <c r="M46" i="12"/>
  <c r="K46" i="12"/>
  <c r="I46" i="12"/>
  <c r="G46" i="12"/>
  <c r="U45" i="12"/>
  <c r="T45" i="12"/>
  <c r="N45" i="12"/>
  <c r="O45" i="12" s="1"/>
  <c r="M45" i="12"/>
  <c r="K45" i="12"/>
  <c r="I45" i="12"/>
  <c r="G45" i="12"/>
  <c r="U44" i="12"/>
  <c r="T44" i="12"/>
  <c r="O44" i="12"/>
  <c r="N44" i="12"/>
  <c r="M44" i="12"/>
  <c r="K44" i="12"/>
  <c r="I44" i="12"/>
  <c r="G44" i="12"/>
  <c r="U43" i="12"/>
  <c r="T43" i="12"/>
  <c r="N43" i="12"/>
  <c r="O43" i="12" s="1"/>
  <c r="M43" i="12"/>
  <c r="K43" i="12"/>
  <c r="I43" i="12"/>
  <c r="G43" i="12"/>
  <c r="U42" i="12"/>
  <c r="T42" i="12"/>
  <c r="O42" i="12"/>
  <c r="N42" i="12"/>
  <c r="M42" i="12"/>
  <c r="K42" i="12"/>
  <c r="I42" i="12"/>
  <c r="G42" i="12"/>
  <c r="U41" i="12"/>
  <c r="T41" i="12"/>
  <c r="N41" i="12"/>
  <c r="O41" i="12" s="1"/>
  <c r="M41" i="12"/>
  <c r="K41" i="12"/>
  <c r="I41" i="12"/>
  <c r="G41" i="12"/>
  <c r="S40" i="12"/>
  <c r="R40" i="12"/>
  <c r="Q40" i="12"/>
  <c r="P40" i="12"/>
  <c r="U40" i="12" s="1"/>
  <c r="L40" i="12"/>
  <c r="K40" i="12"/>
  <c r="J40" i="12"/>
  <c r="H40" i="12"/>
  <c r="G40" i="12"/>
  <c r="F40" i="12"/>
  <c r="E40" i="12"/>
  <c r="D40" i="12"/>
  <c r="U39" i="12"/>
  <c r="T39" i="12"/>
  <c r="O39" i="12"/>
  <c r="N39" i="12"/>
  <c r="M39" i="12"/>
  <c r="K39" i="12"/>
  <c r="I39" i="12"/>
  <c r="G39" i="12"/>
  <c r="U38" i="12"/>
  <c r="T38" i="12"/>
  <c r="N38" i="12"/>
  <c r="O38" i="12" s="1"/>
  <c r="M38" i="12"/>
  <c r="K38" i="12"/>
  <c r="I38" i="12"/>
  <c r="G38" i="12"/>
  <c r="U37" i="12"/>
  <c r="T37" i="12"/>
  <c r="N37" i="12"/>
  <c r="O37" i="12" s="1"/>
  <c r="M37" i="12"/>
  <c r="K37" i="12"/>
  <c r="I37" i="12"/>
  <c r="G37" i="12"/>
  <c r="U36" i="12"/>
  <c r="T36" i="12"/>
  <c r="N36" i="12"/>
  <c r="O36" i="12" s="1"/>
  <c r="M36" i="12"/>
  <c r="K36" i="12"/>
  <c r="I36" i="12"/>
  <c r="G36" i="12"/>
  <c r="S35" i="12"/>
  <c r="R35" i="12"/>
  <c r="Q35" i="12"/>
  <c r="P35" i="12"/>
  <c r="L35" i="12"/>
  <c r="J35" i="12"/>
  <c r="U35" i="12" s="1"/>
  <c r="H35" i="12"/>
  <c r="F35" i="12"/>
  <c r="E35" i="12"/>
  <c r="D35" i="12"/>
  <c r="U34" i="12"/>
  <c r="T34" i="12"/>
  <c r="O34" i="12"/>
  <c r="N34" i="12"/>
  <c r="M34" i="12"/>
  <c r="K34" i="12"/>
  <c r="I34" i="12"/>
  <c r="G34" i="12"/>
  <c r="U33" i="12"/>
  <c r="T33" i="12"/>
  <c r="O33" i="12"/>
  <c r="N33" i="12"/>
  <c r="M33" i="12"/>
  <c r="K33" i="12"/>
  <c r="I33" i="12"/>
  <c r="G33" i="12"/>
  <c r="U32" i="12"/>
  <c r="T32" i="12"/>
  <c r="O32" i="12"/>
  <c r="N32" i="12"/>
  <c r="M32" i="12"/>
  <c r="K32" i="12"/>
  <c r="I32" i="12"/>
  <c r="G32" i="12"/>
  <c r="U31" i="12"/>
  <c r="T31" i="12"/>
  <c r="O31" i="12"/>
  <c r="N31" i="12"/>
  <c r="M31" i="12"/>
  <c r="K31" i="12"/>
  <c r="I31" i="12"/>
  <c r="G31" i="12"/>
  <c r="U30" i="12"/>
  <c r="T30" i="12"/>
  <c r="O30" i="12"/>
  <c r="N30" i="12"/>
  <c r="M30" i="12"/>
  <c r="K30" i="12"/>
  <c r="I30" i="12"/>
  <c r="G30" i="12"/>
  <c r="U29" i="12"/>
  <c r="T29" i="12"/>
  <c r="O29" i="12"/>
  <c r="N29" i="12"/>
  <c r="M29" i="12"/>
  <c r="K29" i="12"/>
  <c r="I29" i="12"/>
  <c r="G29" i="12"/>
  <c r="U28" i="12"/>
  <c r="T28" i="12"/>
  <c r="O28" i="12"/>
  <c r="N28" i="12"/>
  <c r="M28" i="12"/>
  <c r="K28" i="12"/>
  <c r="I28" i="12"/>
  <c r="G28" i="12"/>
  <c r="S27" i="12"/>
  <c r="T27" i="12" s="1"/>
  <c r="R27" i="12"/>
  <c r="Q27" i="12"/>
  <c r="P27" i="12"/>
  <c r="U27" i="12" s="1"/>
  <c r="L27" i="12"/>
  <c r="J27" i="12"/>
  <c r="K27" i="12" s="1"/>
  <c r="H27" i="12"/>
  <c r="F27" i="12"/>
  <c r="N27" i="12" s="1"/>
  <c r="O27" i="12" s="1"/>
  <c r="E27" i="12"/>
  <c r="D27" i="12"/>
  <c r="I27" i="12" s="1"/>
  <c r="U26" i="12"/>
  <c r="T26" i="12"/>
  <c r="O26" i="12"/>
  <c r="N26" i="12"/>
  <c r="M26" i="12"/>
  <c r="K26" i="12"/>
  <c r="I26" i="12"/>
  <c r="G26" i="12"/>
  <c r="U25" i="12"/>
  <c r="T25" i="12"/>
  <c r="N25" i="12"/>
  <c r="O25" i="12" s="1"/>
  <c r="M25" i="12"/>
  <c r="K25" i="12"/>
  <c r="I25" i="12"/>
  <c r="G25" i="12"/>
  <c r="U24" i="12"/>
  <c r="T24" i="12"/>
  <c r="N24" i="12"/>
  <c r="O24" i="12" s="1"/>
  <c r="M24" i="12"/>
  <c r="K24" i="12"/>
  <c r="I24" i="12"/>
  <c r="G24" i="12"/>
  <c r="U23" i="12"/>
  <c r="T23" i="12"/>
  <c r="O23" i="12"/>
  <c r="N23" i="12"/>
  <c r="M23" i="12"/>
  <c r="K23" i="12"/>
  <c r="I23" i="12"/>
  <c r="G23" i="12"/>
  <c r="U22" i="12"/>
  <c r="T22" i="12"/>
  <c r="O22" i="12"/>
  <c r="N22" i="12"/>
  <c r="M22" i="12"/>
  <c r="K22" i="12"/>
  <c r="I22" i="12"/>
  <c r="G22" i="12"/>
  <c r="U21" i="12"/>
  <c r="T21" i="12"/>
  <c r="O21" i="12"/>
  <c r="N21" i="12"/>
  <c r="M21" i="12"/>
  <c r="K21" i="12"/>
  <c r="I21" i="12"/>
  <c r="G21" i="12"/>
  <c r="U20" i="12"/>
  <c r="T20" i="12"/>
  <c r="O20" i="12"/>
  <c r="N20" i="12"/>
  <c r="M20" i="12"/>
  <c r="K20" i="12"/>
  <c r="I20" i="12"/>
  <c r="G20" i="12"/>
  <c r="U19" i="12"/>
  <c r="S19" i="12"/>
  <c r="R19" i="12"/>
  <c r="Q19" i="12"/>
  <c r="P19" i="12"/>
  <c r="L19" i="12"/>
  <c r="K19" i="12"/>
  <c r="J19" i="12"/>
  <c r="I19" i="12"/>
  <c r="H19" i="12"/>
  <c r="F19" i="12"/>
  <c r="E19" i="12"/>
  <c r="D19" i="12"/>
  <c r="G19" i="12" s="1"/>
  <c r="U18" i="12"/>
  <c r="T18" i="12"/>
  <c r="O18" i="12"/>
  <c r="N18" i="12"/>
  <c r="M18" i="12"/>
  <c r="K18" i="12"/>
  <c r="I18" i="12"/>
  <c r="G18" i="12"/>
  <c r="U17" i="12"/>
  <c r="T17" i="12"/>
  <c r="O17" i="12"/>
  <c r="N17" i="12"/>
  <c r="M17" i="12"/>
  <c r="K17" i="12"/>
  <c r="I17" i="12"/>
  <c r="G17" i="12"/>
  <c r="U16" i="12"/>
  <c r="T16" i="12"/>
  <c r="O16" i="12"/>
  <c r="N16" i="12"/>
  <c r="M16" i="12"/>
  <c r="K16" i="12"/>
  <c r="I16" i="12"/>
  <c r="G16" i="12"/>
  <c r="U15" i="12"/>
  <c r="T15" i="12"/>
  <c r="O15" i="12"/>
  <c r="N15" i="12"/>
  <c r="M15" i="12"/>
  <c r="K15" i="12"/>
  <c r="I15" i="12"/>
  <c r="G15" i="12"/>
  <c r="U14" i="12"/>
  <c r="T14" i="12"/>
  <c r="O14" i="12"/>
  <c r="N14" i="12"/>
  <c r="M14" i="12"/>
  <c r="K14" i="12"/>
  <c r="I14" i="12"/>
  <c r="G14" i="12"/>
  <c r="U13" i="12"/>
  <c r="T13" i="12"/>
  <c r="O13" i="12"/>
  <c r="N13" i="12"/>
  <c r="M13" i="12"/>
  <c r="K13" i="12"/>
  <c r="I13" i="12"/>
  <c r="G13" i="12"/>
  <c r="U12" i="12"/>
  <c r="T12" i="12"/>
  <c r="O12" i="12"/>
  <c r="N12" i="12"/>
  <c r="M12" i="12"/>
  <c r="K12" i="12"/>
  <c r="I12" i="12"/>
  <c r="G12" i="12"/>
  <c r="U11" i="12"/>
  <c r="T11" i="12"/>
  <c r="O11" i="12"/>
  <c r="N11" i="12"/>
  <c r="M11" i="12"/>
  <c r="K11" i="12"/>
  <c r="I11" i="12"/>
  <c r="G11" i="12"/>
  <c r="S10" i="12"/>
  <c r="R10" i="12"/>
  <c r="T10" i="12" s="1"/>
  <c r="Q10" i="12"/>
  <c r="P10" i="12"/>
  <c r="U10" i="12" s="1"/>
  <c r="L10" i="12"/>
  <c r="J10" i="12"/>
  <c r="H10" i="12"/>
  <c r="F10" i="12"/>
  <c r="E10" i="12"/>
  <c r="K10" i="12" s="1"/>
  <c r="D10" i="12"/>
  <c r="U9" i="12"/>
  <c r="T9" i="12"/>
  <c r="N9" i="12"/>
  <c r="O9" i="12" s="1"/>
  <c r="M9" i="12"/>
  <c r="K9" i="12"/>
  <c r="I9" i="12"/>
  <c r="G9" i="12"/>
  <c r="U8" i="12"/>
  <c r="T8" i="12"/>
  <c r="N8" i="12"/>
  <c r="O8" i="12" s="1"/>
  <c r="M8" i="12"/>
  <c r="K8" i="12"/>
  <c r="I8" i="12"/>
  <c r="G8" i="12"/>
  <c r="S339" i="11"/>
  <c r="R339" i="11"/>
  <c r="T339" i="11" s="1"/>
  <c r="Q339" i="11"/>
  <c r="P339" i="11"/>
  <c r="L339" i="11"/>
  <c r="J339" i="11"/>
  <c r="I339" i="11"/>
  <c r="H339" i="11"/>
  <c r="F339" i="11"/>
  <c r="N339" i="11" s="1"/>
  <c r="E339" i="11"/>
  <c r="M339" i="11" s="1"/>
  <c r="D339" i="11"/>
  <c r="S338" i="11"/>
  <c r="T338" i="11" s="1"/>
  <c r="R338" i="11"/>
  <c r="Q338" i="11"/>
  <c r="P338" i="11"/>
  <c r="U338" i="11" s="1"/>
  <c r="L338" i="11"/>
  <c r="J338" i="11"/>
  <c r="K338" i="11" s="1"/>
  <c r="H338" i="11"/>
  <c r="F338" i="11"/>
  <c r="E338" i="11"/>
  <c r="D338" i="11"/>
  <c r="S337" i="11"/>
  <c r="R337" i="11"/>
  <c r="T337" i="11" s="1"/>
  <c r="Q337" i="11"/>
  <c r="P337" i="11"/>
  <c r="U337" i="11" s="1"/>
  <c r="L337" i="11"/>
  <c r="J337" i="11"/>
  <c r="H337" i="11"/>
  <c r="G337" i="11"/>
  <c r="F337" i="11"/>
  <c r="E337" i="11"/>
  <c r="M337" i="11" s="1"/>
  <c r="D337" i="11"/>
  <c r="I337" i="11" s="1"/>
  <c r="U336" i="11"/>
  <c r="T336" i="11"/>
  <c r="O336" i="11"/>
  <c r="N336" i="11"/>
  <c r="M336" i="11"/>
  <c r="K336" i="11"/>
  <c r="I336" i="11"/>
  <c r="G336" i="11"/>
  <c r="U335" i="11"/>
  <c r="T335" i="11"/>
  <c r="O335" i="11"/>
  <c r="N335" i="11"/>
  <c r="M335" i="11"/>
  <c r="K335" i="11"/>
  <c r="I335" i="11"/>
  <c r="G335" i="11"/>
  <c r="U334" i="11"/>
  <c r="T334" i="11"/>
  <c r="O334" i="11"/>
  <c r="N334" i="11"/>
  <c r="M334" i="11"/>
  <c r="K334" i="11"/>
  <c r="I334" i="11"/>
  <c r="G334" i="11"/>
  <c r="U333" i="11"/>
  <c r="T333" i="11"/>
  <c r="O333" i="11"/>
  <c r="N333" i="11"/>
  <c r="M333" i="11"/>
  <c r="K333" i="11"/>
  <c r="I333" i="11"/>
  <c r="G333" i="11"/>
  <c r="S332" i="11"/>
  <c r="T332" i="11" s="1"/>
  <c r="R332" i="11"/>
  <c r="Q332" i="11"/>
  <c r="P332" i="11"/>
  <c r="U332" i="11" s="1"/>
  <c r="L332" i="11"/>
  <c r="J332" i="11"/>
  <c r="K332" i="11" s="1"/>
  <c r="H332" i="11"/>
  <c r="F332" i="11"/>
  <c r="E332" i="11"/>
  <c r="D332" i="11"/>
  <c r="I332" i="11" s="1"/>
  <c r="U331" i="11"/>
  <c r="T331" i="11"/>
  <c r="N331" i="11"/>
  <c r="O331" i="11" s="1"/>
  <c r="M331" i="11"/>
  <c r="K331" i="11"/>
  <c r="I331" i="11"/>
  <c r="G331" i="11"/>
  <c r="U330" i="11"/>
  <c r="T330" i="11"/>
  <c r="N330" i="11"/>
  <c r="O330" i="11" s="1"/>
  <c r="M330" i="11"/>
  <c r="K330" i="11"/>
  <c r="I330" i="11"/>
  <c r="G330" i="11"/>
  <c r="U329" i="11"/>
  <c r="T329" i="11"/>
  <c r="O329" i="11"/>
  <c r="N329" i="11"/>
  <c r="M329" i="11"/>
  <c r="K329" i="11"/>
  <c r="I329" i="11"/>
  <c r="G329" i="11"/>
  <c r="U328" i="11"/>
  <c r="T328" i="11"/>
  <c r="O328" i="11"/>
  <c r="N328" i="11"/>
  <c r="M328" i="11"/>
  <c r="K328" i="11"/>
  <c r="I328" i="11"/>
  <c r="G328" i="11"/>
  <c r="U327" i="11"/>
  <c r="T327" i="11"/>
  <c r="N327" i="11"/>
  <c r="O327" i="11" s="1"/>
  <c r="M327" i="11"/>
  <c r="K327" i="11"/>
  <c r="I327" i="11"/>
  <c r="G327" i="11"/>
  <c r="U326" i="11"/>
  <c r="T326" i="11"/>
  <c r="N326" i="11"/>
  <c r="O326" i="11" s="1"/>
  <c r="M326" i="11"/>
  <c r="K326" i="11"/>
  <c r="I326" i="11"/>
  <c r="G326" i="11"/>
  <c r="U325" i="11"/>
  <c r="T325" i="11"/>
  <c r="N325" i="11"/>
  <c r="O325" i="11" s="1"/>
  <c r="M325" i="11"/>
  <c r="K325" i="11"/>
  <c r="I325" i="11"/>
  <c r="G325" i="11"/>
  <c r="U324" i="11"/>
  <c r="T324" i="11"/>
  <c r="O324" i="11"/>
  <c r="N324" i="11"/>
  <c r="M324" i="11"/>
  <c r="K324" i="11"/>
  <c r="I324" i="11"/>
  <c r="G324" i="11"/>
  <c r="S323" i="11"/>
  <c r="R323" i="11"/>
  <c r="Q323" i="11"/>
  <c r="P323" i="11"/>
  <c r="L323" i="11"/>
  <c r="J323" i="11"/>
  <c r="U323" i="11" s="1"/>
  <c r="H323" i="11"/>
  <c r="F323" i="11"/>
  <c r="E323" i="11"/>
  <c r="D323" i="11"/>
  <c r="I323" i="11" s="1"/>
  <c r="U322" i="11"/>
  <c r="T322" i="11"/>
  <c r="O322" i="11"/>
  <c r="N322" i="11"/>
  <c r="M322" i="11"/>
  <c r="K322" i="11"/>
  <c r="I322" i="11"/>
  <c r="G322" i="11"/>
  <c r="U321" i="11"/>
  <c r="T321" i="11"/>
  <c r="O321" i="11"/>
  <c r="N321" i="11"/>
  <c r="M321" i="11"/>
  <c r="K321" i="11"/>
  <c r="I321" i="11"/>
  <c r="G321" i="11"/>
  <c r="U320" i="11"/>
  <c r="T320" i="11"/>
  <c r="O320" i="11"/>
  <c r="N320" i="11"/>
  <c r="M320" i="11"/>
  <c r="K320" i="11"/>
  <c r="I320" i="11"/>
  <c r="G320" i="11"/>
  <c r="U319" i="11"/>
  <c r="T319" i="11"/>
  <c r="O319" i="11"/>
  <c r="N319" i="11"/>
  <c r="M319" i="11"/>
  <c r="K319" i="11"/>
  <c r="I319" i="11"/>
  <c r="G319" i="11"/>
  <c r="U318" i="11"/>
  <c r="T318" i="11"/>
  <c r="O318" i="11"/>
  <c r="N318" i="11"/>
  <c r="M318" i="11"/>
  <c r="K318" i="11"/>
  <c r="I318" i="11"/>
  <c r="G318" i="11"/>
  <c r="S317" i="11"/>
  <c r="R317" i="11"/>
  <c r="Q317" i="11"/>
  <c r="P317" i="11"/>
  <c r="U317" i="11" s="1"/>
  <c r="L317" i="11"/>
  <c r="K317" i="11"/>
  <c r="J317" i="11"/>
  <c r="H317" i="11"/>
  <c r="F317" i="11"/>
  <c r="E317" i="11"/>
  <c r="D317" i="11"/>
  <c r="U316" i="11"/>
  <c r="T316" i="11"/>
  <c r="O316" i="11"/>
  <c r="N316" i="11"/>
  <c r="M316" i="11"/>
  <c r="K316" i="11"/>
  <c r="I316" i="11"/>
  <c r="G316" i="11"/>
  <c r="U315" i="11"/>
  <c r="T315" i="11"/>
  <c r="O315" i="11"/>
  <c r="N315" i="11"/>
  <c r="M315" i="11"/>
  <c r="K315" i="11"/>
  <c r="I315" i="11"/>
  <c r="G315" i="11"/>
  <c r="U314" i="11"/>
  <c r="T314" i="11"/>
  <c r="N314" i="11"/>
  <c r="O314" i="11" s="1"/>
  <c r="M314" i="11"/>
  <c r="K314" i="11"/>
  <c r="I314" i="11"/>
  <c r="G314" i="11"/>
  <c r="U313" i="11"/>
  <c r="T313" i="11"/>
  <c r="N313" i="11"/>
  <c r="O313" i="11" s="1"/>
  <c r="M313" i="11"/>
  <c r="K313" i="11"/>
  <c r="I313" i="11"/>
  <c r="G313" i="11"/>
  <c r="U312" i="11"/>
  <c r="T312" i="11"/>
  <c r="N312" i="11"/>
  <c r="O312" i="11" s="1"/>
  <c r="M312" i="11"/>
  <c r="K312" i="11"/>
  <c r="I312" i="11"/>
  <c r="G312" i="11"/>
  <c r="U311" i="11"/>
  <c r="T311" i="11"/>
  <c r="N311" i="11"/>
  <c r="O311" i="11" s="1"/>
  <c r="M311" i="11"/>
  <c r="K311" i="11"/>
  <c r="I311" i="11"/>
  <c r="G311" i="11"/>
  <c r="S310" i="11"/>
  <c r="R310" i="11"/>
  <c r="Q310" i="11"/>
  <c r="P310" i="11"/>
  <c r="L310" i="11"/>
  <c r="J310" i="11"/>
  <c r="I310" i="11"/>
  <c r="H310" i="11"/>
  <c r="F310" i="11"/>
  <c r="G310" i="11" s="1"/>
  <c r="E310" i="11"/>
  <c r="D310" i="11"/>
  <c r="U309" i="11"/>
  <c r="T309" i="11"/>
  <c r="O309" i="11"/>
  <c r="N309" i="11"/>
  <c r="M309" i="11"/>
  <c r="K309" i="11"/>
  <c r="I309" i="11"/>
  <c r="G309" i="11"/>
  <c r="U308" i="11"/>
  <c r="T308" i="11"/>
  <c r="O308" i="11"/>
  <c r="N308" i="11"/>
  <c r="M308" i="11"/>
  <c r="K308" i="11"/>
  <c r="I308" i="11"/>
  <c r="G308" i="11"/>
  <c r="U307" i="11"/>
  <c r="T307" i="11"/>
  <c r="N307" i="11"/>
  <c r="O307" i="11" s="1"/>
  <c r="M307" i="11"/>
  <c r="K307" i="11"/>
  <c r="I307" i="11"/>
  <c r="G307" i="11"/>
  <c r="U306" i="11"/>
  <c r="T306" i="11"/>
  <c r="O306" i="11"/>
  <c r="N306" i="11"/>
  <c r="M306" i="11"/>
  <c r="K306" i="11"/>
  <c r="I306" i="11"/>
  <c r="G306" i="11"/>
  <c r="U305" i="11"/>
  <c r="T305" i="11"/>
  <c r="O305" i="11"/>
  <c r="N305" i="11"/>
  <c r="M305" i="11"/>
  <c r="K305" i="11"/>
  <c r="I305" i="11"/>
  <c r="G305" i="11"/>
  <c r="U304" i="11"/>
  <c r="T304" i="11"/>
  <c r="O304" i="11"/>
  <c r="N304" i="11"/>
  <c r="M304" i="11"/>
  <c r="K304" i="11"/>
  <c r="I304" i="11"/>
  <c r="G304" i="11"/>
  <c r="S303" i="11"/>
  <c r="R303" i="11"/>
  <c r="Q303" i="11"/>
  <c r="P303" i="11"/>
  <c r="U303" i="11" s="1"/>
  <c r="L303" i="11"/>
  <c r="J303" i="11"/>
  <c r="H303" i="11"/>
  <c r="F303" i="11"/>
  <c r="E303" i="11"/>
  <c r="K303" i="11" s="1"/>
  <c r="D303" i="11"/>
  <c r="U302" i="11"/>
  <c r="T302" i="11"/>
  <c r="N302" i="11"/>
  <c r="O302" i="11" s="1"/>
  <c r="M302" i="11"/>
  <c r="K302" i="11"/>
  <c r="I302" i="11"/>
  <c r="G302" i="11"/>
  <c r="S299" i="11"/>
  <c r="R299" i="11"/>
  <c r="T299" i="11" s="1"/>
  <c r="Q299" i="11"/>
  <c r="P299" i="11"/>
  <c r="L299" i="11"/>
  <c r="J299" i="11"/>
  <c r="H299" i="11"/>
  <c r="I299" i="11" s="1"/>
  <c r="F299" i="11"/>
  <c r="E299" i="11"/>
  <c r="M299" i="11" s="1"/>
  <c r="D299" i="11"/>
  <c r="S298" i="11"/>
  <c r="T298" i="11" s="1"/>
  <c r="R298" i="11"/>
  <c r="Q298" i="11"/>
  <c r="P298" i="11"/>
  <c r="U298" i="11" s="1"/>
  <c r="L298" i="11"/>
  <c r="J298" i="11"/>
  <c r="K298" i="11" s="1"/>
  <c r="H298" i="11"/>
  <c r="F298" i="11"/>
  <c r="E298" i="11"/>
  <c r="D298" i="11"/>
  <c r="I298" i="11" s="1"/>
  <c r="U297" i="11"/>
  <c r="T297" i="11"/>
  <c r="N297" i="11"/>
  <c r="O297" i="11" s="1"/>
  <c r="M297" i="11"/>
  <c r="K297" i="11"/>
  <c r="I297" i="11"/>
  <c r="G297" i="11"/>
  <c r="U296" i="11"/>
  <c r="T296" i="11"/>
  <c r="N296" i="11"/>
  <c r="O296" i="11" s="1"/>
  <c r="M296" i="11"/>
  <c r="K296" i="11"/>
  <c r="I296" i="11"/>
  <c r="G296" i="11"/>
  <c r="U295" i="11"/>
  <c r="T295" i="11"/>
  <c r="O295" i="11"/>
  <c r="N295" i="11"/>
  <c r="M295" i="11"/>
  <c r="K295" i="11"/>
  <c r="I295" i="11"/>
  <c r="G295" i="11"/>
  <c r="U294" i="11"/>
  <c r="T294" i="11"/>
  <c r="O294" i="11"/>
  <c r="N294" i="11"/>
  <c r="M294" i="11"/>
  <c r="K294" i="11"/>
  <c r="I294" i="11"/>
  <c r="G294" i="11"/>
  <c r="U293" i="11"/>
  <c r="T293" i="11"/>
  <c r="N293" i="11"/>
  <c r="O293" i="11" s="1"/>
  <c r="M293" i="11"/>
  <c r="K293" i="11"/>
  <c r="I293" i="11"/>
  <c r="G293" i="11"/>
  <c r="S292" i="11"/>
  <c r="R292" i="11"/>
  <c r="T292" i="11" s="1"/>
  <c r="Q292" i="11"/>
  <c r="P292" i="11"/>
  <c r="U292" i="11" s="1"/>
  <c r="M292" i="11"/>
  <c r="L292" i="11"/>
  <c r="J292" i="11"/>
  <c r="H292" i="11"/>
  <c r="G292" i="11"/>
  <c r="F292" i="11"/>
  <c r="N292" i="11" s="1"/>
  <c r="E292" i="11"/>
  <c r="D292" i="11"/>
  <c r="I292" i="11" s="1"/>
  <c r="U291" i="11"/>
  <c r="T291" i="11"/>
  <c r="O291" i="11"/>
  <c r="N291" i="11"/>
  <c r="M291" i="11"/>
  <c r="K291" i="11"/>
  <c r="I291" i="11"/>
  <c r="G291" i="11"/>
  <c r="U290" i="11"/>
  <c r="T290" i="11"/>
  <c r="O290" i="11"/>
  <c r="N290" i="11"/>
  <c r="M290" i="11"/>
  <c r="K290" i="11"/>
  <c r="I290" i="11"/>
  <c r="G290" i="11"/>
  <c r="U289" i="11"/>
  <c r="T289" i="11"/>
  <c r="O289" i="11"/>
  <c r="N289" i="11"/>
  <c r="M289" i="11"/>
  <c r="K289" i="11"/>
  <c r="I289" i="11"/>
  <c r="G289" i="11"/>
  <c r="U288" i="11"/>
  <c r="T288" i="11"/>
  <c r="O288" i="11"/>
  <c r="N288" i="11"/>
  <c r="M288" i="11"/>
  <c r="K288" i="11"/>
  <c r="I288" i="11"/>
  <c r="G288" i="11"/>
  <c r="U287" i="11"/>
  <c r="T287" i="11"/>
  <c r="O287" i="11"/>
  <c r="N287" i="11"/>
  <c r="M287" i="11"/>
  <c r="K287" i="11"/>
  <c r="I287" i="11"/>
  <c r="G287" i="11"/>
  <c r="U286" i="11"/>
  <c r="T286" i="11"/>
  <c r="O286" i="11"/>
  <c r="N286" i="11"/>
  <c r="M286" i="11"/>
  <c r="K286" i="11"/>
  <c r="I286" i="11"/>
  <c r="G286" i="11"/>
  <c r="S285" i="11"/>
  <c r="R285" i="11"/>
  <c r="Q285" i="11"/>
  <c r="P285" i="11"/>
  <c r="U285" i="11" s="1"/>
  <c r="L285" i="11"/>
  <c r="K285" i="11"/>
  <c r="J285" i="11"/>
  <c r="H285" i="11"/>
  <c r="F285" i="11"/>
  <c r="E285" i="11"/>
  <c r="M285" i="11" s="1"/>
  <c r="D285" i="11"/>
  <c r="U284" i="11"/>
  <c r="T284" i="11"/>
  <c r="O284" i="11"/>
  <c r="N284" i="11"/>
  <c r="M284" i="11"/>
  <c r="K284" i="11"/>
  <c r="I284" i="11"/>
  <c r="G284" i="11"/>
  <c r="U283" i="11"/>
  <c r="T283" i="11"/>
  <c r="O283" i="11"/>
  <c r="N283" i="11"/>
  <c r="M283" i="11"/>
  <c r="K283" i="11"/>
  <c r="I283" i="11"/>
  <c r="G283" i="11"/>
  <c r="U282" i="11"/>
  <c r="T282" i="11"/>
  <c r="O282" i="11"/>
  <c r="N282" i="11"/>
  <c r="M282" i="11"/>
  <c r="K282" i="11"/>
  <c r="I282" i="11"/>
  <c r="G282" i="11"/>
  <c r="U281" i="11"/>
  <c r="T281" i="11"/>
  <c r="O281" i="11"/>
  <c r="N281" i="11"/>
  <c r="M281" i="11"/>
  <c r="K281" i="11"/>
  <c r="I281" i="11"/>
  <c r="G281" i="11"/>
  <c r="U280" i="11"/>
  <c r="T280" i="11"/>
  <c r="O280" i="11"/>
  <c r="N280" i="11"/>
  <c r="M280" i="11"/>
  <c r="K280" i="11"/>
  <c r="I280" i="11"/>
  <c r="G280" i="11"/>
  <c r="U279" i="11"/>
  <c r="T279" i="11"/>
  <c r="N279" i="11"/>
  <c r="O279" i="11" s="1"/>
  <c r="M279" i="11"/>
  <c r="K279" i="11"/>
  <c r="I279" i="11"/>
  <c r="G279" i="11"/>
  <c r="U278" i="11"/>
  <c r="T278" i="11"/>
  <c r="O278" i="11"/>
  <c r="N278" i="11"/>
  <c r="M278" i="11"/>
  <c r="K278" i="11"/>
  <c r="I278" i="11"/>
  <c r="G278" i="11"/>
  <c r="U277" i="11"/>
  <c r="T277" i="11"/>
  <c r="O277" i="11"/>
  <c r="N277" i="11"/>
  <c r="M277" i="11"/>
  <c r="K277" i="11"/>
  <c r="I277" i="11"/>
  <c r="G277" i="11"/>
  <c r="U276" i="11"/>
  <c r="T276" i="11"/>
  <c r="O276" i="11"/>
  <c r="N276" i="11"/>
  <c r="M276" i="11"/>
  <c r="K276" i="11"/>
  <c r="I276" i="11"/>
  <c r="G276" i="11"/>
  <c r="S275" i="11"/>
  <c r="R275" i="11"/>
  <c r="T275" i="11" s="1"/>
  <c r="Q275" i="11"/>
  <c r="P275" i="11"/>
  <c r="L275" i="11"/>
  <c r="J275" i="11"/>
  <c r="H275" i="11"/>
  <c r="F275" i="11"/>
  <c r="E275" i="11"/>
  <c r="D275" i="11"/>
  <c r="U274" i="11"/>
  <c r="T274" i="11"/>
  <c r="O274" i="11"/>
  <c r="N274" i="11"/>
  <c r="M274" i="11"/>
  <c r="K274" i="11"/>
  <c r="I274" i="11"/>
  <c r="G274" i="11"/>
  <c r="U273" i="11"/>
  <c r="T273" i="11"/>
  <c r="O273" i="11"/>
  <c r="N273" i="11"/>
  <c r="M273" i="11"/>
  <c r="K273" i="11"/>
  <c r="I273" i="11"/>
  <c r="G273" i="11"/>
  <c r="U272" i="11"/>
  <c r="T272" i="11"/>
  <c r="O272" i="11"/>
  <c r="N272" i="11"/>
  <c r="M272" i="11"/>
  <c r="K272" i="11"/>
  <c r="I272" i="11"/>
  <c r="G272" i="11"/>
  <c r="U271" i="11"/>
  <c r="T271" i="11"/>
  <c r="O271" i="11"/>
  <c r="N271" i="11"/>
  <c r="M271" i="11"/>
  <c r="K271" i="11"/>
  <c r="I271" i="11"/>
  <c r="G271" i="11"/>
  <c r="U270" i="11"/>
  <c r="T270" i="11"/>
  <c r="O270" i="11"/>
  <c r="N270" i="11"/>
  <c r="M270" i="11"/>
  <c r="K270" i="11"/>
  <c r="I270" i="11"/>
  <c r="G270" i="11"/>
  <c r="U269" i="11"/>
  <c r="T269" i="11"/>
  <c r="O269" i="11"/>
  <c r="N269" i="11"/>
  <c r="M269" i="11"/>
  <c r="K269" i="11"/>
  <c r="I269" i="11"/>
  <c r="G269" i="11"/>
  <c r="U268" i="11"/>
  <c r="T268" i="11"/>
  <c r="O268" i="11"/>
  <c r="N268" i="11"/>
  <c r="M268" i="11"/>
  <c r="K268" i="11"/>
  <c r="I268" i="11"/>
  <c r="G268" i="11"/>
  <c r="S267" i="11"/>
  <c r="T267" i="11" s="1"/>
  <c r="R267" i="11"/>
  <c r="Q267" i="11"/>
  <c r="P267" i="11"/>
  <c r="U267" i="11" s="1"/>
  <c r="L267" i="11"/>
  <c r="J267" i="11"/>
  <c r="H267" i="11"/>
  <c r="F267" i="11"/>
  <c r="E267" i="11"/>
  <c r="K267" i="11" s="1"/>
  <c r="D267" i="11"/>
  <c r="U266" i="11"/>
  <c r="T266" i="11"/>
  <c r="O266" i="11"/>
  <c r="N266" i="11"/>
  <c r="M266" i="11"/>
  <c r="K266" i="11"/>
  <c r="I266" i="11"/>
  <c r="G266" i="11"/>
  <c r="U265" i="11"/>
  <c r="T265" i="11"/>
  <c r="O265" i="11"/>
  <c r="N265" i="11"/>
  <c r="M265" i="11"/>
  <c r="K265" i="11"/>
  <c r="I265" i="11"/>
  <c r="G265" i="11"/>
  <c r="U264" i="11"/>
  <c r="T264" i="11"/>
  <c r="N264" i="11"/>
  <c r="O264" i="11" s="1"/>
  <c r="M264" i="11"/>
  <c r="K264" i="11"/>
  <c r="I264" i="11"/>
  <c r="G264" i="11"/>
  <c r="U263" i="11"/>
  <c r="T263" i="11"/>
  <c r="N263" i="11"/>
  <c r="O263" i="11" s="1"/>
  <c r="M263" i="11"/>
  <c r="K263" i="11"/>
  <c r="I263" i="11"/>
  <c r="G263" i="11"/>
  <c r="S260" i="11"/>
  <c r="R260" i="11"/>
  <c r="T260" i="11" s="1"/>
  <c r="Q260" i="11"/>
  <c r="P260" i="11"/>
  <c r="L260" i="11"/>
  <c r="J260" i="11"/>
  <c r="H260" i="11"/>
  <c r="I260" i="11" s="1"/>
  <c r="F260" i="11"/>
  <c r="N260" i="11" s="1"/>
  <c r="E260" i="11"/>
  <c r="D260" i="11"/>
  <c r="S259" i="11"/>
  <c r="R259" i="11"/>
  <c r="Q259" i="11"/>
  <c r="P259" i="11"/>
  <c r="U259" i="11" s="1"/>
  <c r="L259" i="11"/>
  <c r="K259" i="11"/>
  <c r="J259" i="11"/>
  <c r="H259" i="11"/>
  <c r="F259" i="11"/>
  <c r="N259" i="11" s="1"/>
  <c r="O259" i="11" s="1"/>
  <c r="E259" i="11"/>
  <c r="M259" i="11" s="1"/>
  <c r="D259" i="11"/>
  <c r="I259" i="11" s="1"/>
  <c r="U258" i="11"/>
  <c r="T258" i="11"/>
  <c r="O258" i="11"/>
  <c r="N258" i="11"/>
  <c r="M258" i="11"/>
  <c r="K258" i="11"/>
  <c r="I258" i="11"/>
  <c r="G258" i="11"/>
  <c r="U257" i="11"/>
  <c r="T257" i="11"/>
  <c r="N257" i="11"/>
  <c r="O257" i="11" s="1"/>
  <c r="M257" i="11"/>
  <c r="K257" i="11"/>
  <c r="I257" i="11"/>
  <c r="G257" i="11"/>
  <c r="U256" i="11"/>
  <c r="T256" i="11"/>
  <c r="O256" i="11"/>
  <c r="N256" i="11"/>
  <c r="M256" i="11"/>
  <c r="K256" i="11"/>
  <c r="I256" i="11"/>
  <c r="G256" i="11"/>
  <c r="U255" i="11"/>
  <c r="T255" i="11"/>
  <c r="N255" i="11"/>
  <c r="O255" i="11" s="1"/>
  <c r="M255" i="11"/>
  <c r="K255" i="11"/>
  <c r="I255" i="11"/>
  <c r="G255" i="11"/>
  <c r="S254" i="11"/>
  <c r="R254" i="11"/>
  <c r="Q254" i="11"/>
  <c r="P254" i="11"/>
  <c r="L254" i="11"/>
  <c r="J254" i="11"/>
  <c r="U254" i="11" s="1"/>
  <c r="H254" i="11"/>
  <c r="F254" i="11"/>
  <c r="E254" i="11"/>
  <c r="D254" i="11"/>
  <c r="U253" i="11"/>
  <c r="T253" i="11"/>
  <c r="O253" i="11"/>
  <c r="N253" i="11"/>
  <c r="M253" i="11"/>
  <c r="K253" i="11"/>
  <c r="I253" i="11"/>
  <c r="G253" i="11"/>
  <c r="U252" i="11"/>
  <c r="T252" i="11"/>
  <c r="O252" i="11"/>
  <c r="N252" i="11"/>
  <c r="M252" i="11"/>
  <c r="K252" i="11"/>
  <c r="I252" i="11"/>
  <c r="G252" i="11"/>
  <c r="U251" i="11"/>
  <c r="T251" i="11"/>
  <c r="O251" i="11"/>
  <c r="N251" i="11"/>
  <c r="M251" i="11"/>
  <c r="K251" i="11"/>
  <c r="I251" i="11"/>
  <c r="G251" i="11"/>
  <c r="U250" i="11"/>
  <c r="T250" i="11"/>
  <c r="O250" i="11"/>
  <c r="N250" i="11"/>
  <c r="M250" i="11"/>
  <c r="K250" i="11"/>
  <c r="I250" i="11"/>
  <c r="G250" i="11"/>
  <c r="U249" i="11"/>
  <c r="T249" i="11"/>
  <c r="O249" i="11"/>
  <c r="N249" i="11"/>
  <c r="M249" i="11"/>
  <c r="K249" i="11"/>
  <c r="I249" i="11"/>
  <c r="G249" i="11"/>
  <c r="U248" i="11"/>
  <c r="T248" i="11"/>
  <c r="O248" i="11"/>
  <c r="N248" i="11"/>
  <c r="M248" i="11"/>
  <c r="K248" i="11"/>
  <c r="I248" i="11"/>
  <c r="G248" i="11"/>
  <c r="S247" i="11"/>
  <c r="R247" i="11"/>
  <c r="Q247" i="11"/>
  <c r="P247" i="11"/>
  <c r="U247" i="11" s="1"/>
  <c r="L247" i="11"/>
  <c r="K247" i="11"/>
  <c r="J247" i="11"/>
  <c r="H247" i="11"/>
  <c r="F247" i="11"/>
  <c r="E247" i="11"/>
  <c r="D247" i="11"/>
  <c r="G247" i="11" s="1"/>
  <c r="U246" i="11"/>
  <c r="T246" i="11"/>
  <c r="N246" i="11"/>
  <c r="O246" i="11" s="1"/>
  <c r="M246" i="11"/>
  <c r="K246" i="11"/>
  <c r="I246" i="11"/>
  <c r="G246" i="11"/>
  <c r="U245" i="11"/>
  <c r="T245" i="11"/>
  <c r="O245" i="11"/>
  <c r="N245" i="11"/>
  <c r="M245" i="11"/>
  <c r="K245" i="11"/>
  <c r="I245" i="11"/>
  <c r="G245" i="11"/>
  <c r="U244" i="11"/>
  <c r="T244" i="11"/>
  <c r="N244" i="11"/>
  <c r="O244" i="11" s="1"/>
  <c r="M244" i="11"/>
  <c r="K244" i="11"/>
  <c r="I244" i="11"/>
  <c r="G244" i="11"/>
  <c r="U243" i="11"/>
  <c r="T243" i="11"/>
  <c r="N243" i="11"/>
  <c r="O243" i="11" s="1"/>
  <c r="M243" i="11"/>
  <c r="K243" i="11"/>
  <c r="I243" i="11"/>
  <c r="G243" i="11"/>
  <c r="U242" i="11"/>
  <c r="T242" i="11"/>
  <c r="O242" i="11"/>
  <c r="N242" i="11"/>
  <c r="M242" i="11"/>
  <c r="K242" i="11"/>
  <c r="I242" i="11"/>
  <c r="G242" i="11"/>
  <c r="U241" i="11"/>
  <c r="T241" i="11"/>
  <c r="O241" i="11"/>
  <c r="N241" i="11"/>
  <c r="M241" i="11"/>
  <c r="K241" i="11"/>
  <c r="I241" i="11"/>
  <c r="G241" i="11"/>
  <c r="S240" i="11"/>
  <c r="R240" i="11"/>
  <c r="Q240" i="11"/>
  <c r="P240" i="11"/>
  <c r="M240" i="11"/>
  <c r="L240" i="11"/>
  <c r="J240" i="11"/>
  <c r="U240" i="11" s="1"/>
  <c r="H240" i="11"/>
  <c r="F240" i="11"/>
  <c r="E240" i="11"/>
  <c r="D240" i="11"/>
  <c r="U239" i="11"/>
  <c r="T239" i="11"/>
  <c r="O239" i="11"/>
  <c r="N239" i="11"/>
  <c r="M239" i="11"/>
  <c r="K239" i="11"/>
  <c r="I239" i="11"/>
  <c r="G239" i="11"/>
  <c r="U238" i="11"/>
  <c r="T238" i="11"/>
  <c r="O238" i="11"/>
  <c r="N238" i="11"/>
  <c r="M238" i="11"/>
  <c r="K238" i="11"/>
  <c r="I238" i="11"/>
  <c r="G238" i="11"/>
  <c r="U237" i="11"/>
  <c r="T237" i="11"/>
  <c r="O237" i="11"/>
  <c r="N237" i="11"/>
  <c r="M237" i="11"/>
  <c r="K237" i="11"/>
  <c r="I237" i="11"/>
  <c r="G237" i="11"/>
  <c r="U236" i="11"/>
  <c r="T236" i="11"/>
  <c r="O236" i="11"/>
  <c r="N236" i="11"/>
  <c r="M236" i="11"/>
  <c r="K236" i="11"/>
  <c r="I236" i="11"/>
  <c r="G236" i="11"/>
  <c r="U235" i="11"/>
  <c r="T235" i="11"/>
  <c r="O235" i="11"/>
  <c r="N235" i="11"/>
  <c r="M235" i="11"/>
  <c r="K235" i="11"/>
  <c r="I235" i="11"/>
  <c r="G235" i="11"/>
  <c r="U234" i="11"/>
  <c r="T234" i="11"/>
  <c r="O234" i="11"/>
  <c r="N234" i="11"/>
  <c r="M234" i="11"/>
  <c r="K234" i="11"/>
  <c r="I234" i="11"/>
  <c r="G234" i="11"/>
  <c r="S231" i="11"/>
  <c r="R231" i="11"/>
  <c r="Q231" i="11"/>
  <c r="P231" i="11"/>
  <c r="U231" i="11" s="1"/>
  <c r="L231" i="11"/>
  <c r="J231" i="11"/>
  <c r="H231" i="11"/>
  <c r="F231" i="11"/>
  <c r="E231" i="11"/>
  <c r="D231" i="11"/>
  <c r="G231" i="11" s="1"/>
  <c r="S230" i="11"/>
  <c r="R230" i="11"/>
  <c r="T230" i="11" s="1"/>
  <c r="Q230" i="11"/>
  <c r="P230" i="11"/>
  <c r="M230" i="11"/>
  <c r="L230" i="11"/>
  <c r="J230" i="11"/>
  <c r="U230" i="11" s="1"/>
  <c r="I230" i="11"/>
  <c r="H230" i="11"/>
  <c r="F230" i="11"/>
  <c r="N230" i="11" s="1"/>
  <c r="E230" i="11"/>
  <c r="D230" i="11"/>
  <c r="U229" i="11"/>
  <c r="T229" i="11"/>
  <c r="N229" i="11"/>
  <c r="O229" i="11" s="1"/>
  <c r="M229" i="11"/>
  <c r="K229" i="11"/>
  <c r="I229" i="11"/>
  <c r="G229" i="11"/>
  <c r="U228" i="11"/>
  <c r="T228" i="11"/>
  <c r="N228" i="11"/>
  <c r="O228" i="11" s="1"/>
  <c r="M228" i="11"/>
  <c r="K228" i="11"/>
  <c r="I228" i="11"/>
  <c r="G228" i="11"/>
  <c r="U227" i="11"/>
  <c r="T227" i="11"/>
  <c r="N227" i="11"/>
  <c r="O227" i="11" s="1"/>
  <c r="M227" i="11"/>
  <c r="K227" i="11"/>
  <c r="I227" i="11"/>
  <c r="G227" i="11"/>
  <c r="U226" i="11"/>
  <c r="T226" i="11"/>
  <c r="N226" i="11"/>
  <c r="O226" i="11" s="1"/>
  <c r="M226" i="11"/>
  <c r="K226" i="11"/>
  <c r="I226" i="11"/>
  <c r="G226" i="11"/>
  <c r="U225" i="11"/>
  <c r="T225" i="11"/>
  <c r="N225" i="11"/>
  <c r="O225" i="11" s="1"/>
  <c r="M225" i="11"/>
  <c r="K225" i="11"/>
  <c r="I225" i="11"/>
  <c r="G225" i="11"/>
  <c r="T224" i="11"/>
  <c r="S224" i="11"/>
  <c r="R224" i="11"/>
  <c r="Q224" i="11"/>
  <c r="P224" i="11"/>
  <c r="L224" i="11"/>
  <c r="J224" i="11"/>
  <c r="H224" i="11"/>
  <c r="F224" i="11"/>
  <c r="E224" i="11"/>
  <c r="D224" i="11"/>
  <c r="I224" i="11" s="1"/>
  <c r="U223" i="11"/>
  <c r="T223" i="11"/>
  <c r="N223" i="11"/>
  <c r="O223" i="11" s="1"/>
  <c r="M223" i="11"/>
  <c r="K223" i="11"/>
  <c r="I223" i="11"/>
  <c r="G223" i="11"/>
  <c r="U222" i="11"/>
  <c r="T222" i="11"/>
  <c r="O222" i="11"/>
  <c r="N222" i="11"/>
  <c r="M222" i="11"/>
  <c r="K222" i="11"/>
  <c r="I222" i="11"/>
  <c r="G222" i="11"/>
  <c r="U221" i="11"/>
  <c r="T221" i="11"/>
  <c r="O221" i="11"/>
  <c r="N221" i="11"/>
  <c r="M221" i="11"/>
  <c r="K221" i="11"/>
  <c r="I221" i="11"/>
  <c r="G221" i="11"/>
  <c r="U220" i="11"/>
  <c r="T220" i="11"/>
  <c r="O220" i="11"/>
  <c r="N220" i="11"/>
  <c r="M220" i="11"/>
  <c r="K220" i="11"/>
  <c r="I220" i="11"/>
  <c r="G220" i="11"/>
  <c r="U219" i="11"/>
  <c r="T219" i="11"/>
  <c r="N219" i="11"/>
  <c r="O219" i="11" s="1"/>
  <c r="M219" i="11"/>
  <c r="K219" i="11"/>
  <c r="I219" i="11"/>
  <c r="G219" i="11"/>
  <c r="U218" i="11"/>
  <c r="T218" i="11"/>
  <c r="N218" i="11"/>
  <c r="O218" i="11" s="1"/>
  <c r="M218" i="11"/>
  <c r="K218" i="11"/>
  <c r="I218" i="11"/>
  <c r="G218" i="11"/>
  <c r="U217" i="11"/>
  <c r="T217" i="11"/>
  <c r="N217" i="11"/>
  <c r="O217" i="11" s="1"/>
  <c r="M217" i="11"/>
  <c r="K217" i="11"/>
  <c r="I217" i="11"/>
  <c r="G217" i="11"/>
  <c r="U216" i="11"/>
  <c r="S216" i="11"/>
  <c r="R216" i="11"/>
  <c r="T216" i="11" s="1"/>
  <c r="Q216" i="11"/>
  <c r="P216" i="11"/>
  <c r="L216" i="11"/>
  <c r="J216" i="11"/>
  <c r="H216" i="11"/>
  <c r="I216" i="11" s="1"/>
  <c r="F216" i="11"/>
  <c r="G216" i="11" s="1"/>
  <c r="E216" i="11"/>
  <c r="K216" i="11" s="1"/>
  <c r="D216" i="11"/>
  <c r="U215" i="11"/>
  <c r="T215" i="11"/>
  <c r="O215" i="11"/>
  <c r="N215" i="11"/>
  <c r="M215" i="11"/>
  <c r="K215" i="11"/>
  <c r="I215" i="11"/>
  <c r="G215" i="11"/>
  <c r="U214" i="11"/>
  <c r="T214" i="11"/>
  <c r="N214" i="11"/>
  <c r="O214" i="11" s="1"/>
  <c r="M214" i="11"/>
  <c r="K214" i="11"/>
  <c r="I214" i="11"/>
  <c r="G214" i="11"/>
  <c r="U213" i="11"/>
  <c r="T213" i="11"/>
  <c r="O213" i="11"/>
  <c r="N213" i="11"/>
  <c r="M213" i="11"/>
  <c r="K213" i="11"/>
  <c r="I213" i="11"/>
  <c r="G213" i="11"/>
  <c r="U212" i="11"/>
  <c r="T212" i="11"/>
  <c r="O212" i="11"/>
  <c r="N212" i="11"/>
  <c r="M212" i="11"/>
  <c r="K212" i="11"/>
  <c r="I212" i="11"/>
  <c r="G212" i="11"/>
  <c r="U211" i="11"/>
  <c r="T211" i="11"/>
  <c r="O211" i="11"/>
  <c r="N211" i="11"/>
  <c r="M211" i="11"/>
  <c r="K211" i="11"/>
  <c r="I211" i="11"/>
  <c r="G211" i="11"/>
  <c r="U210" i="11"/>
  <c r="T210" i="11"/>
  <c r="O210" i="11"/>
  <c r="N210" i="11"/>
  <c r="M210" i="11"/>
  <c r="K210" i="11"/>
  <c r="I210" i="11"/>
  <c r="G210" i="11"/>
  <c r="U209" i="11"/>
  <c r="T209" i="11"/>
  <c r="O209" i="11"/>
  <c r="N209" i="11"/>
  <c r="M209" i="11"/>
  <c r="K209" i="11"/>
  <c r="I209" i="11"/>
  <c r="G209" i="11"/>
  <c r="U208" i="11"/>
  <c r="T208" i="11"/>
  <c r="O208" i="11"/>
  <c r="N208" i="11"/>
  <c r="M208" i="11"/>
  <c r="K208" i="11"/>
  <c r="I208" i="11"/>
  <c r="G208" i="11"/>
  <c r="S205" i="11"/>
  <c r="T205" i="11" s="1"/>
  <c r="R205" i="11"/>
  <c r="Q205" i="11"/>
  <c r="P205" i="11"/>
  <c r="U205" i="11" s="1"/>
  <c r="L205" i="11"/>
  <c r="K205" i="11"/>
  <c r="J205" i="11"/>
  <c r="H205" i="11"/>
  <c r="G205" i="11"/>
  <c r="F205" i="11"/>
  <c r="E205" i="11"/>
  <c r="D205" i="11"/>
  <c r="I205" i="11" s="1"/>
  <c r="S204" i="11"/>
  <c r="R204" i="11"/>
  <c r="Q204" i="11"/>
  <c r="P204" i="11"/>
  <c r="U204" i="11" s="1"/>
  <c r="L204" i="11"/>
  <c r="J204" i="11"/>
  <c r="K204" i="11" s="1"/>
  <c r="H204" i="11"/>
  <c r="F204" i="11"/>
  <c r="E204" i="11"/>
  <c r="D204" i="11"/>
  <c r="I204" i="11" s="1"/>
  <c r="U203" i="11"/>
  <c r="T203" i="11"/>
  <c r="O203" i="11"/>
  <c r="N203" i="11"/>
  <c r="M203" i="11"/>
  <c r="K203" i="11"/>
  <c r="I203" i="11"/>
  <c r="G203" i="11"/>
  <c r="U202" i="11"/>
  <c r="T202" i="11"/>
  <c r="O202" i="11"/>
  <c r="N202" i="11"/>
  <c r="M202" i="11"/>
  <c r="K202" i="11"/>
  <c r="I202" i="11"/>
  <c r="G202" i="11"/>
  <c r="U201" i="11"/>
  <c r="T201" i="11"/>
  <c r="O201" i="11"/>
  <c r="N201" i="11"/>
  <c r="M201" i="11"/>
  <c r="K201" i="11"/>
  <c r="I201" i="11"/>
  <c r="G201" i="11"/>
  <c r="U200" i="11"/>
  <c r="T200" i="11"/>
  <c r="O200" i="11"/>
  <c r="N200" i="11"/>
  <c r="M200" i="11"/>
  <c r="K200" i="11"/>
  <c r="I200" i="11"/>
  <c r="G200" i="11"/>
  <c r="U199" i="11"/>
  <c r="T199" i="11"/>
  <c r="O199" i="11"/>
  <c r="N199" i="11"/>
  <c r="M199" i="11"/>
  <c r="K199" i="11"/>
  <c r="I199" i="11"/>
  <c r="G199" i="11"/>
  <c r="S198" i="11"/>
  <c r="R198" i="11"/>
  <c r="T198" i="11" s="1"/>
  <c r="Q198" i="11"/>
  <c r="P198" i="11"/>
  <c r="U198" i="11" s="1"/>
  <c r="L198" i="11"/>
  <c r="K198" i="11"/>
  <c r="J198" i="11"/>
  <c r="H198" i="11"/>
  <c r="F198" i="11"/>
  <c r="E198" i="11"/>
  <c r="M198" i="11" s="1"/>
  <c r="D198" i="11"/>
  <c r="I198" i="11" s="1"/>
  <c r="U197" i="11"/>
  <c r="T197" i="11"/>
  <c r="O197" i="11"/>
  <c r="N197" i="11"/>
  <c r="M197" i="11"/>
  <c r="K197" i="11"/>
  <c r="I197" i="11"/>
  <c r="G197" i="11"/>
  <c r="U196" i="11"/>
  <c r="T196" i="11"/>
  <c r="O196" i="11"/>
  <c r="N196" i="11"/>
  <c r="M196" i="11"/>
  <c r="K196" i="11"/>
  <c r="I196" i="11"/>
  <c r="G196" i="11"/>
  <c r="U195" i="11"/>
  <c r="T195" i="11"/>
  <c r="O195" i="11"/>
  <c r="N195" i="11"/>
  <c r="M195" i="11"/>
  <c r="K195" i="11"/>
  <c r="I195" i="11"/>
  <c r="G195" i="11"/>
  <c r="U194" i="11"/>
  <c r="T194" i="11"/>
  <c r="O194" i="11"/>
  <c r="N194" i="11"/>
  <c r="M194" i="11"/>
  <c r="K194" i="11"/>
  <c r="I194" i="11"/>
  <c r="G194" i="11"/>
  <c r="U193" i="11"/>
  <c r="T193" i="11"/>
  <c r="O193" i="11"/>
  <c r="N193" i="11"/>
  <c r="M193" i="11"/>
  <c r="K193" i="11"/>
  <c r="I193" i="11"/>
  <c r="G193" i="11"/>
  <c r="U192" i="11"/>
  <c r="T192" i="11"/>
  <c r="O192" i="11"/>
  <c r="N192" i="11"/>
  <c r="M192" i="11"/>
  <c r="K192" i="11"/>
  <c r="I192" i="11"/>
  <c r="G192" i="11"/>
  <c r="U191" i="11"/>
  <c r="S191" i="11"/>
  <c r="R191" i="11"/>
  <c r="T191" i="11" s="1"/>
  <c r="Q191" i="11"/>
  <c r="P191" i="11"/>
  <c r="L191" i="11"/>
  <c r="J191" i="11"/>
  <c r="I191" i="11"/>
  <c r="H191" i="11"/>
  <c r="F191" i="11"/>
  <c r="E191" i="11"/>
  <c r="D191" i="11"/>
  <c r="U190" i="11"/>
  <c r="T190" i="11"/>
  <c r="N190" i="11"/>
  <c r="O190" i="11" s="1"/>
  <c r="M190" i="11"/>
  <c r="K190" i="11"/>
  <c r="I190" i="11"/>
  <c r="G190" i="11"/>
  <c r="U189" i="11"/>
  <c r="T189" i="11"/>
  <c r="N189" i="11"/>
  <c r="O189" i="11" s="1"/>
  <c r="M189" i="11"/>
  <c r="K189" i="11"/>
  <c r="I189" i="11"/>
  <c r="G189" i="11"/>
  <c r="U188" i="11"/>
  <c r="T188" i="11"/>
  <c r="N188" i="11"/>
  <c r="O188" i="11" s="1"/>
  <c r="M188" i="11"/>
  <c r="K188" i="11"/>
  <c r="I188" i="11"/>
  <c r="G188" i="11"/>
  <c r="U187" i="11"/>
  <c r="T187" i="11"/>
  <c r="O187" i="11"/>
  <c r="N187" i="11"/>
  <c r="M187" i="11"/>
  <c r="K187" i="11"/>
  <c r="I187" i="11"/>
  <c r="G187" i="11"/>
  <c r="U186" i="11"/>
  <c r="T186" i="11"/>
  <c r="O186" i="11"/>
  <c r="N186" i="11"/>
  <c r="M186" i="11"/>
  <c r="K186" i="11"/>
  <c r="I186" i="11"/>
  <c r="G186" i="11"/>
  <c r="S185" i="11"/>
  <c r="T185" i="11" s="1"/>
  <c r="R185" i="11"/>
  <c r="Q185" i="11"/>
  <c r="P185" i="11"/>
  <c r="U185" i="11" s="1"/>
  <c r="L185" i="11"/>
  <c r="J185" i="11"/>
  <c r="I185" i="11"/>
  <c r="H185" i="11"/>
  <c r="F185" i="11"/>
  <c r="N185" i="11" s="1"/>
  <c r="E185" i="11"/>
  <c r="O185" i="11" s="1"/>
  <c r="D185" i="11"/>
  <c r="U184" i="11"/>
  <c r="T184" i="11"/>
  <c r="N184" i="11"/>
  <c r="O184" i="11" s="1"/>
  <c r="M184" i="11"/>
  <c r="K184" i="11"/>
  <c r="I184" i="11"/>
  <c r="G184" i="11"/>
  <c r="U183" i="11"/>
  <c r="T183" i="11"/>
  <c r="O183" i="11"/>
  <c r="N183" i="11"/>
  <c r="M183" i="11"/>
  <c r="K183" i="11"/>
  <c r="I183" i="11"/>
  <c r="G183" i="11"/>
  <c r="U182" i="11"/>
  <c r="T182" i="11"/>
  <c r="O182" i="11"/>
  <c r="N182" i="11"/>
  <c r="M182" i="11"/>
  <c r="K182" i="11"/>
  <c r="I182" i="11"/>
  <c r="G182" i="11"/>
  <c r="U181" i="11"/>
  <c r="T181" i="11"/>
  <c r="O181" i="11"/>
  <c r="N181" i="11"/>
  <c r="M181" i="11"/>
  <c r="K181" i="11"/>
  <c r="I181" i="11"/>
  <c r="G181" i="11"/>
  <c r="U180" i="11"/>
  <c r="T180" i="11"/>
  <c r="O180" i="11"/>
  <c r="N180" i="11"/>
  <c r="M180" i="11"/>
  <c r="K180" i="11"/>
  <c r="I180" i="11"/>
  <c r="G180" i="11"/>
  <c r="U179" i="11"/>
  <c r="S179" i="11"/>
  <c r="R179" i="11"/>
  <c r="T179" i="11" s="1"/>
  <c r="Q179" i="11"/>
  <c r="P179" i="11"/>
  <c r="L179" i="11"/>
  <c r="J179" i="11"/>
  <c r="H179" i="11"/>
  <c r="G179" i="11"/>
  <c r="F179" i="11"/>
  <c r="E179" i="11"/>
  <c r="O179" i="11" s="1"/>
  <c r="D179" i="11"/>
  <c r="I179" i="11" s="1"/>
  <c r="U178" i="11"/>
  <c r="T178" i="11"/>
  <c r="O178" i="11"/>
  <c r="N178" i="11"/>
  <c r="M178" i="11"/>
  <c r="K178" i="11"/>
  <c r="I178" i="11"/>
  <c r="G178" i="11"/>
  <c r="U177" i="11"/>
  <c r="T177" i="11"/>
  <c r="O177" i="11"/>
  <c r="N177" i="11"/>
  <c r="M177" i="11"/>
  <c r="K177" i="11"/>
  <c r="I177" i="11"/>
  <c r="G177" i="11"/>
  <c r="U176" i="11"/>
  <c r="T176" i="11"/>
  <c r="O176" i="11"/>
  <c r="N176" i="11"/>
  <c r="M176" i="11"/>
  <c r="K176" i="11"/>
  <c r="I176" i="11"/>
  <c r="G176" i="11"/>
  <c r="U175" i="11"/>
  <c r="T175" i="11"/>
  <c r="O175" i="11"/>
  <c r="N175" i="11"/>
  <c r="M175" i="11"/>
  <c r="K175" i="11"/>
  <c r="I175" i="11"/>
  <c r="G175" i="11"/>
  <c r="U174" i="11"/>
  <c r="T174" i="11"/>
  <c r="O174" i="11"/>
  <c r="N174" i="11"/>
  <c r="M174" i="11"/>
  <c r="K174" i="11"/>
  <c r="I174" i="11"/>
  <c r="G174" i="11"/>
  <c r="U173" i="11"/>
  <c r="T173" i="11"/>
  <c r="O173" i="11"/>
  <c r="N173" i="11"/>
  <c r="M173" i="11"/>
  <c r="K173" i="11"/>
  <c r="I173" i="11"/>
  <c r="G173" i="11"/>
  <c r="T170" i="11"/>
  <c r="S170" i="11"/>
  <c r="R170" i="11"/>
  <c r="Q170" i="11"/>
  <c r="P170" i="11"/>
  <c r="U170" i="11" s="1"/>
  <c r="L170" i="11"/>
  <c r="J170" i="11"/>
  <c r="H170" i="11"/>
  <c r="F170" i="11"/>
  <c r="N170" i="11" s="1"/>
  <c r="E170" i="11"/>
  <c r="K170" i="11" s="1"/>
  <c r="D170" i="11"/>
  <c r="I170" i="11" s="1"/>
  <c r="U169" i="11"/>
  <c r="S169" i="11"/>
  <c r="R169" i="11"/>
  <c r="T169" i="11" s="1"/>
  <c r="Q169" i="11"/>
  <c r="P169" i="11"/>
  <c r="N169" i="11"/>
  <c r="L169" i="11"/>
  <c r="J169" i="11"/>
  <c r="I169" i="11"/>
  <c r="H169" i="11"/>
  <c r="F169" i="11"/>
  <c r="E169" i="11"/>
  <c r="K169" i="11" s="1"/>
  <c r="D169" i="11"/>
  <c r="G169" i="11" s="1"/>
  <c r="U168" i="11"/>
  <c r="T168" i="11"/>
  <c r="O168" i="11"/>
  <c r="N168" i="11"/>
  <c r="M168" i="11"/>
  <c r="K168" i="11"/>
  <c r="I168" i="11"/>
  <c r="G168" i="11"/>
  <c r="U167" i="11"/>
  <c r="T167" i="11"/>
  <c r="O167" i="11"/>
  <c r="N167" i="11"/>
  <c r="M167" i="11"/>
  <c r="K167" i="11"/>
  <c r="I167" i="11"/>
  <c r="G167" i="11"/>
  <c r="U166" i="11"/>
  <c r="T166" i="11"/>
  <c r="O166" i="11"/>
  <c r="N166" i="11"/>
  <c r="M166" i="11"/>
  <c r="K166" i="11"/>
  <c r="I166" i="11"/>
  <c r="G166" i="11"/>
  <c r="U165" i="11"/>
  <c r="T165" i="11"/>
  <c r="O165" i="11"/>
  <c r="N165" i="11"/>
  <c r="M165" i="11"/>
  <c r="K165" i="11"/>
  <c r="I165" i="11"/>
  <c r="G165" i="11"/>
  <c r="U164" i="11"/>
  <c r="T164" i="11"/>
  <c r="O164" i="11"/>
  <c r="N164" i="11"/>
  <c r="M164" i="11"/>
  <c r="K164" i="11"/>
  <c r="I164" i="11"/>
  <c r="G164" i="11"/>
  <c r="S163" i="11"/>
  <c r="T163" i="11" s="1"/>
  <c r="R163" i="11"/>
  <c r="Q163" i="11"/>
  <c r="P163" i="11"/>
  <c r="U163" i="11" s="1"/>
  <c r="L163" i="11"/>
  <c r="K163" i="11"/>
  <c r="J163" i="11"/>
  <c r="H163" i="11"/>
  <c r="F163" i="11"/>
  <c r="E163" i="11"/>
  <c r="D163" i="11"/>
  <c r="I163" i="11" s="1"/>
  <c r="U162" i="11"/>
  <c r="T162" i="11"/>
  <c r="O162" i="11"/>
  <c r="N162" i="11"/>
  <c r="M162" i="11"/>
  <c r="K162" i="11"/>
  <c r="I162" i="11"/>
  <c r="G162" i="11"/>
  <c r="U161" i="11"/>
  <c r="T161" i="11"/>
  <c r="O161" i="11"/>
  <c r="N161" i="11"/>
  <c r="M161" i="11"/>
  <c r="K161" i="11"/>
  <c r="I161" i="11"/>
  <c r="G161" i="11"/>
  <c r="U160" i="11"/>
  <c r="T160" i="11"/>
  <c r="O160" i="11"/>
  <c r="N160" i="11"/>
  <c r="M160" i="11"/>
  <c r="K160" i="11"/>
  <c r="I160" i="11"/>
  <c r="G160" i="11"/>
  <c r="U159" i="11"/>
  <c r="T159" i="11"/>
  <c r="O159" i="11"/>
  <c r="N159" i="11"/>
  <c r="M159" i="11"/>
  <c r="K159" i="11"/>
  <c r="I159" i="11"/>
  <c r="G159" i="11"/>
  <c r="U158" i="11"/>
  <c r="T158" i="11"/>
  <c r="O158" i="11"/>
  <c r="N158" i="11"/>
  <c r="M158" i="11"/>
  <c r="K158" i="11"/>
  <c r="I158" i="11"/>
  <c r="G158" i="11"/>
  <c r="S157" i="11"/>
  <c r="R157" i="11"/>
  <c r="T157" i="11" s="1"/>
  <c r="Q157" i="11"/>
  <c r="P157" i="11"/>
  <c r="U157" i="11" s="1"/>
  <c r="L157" i="11"/>
  <c r="K157" i="11"/>
  <c r="J157" i="11"/>
  <c r="N157" i="11" s="1"/>
  <c r="H157" i="11"/>
  <c r="F157" i="11"/>
  <c r="E157" i="11"/>
  <c r="M157" i="11" s="1"/>
  <c r="D157" i="11"/>
  <c r="I157" i="11" s="1"/>
  <c r="U156" i="11"/>
  <c r="T156" i="11"/>
  <c r="O156" i="11"/>
  <c r="N156" i="11"/>
  <c r="M156" i="11"/>
  <c r="K156" i="11"/>
  <c r="I156" i="11"/>
  <c r="G156" i="11"/>
  <c r="U155" i="11"/>
  <c r="T155" i="11"/>
  <c r="O155" i="11"/>
  <c r="N155" i="11"/>
  <c r="M155" i="11"/>
  <c r="K155" i="11"/>
  <c r="I155" i="11"/>
  <c r="G155" i="11"/>
  <c r="U154" i="11"/>
  <c r="T154" i="11"/>
  <c r="O154" i="11"/>
  <c r="N154" i="11"/>
  <c r="M154" i="11"/>
  <c r="K154" i="11"/>
  <c r="I154" i="11"/>
  <c r="G154" i="11"/>
  <c r="U153" i="11"/>
  <c r="T153" i="11"/>
  <c r="O153" i="11"/>
  <c r="N153" i="11"/>
  <c r="M153" i="11"/>
  <c r="K153" i="11"/>
  <c r="I153" i="11"/>
  <c r="G153" i="11"/>
  <c r="U152" i="11"/>
  <c r="T152" i="11"/>
  <c r="O152" i="11"/>
  <c r="N152" i="11"/>
  <c r="M152" i="11"/>
  <c r="K152" i="11"/>
  <c r="I152" i="11"/>
  <c r="G152" i="11"/>
  <c r="U151" i="11"/>
  <c r="T151" i="11"/>
  <c r="O151" i="11"/>
  <c r="N151" i="11"/>
  <c r="M151" i="11"/>
  <c r="K151" i="11"/>
  <c r="I151" i="11"/>
  <c r="G151" i="11"/>
  <c r="T150" i="11"/>
  <c r="S150" i="11"/>
  <c r="R150" i="11"/>
  <c r="Q150" i="11"/>
  <c r="P150" i="11"/>
  <c r="U150" i="11" s="1"/>
  <c r="L150" i="11"/>
  <c r="M150" i="11" s="1"/>
  <c r="K150" i="11"/>
  <c r="J150" i="11"/>
  <c r="H150" i="11"/>
  <c r="F150" i="11"/>
  <c r="E150" i="11"/>
  <c r="D150" i="11"/>
  <c r="U149" i="11"/>
  <c r="T149" i="11"/>
  <c r="N149" i="11"/>
  <c r="O149" i="11" s="1"/>
  <c r="M149" i="11"/>
  <c r="K149" i="11"/>
  <c r="I149" i="11"/>
  <c r="G149" i="11"/>
  <c r="U148" i="11"/>
  <c r="T148" i="11"/>
  <c r="O148" i="11"/>
  <c r="N148" i="11"/>
  <c r="M148" i="11"/>
  <c r="K148" i="11"/>
  <c r="I148" i="11"/>
  <c r="G148" i="11"/>
  <c r="U147" i="11"/>
  <c r="T147" i="11"/>
  <c r="O147" i="11"/>
  <c r="N147" i="11"/>
  <c r="M147" i="11"/>
  <c r="K147" i="11"/>
  <c r="I147" i="11"/>
  <c r="G147" i="11"/>
  <c r="U146" i="11"/>
  <c r="T146" i="11"/>
  <c r="O146" i="11"/>
  <c r="N146" i="11"/>
  <c r="M146" i="11"/>
  <c r="K146" i="11"/>
  <c r="I146" i="11"/>
  <c r="G146" i="11"/>
  <c r="U145" i="11"/>
  <c r="T145" i="11"/>
  <c r="O145" i="11"/>
  <c r="N145" i="11"/>
  <c r="M145" i="11"/>
  <c r="K145" i="11"/>
  <c r="I145" i="11"/>
  <c r="G145" i="11"/>
  <c r="S144" i="11"/>
  <c r="R144" i="11"/>
  <c r="Q144" i="11"/>
  <c r="P144" i="11"/>
  <c r="L144" i="11"/>
  <c r="J144" i="11"/>
  <c r="H144" i="11"/>
  <c r="I144" i="11" s="1"/>
  <c r="F144" i="11"/>
  <c r="N144" i="11" s="1"/>
  <c r="O144" i="11" s="1"/>
  <c r="E144" i="11"/>
  <c r="D144" i="11"/>
  <c r="G144" i="11" s="1"/>
  <c r="U143" i="11"/>
  <c r="T143" i="11"/>
  <c r="O143" i="11"/>
  <c r="N143" i="11"/>
  <c r="M143" i="11"/>
  <c r="K143" i="11"/>
  <c r="I143" i="11"/>
  <c r="G143" i="11"/>
  <c r="U142" i="11"/>
  <c r="T142" i="11"/>
  <c r="N142" i="11"/>
  <c r="O142" i="11" s="1"/>
  <c r="M142" i="11"/>
  <c r="K142" i="11"/>
  <c r="I142" i="11"/>
  <c r="G142" i="11"/>
  <c r="U141" i="11"/>
  <c r="T141" i="11"/>
  <c r="O141" i="11"/>
  <c r="N141" i="11"/>
  <c r="M141" i="11"/>
  <c r="K141" i="11"/>
  <c r="I141" i="11"/>
  <c r="G141" i="11"/>
  <c r="U140" i="11"/>
  <c r="T140" i="11"/>
  <c r="O140" i="11"/>
  <c r="N140" i="11"/>
  <c r="M140" i="11"/>
  <c r="K140" i="11"/>
  <c r="I140" i="11"/>
  <c r="G140" i="11"/>
  <c r="U139" i="11"/>
  <c r="T139" i="11"/>
  <c r="O139" i="11"/>
  <c r="N139" i="11"/>
  <c r="M139" i="11"/>
  <c r="K139" i="11"/>
  <c r="I139" i="11"/>
  <c r="G139" i="11"/>
  <c r="U138" i="11"/>
  <c r="T138" i="11"/>
  <c r="O138" i="11"/>
  <c r="N138" i="11"/>
  <c r="M138" i="11"/>
  <c r="K138" i="11"/>
  <c r="I138" i="11"/>
  <c r="G138" i="11"/>
  <c r="S137" i="11"/>
  <c r="T137" i="11" s="1"/>
  <c r="R137" i="11"/>
  <c r="Q137" i="11"/>
  <c r="P137" i="11"/>
  <c r="L137" i="11"/>
  <c r="K137" i="11"/>
  <c r="J137" i="11"/>
  <c r="H137" i="11"/>
  <c r="G137" i="11"/>
  <c r="F137" i="11"/>
  <c r="E137" i="11"/>
  <c r="M137" i="11" s="1"/>
  <c r="D137" i="11"/>
  <c r="I137" i="11" s="1"/>
  <c r="U136" i="11"/>
  <c r="T136" i="11"/>
  <c r="N136" i="11"/>
  <c r="O136" i="11" s="1"/>
  <c r="M136" i="11"/>
  <c r="K136" i="11"/>
  <c r="I136" i="11"/>
  <c r="G136" i="11"/>
  <c r="U135" i="11"/>
  <c r="T135" i="11"/>
  <c r="O135" i="11"/>
  <c r="N135" i="11"/>
  <c r="M135" i="11"/>
  <c r="K135" i="11"/>
  <c r="I135" i="11"/>
  <c r="G135" i="11"/>
  <c r="U134" i="11"/>
  <c r="T134" i="11"/>
  <c r="O134" i="11"/>
  <c r="N134" i="11"/>
  <c r="M134" i="11"/>
  <c r="K134" i="11"/>
  <c r="I134" i="11"/>
  <c r="G134" i="11"/>
  <c r="U133" i="11"/>
  <c r="T133" i="11"/>
  <c r="N133" i="11"/>
  <c r="O133" i="11" s="1"/>
  <c r="M133" i="11"/>
  <c r="K133" i="11"/>
  <c r="I133" i="11"/>
  <c r="G133" i="11"/>
  <c r="S132" i="11"/>
  <c r="R132" i="11"/>
  <c r="Q132" i="11"/>
  <c r="P132" i="11"/>
  <c r="L132" i="11"/>
  <c r="J132" i="11"/>
  <c r="I132" i="11"/>
  <c r="H132" i="11"/>
  <c r="F132" i="11"/>
  <c r="G132" i="11" s="1"/>
  <c r="E132" i="11"/>
  <c r="M132" i="11" s="1"/>
  <c r="D132" i="11"/>
  <c r="U131" i="11"/>
  <c r="T131" i="11"/>
  <c r="N131" i="11"/>
  <c r="O131" i="11" s="1"/>
  <c r="M131" i="11"/>
  <c r="K131" i="11"/>
  <c r="I131" i="11"/>
  <c r="G131" i="11"/>
  <c r="U130" i="11"/>
  <c r="T130" i="11"/>
  <c r="O130" i="11"/>
  <c r="N130" i="11"/>
  <c r="M130" i="11"/>
  <c r="K130" i="11"/>
  <c r="I130" i="11"/>
  <c r="G130" i="11"/>
  <c r="U129" i="11"/>
  <c r="T129" i="11"/>
  <c r="O129" i="11"/>
  <c r="N129" i="11"/>
  <c r="M129" i="11"/>
  <c r="K129" i="11"/>
  <c r="I129" i="11"/>
  <c r="G129" i="11"/>
  <c r="U128" i="11"/>
  <c r="T128" i="11"/>
  <c r="O128" i="11"/>
  <c r="N128" i="11"/>
  <c r="M128" i="11"/>
  <c r="K128" i="11"/>
  <c r="I128" i="11"/>
  <c r="G128" i="11"/>
  <c r="U127" i="11"/>
  <c r="T127" i="11"/>
  <c r="O127" i="11"/>
  <c r="N127" i="11"/>
  <c r="M127" i="11"/>
  <c r="K127" i="11"/>
  <c r="I127" i="11"/>
  <c r="G127" i="11"/>
  <c r="T126" i="11"/>
  <c r="S126" i="11"/>
  <c r="R126" i="11"/>
  <c r="Q126" i="11"/>
  <c r="P126" i="11"/>
  <c r="U126" i="11" s="1"/>
  <c r="L126" i="11"/>
  <c r="J126" i="11"/>
  <c r="H126" i="11"/>
  <c r="F126" i="11"/>
  <c r="E126" i="11"/>
  <c r="O126" i="11" s="1"/>
  <c r="D126" i="11"/>
  <c r="I126" i="11" s="1"/>
  <c r="U125" i="11"/>
  <c r="T125" i="11"/>
  <c r="O125" i="11"/>
  <c r="N125" i="11"/>
  <c r="M125" i="11"/>
  <c r="K125" i="11"/>
  <c r="I125" i="11"/>
  <c r="G125" i="11"/>
  <c r="U124" i="11"/>
  <c r="T124" i="11"/>
  <c r="O124" i="11"/>
  <c r="N124" i="11"/>
  <c r="M124" i="11"/>
  <c r="K124" i="11"/>
  <c r="I124" i="11"/>
  <c r="G124" i="11"/>
  <c r="U123" i="11"/>
  <c r="T123" i="11"/>
  <c r="O123" i="11"/>
  <c r="N123" i="11"/>
  <c r="M123" i="11"/>
  <c r="K123" i="11"/>
  <c r="I123" i="11"/>
  <c r="G123" i="11"/>
  <c r="U122" i="11"/>
  <c r="T122" i="11"/>
  <c r="O122" i="11"/>
  <c r="N122" i="11"/>
  <c r="M122" i="11"/>
  <c r="K122" i="11"/>
  <c r="I122" i="11"/>
  <c r="G122" i="11"/>
  <c r="S121" i="11"/>
  <c r="R121" i="11"/>
  <c r="Q121" i="11"/>
  <c r="P121" i="11"/>
  <c r="L121" i="11"/>
  <c r="J121" i="11"/>
  <c r="H121" i="11"/>
  <c r="I121" i="11" s="1"/>
  <c r="F121" i="11"/>
  <c r="G121" i="11" s="1"/>
  <c r="E121" i="11"/>
  <c r="K121" i="11" s="1"/>
  <c r="D121" i="11"/>
  <c r="U120" i="11"/>
  <c r="T120" i="11"/>
  <c r="N120" i="11"/>
  <c r="O120" i="11" s="1"/>
  <c r="M120" i="11"/>
  <c r="K120" i="11"/>
  <c r="I120" i="11"/>
  <c r="G120" i="11"/>
  <c r="U119" i="11"/>
  <c r="T119" i="11"/>
  <c r="O119" i="11"/>
  <c r="N119" i="11"/>
  <c r="M119" i="11"/>
  <c r="K119" i="11"/>
  <c r="I119" i="11"/>
  <c r="G119" i="11"/>
  <c r="U118" i="11"/>
  <c r="T118" i="11"/>
  <c r="O118" i="11"/>
  <c r="N118" i="11"/>
  <c r="M118" i="11"/>
  <c r="K118" i="11"/>
  <c r="I118" i="11"/>
  <c r="G118" i="11"/>
  <c r="U117" i="11"/>
  <c r="T117" i="11"/>
  <c r="N117" i="11"/>
  <c r="O117" i="11" s="1"/>
  <c r="M117" i="11"/>
  <c r="K117" i="11"/>
  <c r="I117" i="11"/>
  <c r="G117" i="11"/>
  <c r="U116" i="11"/>
  <c r="T116" i="11"/>
  <c r="O116" i="11"/>
  <c r="N116" i="11"/>
  <c r="M116" i="11"/>
  <c r="K116" i="11"/>
  <c r="I116" i="11"/>
  <c r="G116" i="11"/>
  <c r="U115" i="11"/>
  <c r="T115" i="11"/>
  <c r="O115" i="11"/>
  <c r="N115" i="11"/>
  <c r="M115" i="11"/>
  <c r="K115" i="11"/>
  <c r="I115" i="11"/>
  <c r="G115" i="11"/>
  <c r="U114" i="11"/>
  <c r="T114" i="11"/>
  <c r="O114" i="11"/>
  <c r="N114" i="11"/>
  <c r="M114" i="11"/>
  <c r="K114" i="11"/>
  <c r="I114" i="11"/>
  <c r="G114" i="11"/>
  <c r="U113" i="11"/>
  <c r="T113" i="11"/>
  <c r="O113" i="11"/>
  <c r="N113" i="11"/>
  <c r="M113" i="11"/>
  <c r="K113" i="11"/>
  <c r="I113" i="11"/>
  <c r="G113" i="11"/>
  <c r="S112" i="11"/>
  <c r="T112" i="11" s="1"/>
  <c r="R112" i="11"/>
  <c r="Q112" i="11"/>
  <c r="P112" i="11"/>
  <c r="L112" i="11"/>
  <c r="K112" i="11"/>
  <c r="J112" i="11"/>
  <c r="H112" i="11"/>
  <c r="G112" i="11"/>
  <c r="F112" i="11"/>
  <c r="E112" i="11"/>
  <c r="D112" i="11"/>
  <c r="I112" i="11" s="1"/>
  <c r="U111" i="11"/>
  <c r="T111" i="11"/>
  <c r="N111" i="11"/>
  <c r="O111" i="11" s="1"/>
  <c r="M111" i="11"/>
  <c r="K111" i="11"/>
  <c r="I111" i="11"/>
  <c r="G111" i="11"/>
  <c r="U110" i="11"/>
  <c r="T110" i="11"/>
  <c r="N110" i="11"/>
  <c r="O110" i="11" s="1"/>
  <c r="M110" i="11"/>
  <c r="K110" i="11"/>
  <c r="I110" i="11"/>
  <c r="G110" i="11"/>
  <c r="U109" i="11"/>
  <c r="T109" i="11"/>
  <c r="O109" i="11"/>
  <c r="N109" i="11"/>
  <c r="M109" i="11"/>
  <c r="K109" i="11"/>
  <c r="I109" i="11"/>
  <c r="G109" i="11"/>
  <c r="U108" i="11"/>
  <c r="T108" i="11"/>
  <c r="N108" i="11"/>
  <c r="O108" i="11" s="1"/>
  <c r="M108" i="11"/>
  <c r="K108" i="11"/>
  <c r="I108" i="11"/>
  <c r="G108" i="11"/>
  <c r="U107" i="11"/>
  <c r="T107" i="11"/>
  <c r="O107" i="11"/>
  <c r="N107" i="11"/>
  <c r="M107" i="11"/>
  <c r="K107" i="11"/>
  <c r="I107" i="11"/>
  <c r="G107" i="11"/>
  <c r="S106" i="11"/>
  <c r="R106" i="11"/>
  <c r="Q106" i="11"/>
  <c r="P106" i="11"/>
  <c r="U106" i="11" s="1"/>
  <c r="L106" i="11"/>
  <c r="K106" i="11"/>
  <c r="J106" i="11"/>
  <c r="H106" i="11"/>
  <c r="I106" i="11" s="1"/>
  <c r="F106" i="11"/>
  <c r="E106" i="11"/>
  <c r="D106" i="11"/>
  <c r="U105" i="11"/>
  <c r="T105" i="11"/>
  <c r="N105" i="11"/>
  <c r="O105" i="11" s="1"/>
  <c r="M105" i="11"/>
  <c r="K105" i="11"/>
  <c r="I105" i="11"/>
  <c r="G105" i="11"/>
  <c r="S102" i="11"/>
  <c r="R102" i="11"/>
  <c r="T102" i="11" s="1"/>
  <c r="Q102" i="11"/>
  <c r="P102" i="11"/>
  <c r="L102" i="11"/>
  <c r="J102" i="11"/>
  <c r="H102" i="11"/>
  <c r="F102" i="11"/>
  <c r="N102" i="11" s="1"/>
  <c r="E102" i="11"/>
  <c r="D102" i="11"/>
  <c r="T101" i="11"/>
  <c r="S101" i="11"/>
  <c r="R101" i="11"/>
  <c r="Q101" i="11"/>
  <c r="P101" i="11"/>
  <c r="M101" i="11"/>
  <c r="L101" i="11"/>
  <c r="J101" i="11"/>
  <c r="U101" i="11" s="1"/>
  <c r="H101" i="11"/>
  <c r="F101" i="11"/>
  <c r="E101" i="11"/>
  <c r="D101" i="11"/>
  <c r="I101" i="11" s="1"/>
  <c r="U100" i="11"/>
  <c r="T100" i="11"/>
  <c r="O100" i="11"/>
  <c r="N100" i="11"/>
  <c r="M100" i="11"/>
  <c r="K100" i="11"/>
  <c r="I100" i="11"/>
  <c r="G100" i="11"/>
  <c r="U99" i="11"/>
  <c r="T99" i="11"/>
  <c r="O99" i="11"/>
  <c r="N99" i="11"/>
  <c r="M99" i="11"/>
  <c r="K99" i="11"/>
  <c r="I99" i="11"/>
  <c r="G99" i="11"/>
  <c r="U98" i="11"/>
  <c r="T98" i="11"/>
  <c r="O98" i="11"/>
  <c r="N98" i="11"/>
  <c r="M98" i="11"/>
  <c r="K98" i="11"/>
  <c r="I98" i="11"/>
  <c r="G98" i="11"/>
  <c r="U97" i="11"/>
  <c r="T97" i="11"/>
  <c r="O97" i="11"/>
  <c r="N97" i="11"/>
  <c r="M97" i="11"/>
  <c r="K97" i="11"/>
  <c r="I97" i="11"/>
  <c r="G97" i="11"/>
  <c r="S96" i="11"/>
  <c r="R96" i="11"/>
  <c r="T96" i="11" s="1"/>
  <c r="Q96" i="11"/>
  <c r="P96" i="11"/>
  <c r="L96" i="11"/>
  <c r="J96" i="11"/>
  <c r="H96" i="11"/>
  <c r="F96" i="11"/>
  <c r="N96" i="11" s="1"/>
  <c r="O96" i="11" s="1"/>
  <c r="E96" i="11"/>
  <c r="K96" i="11" s="1"/>
  <c r="D96" i="11"/>
  <c r="G96" i="11" s="1"/>
  <c r="U95" i="11"/>
  <c r="T95" i="11"/>
  <c r="N95" i="11"/>
  <c r="O95" i="11" s="1"/>
  <c r="M95" i="11"/>
  <c r="K95" i="11"/>
  <c r="I95" i="11"/>
  <c r="G95" i="11"/>
  <c r="U94" i="11"/>
  <c r="T94" i="11"/>
  <c r="N94" i="11"/>
  <c r="O94" i="11" s="1"/>
  <c r="M94" i="11"/>
  <c r="K94" i="11"/>
  <c r="I94" i="11"/>
  <c r="G94" i="11"/>
  <c r="U93" i="11"/>
  <c r="T93" i="11"/>
  <c r="N93" i="11"/>
  <c r="O93" i="11" s="1"/>
  <c r="M93" i="11"/>
  <c r="K93" i="11"/>
  <c r="I93" i="11"/>
  <c r="G93" i="11"/>
  <c r="U92" i="11"/>
  <c r="T92" i="11"/>
  <c r="N92" i="11"/>
  <c r="O92" i="11" s="1"/>
  <c r="M92" i="11"/>
  <c r="K92" i="11"/>
  <c r="I92" i="11"/>
  <c r="G92" i="11"/>
  <c r="S91" i="11"/>
  <c r="R91" i="11"/>
  <c r="T91" i="11" s="1"/>
  <c r="Q91" i="11"/>
  <c r="P91" i="11"/>
  <c r="L91" i="11"/>
  <c r="J91" i="11"/>
  <c r="H91" i="11"/>
  <c r="I91" i="11" s="1"/>
  <c r="F91" i="11"/>
  <c r="E91" i="11"/>
  <c r="K91" i="11" s="1"/>
  <c r="D91" i="11"/>
  <c r="U90" i="11"/>
  <c r="T90" i="11"/>
  <c r="N90" i="11"/>
  <c r="O90" i="11" s="1"/>
  <c r="M90" i="11"/>
  <c r="K90" i="11"/>
  <c r="I90" i="11"/>
  <c r="G90" i="11"/>
  <c r="U89" i="11"/>
  <c r="T89" i="11"/>
  <c r="N89" i="11"/>
  <c r="O89" i="11" s="1"/>
  <c r="M89" i="11"/>
  <c r="K89" i="11"/>
  <c r="I89" i="11"/>
  <c r="G89" i="11"/>
  <c r="U88" i="11"/>
  <c r="T88" i="11"/>
  <c r="N88" i="11"/>
  <c r="O88" i="11" s="1"/>
  <c r="M88" i="11"/>
  <c r="K88" i="11"/>
  <c r="I88" i="11"/>
  <c r="G88" i="11"/>
  <c r="S85" i="11"/>
  <c r="R85" i="11"/>
  <c r="T85" i="11" s="1"/>
  <c r="Q85" i="11"/>
  <c r="P85" i="11"/>
  <c r="L85" i="11"/>
  <c r="K85" i="11"/>
  <c r="J85" i="11"/>
  <c r="H85" i="11"/>
  <c r="G85" i="11"/>
  <c r="F85" i="11"/>
  <c r="E85" i="11"/>
  <c r="M85" i="11" s="1"/>
  <c r="D85" i="11"/>
  <c r="I85" i="11" s="1"/>
  <c r="S84" i="11"/>
  <c r="R84" i="11"/>
  <c r="T84" i="11" s="1"/>
  <c r="Q84" i="11"/>
  <c r="P84" i="11"/>
  <c r="U84" i="11" s="1"/>
  <c r="L84" i="11"/>
  <c r="J84" i="11"/>
  <c r="H84" i="11"/>
  <c r="F84" i="11"/>
  <c r="E84" i="11"/>
  <c r="M84" i="11" s="1"/>
  <c r="D84" i="11"/>
  <c r="G84" i="11" s="1"/>
  <c r="U83" i="11"/>
  <c r="T83" i="11"/>
  <c r="N83" i="11"/>
  <c r="O83" i="11" s="1"/>
  <c r="M83" i="11"/>
  <c r="K83" i="11"/>
  <c r="I83" i="11"/>
  <c r="G83" i="11"/>
  <c r="U82" i="11"/>
  <c r="T82" i="11"/>
  <c r="N82" i="11"/>
  <c r="O82" i="11" s="1"/>
  <c r="M82" i="11"/>
  <c r="K82" i="11"/>
  <c r="I82" i="11"/>
  <c r="G82" i="11"/>
  <c r="U81" i="11"/>
  <c r="T81" i="11"/>
  <c r="O81" i="11"/>
  <c r="N81" i="11"/>
  <c r="M81" i="11"/>
  <c r="K81" i="11"/>
  <c r="I81" i="11"/>
  <c r="G81" i="11"/>
  <c r="U80" i="11"/>
  <c r="T80" i="11"/>
  <c r="O80" i="11"/>
  <c r="N80" i="11"/>
  <c r="M80" i="11"/>
  <c r="K80" i="11"/>
  <c r="I80" i="11"/>
  <c r="G80" i="11"/>
  <c r="U79" i="11"/>
  <c r="T79" i="11"/>
  <c r="N79" i="11"/>
  <c r="O79" i="11" s="1"/>
  <c r="M79" i="11"/>
  <c r="K79" i="11"/>
  <c r="I79" i="11"/>
  <c r="G79" i="11"/>
  <c r="S78" i="11"/>
  <c r="R78" i="11"/>
  <c r="T78" i="11" s="1"/>
  <c r="Q78" i="11"/>
  <c r="P78" i="11"/>
  <c r="L78" i="11"/>
  <c r="J78" i="11"/>
  <c r="H78" i="11"/>
  <c r="I78" i="11" s="1"/>
  <c r="F78" i="11"/>
  <c r="N78" i="11" s="1"/>
  <c r="O78" i="11" s="1"/>
  <c r="E78" i="11"/>
  <c r="D78" i="11"/>
  <c r="G78" i="11" s="1"/>
  <c r="U77" i="11"/>
  <c r="T77" i="11"/>
  <c r="O77" i="11"/>
  <c r="N77" i="11"/>
  <c r="M77" i="11"/>
  <c r="K77" i="11"/>
  <c r="I77" i="11"/>
  <c r="G77" i="11"/>
  <c r="U76" i="11"/>
  <c r="T76" i="11"/>
  <c r="O76" i="11"/>
  <c r="N76" i="11"/>
  <c r="M76" i="11"/>
  <c r="K76" i="11"/>
  <c r="I76" i="11"/>
  <c r="G76" i="11"/>
  <c r="U75" i="11"/>
  <c r="T75" i="11"/>
  <c r="O75" i="11"/>
  <c r="N75" i="11"/>
  <c r="M75" i="11"/>
  <c r="K75" i="11"/>
  <c r="I75" i="11"/>
  <c r="G75" i="11"/>
  <c r="U74" i="11"/>
  <c r="T74" i="11"/>
  <c r="O74" i="11"/>
  <c r="N74" i="11"/>
  <c r="M74" i="11"/>
  <c r="K74" i="11"/>
  <c r="I74" i="11"/>
  <c r="G74" i="11"/>
  <c r="U73" i="11"/>
  <c r="T73" i="11"/>
  <c r="O73" i="11"/>
  <c r="N73" i="11"/>
  <c r="M73" i="11"/>
  <c r="K73" i="11"/>
  <c r="I73" i="11"/>
  <c r="G73" i="11"/>
  <c r="U72" i="11"/>
  <c r="T72" i="11"/>
  <c r="N72" i="11"/>
  <c r="O72" i="11" s="1"/>
  <c r="M72" i="11"/>
  <c r="K72" i="11"/>
  <c r="I72" i="11"/>
  <c r="G72" i="11"/>
  <c r="U71" i="11"/>
  <c r="T71" i="11"/>
  <c r="O71" i="11"/>
  <c r="N71" i="11"/>
  <c r="M71" i="11"/>
  <c r="K71" i="11"/>
  <c r="I71" i="11"/>
  <c r="G71" i="11"/>
  <c r="U70" i="11"/>
  <c r="T70" i="11"/>
  <c r="S70" i="11"/>
  <c r="R70" i="11"/>
  <c r="Q70" i="11"/>
  <c r="P70" i="11"/>
  <c r="L70" i="11"/>
  <c r="J70" i="11"/>
  <c r="H70" i="11"/>
  <c r="F70" i="11"/>
  <c r="E70" i="11"/>
  <c r="M70" i="11" s="1"/>
  <c r="D70" i="11"/>
  <c r="I70" i="11" s="1"/>
  <c r="U69" i="11"/>
  <c r="T69" i="11"/>
  <c r="O69" i="11"/>
  <c r="N69" i="11"/>
  <c r="M69" i="11"/>
  <c r="K69" i="11"/>
  <c r="I69" i="11"/>
  <c r="G69" i="11"/>
  <c r="U68" i="11"/>
  <c r="T68" i="11"/>
  <c r="O68" i="11"/>
  <c r="N68" i="11"/>
  <c r="M68" i="11"/>
  <c r="K68" i="11"/>
  <c r="I68" i="11"/>
  <c r="G68" i="11"/>
  <c r="U67" i="11"/>
  <c r="T67" i="11"/>
  <c r="O67" i="11"/>
  <c r="N67" i="11"/>
  <c r="M67" i="11"/>
  <c r="K67" i="11"/>
  <c r="I67" i="11"/>
  <c r="G67" i="11"/>
  <c r="U66" i="11"/>
  <c r="T66" i="11"/>
  <c r="O66" i="11"/>
  <c r="N66" i="11"/>
  <c r="M66" i="11"/>
  <c r="K66" i="11"/>
  <c r="I66" i="11"/>
  <c r="G66" i="11"/>
  <c r="U65" i="11"/>
  <c r="T65" i="11"/>
  <c r="O65" i="11"/>
  <c r="N65" i="11"/>
  <c r="M65" i="11"/>
  <c r="K65" i="11"/>
  <c r="I65" i="11"/>
  <c r="G65" i="11"/>
  <c r="U64" i="11"/>
  <c r="T64" i="11"/>
  <c r="O64" i="11"/>
  <c r="N64" i="11"/>
  <c r="M64" i="11"/>
  <c r="K64" i="11"/>
  <c r="I64" i="11"/>
  <c r="G64" i="11"/>
  <c r="S63" i="11"/>
  <c r="R63" i="11"/>
  <c r="T63" i="11" s="1"/>
  <c r="Q63" i="11"/>
  <c r="P63" i="11"/>
  <c r="U63" i="11" s="1"/>
  <c r="L63" i="11"/>
  <c r="J63" i="11"/>
  <c r="H63" i="11"/>
  <c r="G63" i="11"/>
  <c r="F63" i="11"/>
  <c r="E63" i="11"/>
  <c r="D63" i="11"/>
  <c r="I63" i="11" s="1"/>
  <c r="U62" i="11"/>
  <c r="T62" i="11"/>
  <c r="O62" i="11"/>
  <c r="N62" i="11"/>
  <c r="M62" i="11"/>
  <c r="K62" i="11"/>
  <c r="I62" i="11"/>
  <c r="G62" i="11"/>
  <c r="U61" i="11"/>
  <c r="T61" i="11"/>
  <c r="O61" i="11"/>
  <c r="N61" i="11"/>
  <c r="M61" i="11"/>
  <c r="K61" i="11"/>
  <c r="I61" i="11"/>
  <c r="G61" i="11"/>
  <c r="U60" i="11"/>
  <c r="T60" i="11"/>
  <c r="O60" i="11"/>
  <c r="N60" i="11"/>
  <c r="M60" i="11"/>
  <c r="K60" i="11"/>
  <c r="I60" i="11"/>
  <c r="G60" i="11"/>
  <c r="U59" i="11"/>
  <c r="T59" i="11"/>
  <c r="O59" i="11"/>
  <c r="N59" i="11"/>
  <c r="M59" i="11"/>
  <c r="K59" i="11"/>
  <c r="I59" i="11"/>
  <c r="G59" i="11"/>
  <c r="S58" i="11"/>
  <c r="T58" i="11" s="1"/>
  <c r="R58" i="11"/>
  <c r="Q58" i="11"/>
  <c r="P58" i="11"/>
  <c r="L58" i="11"/>
  <c r="J58" i="11"/>
  <c r="H58" i="11"/>
  <c r="I58" i="11" s="1"/>
  <c r="F58" i="11"/>
  <c r="E58" i="11"/>
  <c r="M58" i="11" s="1"/>
  <c r="D58" i="11"/>
  <c r="U57" i="11"/>
  <c r="T57" i="11"/>
  <c r="N57" i="11"/>
  <c r="O57" i="11" s="1"/>
  <c r="M57" i="11"/>
  <c r="K57" i="11"/>
  <c r="I57" i="11"/>
  <c r="G57" i="11"/>
  <c r="S54" i="11"/>
  <c r="R54" i="11"/>
  <c r="T54" i="11" s="1"/>
  <c r="Q54" i="11"/>
  <c r="P54" i="11"/>
  <c r="L54" i="11"/>
  <c r="J54" i="11"/>
  <c r="H54" i="11"/>
  <c r="I54" i="11" s="1"/>
  <c r="F54" i="11"/>
  <c r="N54" i="11" s="1"/>
  <c r="O54" i="11" s="1"/>
  <c r="E54" i="11"/>
  <c r="D54" i="11"/>
  <c r="G54" i="11" s="1"/>
  <c r="U53" i="11"/>
  <c r="T53" i="11"/>
  <c r="S53" i="11"/>
  <c r="R53" i="11"/>
  <c r="Q53" i="11"/>
  <c r="P53" i="11"/>
  <c r="L53" i="11"/>
  <c r="J53" i="11"/>
  <c r="H53" i="11"/>
  <c r="F53" i="11"/>
  <c r="E53" i="11"/>
  <c r="D53" i="11"/>
  <c r="U52" i="11"/>
  <c r="T52" i="11"/>
  <c r="O52" i="11"/>
  <c r="N52" i="11"/>
  <c r="M52" i="11"/>
  <c r="K52" i="11"/>
  <c r="I52" i="11"/>
  <c r="G52" i="11"/>
  <c r="U51" i="11"/>
  <c r="T51" i="11"/>
  <c r="O51" i="11"/>
  <c r="N51" i="11"/>
  <c r="M51" i="11"/>
  <c r="K51" i="11"/>
  <c r="I51" i="11"/>
  <c r="G51" i="11"/>
  <c r="U50" i="11"/>
  <c r="T50" i="11"/>
  <c r="O50" i="11"/>
  <c r="N50" i="11"/>
  <c r="M50" i="11"/>
  <c r="K50" i="11"/>
  <c r="I50" i="11"/>
  <c r="G50" i="11"/>
  <c r="U49" i="11"/>
  <c r="T49" i="11"/>
  <c r="O49" i="11"/>
  <c r="N49" i="11"/>
  <c r="M49" i="11"/>
  <c r="K49" i="11"/>
  <c r="I49" i="11"/>
  <c r="G49" i="11"/>
  <c r="U48" i="11"/>
  <c r="T48" i="11"/>
  <c r="O48" i="11"/>
  <c r="N48" i="11"/>
  <c r="M48" i="11"/>
  <c r="K48" i="11"/>
  <c r="I48" i="11"/>
  <c r="G48" i="11"/>
  <c r="S47" i="11"/>
  <c r="R47" i="11"/>
  <c r="T47" i="11" s="1"/>
  <c r="Q47" i="11"/>
  <c r="P47" i="11"/>
  <c r="L47" i="11"/>
  <c r="J47" i="11"/>
  <c r="U47" i="11" s="1"/>
  <c r="H47" i="11"/>
  <c r="F47" i="11"/>
  <c r="E47" i="11"/>
  <c r="D47" i="11"/>
  <c r="I47" i="11" s="1"/>
  <c r="U46" i="11"/>
  <c r="T46" i="11"/>
  <c r="N46" i="11"/>
  <c r="O46" i="11" s="1"/>
  <c r="M46" i="11"/>
  <c r="K46" i="11"/>
  <c r="I46" i="11"/>
  <c r="G46" i="11"/>
  <c r="U45" i="11"/>
  <c r="T45" i="11"/>
  <c r="N45" i="11"/>
  <c r="O45" i="11" s="1"/>
  <c r="M45" i="11"/>
  <c r="K45" i="11"/>
  <c r="I45" i="11"/>
  <c r="G45" i="11"/>
  <c r="U44" i="11"/>
  <c r="T44" i="11"/>
  <c r="O44" i="11"/>
  <c r="N44" i="11"/>
  <c r="M44" i="11"/>
  <c r="K44" i="11"/>
  <c r="I44" i="11"/>
  <c r="G44" i="11"/>
  <c r="U43" i="11"/>
  <c r="T43" i="11"/>
  <c r="O43" i="11"/>
  <c r="N43" i="11"/>
  <c r="M43" i="11"/>
  <c r="K43" i="11"/>
  <c r="I43" i="11"/>
  <c r="G43" i="11"/>
  <c r="U42" i="11"/>
  <c r="T42" i="11"/>
  <c r="O42" i="11"/>
  <c r="N42" i="11"/>
  <c r="M42" i="11"/>
  <c r="K42" i="11"/>
  <c r="I42" i="11"/>
  <c r="G42" i="11"/>
  <c r="U41" i="11"/>
  <c r="T41" i="11"/>
  <c r="O41" i="11"/>
  <c r="N41" i="11"/>
  <c r="M41" i="11"/>
  <c r="K41" i="11"/>
  <c r="I41" i="11"/>
  <c r="G41" i="11"/>
  <c r="T40" i="11"/>
  <c r="S40" i="11"/>
  <c r="R40" i="11"/>
  <c r="Q40" i="11"/>
  <c r="P40" i="11"/>
  <c r="U40" i="11" s="1"/>
  <c r="L40" i="11"/>
  <c r="J40" i="11"/>
  <c r="H40" i="11"/>
  <c r="F40" i="11"/>
  <c r="N40" i="11" s="1"/>
  <c r="E40" i="11"/>
  <c r="M40" i="11" s="1"/>
  <c r="D40" i="11"/>
  <c r="U39" i="11"/>
  <c r="T39" i="11"/>
  <c r="N39" i="11"/>
  <c r="O39" i="11" s="1"/>
  <c r="M39" i="11"/>
  <c r="K39" i="11"/>
  <c r="I39" i="11"/>
  <c r="G39" i="11"/>
  <c r="U38" i="11"/>
  <c r="T38" i="11"/>
  <c r="O38" i="11"/>
  <c r="N38" i="11"/>
  <c r="M38" i="11"/>
  <c r="K38" i="11"/>
  <c r="I38" i="11"/>
  <c r="G38" i="11"/>
  <c r="U37" i="11"/>
  <c r="T37" i="11"/>
  <c r="N37" i="11"/>
  <c r="O37" i="11" s="1"/>
  <c r="M37" i="11"/>
  <c r="K37" i="11"/>
  <c r="I37" i="11"/>
  <c r="G37" i="11"/>
  <c r="U36" i="11"/>
  <c r="T36" i="11"/>
  <c r="O36" i="11"/>
  <c r="N36" i="11"/>
  <c r="M36" i="11"/>
  <c r="K36" i="11"/>
  <c r="I36" i="11"/>
  <c r="G36" i="11"/>
  <c r="S35" i="11"/>
  <c r="R35" i="11"/>
  <c r="Q35" i="11"/>
  <c r="P35" i="11"/>
  <c r="U35" i="11" s="1"/>
  <c r="L35" i="11"/>
  <c r="J35" i="11"/>
  <c r="H35" i="11"/>
  <c r="F35" i="11"/>
  <c r="E35" i="11"/>
  <c r="M35" i="11" s="1"/>
  <c r="D35" i="11"/>
  <c r="I35" i="11" s="1"/>
  <c r="U34" i="11"/>
  <c r="T34" i="11"/>
  <c r="N34" i="11"/>
  <c r="O34" i="11" s="1"/>
  <c r="M34" i="11"/>
  <c r="K34" i="11"/>
  <c r="I34" i="11"/>
  <c r="G34" i="11"/>
  <c r="U33" i="11"/>
  <c r="T33" i="11"/>
  <c r="N33" i="11"/>
  <c r="O33" i="11" s="1"/>
  <c r="M33" i="11"/>
  <c r="K33" i="11"/>
  <c r="I33" i="11"/>
  <c r="G33" i="11"/>
  <c r="U32" i="11"/>
  <c r="T32" i="11"/>
  <c r="O32" i="11"/>
  <c r="N32" i="11"/>
  <c r="M32" i="11"/>
  <c r="K32" i="11"/>
  <c r="I32" i="11"/>
  <c r="G32" i="11"/>
  <c r="U31" i="11"/>
  <c r="T31" i="11"/>
  <c r="O31" i="11"/>
  <c r="N31" i="11"/>
  <c r="M31" i="11"/>
  <c r="K31" i="11"/>
  <c r="I31" i="11"/>
  <c r="G31" i="11"/>
  <c r="U30" i="11"/>
  <c r="T30" i="11"/>
  <c r="O30" i="11"/>
  <c r="N30" i="11"/>
  <c r="M30" i="11"/>
  <c r="K30" i="11"/>
  <c r="I30" i="11"/>
  <c r="G30" i="11"/>
  <c r="U29" i="11"/>
  <c r="T29" i="11"/>
  <c r="O29" i="11"/>
  <c r="N29" i="11"/>
  <c r="M29" i="11"/>
  <c r="K29" i="11"/>
  <c r="I29" i="11"/>
  <c r="G29" i="11"/>
  <c r="U28" i="11"/>
  <c r="T28" i="11"/>
  <c r="O28" i="11"/>
  <c r="N28" i="11"/>
  <c r="M28" i="11"/>
  <c r="K28" i="11"/>
  <c r="I28" i="11"/>
  <c r="G28" i="11"/>
  <c r="S27" i="11"/>
  <c r="R27" i="11"/>
  <c r="T27" i="11" s="1"/>
  <c r="Q27" i="11"/>
  <c r="P27" i="11"/>
  <c r="L27" i="11"/>
  <c r="J27" i="11"/>
  <c r="U27" i="11" s="1"/>
  <c r="H27" i="11"/>
  <c r="F27" i="11"/>
  <c r="E27" i="11"/>
  <c r="D27" i="11"/>
  <c r="I27" i="11" s="1"/>
  <c r="U26" i="11"/>
  <c r="T26" i="11"/>
  <c r="O26" i="11"/>
  <c r="N26" i="11"/>
  <c r="M26" i="11"/>
  <c r="K26" i="11"/>
  <c r="I26" i="11"/>
  <c r="G26" i="11"/>
  <c r="U25" i="11"/>
  <c r="T25" i="11"/>
  <c r="O25" i="11"/>
  <c r="N25" i="11"/>
  <c r="M25" i="11"/>
  <c r="K25" i="11"/>
  <c r="I25" i="11"/>
  <c r="G25" i="11"/>
  <c r="U24" i="11"/>
  <c r="T24" i="11"/>
  <c r="O24" i="11"/>
  <c r="N24" i="11"/>
  <c r="M24" i="11"/>
  <c r="K24" i="11"/>
  <c r="I24" i="11"/>
  <c r="G24" i="11"/>
  <c r="U23" i="11"/>
  <c r="T23" i="11"/>
  <c r="O23" i="11"/>
  <c r="N23" i="11"/>
  <c r="M23" i="11"/>
  <c r="K23" i="11"/>
  <c r="I23" i="11"/>
  <c r="G23" i="11"/>
  <c r="U22" i="11"/>
  <c r="T22" i="11"/>
  <c r="O22" i="11"/>
  <c r="N22" i="11"/>
  <c r="M22" i="11"/>
  <c r="K22" i="11"/>
  <c r="I22" i="11"/>
  <c r="G22" i="11"/>
  <c r="U21" i="11"/>
  <c r="T21" i="11"/>
  <c r="O21" i="11"/>
  <c r="N21" i="11"/>
  <c r="M21" i="11"/>
  <c r="K21" i="11"/>
  <c r="I21" i="11"/>
  <c r="G21" i="11"/>
  <c r="U20" i="11"/>
  <c r="T20" i="11"/>
  <c r="O20" i="11"/>
  <c r="N20" i="11"/>
  <c r="M20" i="11"/>
  <c r="K20" i="11"/>
  <c r="I20" i="11"/>
  <c r="G20" i="11"/>
  <c r="S19" i="11"/>
  <c r="R19" i="11"/>
  <c r="Q19" i="11"/>
  <c r="P19" i="11"/>
  <c r="L19" i="11"/>
  <c r="K19" i="11"/>
  <c r="J19" i="11"/>
  <c r="H19" i="11"/>
  <c r="F19" i="11"/>
  <c r="E19" i="11"/>
  <c r="D19" i="11"/>
  <c r="I19" i="11" s="1"/>
  <c r="U18" i="11"/>
  <c r="T18" i="11"/>
  <c r="O18" i="11"/>
  <c r="N18" i="11"/>
  <c r="M18" i="11"/>
  <c r="K18" i="11"/>
  <c r="I18" i="11"/>
  <c r="G18" i="11"/>
  <c r="U17" i="11"/>
  <c r="T17" i="11"/>
  <c r="O17" i="11"/>
  <c r="N17" i="11"/>
  <c r="M17" i="11"/>
  <c r="K17" i="11"/>
  <c r="I17" i="11"/>
  <c r="G17" i="11"/>
  <c r="U16" i="11"/>
  <c r="T16" i="11"/>
  <c r="N16" i="11"/>
  <c r="O16" i="11" s="1"/>
  <c r="M16" i="11"/>
  <c r="K16" i="11"/>
  <c r="I16" i="11"/>
  <c r="G16" i="11"/>
  <c r="U15" i="11"/>
  <c r="T15" i="11"/>
  <c r="O15" i="11"/>
  <c r="N15" i="11"/>
  <c r="M15" i="11"/>
  <c r="K15" i="11"/>
  <c r="I15" i="11"/>
  <c r="G15" i="11"/>
  <c r="U14" i="11"/>
  <c r="T14" i="11"/>
  <c r="N14" i="11"/>
  <c r="O14" i="11" s="1"/>
  <c r="M14" i="11"/>
  <c r="K14" i="11"/>
  <c r="I14" i="11"/>
  <c r="G14" i="11"/>
  <c r="U13" i="11"/>
  <c r="T13" i="11"/>
  <c r="O13" i="11"/>
  <c r="N13" i="11"/>
  <c r="M13" i="11"/>
  <c r="K13" i="11"/>
  <c r="I13" i="11"/>
  <c r="G13" i="11"/>
  <c r="U12" i="11"/>
  <c r="T12" i="11"/>
  <c r="O12" i="11"/>
  <c r="N12" i="11"/>
  <c r="M12" i="11"/>
  <c r="K12" i="11"/>
  <c r="I12" i="11"/>
  <c r="G12" i="11"/>
  <c r="U11" i="11"/>
  <c r="T11" i="11"/>
  <c r="O11" i="11"/>
  <c r="N11" i="11"/>
  <c r="M11" i="11"/>
  <c r="K11" i="11"/>
  <c r="I11" i="11"/>
  <c r="G11" i="11"/>
  <c r="S10" i="11"/>
  <c r="R10" i="11"/>
  <c r="T10" i="11" s="1"/>
  <c r="Q10" i="11"/>
  <c r="P10" i="11"/>
  <c r="L10" i="11"/>
  <c r="J10" i="11"/>
  <c r="H10" i="11"/>
  <c r="I10" i="11" s="1"/>
  <c r="F10" i="11"/>
  <c r="E10" i="11"/>
  <c r="M10" i="11" s="1"/>
  <c r="D10" i="11"/>
  <c r="G10" i="11" s="1"/>
  <c r="U9" i="11"/>
  <c r="T9" i="11"/>
  <c r="N9" i="11"/>
  <c r="O9" i="11" s="1"/>
  <c r="M9" i="11"/>
  <c r="K9" i="11"/>
  <c r="I9" i="11"/>
  <c r="G9" i="11"/>
  <c r="U8" i="11"/>
  <c r="T8" i="11"/>
  <c r="O8" i="11"/>
  <c r="N8" i="11"/>
  <c r="M8" i="11"/>
  <c r="K8" i="11"/>
  <c r="I8" i="11"/>
  <c r="G8" i="11"/>
  <c r="S339" i="10"/>
  <c r="T339" i="10" s="1"/>
  <c r="R339" i="10"/>
  <c r="Q339" i="10"/>
  <c r="P339" i="10"/>
  <c r="U339" i="10" s="1"/>
  <c r="L339" i="10"/>
  <c r="J339" i="10"/>
  <c r="I339" i="10"/>
  <c r="H339" i="10"/>
  <c r="F339" i="10"/>
  <c r="E339" i="10"/>
  <c r="D339" i="10"/>
  <c r="G339" i="10" s="1"/>
  <c r="U338" i="10"/>
  <c r="S338" i="10"/>
  <c r="T338" i="10" s="1"/>
  <c r="R338" i="10"/>
  <c r="Q338" i="10"/>
  <c r="P338" i="10"/>
  <c r="L338" i="10"/>
  <c r="J338" i="10"/>
  <c r="H338" i="10"/>
  <c r="F338" i="10"/>
  <c r="N338" i="10" s="1"/>
  <c r="O338" i="10" s="1"/>
  <c r="E338" i="10"/>
  <c r="D338" i="10"/>
  <c r="T337" i="10"/>
  <c r="S337" i="10"/>
  <c r="R337" i="10"/>
  <c r="Q337" i="10"/>
  <c r="P337" i="10"/>
  <c r="U337" i="10" s="1"/>
  <c r="L337" i="10"/>
  <c r="J337" i="10"/>
  <c r="H337" i="10"/>
  <c r="I337" i="10" s="1"/>
  <c r="G337" i="10"/>
  <c r="F337" i="10"/>
  <c r="E337" i="10"/>
  <c r="K337" i="10" s="1"/>
  <c r="D337" i="10"/>
  <c r="U336" i="10"/>
  <c r="T336" i="10"/>
  <c r="N336" i="10"/>
  <c r="O336" i="10" s="1"/>
  <c r="M336" i="10"/>
  <c r="K336" i="10"/>
  <c r="I336" i="10"/>
  <c r="G336" i="10"/>
  <c r="U335" i="10"/>
  <c r="T335" i="10"/>
  <c r="N335" i="10"/>
  <c r="O335" i="10" s="1"/>
  <c r="M335" i="10"/>
  <c r="K335" i="10"/>
  <c r="I335" i="10"/>
  <c r="G335" i="10"/>
  <c r="U334" i="10"/>
  <c r="T334" i="10"/>
  <c r="N334" i="10"/>
  <c r="O334" i="10" s="1"/>
  <c r="M334" i="10"/>
  <c r="K334" i="10"/>
  <c r="I334" i="10"/>
  <c r="G334" i="10"/>
  <c r="U333" i="10"/>
  <c r="T333" i="10"/>
  <c r="N333" i="10"/>
  <c r="O333" i="10" s="1"/>
  <c r="M333" i="10"/>
  <c r="K333" i="10"/>
  <c r="I333" i="10"/>
  <c r="G333" i="10"/>
  <c r="S332" i="10"/>
  <c r="R332" i="10"/>
  <c r="Q332" i="10"/>
  <c r="P332" i="10"/>
  <c r="L332" i="10"/>
  <c r="J332" i="10"/>
  <c r="H332" i="10"/>
  <c r="F332" i="10"/>
  <c r="E332" i="10"/>
  <c r="M332" i="10" s="1"/>
  <c r="D332" i="10"/>
  <c r="I332" i="10" s="1"/>
  <c r="U331" i="10"/>
  <c r="T331" i="10"/>
  <c r="O331" i="10"/>
  <c r="N331" i="10"/>
  <c r="M331" i="10"/>
  <c r="K331" i="10"/>
  <c r="I331" i="10"/>
  <c r="G331" i="10"/>
  <c r="U330" i="10"/>
  <c r="T330" i="10"/>
  <c r="O330" i="10"/>
  <c r="N330" i="10"/>
  <c r="M330" i="10"/>
  <c r="K330" i="10"/>
  <c r="I330" i="10"/>
  <c r="G330" i="10"/>
  <c r="U329" i="10"/>
  <c r="T329" i="10"/>
  <c r="O329" i="10"/>
  <c r="N329" i="10"/>
  <c r="M329" i="10"/>
  <c r="K329" i="10"/>
  <c r="I329" i="10"/>
  <c r="G329" i="10"/>
  <c r="U328" i="10"/>
  <c r="T328" i="10"/>
  <c r="O328" i="10"/>
  <c r="N328" i="10"/>
  <c r="M328" i="10"/>
  <c r="K328" i="10"/>
  <c r="I328" i="10"/>
  <c r="G328" i="10"/>
  <c r="U327" i="10"/>
  <c r="T327" i="10"/>
  <c r="O327" i="10"/>
  <c r="N327" i="10"/>
  <c r="M327" i="10"/>
  <c r="K327" i="10"/>
  <c r="I327" i="10"/>
  <c r="G327" i="10"/>
  <c r="U326" i="10"/>
  <c r="T326" i="10"/>
  <c r="O326" i="10"/>
  <c r="N326" i="10"/>
  <c r="M326" i="10"/>
  <c r="K326" i="10"/>
  <c r="I326" i="10"/>
  <c r="G326" i="10"/>
  <c r="U325" i="10"/>
  <c r="T325" i="10"/>
  <c r="O325" i="10"/>
  <c r="N325" i="10"/>
  <c r="M325" i="10"/>
  <c r="K325" i="10"/>
  <c r="I325" i="10"/>
  <c r="G325" i="10"/>
  <c r="U324" i="10"/>
  <c r="T324" i="10"/>
  <c r="O324" i="10"/>
  <c r="N324" i="10"/>
  <c r="M324" i="10"/>
  <c r="K324" i="10"/>
  <c r="I324" i="10"/>
  <c r="G324" i="10"/>
  <c r="S323" i="10"/>
  <c r="T323" i="10" s="1"/>
  <c r="R323" i="10"/>
  <c r="Q323" i="10"/>
  <c r="P323" i="10"/>
  <c r="U323" i="10" s="1"/>
  <c r="L323" i="10"/>
  <c r="J323" i="10"/>
  <c r="H323" i="10"/>
  <c r="F323" i="10"/>
  <c r="N323" i="10" s="1"/>
  <c r="E323" i="10"/>
  <c r="M323" i="10" s="1"/>
  <c r="D323" i="10"/>
  <c r="U322" i="10"/>
  <c r="T322" i="10"/>
  <c r="O322" i="10"/>
  <c r="N322" i="10"/>
  <c r="M322" i="10"/>
  <c r="K322" i="10"/>
  <c r="I322" i="10"/>
  <c r="G322" i="10"/>
  <c r="U321" i="10"/>
  <c r="T321" i="10"/>
  <c r="O321" i="10"/>
  <c r="N321" i="10"/>
  <c r="M321" i="10"/>
  <c r="K321" i="10"/>
  <c r="I321" i="10"/>
  <c r="G321" i="10"/>
  <c r="U320" i="10"/>
  <c r="T320" i="10"/>
  <c r="O320" i="10"/>
  <c r="N320" i="10"/>
  <c r="M320" i="10"/>
  <c r="K320" i="10"/>
  <c r="I320" i="10"/>
  <c r="G320" i="10"/>
  <c r="U319" i="10"/>
  <c r="T319" i="10"/>
  <c r="O319" i="10"/>
  <c r="N319" i="10"/>
  <c r="M319" i="10"/>
  <c r="K319" i="10"/>
  <c r="I319" i="10"/>
  <c r="G319" i="10"/>
  <c r="U318" i="10"/>
  <c r="T318" i="10"/>
  <c r="O318" i="10"/>
  <c r="N318" i="10"/>
  <c r="M318" i="10"/>
  <c r="K318" i="10"/>
  <c r="I318" i="10"/>
  <c r="G318" i="10"/>
  <c r="S317" i="10"/>
  <c r="R317" i="10"/>
  <c r="Q317" i="10"/>
  <c r="P317" i="10"/>
  <c r="N317" i="10"/>
  <c r="L317" i="10"/>
  <c r="J317" i="10"/>
  <c r="U317" i="10" s="1"/>
  <c r="H317" i="10"/>
  <c r="F317" i="10"/>
  <c r="G317" i="10" s="1"/>
  <c r="E317" i="10"/>
  <c r="K317" i="10" s="1"/>
  <c r="D317" i="10"/>
  <c r="I317" i="10" s="1"/>
  <c r="U316" i="10"/>
  <c r="T316" i="10"/>
  <c r="N316" i="10"/>
  <c r="O316" i="10" s="1"/>
  <c r="M316" i="10"/>
  <c r="K316" i="10"/>
  <c r="I316" i="10"/>
  <c r="G316" i="10"/>
  <c r="U315" i="10"/>
  <c r="T315" i="10"/>
  <c r="N315" i="10"/>
  <c r="O315" i="10" s="1"/>
  <c r="M315" i="10"/>
  <c r="K315" i="10"/>
  <c r="I315" i="10"/>
  <c r="G315" i="10"/>
  <c r="U314" i="10"/>
  <c r="T314" i="10"/>
  <c r="N314" i="10"/>
  <c r="O314" i="10" s="1"/>
  <c r="M314" i="10"/>
  <c r="K314" i="10"/>
  <c r="I314" i="10"/>
  <c r="G314" i="10"/>
  <c r="U313" i="10"/>
  <c r="T313" i="10"/>
  <c r="N313" i="10"/>
  <c r="O313" i="10" s="1"/>
  <c r="M313" i="10"/>
  <c r="K313" i="10"/>
  <c r="I313" i="10"/>
  <c r="G313" i="10"/>
  <c r="U312" i="10"/>
  <c r="T312" i="10"/>
  <c r="N312" i="10"/>
  <c r="O312" i="10" s="1"/>
  <c r="M312" i="10"/>
  <c r="K312" i="10"/>
  <c r="I312" i="10"/>
  <c r="G312" i="10"/>
  <c r="U311" i="10"/>
  <c r="T311" i="10"/>
  <c r="N311" i="10"/>
  <c r="O311" i="10" s="1"/>
  <c r="M311" i="10"/>
  <c r="K311" i="10"/>
  <c r="I311" i="10"/>
  <c r="G311" i="10"/>
  <c r="S310" i="10"/>
  <c r="R310" i="10"/>
  <c r="T310" i="10" s="1"/>
  <c r="Q310" i="10"/>
  <c r="P310" i="10"/>
  <c r="U310" i="10" s="1"/>
  <c r="L310" i="10"/>
  <c r="J310" i="10"/>
  <c r="I310" i="10"/>
  <c r="H310" i="10"/>
  <c r="F310" i="10"/>
  <c r="E310" i="10"/>
  <c r="K310" i="10" s="1"/>
  <c r="D310" i="10"/>
  <c r="G310" i="10" s="1"/>
  <c r="U309" i="10"/>
  <c r="T309" i="10"/>
  <c r="O309" i="10"/>
  <c r="N309" i="10"/>
  <c r="M309" i="10"/>
  <c r="K309" i="10"/>
  <c r="I309" i="10"/>
  <c r="G309" i="10"/>
  <c r="U308" i="10"/>
  <c r="T308" i="10"/>
  <c r="O308" i="10"/>
  <c r="N308" i="10"/>
  <c r="M308" i="10"/>
  <c r="K308" i="10"/>
  <c r="I308" i="10"/>
  <c r="G308" i="10"/>
  <c r="U307" i="10"/>
  <c r="T307" i="10"/>
  <c r="O307" i="10"/>
  <c r="N307" i="10"/>
  <c r="M307" i="10"/>
  <c r="K307" i="10"/>
  <c r="I307" i="10"/>
  <c r="G307" i="10"/>
  <c r="U306" i="10"/>
  <c r="T306" i="10"/>
  <c r="O306" i="10"/>
  <c r="N306" i="10"/>
  <c r="M306" i="10"/>
  <c r="K306" i="10"/>
  <c r="I306" i="10"/>
  <c r="G306" i="10"/>
  <c r="U305" i="10"/>
  <c r="T305" i="10"/>
  <c r="O305" i="10"/>
  <c r="N305" i="10"/>
  <c r="M305" i="10"/>
  <c r="K305" i="10"/>
  <c r="I305" i="10"/>
  <c r="G305" i="10"/>
  <c r="U304" i="10"/>
  <c r="T304" i="10"/>
  <c r="O304" i="10"/>
  <c r="N304" i="10"/>
  <c r="M304" i="10"/>
  <c r="K304" i="10"/>
  <c r="I304" i="10"/>
  <c r="G304" i="10"/>
  <c r="S303" i="10"/>
  <c r="R303" i="10"/>
  <c r="Q303" i="10"/>
  <c r="P303" i="10"/>
  <c r="L303" i="10"/>
  <c r="J303" i="10"/>
  <c r="I303" i="10"/>
  <c r="H303" i="10"/>
  <c r="F303" i="10"/>
  <c r="E303" i="10"/>
  <c r="M303" i="10" s="1"/>
  <c r="D303" i="10"/>
  <c r="G303" i="10" s="1"/>
  <c r="U302" i="10"/>
  <c r="T302" i="10"/>
  <c r="O302" i="10"/>
  <c r="N302" i="10"/>
  <c r="M302" i="10"/>
  <c r="K302" i="10"/>
  <c r="I302" i="10"/>
  <c r="G302" i="10"/>
  <c r="S299" i="10"/>
  <c r="R299" i="10"/>
  <c r="T299" i="10" s="1"/>
  <c r="Q299" i="10"/>
  <c r="P299" i="10"/>
  <c r="U299" i="10" s="1"/>
  <c r="L299" i="10"/>
  <c r="J299" i="10"/>
  <c r="H299" i="10"/>
  <c r="F299" i="10"/>
  <c r="N299" i="10" s="1"/>
  <c r="E299" i="10"/>
  <c r="K299" i="10" s="1"/>
  <c r="D299" i="10"/>
  <c r="S298" i="10"/>
  <c r="T298" i="10" s="1"/>
  <c r="R298" i="10"/>
  <c r="Q298" i="10"/>
  <c r="P298" i="10"/>
  <c r="M298" i="10"/>
  <c r="L298" i="10"/>
  <c r="J298" i="10"/>
  <c r="H298" i="10"/>
  <c r="F298" i="10"/>
  <c r="E298" i="10"/>
  <c r="D298" i="10"/>
  <c r="U297" i="10"/>
  <c r="T297" i="10"/>
  <c r="O297" i="10"/>
  <c r="N297" i="10"/>
  <c r="M297" i="10"/>
  <c r="K297" i="10"/>
  <c r="I297" i="10"/>
  <c r="G297" i="10"/>
  <c r="U296" i="10"/>
  <c r="T296" i="10"/>
  <c r="N296" i="10"/>
  <c r="O296" i="10" s="1"/>
  <c r="M296" i="10"/>
  <c r="K296" i="10"/>
  <c r="I296" i="10"/>
  <c r="G296" i="10"/>
  <c r="U295" i="10"/>
  <c r="T295" i="10"/>
  <c r="N295" i="10"/>
  <c r="O295" i="10" s="1"/>
  <c r="M295" i="10"/>
  <c r="K295" i="10"/>
  <c r="I295" i="10"/>
  <c r="G295" i="10"/>
  <c r="U294" i="10"/>
  <c r="T294" i="10"/>
  <c r="N294" i="10"/>
  <c r="O294" i="10" s="1"/>
  <c r="M294" i="10"/>
  <c r="K294" i="10"/>
  <c r="I294" i="10"/>
  <c r="G294" i="10"/>
  <c r="U293" i="10"/>
  <c r="T293" i="10"/>
  <c r="N293" i="10"/>
  <c r="O293" i="10" s="1"/>
  <c r="M293" i="10"/>
  <c r="K293" i="10"/>
  <c r="I293" i="10"/>
  <c r="G293" i="10"/>
  <c r="S292" i="10"/>
  <c r="R292" i="10"/>
  <c r="Q292" i="10"/>
  <c r="P292" i="10"/>
  <c r="L292" i="10"/>
  <c r="J292" i="10"/>
  <c r="H292" i="10"/>
  <c r="I292" i="10" s="1"/>
  <c r="G292" i="10"/>
  <c r="F292" i="10"/>
  <c r="E292" i="10"/>
  <c r="D292" i="10"/>
  <c r="U291" i="10"/>
  <c r="T291" i="10"/>
  <c r="O291" i="10"/>
  <c r="N291" i="10"/>
  <c r="M291" i="10"/>
  <c r="K291" i="10"/>
  <c r="I291" i="10"/>
  <c r="G291" i="10"/>
  <c r="U290" i="10"/>
  <c r="T290" i="10"/>
  <c r="N290" i="10"/>
  <c r="O290" i="10" s="1"/>
  <c r="M290" i="10"/>
  <c r="K290" i="10"/>
  <c r="I290" i="10"/>
  <c r="G290" i="10"/>
  <c r="U289" i="10"/>
  <c r="T289" i="10"/>
  <c r="N289" i="10"/>
  <c r="O289" i="10" s="1"/>
  <c r="M289" i="10"/>
  <c r="K289" i="10"/>
  <c r="I289" i="10"/>
  <c r="G289" i="10"/>
  <c r="U288" i="10"/>
  <c r="T288" i="10"/>
  <c r="N288" i="10"/>
  <c r="O288" i="10" s="1"/>
  <c r="M288" i="10"/>
  <c r="K288" i="10"/>
  <c r="I288" i="10"/>
  <c r="G288" i="10"/>
  <c r="U287" i="10"/>
  <c r="T287" i="10"/>
  <c r="N287" i="10"/>
  <c r="O287" i="10" s="1"/>
  <c r="M287" i="10"/>
  <c r="K287" i="10"/>
  <c r="I287" i="10"/>
  <c r="G287" i="10"/>
  <c r="U286" i="10"/>
  <c r="T286" i="10"/>
  <c r="N286" i="10"/>
  <c r="O286" i="10" s="1"/>
  <c r="M286" i="10"/>
  <c r="K286" i="10"/>
  <c r="I286" i="10"/>
  <c r="G286" i="10"/>
  <c r="S285" i="10"/>
  <c r="R285" i="10"/>
  <c r="Q285" i="10"/>
  <c r="P285" i="10"/>
  <c r="L285" i="10"/>
  <c r="J285" i="10"/>
  <c r="H285" i="10"/>
  <c r="G285" i="10"/>
  <c r="F285" i="10"/>
  <c r="E285" i="10"/>
  <c r="D285" i="10"/>
  <c r="I285" i="10" s="1"/>
  <c r="U284" i="10"/>
  <c r="T284" i="10"/>
  <c r="O284" i="10"/>
  <c r="N284" i="10"/>
  <c r="M284" i="10"/>
  <c r="K284" i="10"/>
  <c r="I284" i="10"/>
  <c r="G284" i="10"/>
  <c r="U283" i="10"/>
  <c r="T283" i="10"/>
  <c r="N283" i="10"/>
  <c r="O283" i="10" s="1"/>
  <c r="M283" i="10"/>
  <c r="K283" i="10"/>
  <c r="I283" i="10"/>
  <c r="G283" i="10"/>
  <c r="U282" i="10"/>
  <c r="T282" i="10"/>
  <c r="N282" i="10"/>
  <c r="O282" i="10" s="1"/>
  <c r="M282" i="10"/>
  <c r="K282" i="10"/>
  <c r="I282" i="10"/>
  <c r="G282" i="10"/>
  <c r="U281" i="10"/>
  <c r="T281" i="10"/>
  <c r="N281" i="10"/>
  <c r="O281" i="10" s="1"/>
  <c r="M281" i="10"/>
  <c r="K281" i="10"/>
  <c r="I281" i="10"/>
  <c r="G281" i="10"/>
  <c r="U280" i="10"/>
  <c r="T280" i="10"/>
  <c r="N280" i="10"/>
  <c r="O280" i="10" s="1"/>
  <c r="M280" i="10"/>
  <c r="K280" i="10"/>
  <c r="I280" i="10"/>
  <c r="G280" i="10"/>
  <c r="U279" i="10"/>
  <c r="T279" i="10"/>
  <c r="N279" i="10"/>
  <c r="O279" i="10" s="1"/>
  <c r="M279" i="10"/>
  <c r="K279" i="10"/>
  <c r="I279" i="10"/>
  <c r="G279" i="10"/>
  <c r="U278" i="10"/>
  <c r="T278" i="10"/>
  <c r="N278" i="10"/>
  <c r="O278" i="10" s="1"/>
  <c r="M278" i="10"/>
  <c r="K278" i="10"/>
  <c r="I278" i="10"/>
  <c r="G278" i="10"/>
  <c r="U277" i="10"/>
  <c r="T277" i="10"/>
  <c r="N277" i="10"/>
  <c r="O277" i="10" s="1"/>
  <c r="M277" i="10"/>
  <c r="K277" i="10"/>
  <c r="I277" i="10"/>
  <c r="G277" i="10"/>
  <c r="U276" i="10"/>
  <c r="T276" i="10"/>
  <c r="N276" i="10"/>
  <c r="O276" i="10" s="1"/>
  <c r="M276" i="10"/>
  <c r="K276" i="10"/>
  <c r="I276" i="10"/>
  <c r="G276" i="10"/>
  <c r="S275" i="10"/>
  <c r="R275" i="10"/>
  <c r="T275" i="10" s="1"/>
  <c r="Q275" i="10"/>
  <c r="P275" i="10"/>
  <c r="U275" i="10" s="1"/>
  <c r="L275" i="10"/>
  <c r="M275" i="10" s="1"/>
  <c r="J275" i="10"/>
  <c r="H275" i="10"/>
  <c r="F275" i="10"/>
  <c r="N275" i="10" s="1"/>
  <c r="E275" i="10"/>
  <c r="K275" i="10" s="1"/>
  <c r="D275" i="10"/>
  <c r="G275" i="10" s="1"/>
  <c r="U274" i="10"/>
  <c r="T274" i="10"/>
  <c r="O274" i="10"/>
  <c r="N274" i="10"/>
  <c r="M274" i="10"/>
  <c r="K274" i="10"/>
  <c r="I274" i="10"/>
  <c r="G274" i="10"/>
  <c r="U273" i="10"/>
  <c r="T273" i="10"/>
  <c r="O273" i="10"/>
  <c r="N273" i="10"/>
  <c r="M273" i="10"/>
  <c r="K273" i="10"/>
  <c r="I273" i="10"/>
  <c r="G273" i="10"/>
  <c r="U272" i="10"/>
  <c r="T272" i="10"/>
  <c r="O272" i="10"/>
  <c r="N272" i="10"/>
  <c r="M272" i="10"/>
  <c r="K272" i="10"/>
  <c r="I272" i="10"/>
  <c r="G272" i="10"/>
  <c r="U271" i="10"/>
  <c r="T271" i="10"/>
  <c r="O271" i="10"/>
  <c r="N271" i="10"/>
  <c r="M271" i="10"/>
  <c r="K271" i="10"/>
  <c r="I271" i="10"/>
  <c r="G271" i="10"/>
  <c r="U270" i="10"/>
  <c r="T270" i="10"/>
  <c r="O270" i="10"/>
  <c r="N270" i="10"/>
  <c r="M270" i="10"/>
  <c r="K270" i="10"/>
  <c r="I270" i="10"/>
  <c r="G270" i="10"/>
  <c r="U269" i="10"/>
  <c r="T269" i="10"/>
  <c r="O269" i="10"/>
  <c r="N269" i="10"/>
  <c r="M269" i="10"/>
  <c r="K269" i="10"/>
  <c r="I269" i="10"/>
  <c r="G269" i="10"/>
  <c r="U268" i="10"/>
  <c r="T268" i="10"/>
  <c r="O268" i="10"/>
  <c r="N268" i="10"/>
  <c r="M268" i="10"/>
  <c r="K268" i="10"/>
  <c r="I268" i="10"/>
  <c r="G268" i="10"/>
  <c r="S267" i="10"/>
  <c r="T267" i="10" s="1"/>
  <c r="R267" i="10"/>
  <c r="Q267" i="10"/>
  <c r="P267" i="10"/>
  <c r="L267" i="10"/>
  <c r="M267" i="10" s="1"/>
  <c r="K267" i="10"/>
  <c r="J267" i="10"/>
  <c r="U267" i="10" s="1"/>
  <c r="H267" i="10"/>
  <c r="F267" i="10"/>
  <c r="G267" i="10" s="1"/>
  <c r="E267" i="10"/>
  <c r="D267" i="10"/>
  <c r="U266" i="10"/>
  <c r="T266" i="10"/>
  <c r="O266" i="10"/>
  <c r="N266" i="10"/>
  <c r="M266" i="10"/>
  <c r="K266" i="10"/>
  <c r="I266" i="10"/>
  <c r="G266" i="10"/>
  <c r="U265" i="10"/>
  <c r="T265" i="10"/>
  <c r="N265" i="10"/>
  <c r="O265" i="10" s="1"/>
  <c r="M265" i="10"/>
  <c r="K265" i="10"/>
  <c r="I265" i="10"/>
  <c r="G265" i="10"/>
  <c r="U264" i="10"/>
  <c r="T264" i="10"/>
  <c r="N264" i="10"/>
  <c r="O264" i="10" s="1"/>
  <c r="M264" i="10"/>
  <c r="K264" i="10"/>
  <c r="I264" i="10"/>
  <c r="G264" i="10"/>
  <c r="U263" i="10"/>
  <c r="T263" i="10"/>
  <c r="N263" i="10"/>
  <c r="O263" i="10" s="1"/>
  <c r="M263" i="10"/>
  <c r="K263" i="10"/>
  <c r="I263" i="10"/>
  <c r="G263" i="10"/>
  <c r="S260" i="10"/>
  <c r="R260" i="10"/>
  <c r="Q260" i="10"/>
  <c r="P260" i="10"/>
  <c r="L260" i="10"/>
  <c r="J260" i="10"/>
  <c r="H260" i="10"/>
  <c r="I260" i="10" s="1"/>
  <c r="G260" i="10"/>
  <c r="F260" i="10"/>
  <c r="E260" i="10"/>
  <c r="D260" i="10"/>
  <c r="S259" i="10"/>
  <c r="R259" i="10"/>
  <c r="T259" i="10" s="1"/>
  <c r="Q259" i="10"/>
  <c r="P259" i="10"/>
  <c r="L259" i="10"/>
  <c r="K259" i="10"/>
  <c r="J259" i="10"/>
  <c r="H259" i="10"/>
  <c r="F259" i="10"/>
  <c r="E259" i="10"/>
  <c r="D259" i="10"/>
  <c r="U258" i="10"/>
  <c r="T258" i="10"/>
  <c r="O258" i="10"/>
  <c r="N258" i="10"/>
  <c r="M258" i="10"/>
  <c r="K258" i="10"/>
  <c r="I258" i="10"/>
  <c r="G258" i="10"/>
  <c r="U257" i="10"/>
  <c r="T257" i="10"/>
  <c r="N257" i="10"/>
  <c r="O257" i="10" s="1"/>
  <c r="M257" i="10"/>
  <c r="K257" i="10"/>
  <c r="I257" i="10"/>
  <c r="G257" i="10"/>
  <c r="U256" i="10"/>
  <c r="T256" i="10"/>
  <c r="N256" i="10"/>
  <c r="O256" i="10" s="1"/>
  <c r="M256" i="10"/>
  <c r="K256" i="10"/>
  <c r="I256" i="10"/>
  <c r="G256" i="10"/>
  <c r="U255" i="10"/>
  <c r="T255" i="10"/>
  <c r="N255" i="10"/>
  <c r="O255" i="10" s="1"/>
  <c r="M255" i="10"/>
  <c r="K255" i="10"/>
  <c r="I255" i="10"/>
  <c r="G255" i="10"/>
  <c r="S254" i="10"/>
  <c r="R254" i="10"/>
  <c r="T254" i="10" s="1"/>
  <c r="Q254" i="10"/>
  <c r="P254" i="10"/>
  <c r="U254" i="10" s="1"/>
  <c r="L254" i="10"/>
  <c r="M254" i="10" s="1"/>
  <c r="K254" i="10"/>
  <c r="J254" i="10"/>
  <c r="H254" i="10"/>
  <c r="F254" i="10"/>
  <c r="E254" i="10"/>
  <c r="D254" i="10"/>
  <c r="G254" i="10" s="1"/>
  <c r="U253" i="10"/>
  <c r="T253" i="10"/>
  <c r="O253" i="10"/>
  <c r="N253" i="10"/>
  <c r="M253" i="10"/>
  <c r="K253" i="10"/>
  <c r="I253" i="10"/>
  <c r="G253" i="10"/>
  <c r="U252" i="10"/>
  <c r="T252" i="10"/>
  <c r="O252" i="10"/>
  <c r="N252" i="10"/>
  <c r="M252" i="10"/>
  <c r="K252" i="10"/>
  <c r="I252" i="10"/>
  <c r="G252" i="10"/>
  <c r="U251" i="10"/>
  <c r="T251" i="10"/>
  <c r="O251" i="10"/>
  <c r="N251" i="10"/>
  <c r="M251" i="10"/>
  <c r="K251" i="10"/>
  <c r="I251" i="10"/>
  <c r="G251" i="10"/>
  <c r="U250" i="10"/>
  <c r="T250" i="10"/>
  <c r="O250" i="10"/>
  <c r="N250" i="10"/>
  <c r="M250" i="10"/>
  <c r="K250" i="10"/>
  <c r="I250" i="10"/>
  <c r="G250" i="10"/>
  <c r="U249" i="10"/>
  <c r="T249" i="10"/>
  <c r="O249" i="10"/>
  <c r="N249" i="10"/>
  <c r="M249" i="10"/>
  <c r="K249" i="10"/>
  <c r="I249" i="10"/>
  <c r="G249" i="10"/>
  <c r="U248" i="10"/>
  <c r="T248" i="10"/>
  <c r="O248" i="10"/>
  <c r="N248" i="10"/>
  <c r="M248" i="10"/>
  <c r="K248" i="10"/>
  <c r="I248" i="10"/>
  <c r="G248" i="10"/>
  <c r="U247" i="10"/>
  <c r="S247" i="10"/>
  <c r="R247" i="10"/>
  <c r="Q247" i="10"/>
  <c r="P247" i="10"/>
  <c r="L247" i="10"/>
  <c r="K247" i="10"/>
  <c r="J247" i="10"/>
  <c r="H247" i="10"/>
  <c r="G247" i="10"/>
  <c r="F247" i="10"/>
  <c r="E247" i="10"/>
  <c r="M247" i="10" s="1"/>
  <c r="D247" i="10"/>
  <c r="U246" i="10"/>
  <c r="T246" i="10"/>
  <c r="N246" i="10"/>
  <c r="O246" i="10" s="1"/>
  <c r="M246" i="10"/>
  <c r="K246" i="10"/>
  <c r="I246" i="10"/>
  <c r="G246" i="10"/>
  <c r="U245" i="10"/>
  <c r="T245" i="10"/>
  <c r="N245" i="10"/>
  <c r="O245" i="10" s="1"/>
  <c r="M245" i="10"/>
  <c r="K245" i="10"/>
  <c r="I245" i="10"/>
  <c r="G245" i="10"/>
  <c r="U244" i="10"/>
  <c r="T244" i="10"/>
  <c r="N244" i="10"/>
  <c r="O244" i="10" s="1"/>
  <c r="M244" i="10"/>
  <c r="K244" i="10"/>
  <c r="I244" i="10"/>
  <c r="G244" i="10"/>
  <c r="U243" i="10"/>
  <c r="T243" i="10"/>
  <c r="N243" i="10"/>
  <c r="O243" i="10" s="1"/>
  <c r="M243" i="10"/>
  <c r="K243" i="10"/>
  <c r="I243" i="10"/>
  <c r="G243" i="10"/>
  <c r="U242" i="10"/>
  <c r="T242" i="10"/>
  <c r="O242" i="10"/>
  <c r="N242" i="10"/>
  <c r="M242" i="10"/>
  <c r="K242" i="10"/>
  <c r="I242" i="10"/>
  <c r="G242" i="10"/>
  <c r="U241" i="10"/>
  <c r="T241" i="10"/>
  <c r="O241" i="10"/>
  <c r="N241" i="10"/>
  <c r="M241" i="10"/>
  <c r="K241" i="10"/>
  <c r="I241" i="10"/>
  <c r="G241" i="10"/>
  <c r="S240" i="10"/>
  <c r="R240" i="10"/>
  <c r="Q240" i="10"/>
  <c r="P240" i="10"/>
  <c r="L240" i="10"/>
  <c r="J240" i="10"/>
  <c r="H240" i="10"/>
  <c r="I240" i="10" s="1"/>
  <c r="G240" i="10"/>
  <c r="F240" i="10"/>
  <c r="E240" i="10"/>
  <c r="D240" i="10"/>
  <c r="U239" i="10"/>
  <c r="T239" i="10"/>
  <c r="N239" i="10"/>
  <c r="O239" i="10" s="1"/>
  <c r="M239" i="10"/>
  <c r="K239" i="10"/>
  <c r="I239" i="10"/>
  <c r="G239" i="10"/>
  <c r="U238" i="10"/>
  <c r="T238" i="10"/>
  <c r="N238" i="10"/>
  <c r="O238" i="10" s="1"/>
  <c r="M238" i="10"/>
  <c r="K238" i="10"/>
  <c r="I238" i="10"/>
  <c r="G238" i="10"/>
  <c r="U237" i="10"/>
  <c r="T237" i="10"/>
  <c r="N237" i="10"/>
  <c r="O237" i="10" s="1"/>
  <c r="M237" i="10"/>
  <c r="K237" i="10"/>
  <c r="I237" i="10"/>
  <c r="G237" i="10"/>
  <c r="U236" i="10"/>
  <c r="T236" i="10"/>
  <c r="N236" i="10"/>
  <c r="O236" i="10" s="1"/>
  <c r="M236" i="10"/>
  <c r="K236" i="10"/>
  <c r="I236" i="10"/>
  <c r="G236" i="10"/>
  <c r="U235" i="10"/>
  <c r="T235" i="10"/>
  <c r="N235" i="10"/>
  <c r="O235" i="10" s="1"/>
  <c r="M235" i="10"/>
  <c r="K235" i="10"/>
  <c r="I235" i="10"/>
  <c r="G235" i="10"/>
  <c r="U234" i="10"/>
  <c r="T234" i="10"/>
  <c r="N234" i="10"/>
  <c r="O234" i="10" s="1"/>
  <c r="M234" i="10"/>
  <c r="K234" i="10"/>
  <c r="I234" i="10"/>
  <c r="G234" i="10"/>
  <c r="S231" i="10"/>
  <c r="R231" i="10"/>
  <c r="Q231" i="10"/>
  <c r="P231" i="10"/>
  <c r="L231" i="10"/>
  <c r="J231" i="10"/>
  <c r="I231" i="10"/>
  <c r="H231" i="10"/>
  <c r="F231" i="10"/>
  <c r="G231" i="10" s="1"/>
  <c r="E231" i="10"/>
  <c r="M231" i="10" s="1"/>
  <c r="D231" i="10"/>
  <c r="S230" i="10"/>
  <c r="R230" i="10"/>
  <c r="T230" i="10" s="1"/>
  <c r="Q230" i="10"/>
  <c r="P230" i="10"/>
  <c r="U230" i="10" s="1"/>
  <c r="L230" i="10"/>
  <c r="M230" i="10" s="1"/>
  <c r="J230" i="10"/>
  <c r="H230" i="10"/>
  <c r="F230" i="10"/>
  <c r="N230" i="10" s="1"/>
  <c r="E230" i="10"/>
  <c r="D230" i="10"/>
  <c r="U229" i="10"/>
  <c r="T229" i="10"/>
  <c r="O229" i="10"/>
  <c r="N229" i="10"/>
  <c r="M229" i="10"/>
  <c r="K229" i="10"/>
  <c r="I229" i="10"/>
  <c r="G229" i="10"/>
  <c r="U228" i="10"/>
  <c r="T228" i="10"/>
  <c r="O228" i="10"/>
  <c r="N228" i="10"/>
  <c r="M228" i="10"/>
  <c r="K228" i="10"/>
  <c r="I228" i="10"/>
  <c r="G228" i="10"/>
  <c r="U227" i="10"/>
  <c r="T227" i="10"/>
  <c r="O227" i="10"/>
  <c r="N227" i="10"/>
  <c r="M227" i="10"/>
  <c r="K227" i="10"/>
  <c r="I227" i="10"/>
  <c r="G227" i="10"/>
  <c r="U226" i="10"/>
  <c r="T226" i="10"/>
  <c r="O226" i="10"/>
  <c r="N226" i="10"/>
  <c r="M226" i="10"/>
  <c r="K226" i="10"/>
  <c r="I226" i="10"/>
  <c r="G226" i="10"/>
  <c r="U225" i="10"/>
  <c r="T225" i="10"/>
  <c r="O225" i="10"/>
  <c r="N225" i="10"/>
  <c r="M225" i="10"/>
  <c r="K225" i="10"/>
  <c r="I225" i="10"/>
  <c r="G225" i="10"/>
  <c r="U224" i="10"/>
  <c r="S224" i="10"/>
  <c r="T224" i="10" s="1"/>
  <c r="R224" i="10"/>
  <c r="Q224" i="10"/>
  <c r="P224" i="10"/>
  <c r="N224" i="10"/>
  <c r="L224" i="10"/>
  <c r="K224" i="10"/>
  <c r="J224" i="10"/>
  <c r="H224" i="10"/>
  <c r="F224" i="10"/>
  <c r="E224" i="10"/>
  <c r="O224" i="10" s="1"/>
  <c r="D224" i="10"/>
  <c r="I224" i="10" s="1"/>
  <c r="U223" i="10"/>
  <c r="T223" i="10"/>
  <c r="O223" i="10"/>
  <c r="N223" i="10"/>
  <c r="M223" i="10"/>
  <c r="K223" i="10"/>
  <c r="I223" i="10"/>
  <c r="G223" i="10"/>
  <c r="U222" i="10"/>
  <c r="T222" i="10"/>
  <c r="N222" i="10"/>
  <c r="O222" i="10" s="1"/>
  <c r="M222" i="10"/>
  <c r="K222" i="10"/>
  <c r="I222" i="10"/>
  <c r="G222" i="10"/>
  <c r="U221" i="10"/>
  <c r="T221" i="10"/>
  <c r="N221" i="10"/>
  <c r="O221" i="10" s="1"/>
  <c r="M221" i="10"/>
  <c r="K221" i="10"/>
  <c r="I221" i="10"/>
  <c r="G221" i="10"/>
  <c r="U220" i="10"/>
  <c r="T220" i="10"/>
  <c r="N220" i="10"/>
  <c r="O220" i="10" s="1"/>
  <c r="M220" i="10"/>
  <c r="K220" i="10"/>
  <c r="I220" i="10"/>
  <c r="G220" i="10"/>
  <c r="U219" i="10"/>
  <c r="T219" i="10"/>
  <c r="N219" i="10"/>
  <c r="O219" i="10" s="1"/>
  <c r="M219" i="10"/>
  <c r="K219" i="10"/>
  <c r="I219" i="10"/>
  <c r="G219" i="10"/>
  <c r="U218" i="10"/>
  <c r="T218" i="10"/>
  <c r="N218" i="10"/>
  <c r="O218" i="10" s="1"/>
  <c r="M218" i="10"/>
  <c r="K218" i="10"/>
  <c r="I218" i="10"/>
  <c r="G218" i="10"/>
  <c r="U217" i="10"/>
  <c r="T217" i="10"/>
  <c r="N217" i="10"/>
  <c r="O217" i="10" s="1"/>
  <c r="M217" i="10"/>
  <c r="K217" i="10"/>
  <c r="I217" i="10"/>
  <c r="G217" i="10"/>
  <c r="S216" i="10"/>
  <c r="R216" i="10"/>
  <c r="Q216" i="10"/>
  <c r="P216" i="10"/>
  <c r="U216" i="10" s="1"/>
  <c r="M216" i="10"/>
  <c r="L216" i="10"/>
  <c r="J216" i="10"/>
  <c r="H216" i="10"/>
  <c r="F216" i="10"/>
  <c r="E216" i="10"/>
  <c r="D216" i="10"/>
  <c r="G216" i="10" s="1"/>
  <c r="U215" i="10"/>
  <c r="T215" i="10"/>
  <c r="O215" i="10"/>
  <c r="N215" i="10"/>
  <c r="M215" i="10"/>
  <c r="K215" i="10"/>
  <c r="I215" i="10"/>
  <c r="G215" i="10"/>
  <c r="U214" i="10"/>
  <c r="T214" i="10"/>
  <c r="N214" i="10"/>
  <c r="O214" i="10" s="1"/>
  <c r="M214" i="10"/>
  <c r="K214" i="10"/>
  <c r="I214" i="10"/>
  <c r="G214" i="10"/>
  <c r="U213" i="10"/>
  <c r="T213" i="10"/>
  <c r="N213" i="10"/>
  <c r="O213" i="10" s="1"/>
  <c r="M213" i="10"/>
  <c r="K213" i="10"/>
  <c r="I213" i="10"/>
  <c r="G213" i="10"/>
  <c r="U212" i="10"/>
  <c r="T212" i="10"/>
  <c r="N212" i="10"/>
  <c r="O212" i="10" s="1"/>
  <c r="M212" i="10"/>
  <c r="K212" i="10"/>
  <c r="I212" i="10"/>
  <c r="G212" i="10"/>
  <c r="U211" i="10"/>
  <c r="T211" i="10"/>
  <c r="N211" i="10"/>
  <c r="O211" i="10" s="1"/>
  <c r="M211" i="10"/>
  <c r="K211" i="10"/>
  <c r="I211" i="10"/>
  <c r="G211" i="10"/>
  <c r="U210" i="10"/>
  <c r="T210" i="10"/>
  <c r="N210" i="10"/>
  <c r="O210" i="10" s="1"/>
  <c r="M210" i="10"/>
  <c r="K210" i="10"/>
  <c r="I210" i="10"/>
  <c r="G210" i="10"/>
  <c r="U209" i="10"/>
  <c r="T209" i="10"/>
  <c r="N209" i="10"/>
  <c r="O209" i="10" s="1"/>
  <c r="M209" i="10"/>
  <c r="K209" i="10"/>
  <c r="I209" i="10"/>
  <c r="G209" i="10"/>
  <c r="U208" i="10"/>
  <c r="T208" i="10"/>
  <c r="N208" i="10"/>
  <c r="O208" i="10" s="1"/>
  <c r="M208" i="10"/>
  <c r="K208" i="10"/>
  <c r="I208" i="10"/>
  <c r="G208" i="10"/>
  <c r="S205" i="10"/>
  <c r="R205" i="10"/>
  <c r="Q205" i="10"/>
  <c r="P205" i="10"/>
  <c r="L205" i="10"/>
  <c r="J205" i="10"/>
  <c r="I205" i="10"/>
  <c r="H205" i="10"/>
  <c r="F205" i="10"/>
  <c r="E205" i="10"/>
  <c r="M205" i="10" s="1"/>
  <c r="D205" i="10"/>
  <c r="S204" i="10"/>
  <c r="R204" i="10"/>
  <c r="T204" i="10" s="1"/>
  <c r="Q204" i="10"/>
  <c r="P204" i="10"/>
  <c r="U204" i="10" s="1"/>
  <c r="L204" i="10"/>
  <c r="K204" i="10"/>
  <c r="J204" i="10"/>
  <c r="H204" i="10"/>
  <c r="F204" i="10"/>
  <c r="E204" i="10"/>
  <c r="D204" i="10"/>
  <c r="U203" i="10"/>
  <c r="T203" i="10"/>
  <c r="O203" i="10"/>
  <c r="N203" i="10"/>
  <c r="M203" i="10"/>
  <c r="K203" i="10"/>
  <c r="I203" i="10"/>
  <c r="G203" i="10"/>
  <c r="U202" i="10"/>
  <c r="T202" i="10"/>
  <c r="N202" i="10"/>
  <c r="O202" i="10" s="1"/>
  <c r="M202" i="10"/>
  <c r="K202" i="10"/>
  <c r="I202" i="10"/>
  <c r="G202" i="10"/>
  <c r="U201" i="10"/>
  <c r="T201" i="10"/>
  <c r="N201" i="10"/>
  <c r="O201" i="10" s="1"/>
  <c r="M201" i="10"/>
  <c r="K201" i="10"/>
  <c r="I201" i="10"/>
  <c r="G201" i="10"/>
  <c r="U200" i="10"/>
  <c r="T200" i="10"/>
  <c r="N200" i="10"/>
  <c r="O200" i="10" s="1"/>
  <c r="M200" i="10"/>
  <c r="K200" i="10"/>
  <c r="I200" i="10"/>
  <c r="G200" i="10"/>
  <c r="U199" i="10"/>
  <c r="T199" i="10"/>
  <c r="N199" i="10"/>
  <c r="O199" i="10" s="1"/>
  <c r="M199" i="10"/>
  <c r="K199" i="10"/>
  <c r="I199" i="10"/>
  <c r="G199" i="10"/>
  <c r="S198" i="10"/>
  <c r="T198" i="10" s="1"/>
  <c r="R198" i="10"/>
  <c r="Q198" i="10"/>
  <c r="P198" i="10"/>
  <c r="U198" i="10" s="1"/>
  <c r="L198" i="10"/>
  <c r="K198" i="10"/>
  <c r="J198" i="10"/>
  <c r="H198" i="10"/>
  <c r="N198" i="10" s="1"/>
  <c r="G198" i="10"/>
  <c r="F198" i="10"/>
  <c r="E198" i="10"/>
  <c r="D198" i="10"/>
  <c r="U197" i="10"/>
  <c r="T197" i="10"/>
  <c r="N197" i="10"/>
  <c r="O197" i="10" s="1"/>
  <c r="M197" i="10"/>
  <c r="K197" i="10"/>
  <c r="I197" i="10"/>
  <c r="G197" i="10"/>
  <c r="U196" i="10"/>
  <c r="T196" i="10"/>
  <c r="N196" i="10"/>
  <c r="O196" i="10" s="1"/>
  <c r="M196" i="10"/>
  <c r="K196" i="10"/>
  <c r="I196" i="10"/>
  <c r="G196" i="10"/>
  <c r="U195" i="10"/>
  <c r="T195" i="10"/>
  <c r="N195" i="10"/>
  <c r="O195" i="10" s="1"/>
  <c r="M195" i="10"/>
  <c r="K195" i="10"/>
  <c r="I195" i="10"/>
  <c r="G195" i="10"/>
  <c r="U194" i="10"/>
  <c r="T194" i="10"/>
  <c r="N194" i="10"/>
  <c r="O194" i="10" s="1"/>
  <c r="M194" i="10"/>
  <c r="K194" i="10"/>
  <c r="I194" i="10"/>
  <c r="G194" i="10"/>
  <c r="U193" i="10"/>
  <c r="T193" i="10"/>
  <c r="N193" i="10"/>
  <c r="O193" i="10" s="1"/>
  <c r="M193" i="10"/>
  <c r="K193" i="10"/>
  <c r="I193" i="10"/>
  <c r="G193" i="10"/>
  <c r="U192" i="10"/>
  <c r="T192" i="10"/>
  <c r="N192" i="10"/>
  <c r="O192" i="10" s="1"/>
  <c r="M192" i="10"/>
  <c r="K192" i="10"/>
  <c r="I192" i="10"/>
  <c r="G192" i="10"/>
  <c r="S191" i="10"/>
  <c r="R191" i="10"/>
  <c r="T191" i="10" s="1"/>
  <c r="Q191" i="10"/>
  <c r="P191" i="10"/>
  <c r="L191" i="10"/>
  <c r="J191" i="10"/>
  <c r="U191" i="10" s="1"/>
  <c r="I191" i="10"/>
  <c r="H191" i="10"/>
  <c r="G191" i="10"/>
  <c r="F191" i="10"/>
  <c r="E191" i="10"/>
  <c r="M191" i="10" s="1"/>
  <c r="D191" i="10"/>
  <c r="U190" i="10"/>
  <c r="T190" i="10"/>
  <c r="O190" i="10"/>
  <c r="N190" i="10"/>
  <c r="M190" i="10"/>
  <c r="K190" i="10"/>
  <c r="I190" i="10"/>
  <c r="G190" i="10"/>
  <c r="U189" i="10"/>
  <c r="T189" i="10"/>
  <c r="O189" i="10"/>
  <c r="N189" i="10"/>
  <c r="M189" i="10"/>
  <c r="K189" i="10"/>
  <c r="I189" i="10"/>
  <c r="G189" i="10"/>
  <c r="U188" i="10"/>
  <c r="T188" i="10"/>
  <c r="O188" i="10"/>
  <c r="N188" i="10"/>
  <c r="M188" i="10"/>
  <c r="K188" i="10"/>
  <c r="I188" i="10"/>
  <c r="G188" i="10"/>
  <c r="U187" i="10"/>
  <c r="T187" i="10"/>
  <c r="O187" i="10"/>
  <c r="N187" i="10"/>
  <c r="M187" i="10"/>
  <c r="K187" i="10"/>
  <c r="I187" i="10"/>
  <c r="G187" i="10"/>
  <c r="U186" i="10"/>
  <c r="T186" i="10"/>
  <c r="O186" i="10"/>
  <c r="N186" i="10"/>
  <c r="M186" i="10"/>
  <c r="K186" i="10"/>
  <c r="I186" i="10"/>
  <c r="G186" i="10"/>
  <c r="S185" i="10"/>
  <c r="R185" i="10"/>
  <c r="T185" i="10" s="1"/>
  <c r="Q185" i="10"/>
  <c r="P185" i="10"/>
  <c r="L185" i="10"/>
  <c r="J185" i="10"/>
  <c r="H185" i="10"/>
  <c r="I185" i="10" s="1"/>
  <c r="F185" i="10"/>
  <c r="G185" i="10" s="1"/>
  <c r="E185" i="10"/>
  <c r="D185" i="10"/>
  <c r="U184" i="10"/>
  <c r="T184" i="10"/>
  <c r="N184" i="10"/>
  <c r="O184" i="10" s="1"/>
  <c r="M184" i="10"/>
  <c r="K184" i="10"/>
  <c r="I184" i="10"/>
  <c r="G184" i="10"/>
  <c r="U183" i="10"/>
  <c r="T183" i="10"/>
  <c r="N183" i="10"/>
  <c r="O183" i="10" s="1"/>
  <c r="M183" i="10"/>
  <c r="K183" i="10"/>
  <c r="I183" i="10"/>
  <c r="G183" i="10"/>
  <c r="U182" i="10"/>
  <c r="T182" i="10"/>
  <c r="N182" i="10"/>
  <c r="O182" i="10" s="1"/>
  <c r="M182" i="10"/>
  <c r="K182" i="10"/>
  <c r="I182" i="10"/>
  <c r="G182" i="10"/>
  <c r="U181" i="10"/>
  <c r="T181" i="10"/>
  <c r="N181" i="10"/>
  <c r="O181" i="10" s="1"/>
  <c r="M181" i="10"/>
  <c r="K181" i="10"/>
  <c r="I181" i="10"/>
  <c r="G181" i="10"/>
  <c r="U180" i="10"/>
  <c r="T180" i="10"/>
  <c r="N180" i="10"/>
  <c r="O180" i="10" s="1"/>
  <c r="M180" i="10"/>
  <c r="K180" i="10"/>
  <c r="I180" i="10"/>
  <c r="G180" i="10"/>
  <c r="S179" i="10"/>
  <c r="T179" i="10" s="1"/>
  <c r="R179" i="10"/>
  <c r="Q179" i="10"/>
  <c r="P179" i="10"/>
  <c r="L179" i="10"/>
  <c r="J179" i="10"/>
  <c r="H179" i="10"/>
  <c r="F179" i="10"/>
  <c r="E179" i="10"/>
  <c r="D179" i="10"/>
  <c r="I179" i="10" s="1"/>
  <c r="U178" i="10"/>
  <c r="T178" i="10"/>
  <c r="O178" i="10"/>
  <c r="N178" i="10"/>
  <c r="M178" i="10"/>
  <c r="K178" i="10"/>
  <c r="I178" i="10"/>
  <c r="G178" i="10"/>
  <c r="U177" i="10"/>
  <c r="T177" i="10"/>
  <c r="O177" i="10"/>
  <c r="N177" i="10"/>
  <c r="M177" i="10"/>
  <c r="K177" i="10"/>
  <c r="I177" i="10"/>
  <c r="G177" i="10"/>
  <c r="U176" i="10"/>
  <c r="T176" i="10"/>
  <c r="O176" i="10"/>
  <c r="N176" i="10"/>
  <c r="M176" i="10"/>
  <c r="K176" i="10"/>
  <c r="I176" i="10"/>
  <c r="G176" i="10"/>
  <c r="U175" i="10"/>
  <c r="T175" i="10"/>
  <c r="O175" i="10"/>
  <c r="N175" i="10"/>
  <c r="M175" i="10"/>
  <c r="K175" i="10"/>
  <c r="I175" i="10"/>
  <c r="G175" i="10"/>
  <c r="U174" i="10"/>
  <c r="T174" i="10"/>
  <c r="O174" i="10"/>
  <c r="N174" i="10"/>
  <c r="M174" i="10"/>
  <c r="K174" i="10"/>
  <c r="I174" i="10"/>
  <c r="G174" i="10"/>
  <c r="U173" i="10"/>
  <c r="T173" i="10"/>
  <c r="O173" i="10"/>
  <c r="N173" i="10"/>
  <c r="M173" i="10"/>
  <c r="K173" i="10"/>
  <c r="I173" i="10"/>
  <c r="G173" i="10"/>
  <c r="S170" i="10"/>
  <c r="T170" i="10" s="1"/>
  <c r="R170" i="10"/>
  <c r="Q170" i="10"/>
  <c r="P170" i="10"/>
  <c r="U170" i="10" s="1"/>
  <c r="L170" i="10"/>
  <c r="J170" i="10"/>
  <c r="H170" i="10"/>
  <c r="N170" i="10" s="1"/>
  <c r="G170" i="10"/>
  <c r="F170" i="10"/>
  <c r="E170" i="10"/>
  <c r="K170" i="10" s="1"/>
  <c r="D170" i="10"/>
  <c r="S169" i="10"/>
  <c r="R169" i="10"/>
  <c r="Q169" i="10"/>
  <c r="P169" i="10"/>
  <c r="M169" i="10"/>
  <c r="L169" i="10"/>
  <c r="J169" i="10"/>
  <c r="H169" i="10"/>
  <c r="F169" i="10"/>
  <c r="E169" i="10"/>
  <c r="D169" i="10"/>
  <c r="G169" i="10" s="1"/>
  <c r="U168" i="10"/>
  <c r="T168" i="10"/>
  <c r="O168" i="10"/>
  <c r="N168" i="10"/>
  <c r="M168" i="10"/>
  <c r="K168" i="10"/>
  <c r="I168" i="10"/>
  <c r="G168" i="10"/>
  <c r="U167" i="10"/>
  <c r="T167" i="10"/>
  <c r="N167" i="10"/>
  <c r="O167" i="10" s="1"/>
  <c r="M167" i="10"/>
  <c r="K167" i="10"/>
  <c r="I167" i="10"/>
  <c r="G167" i="10"/>
  <c r="U166" i="10"/>
  <c r="T166" i="10"/>
  <c r="N166" i="10"/>
  <c r="O166" i="10" s="1"/>
  <c r="M166" i="10"/>
  <c r="K166" i="10"/>
  <c r="I166" i="10"/>
  <c r="G166" i="10"/>
  <c r="U165" i="10"/>
  <c r="T165" i="10"/>
  <c r="N165" i="10"/>
  <c r="O165" i="10" s="1"/>
  <c r="M165" i="10"/>
  <c r="K165" i="10"/>
  <c r="I165" i="10"/>
  <c r="G165" i="10"/>
  <c r="U164" i="10"/>
  <c r="T164" i="10"/>
  <c r="N164" i="10"/>
  <c r="O164" i="10" s="1"/>
  <c r="M164" i="10"/>
  <c r="K164" i="10"/>
  <c r="I164" i="10"/>
  <c r="G164" i="10"/>
  <c r="S163" i="10"/>
  <c r="R163" i="10"/>
  <c r="Q163" i="10"/>
  <c r="P163" i="10"/>
  <c r="U163" i="10" s="1"/>
  <c r="L163" i="10"/>
  <c r="J163" i="10"/>
  <c r="K163" i="10" s="1"/>
  <c r="H163" i="10"/>
  <c r="F163" i="10"/>
  <c r="E163" i="10"/>
  <c r="D163" i="10"/>
  <c r="G163" i="10" s="1"/>
  <c r="U162" i="10"/>
  <c r="T162" i="10"/>
  <c r="O162" i="10"/>
  <c r="N162" i="10"/>
  <c r="M162" i="10"/>
  <c r="K162" i="10"/>
  <c r="I162" i="10"/>
  <c r="G162" i="10"/>
  <c r="U161" i="10"/>
  <c r="T161" i="10"/>
  <c r="N161" i="10"/>
  <c r="O161" i="10" s="1"/>
  <c r="M161" i="10"/>
  <c r="K161" i="10"/>
  <c r="I161" i="10"/>
  <c r="G161" i="10"/>
  <c r="U160" i="10"/>
  <c r="T160" i="10"/>
  <c r="N160" i="10"/>
  <c r="O160" i="10" s="1"/>
  <c r="M160" i="10"/>
  <c r="K160" i="10"/>
  <c r="I160" i="10"/>
  <c r="G160" i="10"/>
  <c r="U159" i="10"/>
  <c r="T159" i="10"/>
  <c r="N159" i="10"/>
  <c r="O159" i="10" s="1"/>
  <c r="M159" i="10"/>
  <c r="K159" i="10"/>
  <c r="I159" i="10"/>
  <c r="G159" i="10"/>
  <c r="U158" i="10"/>
  <c r="T158" i="10"/>
  <c r="N158" i="10"/>
  <c r="O158" i="10" s="1"/>
  <c r="M158" i="10"/>
  <c r="K158" i="10"/>
  <c r="I158" i="10"/>
  <c r="G158" i="10"/>
  <c r="S157" i="10"/>
  <c r="R157" i="10"/>
  <c r="Q157" i="10"/>
  <c r="P157" i="10"/>
  <c r="L157" i="10"/>
  <c r="J157" i="10"/>
  <c r="I157" i="10"/>
  <c r="H157" i="10"/>
  <c r="F157" i="10"/>
  <c r="E157" i="10"/>
  <c r="D157" i="10"/>
  <c r="U156" i="10"/>
  <c r="T156" i="10"/>
  <c r="O156" i="10"/>
  <c r="N156" i="10"/>
  <c r="M156" i="10"/>
  <c r="K156" i="10"/>
  <c r="I156" i="10"/>
  <c r="G156" i="10"/>
  <c r="U155" i="10"/>
  <c r="T155" i="10"/>
  <c r="N155" i="10"/>
  <c r="O155" i="10" s="1"/>
  <c r="M155" i="10"/>
  <c r="K155" i="10"/>
  <c r="I155" i="10"/>
  <c r="G155" i="10"/>
  <c r="U154" i="10"/>
  <c r="T154" i="10"/>
  <c r="N154" i="10"/>
  <c r="O154" i="10" s="1"/>
  <c r="M154" i="10"/>
  <c r="K154" i="10"/>
  <c r="I154" i="10"/>
  <c r="G154" i="10"/>
  <c r="U153" i="10"/>
  <c r="T153" i="10"/>
  <c r="N153" i="10"/>
  <c r="O153" i="10" s="1"/>
  <c r="M153" i="10"/>
  <c r="K153" i="10"/>
  <c r="I153" i="10"/>
  <c r="G153" i="10"/>
  <c r="U152" i="10"/>
  <c r="T152" i="10"/>
  <c r="N152" i="10"/>
  <c r="O152" i="10" s="1"/>
  <c r="M152" i="10"/>
  <c r="K152" i="10"/>
  <c r="I152" i="10"/>
  <c r="G152" i="10"/>
  <c r="U151" i="10"/>
  <c r="T151" i="10"/>
  <c r="N151" i="10"/>
  <c r="O151" i="10" s="1"/>
  <c r="M151" i="10"/>
  <c r="K151" i="10"/>
  <c r="I151" i="10"/>
  <c r="G151" i="10"/>
  <c r="S150" i="10"/>
  <c r="T150" i="10" s="1"/>
  <c r="R150" i="10"/>
  <c r="Q150" i="10"/>
  <c r="P150" i="10"/>
  <c r="U150" i="10" s="1"/>
  <c r="L150" i="10"/>
  <c r="J150" i="10"/>
  <c r="H150" i="10"/>
  <c r="G150" i="10"/>
  <c r="F150" i="10"/>
  <c r="E150" i="10"/>
  <c r="D150" i="10"/>
  <c r="U149" i="10"/>
  <c r="T149" i="10"/>
  <c r="N149" i="10"/>
  <c r="O149" i="10" s="1"/>
  <c r="M149" i="10"/>
  <c r="K149" i="10"/>
  <c r="I149" i="10"/>
  <c r="G149" i="10"/>
  <c r="U148" i="10"/>
  <c r="T148" i="10"/>
  <c r="N148" i="10"/>
  <c r="O148" i="10" s="1"/>
  <c r="M148" i="10"/>
  <c r="K148" i="10"/>
  <c r="I148" i="10"/>
  <c r="G148" i="10"/>
  <c r="U147" i="10"/>
  <c r="T147" i="10"/>
  <c r="N147" i="10"/>
  <c r="O147" i="10" s="1"/>
  <c r="M147" i="10"/>
  <c r="K147" i="10"/>
  <c r="I147" i="10"/>
  <c r="G147" i="10"/>
  <c r="U146" i="10"/>
  <c r="T146" i="10"/>
  <c r="N146" i="10"/>
  <c r="O146" i="10" s="1"/>
  <c r="M146" i="10"/>
  <c r="K146" i="10"/>
  <c r="I146" i="10"/>
  <c r="G146" i="10"/>
  <c r="U145" i="10"/>
  <c r="T145" i="10"/>
  <c r="N145" i="10"/>
  <c r="O145" i="10" s="1"/>
  <c r="M145" i="10"/>
  <c r="K145" i="10"/>
  <c r="I145" i="10"/>
  <c r="G145" i="10"/>
  <c r="U144" i="10"/>
  <c r="S144" i="10"/>
  <c r="R144" i="10"/>
  <c r="Q144" i="10"/>
  <c r="P144" i="10"/>
  <c r="L144" i="10"/>
  <c r="J144" i="10"/>
  <c r="H144" i="10"/>
  <c r="I144" i="10" s="1"/>
  <c r="F144" i="10"/>
  <c r="G144" i="10" s="1"/>
  <c r="E144" i="10"/>
  <c r="K144" i="10" s="1"/>
  <c r="D144" i="10"/>
  <c r="U143" i="10"/>
  <c r="T143" i="10"/>
  <c r="O143" i="10"/>
  <c r="N143" i="10"/>
  <c r="M143" i="10"/>
  <c r="K143" i="10"/>
  <c r="I143" i="10"/>
  <c r="G143" i="10"/>
  <c r="U142" i="10"/>
  <c r="T142" i="10"/>
  <c r="N142" i="10"/>
  <c r="O142" i="10" s="1"/>
  <c r="M142" i="10"/>
  <c r="K142" i="10"/>
  <c r="I142" i="10"/>
  <c r="G142" i="10"/>
  <c r="U141" i="10"/>
  <c r="T141" i="10"/>
  <c r="N141" i="10"/>
  <c r="O141" i="10" s="1"/>
  <c r="M141" i="10"/>
  <c r="K141" i="10"/>
  <c r="I141" i="10"/>
  <c r="G141" i="10"/>
  <c r="U140" i="10"/>
  <c r="T140" i="10"/>
  <c r="N140" i="10"/>
  <c r="O140" i="10" s="1"/>
  <c r="M140" i="10"/>
  <c r="K140" i="10"/>
  <c r="I140" i="10"/>
  <c r="G140" i="10"/>
  <c r="U139" i="10"/>
  <c r="T139" i="10"/>
  <c r="N139" i="10"/>
  <c r="O139" i="10" s="1"/>
  <c r="M139" i="10"/>
  <c r="K139" i="10"/>
  <c r="I139" i="10"/>
  <c r="G139" i="10"/>
  <c r="U138" i="10"/>
  <c r="T138" i="10"/>
  <c r="N138" i="10"/>
  <c r="O138" i="10" s="1"/>
  <c r="M138" i="10"/>
  <c r="K138" i="10"/>
  <c r="I138" i="10"/>
  <c r="G138" i="10"/>
  <c r="S137" i="10"/>
  <c r="T137" i="10" s="1"/>
  <c r="R137" i="10"/>
  <c r="Q137" i="10"/>
  <c r="P137" i="10"/>
  <c r="U137" i="10" s="1"/>
  <c r="L137" i="10"/>
  <c r="J137" i="10"/>
  <c r="H137" i="10"/>
  <c r="F137" i="10"/>
  <c r="N137" i="10" s="1"/>
  <c r="E137" i="10"/>
  <c r="K137" i="10" s="1"/>
  <c r="D137" i="10"/>
  <c r="I137" i="10" s="1"/>
  <c r="U136" i="10"/>
  <c r="T136" i="10"/>
  <c r="O136" i="10"/>
  <c r="N136" i="10"/>
  <c r="M136" i="10"/>
  <c r="K136" i="10"/>
  <c r="I136" i="10"/>
  <c r="G136" i="10"/>
  <c r="U135" i="10"/>
  <c r="T135" i="10"/>
  <c r="O135" i="10"/>
  <c r="N135" i="10"/>
  <c r="M135" i="10"/>
  <c r="K135" i="10"/>
  <c r="I135" i="10"/>
  <c r="G135" i="10"/>
  <c r="U134" i="10"/>
  <c r="T134" i="10"/>
  <c r="N134" i="10"/>
  <c r="O134" i="10" s="1"/>
  <c r="M134" i="10"/>
  <c r="K134" i="10"/>
  <c r="I134" i="10"/>
  <c r="G134" i="10"/>
  <c r="U133" i="10"/>
  <c r="T133" i="10"/>
  <c r="N133" i="10"/>
  <c r="O133" i="10" s="1"/>
  <c r="M133" i="10"/>
  <c r="K133" i="10"/>
  <c r="I133" i="10"/>
  <c r="G133" i="10"/>
  <c r="U132" i="10"/>
  <c r="S132" i="10"/>
  <c r="T132" i="10" s="1"/>
  <c r="R132" i="10"/>
  <c r="Q132" i="10"/>
  <c r="P132" i="10"/>
  <c r="L132" i="10"/>
  <c r="J132" i="10"/>
  <c r="H132" i="10"/>
  <c r="I132" i="10" s="1"/>
  <c r="G132" i="10"/>
  <c r="F132" i="10"/>
  <c r="E132" i="10"/>
  <c r="D132" i="10"/>
  <c r="U131" i="10"/>
  <c r="T131" i="10"/>
  <c r="O131" i="10"/>
  <c r="N131" i="10"/>
  <c r="M131" i="10"/>
  <c r="K131" i="10"/>
  <c r="I131" i="10"/>
  <c r="G131" i="10"/>
  <c r="U130" i="10"/>
  <c r="T130" i="10"/>
  <c r="N130" i="10"/>
  <c r="O130" i="10" s="1"/>
  <c r="M130" i="10"/>
  <c r="K130" i="10"/>
  <c r="I130" i="10"/>
  <c r="G130" i="10"/>
  <c r="U129" i="10"/>
  <c r="T129" i="10"/>
  <c r="N129" i="10"/>
  <c r="O129" i="10" s="1"/>
  <c r="M129" i="10"/>
  <c r="K129" i="10"/>
  <c r="I129" i="10"/>
  <c r="G129" i="10"/>
  <c r="U128" i="10"/>
  <c r="T128" i="10"/>
  <c r="N128" i="10"/>
  <c r="O128" i="10" s="1"/>
  <c r="M128" i="10"/>
  <c r="K128" i="10"/>
  <c r="I128" i="10"/>
  <c r="G128" i="10"/>
  <c r="U127" i="10"/>
  <c r="T127" i="10"/>
  <c r="N127" i="10"/>
  <c r="O127" i="10" s="1"/>
  <c r="M127" i="10"/>
  <c r="K127" i="10"/>
  <c r="I127" i="10"/>
  <c r="G127" i="10"/>
  <c r="S126" i="10"/>
  <c r="R126" i="10"/>
  <c r="Q126" i="10"/>
  <c r="P126" i="10"/>
  <c r="U126" i="10" s="1"/>
  <c r="L126" i="10"/>
  <c r="J126" i="10"/>
  <c r="H126" i="10"/>
  <c r="G126" i="10"/>
  <c r="F126" i="10"/>
  <c r="E126" i="10"/>
  <c r="D126" i="10"/>
  <c r="U125" i="10"/>
  <c r="T125" i="10"/>
  <c r="O125" i="10"/>
  <c r="N125" i="10"/>
  <c r="M125" i="10"/>
  <c r="K125" i="10"/>
  <c r="I125" i="10"/>
  <c r="G125" i="10"/>
  <c r="U124" i="10"/>
  <c r="T124" i="10"/>
  <c r="N124" i="10"/>
  <c r="O124" i="10" s="1"/>
  <c r="M124" i="10"/>
  <c r="K124" i="10"/>
  <c r="I124" i="10"/>
  <c r="G124" i="10"/>
  <c r="U123" i="10"/>
  <c r="T123" i="10"/>
  <c r="N123" i="10"/>
  <c r="O123" i="10" s="1"/>
  <c r="M123" i="10"/>
  <c r="K123" i="10"/>
  <c r="I123" i="10"/>
  <c r="G123" i="10"/>
  <c r="U122" i="10"/>
  <c r="T122" i="10"/>
  <c r="O122" i="10"/>
  <c r="N122" i="10"/>
  <c r="M122" i="10"/>
  <c r="K122" i="10"/>
  <c r="I122" i="10"/>
  <c r="G122" i="10"/>
  <c r="S121" i="10"/>
  <c r="R121" i="10"/>
  <c r="T121" i="10" s="1"/>
  <c r="Q121" i="10"/>
  <c r="P121" i="10"/>
  <c r="U121" i="10" s="1"/>
  <c r="L121" i="10"/>
  <c r="J121" i="10"/>
  <c r="K121" i="10" s="1"/>
  <c r="I121" i="10"/>
  <c r="H121" i="10"/>
  <c r="F121" i="10"/>
  <c r="G121" i="10" s="1"/>
  <c r="E121" i="10"/>
  <c r="D121" i="10"/>
  <c r="U120" i="10"/>
  <c r="T120" i="10"/>
  <c r="N120" i="10"/>
  <c r="O120" i="10" s="1"/>
  <c r="M120" i="10"/>
  <c r="K120" i="10"/>
  <c r="I120" i="10"/>
  <c r="G120" i="10"/>
  <c r="U119" i="10"/>
  <c r="T119" i="10"/>
  <c r="N119" i="10"/>
  <c r="O119" i="10" s="1"/>
  <c r="M119" i="10"/>
  <c r="K119" i="10"/>
  <c r="I119" i="10"/>
  <c r="G119" i="10"/>
  <c r="U118" i="10"/>
  <c r="T118" i="10"/>
  <c r="N118" i="10"/>
  <c r="O118" i="10" s="1"/>
  <c r="M118" i="10"/>
  <c r="K118" i="10"/>
  <c r="I118" i="10"/>
  <c r="G118" i="10"/>
  <c r="U117" i="10"/>
  <c r="T117" i="10"/>
  <c r="N117" i="10"/>
  <c r="O117" i="10" s="1"/>
  <c r="M117" i="10"/>
  <c r="K117" i="10"/>
  <c r="I117" i="10"/>
  <c r="G117" i="10"/>
  <c r="U116" i="10"/>
  <c r="T116" i="10"/>
  <c r="O116" i="10"/>
  <c r="N116" i="10"/>
  <c r="M116" i="10"/>
  <c r="K116" i="10"/>
  <c r="I116" i="10"/>
  <c r="G116" i="10"/>
  <c r="U115" i="10"/>
  <c r="T115" i="10"/>
  <c r="N115" i="10"/>
  <c r="O115" i="10" s="1"/>
  <c r="M115" i="10"/>
  <c r="K115" i="10"/>
  <c r="I115" i="10"/>
  <c r="G115" i="10"/>
  <c r="U114" i="10"/>
  <c r="T114" i="10"/>
  <c r="N114" i="10"/>
  <c r="O114" i="10" s="1"/>
  <c r="M114" i="10"/>
  <c r="K114" i="10"/>
  <c r="I114" i="10"/>
  <c r="G114" i="10"/>
  <c r="U113" i="10"/>
  <c r="T113" i="10"/>
  <c r="N113" i="10"/>
  <c r="O113" i="10" s="1"/>
  <c r="M113" i="10"/>
  <c r="K113" i="10"/>
  <c r="I113" i="10"/>
  <c r="G113" i="10"/>
  <c r="S112" i="10"/>
  <c r="T112" i="10" s="1"/>
  <c r="R112" i="10"/>
  <c r="Q112" i="10"/>
  <c r="P112" i="10"/>
  <c r="L112" i="10"/>
  <c r="J112" i="10"/>
  <c r="I112" i="10"/>
  <c r="H112" i="10"/>
  <c r="F112" i="10"/>
  <c r="E112" i="10"/>
  <c r="K112" i="10" s="1"/>
  <c r="D112" i="10"/>
  <c r="G112" i="10" s="1"/>
  <c r="U111" i="10"/>
  <c r="T111" i="10"/>
  <c r="O111" i="10"/>
  <c r="N111" i="10"/>
  <c r="M111" i="10"/>
  <c r="K111" i="10"/>
  <c r="I111" i="10"/>
  <c r="G111" i="10"/>
  <c r="U110" i="10"/>
  <c r="T110" i="10"/>
  <c r="N110" i="10"/>
  <c r="O110" i="10" s="1"/>
  <c r="M110" i="10"/>
  <c r="K110" i="10"/>
  <c r="I110" i="10"/>
  <c r="G110" i="10"/>
  <c r="U109" i="10"/>
  <c r="T109" i="10"/>
  <c r="N109" i="10"/>
  <c r="O109" i="10" s="1"/>
  <c r="M109" i="10"/>
  <c r="K109" i="10"/>
  <c r="I109" i="10"/>
  <c r="G109" i="10"/>
  <c r="U108" i="10"/>
  <c r="T108" i="10"/>
  <c r="N108" i="10"/>
  <c r="O108" i="10" s="1"/>
  <c r="M108" i="10"/>
  <c r="K108" i="10"/>
  <c r="I108" i="10"/>
  <c r="G108" i="10"/>
  <c r="U107" i="10"/>
  <c r="T107" i="10"/>
  <c r="N107" i="10"/>
  <c r="O107" i="10" s="1"/>
  <c r="M107" i="10"/>
  <c r="K107" i="10"/>
  <c r="I107" i="10"/>
  <c r="G107" i="10"/>
  <c r="S106" i="10"/>
  <c r="R106" i="10"/>
  <c r="T106" i="10" s="1"/>
  <c r="Q106" i="10"/>
  <c r="P106" i="10"/>
  <c r="U106" i="10" s="1"/>
  <c r="L106" i="10"/>
  <c r="J106" i="10"/>
  <c r="H106" i="10"/>
  <c r="F106" i="10"/>
  <c r="E106" i="10"/>
  <c r="D106" i="10"/>
  <c r="I106" i="10" s="1"/>
  <c r="U105" i="10"/>
  <c r="T105" i="10"/>
  <c r="O105" i="10"/>
  <c r="N105" i="10"/>
  <c r="M105" i="10"/>
  <c r="K105" i="10"/>
  <c r="I105" i="10"/>
  <c r="G105" i="10"/>
  <c r="U102" i="10"/>
  <c r="S102" i="10"/>
  <c r="R102" i="10"/>
  <c r="Q102" i="10"/>
  <c r="P102" i="10"/>
  <c r="L102" i="10"/>
  <c r="J102" i="10"/>
  <c r="H102" i="10"/>
  <c r="I102" i="10" s="1"/>
  <c r="G102" i="10"/>
  <c r="F102" i="10"/>
  <c r="E102" i="10"/>
  <c r="M102" i="10" s="1"/>
  <c r="D102" i="10"/>
  <c r="S101" i="10"/>
  <c r="R101" i="10"/>
  <c r="T101" i="10" s="1"/>
  <c r="Q101" i="10"/>
  <c r="P101" i="10"/>
  <c r="U101" i="10" s="1"/>
  <c r="L101" i="10"/>
  <c r="J101" i="10"/>
  <c r="H101" i="10"/>
  <c r="I101" i="10" s="1"/>
  <c r="G101" i="10"/>
  <c r="F101" i="10"/>
  <c r="E101" i="10"/>
  <c r="D101" i="10"/>
  <c r="U100" i="10"/>
  <c r="T100" i="10"/>
  <c r="O100" i="10"/>
  <c r="N100" i="10"/>
  <c r="M100" i="10"/>
  <c r="K100" i="10"/>
  <c r="I100" i="10"/>
  <c r="G100" i="10"/>
  <c r="U99" i="10"/>
  <c r="T99" i="10"/>
  <c r="N99" i="10"/>
  <c r="O99" i="10" s="1"/>
  <c r="M99" i="10"/>
  <c r="K99" i="10"/>
  <c r="I99" i="10"/>
  <c r="G99" i="10"/>
  <c r="U98" i="10"/>
  <c r="T98" i="10"/>
  <c r="N98" i="10"/>
  <c r="O98" i="10" s="1"/>
  <c r="M98" i="10"/>
  <c r="K98" i="10"/>
  <c r="I98" i="10"/>
  <c r="G98" i="10"/>
  <c r="U97" i="10"/>
  <c r="T97" i="10"/>
  <c r="N97" i="10"/>
  <c r="O97" i="10" s="1"/>
  <c r="M97" i="10"/>
  <c r="K97" i="10"/>
  <c r="I97" i="10"/>
  <c r="G97" i="10"/>
  <c r="S96" i="10"/>
  <c r="R96" i="10"/>
  <c r="T96" i="10" s="1"/>
  <c r="Q96" i="10"/>
  <c r="P96" i="10"/>
  <c r="U96" i="10" s="1"/>
  <c r="L96" i="10"/>
  <c r="J96" i="10"/>
  <c r="K96" i="10" s="1"/>
  <c r="I96" i="10"/>
  <c r="H96" i="10"/>
  <c r="F96" i="10"/>
  <c r="E96" i="10"/>
  <c r="D96" i="10"/>
  <c r="G96" i="10" s="1"/>
  <c r="U95" i="10"/>
  <c r="T95" i="10"/>
  <c r="N95" i="10"/>
  <c r="O95" i="10" s="1"/>
  <c r="M95" i="10"/>
  <c r="K95" i="10"/>
  <c r="I95" i="10"/>
  <c r="G95" i="10"/>
  <c r="U94" i="10"/>
  <c r="T94" i="10"/>
  <c r="N94" i="10"/>
  <c r="O94" i="10" s="1"/>
  <c r="M94" i="10"/>
  <c r="K94" i="10"/>
  <c r="I94" i="10"/>
  <c r="G94" i="10"/>
  <c r="U93" i="10"/>
  <c r="T93" i="10"/>
  <c r="N93" i="10"/>
  <c r="O93" i="10" s="1"/>
  <c r="M93" i="10"/>
  <c r="K93" i="10"/>
  <c r="I93" i="10"/>
  <c r="G93" i="10"/>
  <c r="U92" i="10"/>
  <c r="T92" i="10"/>
  <c r="N92" i="10"/>
  <c r="O92" i="10" s="1"/>
  <c r="M92" i="10"/>
  <c r="K92" i="10"/>
  <c r="I92" i="10"/>
  <c r="G92" i="10"/>
  <c r="S91" i="10"/>
  <c r="R91" i="10"/>
  <c r="Q91" i="10"/>
  <c r="P91" i="10"/>
  <c r="L91" i="10"/>
  <c r="J91" i="10"/>
  <c r="H91" i="10"/>
  <c r="F91" i="10"/>
  <c r="E91" i="10"/>
  <c r="K91" i="10" s="1"/>
  <c r="D91" i="10"/>
  <c r="U90" i="10"/>
  <c r="T90" i="10"/>
  <c r="N90" i="10"/>
  <c r="O90" i="10" s="1"/>
  <c r="M90" i="10"/>
  <c r="K90" i="10"/>
  <c r="I90" i="10"/>
  <c r="G90" i="10"/>
  <c r="U89" i="10"/>
  <c r="T89" i="10"/>
  <c r="N89" i="10"/>
  <c r="O89" i="10" s="1"/>
  <c r="M89" i="10"/>
  <c r="K89" i="10"/>
  <c r="I89" i="10"/>
  <c r="G89" i="10"/>
  <c r="U88" i="10"/>
  <c r="T88" i="10"/>
  <c r="N88" i="10"/>
  <c r="O88" i="10" s="1"/>
  <c r="M88" i="10"/>
  <c r="K88" i="10"/>
  <c r="I88" i="10"/>
  <c r="G88" i="10"/>
  <c r="S85" i="10"/>
  <c r="R85" i="10"/>
  <c r="T85" i="10" s="1"/>
  <c r="Q85" i="10"/>
  <c r="P85" i="10"/>
  <c r="U85" i="10" s="1"/>
  <c r="L85" i="10"/>
  <c r="J85" i="10"/>
  <c r="H85" i="10"/>
  <c r="F85" i="10"/>
  <c r="E85" i="10"/>
  <c r="D85" i="10"/>
  <c r="I85" i="10" s="1"/>
  <c r="U84" i="10"/>
  <c r="S84" i="10"/>
  <c r="R84" i="10"/>
  <c r="Q84" i="10"/>
  <c r="P84" i="10"/>
  <c r="L84" i="10"/>
  <c r="J84" i="10"/>
  <c r="H84" i="10"/>
  <c r="G84" i="10"/>
  <c r="F84" i="10"/>
  <c r="E84" i="10"/>
  <c r="M84" i="10" s="1"/>
  <c r="D84" i="10"/>
  <c r="U83" i="10"/>
  <c r="T83" i="10"/>
  <c r="O83" i="10"/>
  <c r="N83" i="10"/>
  <c r="M83" i="10"/>
  <c r="K83" i="10"/>
  <c r="I83" i="10"/>
  <c r="G83" i="10"/>
  <c r="U82" i="10"/>
  <c r="T82" i="10"/>
  <c r="N82" i="10"/>
  <c r="O82" i="10" s="1"/>
  <c r="M82" i="10"/>
  <c r="K82" i="10"/>
  <c r="I82" i="10"/>
  <c r="G82" i="10"/>
  <c r="U81" i="10"/>
  <c r="T81" i="10"/>
  <c r="N81" i="10"/>
  <c r="O81" i="10" s="1"/>
  <c r="M81" i="10"/>
  <c r="K81" i="10"/>
  <c r="I81" i="10"/>
  <c r="G81" i="10"/>
  <c r="U80" i="10"/>
  <c r="T80" i="10"/>
  <c r="N80" i="10"/>
  <c r="O80" i="10" s="1"/>
  <c r="M80" i="10"/>
  <c r="K80" i="10"/>
  <c r="I80" i="10"/>
  <c r="G80" i="10"/>
  <c r="U79" i="10"/>
  <c r="T79" i="10"/>
  <c r="N79" i="10"/>
  <c r="O79" i="10" s="1"/>
  <c r="M79" i="10"/>
  <c r="K79" i="10"/>
  <c r="I79" i="10"/>
  <c r="G79" i="10"/>
  <c r="S78" i="10"/>
  <c r="R78" i="10"/>
  <c r="Q78" i="10"/>
  <c r="P78" i="10"/>
  <c r="U78" i="10" s="1"/>
  <c r="L78" i="10"/>
  <c r="J78" i="10"/>
  <c r="H78" i="10"/>
  <c r="G78" i="10"/>
  <c r="F78" i="10"/>
  <c r="E78" i="10"/>
  <c r="M78" i="10" s="1"/>
  <c r="D78" i="10"/>
  <c r="U77" i="10"/>
  <c r="T77" i="10"/>
  <c r="N77" i="10"/>
  <c r="O77" i="10" s="1"/>
  <c r="M77" i="10"/>
  <c r="K77" i="10"/>
  <c r="I77" i="10"/>
  <c r="G77" i="10"/>
  <c r="U76" i="10"/>
  <c r="T76" i="10"/>
  <c r="N76" i="10"/>
  <c r="O76" i="10" s="1"/>
  <c r="M76" i="10"/>
  <c r="K76" i="10"/>
  <c r="I76" i="10"/>
  <c r="G76" i="10"/>
  <c r="U75" i="10"/>
  <c r="T75" i="10"/>
  <c r="N75" i="10"/>
  <c r="O75" i="10" s="1"/>
  <c r="M75" i="10"/>
  <c r="K75" i="10"/>
  <c r="I75" i="10"/>
  <c r="G75" i="10"/>
  <c r="U74" i="10"/>
  <c r="T74" i="10"/>
  <c r="N74" i="10"/>
  <c r="O74" i="10" s="1"/>
  <c r="M74" i="10"/>
  <c r="K74" i="10"/>
  <c r="I74" i="10"/>
  <c r="G74" i="10"/>
  <c r="U73" i="10"/>
  <c r="T73" i="10"/>
  <c r="N73" i="10"/>
  <c r="O73" i="10" s="1"/>
  <c r="M73" i="10"/>
  <c r="K73" i="10"/>
  <c r="I73" i="10"/>
  <c r="G73" i="10"/>
  <c r="U72" i="10"/>
  <c r="T72" i="10"/>
  <c r="N72" i="10"/>
  <c r="O72" i="10" s="1"/>
  <c r="M72" i="10"/>
  <c r="K72" i="10"/>
  <c r="I72" i="10"/>
  <c r="G72" i="10"/>
  <c r="U71" i="10"/>
  <c r="T71" i="10"/>
  <c r="N71" i="10"/>
  <c r="O71" i="10" s="1"/>
  <c r="M71" i="10"/>
  <c r="K71" i="10"/>
  <c r="I71" i="10"/>
  <c r="G71" i="10"/>
  <c r="S70" i="10"/>
  <c r="R70" i="10"/>
  <c r="T70" i="10" s="1"/>
  <c r="Q70" i="10"/>
  <c r="P70" i="10"/>
  <c r="L70" i="10"/>
  <c r="J70" i="10"/>
  <c r="H70" i="10"/>
  <c r="F70" i="10"/>
  <c r="E70" i="10"/>
  <c r="K70" i="10" s="1"/>
  <c r="D70" i="10"/>
  <c r="U69" i="10"/>
  <c r="T69" i="10"/>
  <c r="O69" i="10"/>
  <c r="N69" i="10"/>
  <c r="M69" i="10"/>
  <c r="K69" i="10"/>
  <c r="I69" i="10"/>
  <c r="G69" i="10"/>
  <c r="U68" i="10"/>
  <c r="T68" i="10"/>
  <c r="O68" i="10"/>
  <c r="N68" i="10"/>
  <c r="M68" i="10"/>
  <c r="K68" i="10"/>
  <c r="I68" i="10"/>
  <c r="G68" i="10"/>
  <c r="U67" i="10"/>
  <c r="T67" i="10"/>
  <c r="O67" i="10"/>
  <c r="N67" i="10"/>
  <c r="M67" i="10"/>
  <c r="K67" i="10"/>
  <c r="I67" i="10"/>
  <c r="G67" i="10"/>
  <c r="U66" i="10"/>
  <c r="T66" i="10"/>
  <c r="O66" i="10"/>
  <c r="N66" i="10"/>
  <c r="M66" i="10"/>
  <c r="K66" i="10"/>
  <c r="I66" i="10"/>
  <c r="G66" i="10"/>
  <c r="U65" i="10"/>
  <c r="T65" i="10"/>
  <c r="O65" i="10"/>
  <c r="N65" i="10"/>
  <c r="M65" i="10"/>
  <c r="K65" i="10"/>
  <c r="I65" i="10"/>
  <c r="G65" i="10"/>
  <c r="U64" i="10"/>
  <c r="T64" i="10"/>
  <c r="O64" i="10"/>
  <c r="N64" i="10"/>
  <c r="M64" i="10"/>
  <c r="K64" i="10"/>
  <c r="I64" i="10"/>
  <c r="G64" i="10"/>
  <c r="U63" i="10"/>
  <c r="S63" i="10"/>
  <c r="T63" i="10" s="1"/>
  <c r="R63" i="10"/>
  <c r="Q63" i="10"/>
  <c r="P63" i="10"/>
  <c r="L63" i="10"/>
  <c r="J63" i="10"/>
  <c r="H63" i="10"/>
  <c r="F63" i="10"/>
  <c r="E63" i="10"/>
  <c r="D63" i="10"/>
  <c r="U62" i="10"/>
  <c r="T62" i="10"/>
  <c r="O62" i="10"/>
  <c r="N62" i="10"/>
  <c r="M62" i="10"/>
  <c r="K62" i="10"/>
  <c r="I62" i="10"/>
  <c r="G62" i="10"/>
  <c r="U61" i="10"/>
  <c r="T61" i="10"/>
  <c r="N61" i="10"/>
  <c r="O61" i="10" s="1"/>
  <c r="M61" i="10"/>
  <c r="K61" i="10"/>
  <c r="I61" i="10"/>
  <c r="G61" i="10"/>
  <c r="U60" i="10"/>
  <c r="T60" i="10"/>
  <c r="O60" i="10"/>
  <c r="N60" i="10"/>
  <c r="M60" i="10"/>
  <c r="K60" i="10"/>
  <c r="I60" i="10"/>
  <c r="G60" i="10"/>
  <c r="U59" i="10"/>
  <c r="T59" i="10"/>
  <c r="N59" i="10"/>
  <c r="O59" i="10" s="1"/>
  <c r="M59" i="10"/>
  <c r="K59" i="10"/>
  <c r="I59" i="10"/>
  <c r="G59" i="10"/>
  <c r="S58" i="10"/>
  <c r="R58" i="10"/>
  <c r="Q58" i="10"/>
  <c r="P58" i="10"/>
  <c r="U58" i="10" s="1"/>
  <c r="L58" i="10"/>
  <c r="J58" i="10"/>
  <c r="H58" i="10"/>
  <c r="F58" i="10"/>
  <c r="E58" i="10"/>
  <c r="M58" i="10" s="1"/>
  <c r="D58" i="10"/>
  <c r="G58" i="10" s="1"/>
  <c r="U57" i="10"/>
  <c r="T57" i="10"/>
  <c r="N57" i="10"/>
  <c r="O57" i="10" s="1"/>
  <c r="M57" i="10"/>
  <c r="K57" i="10"/>
  <c r="I57" i="10"/>
  <c r="G57" i="10"/>
  <c r="S54" i="10"/>
  <c r="R54" i="10"/>
  <c r="T54" i="10" s="1"/>
  <c r="Q54" i="10"/>
  <c r="P54" i="10"/>
  <c r="U54" i="10" s="1"/>
  <c r="L54" i="10"/>
  <c r="J54" i="10"/>
  <c r="H54" i="10"/>
  <c r="I54" i="10" s="1"/>
  <c r="G54" i="10"/>
  <c r="F54" i="10"/>
  <c r="E54" i="10"/>
  <c r="M54" i="10" s="1"/>
  <c r="D54" i="10"/>
  <c r="S53" i="10"/>
  <c r="R53" i="10"/>
  <c r="T53" i="10" s="1"/>
  <c r="Q53" i="10"/>
  <c r="P53" i="10"/>
  <c r="L53" i="10"/>
  <c r="J53" i="10"/>
  <c r="H53" i="10"/>
  <c r="F53" i="10"/>
  <c r="E53" i="10"/>
  <c r="K53" i="10" s="1"/>
  <c r="D53" i="10"/>
  <c r="U52" i="10"/>
  <c r="T52" i="10"/>
  <c r="O52" i="10"/>
  <c r="N52" i="10"/>
  <c r="M52" i="10"/>
  <c r="K52" i="10"/>
  <c r="I52" i="10"/>
  <c r="G52" i="10"/>
  <c r="U51" i="10"/>
  <c r="T51" i="10"/>
  <c r="O51" i="10"/>
  <c r="N51" i="10"/>
  <c r="M51" i="10"/>
  <c r="K51" i="10"/>
  <c r="I51" i="10"/>
  <c r="G51" i="10"/>
  <c r="U50" i="10"/>
  <c r="T50" i="10"/>
  <c r="O50" i="10"/>
  <c r="N50" i="10"/>
  <c r="M50" i="10"/>
  <c r="K50" i="10"/>
  <c r="I50" i="10"/>
  <c r="G50" i="10"/>
  <c r="U49" i="10"/>
  <c r="T49" i="10"/>
  <c r="O49" i="10"/>
  <c r="N49" i="10"/>
  <c r="M49" i="10"/>
  <c r="K49" i="10"/>
  <c r="I49" i="10"/>
  <c r="G49" i="10"/>
  <c r="U48" i="10"/>
  <c r="T48" i="10"/>
  <c r="O48" i="10"/>
  <c r="N48" i="10"/>
  <c r="M48" i="10"/>
  <c r="K48" i="10"/>
  <c r="I48" i="10"/>
  <c r="G48" i="10"/>
  <c r="U47" i="10"/>
  <c r="S47" i="10"/>
  <c r="T47" i="10" s="1"/>
  <c r="R47" i="10"/>
  <c r="Q47" i="10"/>
  <c r="P47" i="10"/>
  <c r="L47" i="10"/>
  <c r="J47" i="10"/>
  <c r="H47" i="10"/>
  <c r="F47" i="10"/>
  <c r="E47" i="10"/>
  <c r="D47" i="10"/>
  <c r="U46" i="10"/>
  <c r="T46" i="10"/>
  <c r="N46" i="10"/>
  <c r="O46" i="10" s="1"/>
  <c r="M46" i="10"/>
  <c r="K46" i="10"/>
  <c r="I46" i="10"/>
  <c r="G46" i="10"/>
  <c r="U45" i="10"/>
  <c r="T45" i="10"/>
  <c r="N45" i="10"/>
  <c r="O45" i="10" s="1"/>
  <c r="M45" i="10"/>
  <c r="K45" i="10"/>
  <c r="I45" i="10"/>
  <c r="G45" i="10"/>
  <c r="U44" i="10"/>
  <c r="T44" i="10"/>
  <c r="N44" i="10"/>
  <c r="O44" i="10" s="1"/>
  <c r="M44" i="10"/>
  <c r="K44" i="10"/>
  <c r="I44" i="10"/>
  <c r="G44" i="10"/>
  <c r="U43" i="10"/>
  <c r="T43" i="10"/>
  <c r="N43" i="10"/>
  <c r="O43" i="10" s="1"/>
  <c r="M43" i="10"/>
  <c r="K43" i="10"/>
  <c r="I43" i="10"/>
  <c r="G43" i="10"/>
  <c r="U42" i="10"/>
  <c r="T42" i="10"/>
  <c r="N42" i="10"/>
  <c r="O42" i="10" s="1"/>
  <c r="M42" i="10"/>
  <c r="K42" i="10"/>
  <c r="I42" i="10"/>
  <c r="G42" i="10"/>
  <c r="U41" i="10"/>
  <c r="T41" i="10"/>
  <c r="N41" i="10"/>
  <c r="O41" i="10" s="1"/>
  <c r="M41" i="10"/>
  <c r="K41" i="10"/>
  <c r="I41" i="10"/>
  <c r="G41" i="10"/>
  <c r="S40" i="10"/>
  <c r="R40" i="10"/>
  <c r="Q40" i="10"/>
  <c r="P40" i="10"/>
  <c r="U40" i="10" s="1"/>
  <c r="L40" i="10"/>
  <c r="J40" i="10"/>
  <c r="H40" i="10"/>
  <c r="F40" i="10"/>
  <c r="E40" i="10"/>
  <c r="M40" i="10" s="1"/>
  <c r="D40" i="10"/>
  <c r="U39" i="10"/>
  <c r="T39" i="10"/>
  <c r="O39" i="10"/>
  <c r="N39" i="10"/>
  <c r="M39" i="10"/>
  <c r="K39" i="10"/>
  <c r="I39" i="10"/>
  <c r="G39" i="10"/>
  <c r="U38" i="10"/>
  <c r="T38" i="10"/>
  <c r="O38" i="10"/>
  <c r="N38" i="10"/>
  <c r="M38" i="10"/>
  <c r="K38" i="10"/>
  <c r="I38" i="10"/>
  <c r="G38" i="10"/>
  <c r="U37" i="10"/>
  <c r="T37" i="10"/>
  <c r="O37" i="10"/>
  <c r="N37" i="10"/>
  <c r="M37" i="10"/>
  <c r="K37" i="10"/>
  <c r="I37" i="10"/>
  <c r="G37" i="10"/>
  <c r="U36" i="10"/>
  <c r="T36" i="10"/>
  <c r="O36" i="10"/>
  <c r="N36" i="10"/>
  <c r="M36" i="10"/>
  <c r="K36" i="10"/>
  <c r="I36" i="10"/>
  <c r="G36" i="10"/>
  <c r="S35" i="10"/>
  <c r="R35" i="10"/>
  <c r="T35" i="10" s="1"/>
  <c r="Q35" i="10"/>
  <c r="P35" i="10"/>
  <c r="L35" i="10"/>
  <c r="J35" i="10"/>
  <c r="K35" i="10" s="1"/>
  <c r="I35" i="10"/>
  <c r="H35" i="10"/>
  <c r="G35" i="10"/>
  <c r="F35" i="10"/>
  <c r="E35" i="10"/>
  <c r="D35" i="10"/>
  <c r="U34" i="10"/>
  <c r="T34" i="10"/>
  <c r="O34" i="10"/>
  <c r="N34" i="10"/>
  <c r="M34" i="10"/>
  <c r="K34" i="10"/>
  <c r="I34" i="10"/>
  <c r="G34" i="10"/>
  <c r="U33" i="10"/>
  <c r="T33" i="10"/>
  <c r="O33" i="10"/>
  <c r="N33" i="10"/>
  <c r="M33" i="10"/>
  <c r="K33" i="10"/>
  <c r="I33" i="10"/>
  <c r="G33" i="10"/>
  <c r="U32" i="10"/>
  <c r="T32" i="10"/>
  <c r="O32" i="10"/>
  <c r="N32" i="10"/>
  <c r="M32" i="10"/>
  <c r="K32" i="10"/>
  <c r="I32" i="10"/>
  <c r="G32" i="10"/>
  <c r="U31" i="10"/>
  <c r="T31" i="10"/>
  <c r="O31" i="10"/>
  <c r="N31" i="10"/>
  <c r="M31" i="10"/>
  <c r="K31" i="10"/>
  <c r="I31" i="10"/>
  <c r="G31" i="10"/>
  <c r="U30" i="10"/>
  <c r="T30" i="10"/>
  <c r="O30" i="10"/>
  <c r="N30" i="10"/>
  <c r="M30" i="10"/>
  <c r="K30" i="10"/>
  <c r="I30" i="10"/>
  <c r="G30" i="10"/>
  <c r="U29" i="10"/>
  <c r="T29" i="10"/>
  <c r="O29" i="10"/>
  <c r="N29" i="10"/>
  <c r="M29" i="10"/>
  <c r="K29" i="10"/>
  <c r="I29" i="10"/>
  <c r="G29" i="10"/>
  <c r="U28" i="10"/>
  <c r="T28" i="10"/>
  <c r="O28" i="10"/>
  <c r="N28" i="10"/>
  <c r="M28" i="10"/>
  <c r="K28" i="10"/>
  <c r="I28" i="10"/>
  <c r="G28" i="10"/>
  <c r="S27" i="10"/>
  <c r="R27" i="10"/>
  <c r="T27" i="10" s="1"/>
  <c r="Q27" i="10"/>
  <c r="P27" i="10"/>
  <c r="L27" i="10"/>
  <c r="J27" i="10"/>
  <c r="H27" i="10"/>
  <c r="I27" i="10" s="1"/>
  <c r="F27" i="10"/>
  <c r="N27" i="10" s="1"/>
  <c r="E27" i="10"/>
  <c r="K27" i="10" s="1"/>
  <c r="D27" i="10"/>
  <c r="U26" i="10"/>
  <c r="T26" i="10"/>
  <c r="N26" i="10"/>
  <c r="O26" i="10" s="1"/>
  <c r="M26" i="10"/>
  <c r="K26" i="10"/>
  <c r="I26" i="10"/>
  <c r="G26" i="10"/>
  <c r="U25" i="10"/>
  <c r="T25" i="10"/>
  <c r="N25" i="10"/>
  <c r="O25" i="10" s="1"/>
  <c r="M25" i="10"/>
  <c r="K25" i="10"/>
  <c r="I25" i="10"/>
  <c r="G25" i="10"/>
  <c r="U24" i="10"/>
  <c r="T24" i="10"/>
  <c r="N24" i="10"/>
  <c r="O24" i="10" s="1"/>
  <c r="M24" i="10"/>
  <c r="K24" i="10"/>
  <c r="I24" i="10"/>
  <c r="G24" i="10"/>
  <c r="U23" i="10"/>
  <c r="T23" i="10"/>
  <c r="N23" i="10"/>
  <c r="O23" i="10" s="1"/>
  <c r="M23" i="10"/>
  <c r="K23" i="10"/>
  <c r="I23" i="10"/>
  <c r="G23" i="10"/>
  <c r="U22" i="10"/>
  <c r="T22" i="10"/>
  <c r="N22" i="10"/>
  <c r="O22" i="10" s="1"/>
  <c r="M22" i="10"/>
  <c r="K22" i="10"/>
  <c r="I22" i="10"/>
  <c r="G22" i="10"/>
  <c r="U21" i="10"/>
  <c r="T21" i="10"/>
  <c r="N21" i="10"/>
  <c r="O21" i="10" s="1"/>
  <c r="M21" i="10"/>
  <c r="K21" i="10"/>
  <c r="I21" i="10"/>
  <c r="G21" i="10"/>
  <c r="U20" i="10"/>
  <c r="T20" i="10"/>
  <c r="N20" i="10"/>
  <c r="O20" i="10" s="1"/>
  <c r="M20" i="10"/>
  <c r="K20" i="10"/>
  <c r="I20" i="10"/>
  <c r="G20" i="10"/>
  <c r="S19" i="10"/>
  <c r="R19" i="10"/>
  <c r="T19" i="10" s="1"/>
  <c r="Q19" i="10"/>
  <c r="P19" i="10"/>
  <c r="U19" i="10" s="1"/>
  <c r="L19" i="10"/>
  <c r="J19" i="10"/>
  <c r="H19" i="10"/>
  <c r="F19" i="10"/>
  <c r="E19" i="10"/>
  <c r="D19" i="10"/>
  <c r="U18" i="10"/>
  <c r="T18" i="10"/>
  <c r="O18" i="10"/>
  <c r="N18" i="10"/>
  <c r="M18" i="10"/>
  <c r="K18" i="10"/>
  <c r="I18" i="10"/>
  <c r="G18" i="10"/>
  <c r="U17" i="10"/>
  <c r="T17" i="10"/>
  <c r="O17" i="10"/>
  <c r="N17" i="10"/>
  <c r="M17" i="10"/>
  <c r="K17" i="10"/>
  <c r="I17" i="10"/>
  <c r="G17" i="10"/>
  <c r="U16" i="10"/>
  <c r="T16" i="10"/>
  <c r="O16" i="10"/>
  <c r="N16" i="10"/>
  <c r="M16" i="10"/>
  <c r="K16" i="10"/>
  <c r="I16" i="10"/>
  <c r="G16" i="10"/>
  <c r="U15" i="10"/>
  <c r="T15" i="10"/>
  <c r="O15" i="10"/>
  <c r="N15" i="10"/>
  <c r="M15" i="10"/>
  <c r="K15" i="10"/>
  <c r="I15" i="10"/>
  <c r="G15" i="10"/>
  <c r="U14" i="10"/>
  <c r="T14" i="10"/>
  <c r="O14" i="10"/>
  <c r="N14" i="10"/>
  <c r="M14" i="10"/>
  <c r="K14" i="10"/>
  <c r="I14" i="10"/>
  <c r="G14" i="10"/>
  <c r="U13" i="10"/>
  <c r="T13" i="10"/>
  <c r="O13" i="10"/>
  <c r="N13" i="10"/>
  <c r="M13" i="10"/>
  <c r="K13" i="10"/>
  <c r="I13" i="10"/>
  <c r="G13" i="10"/>
  <c r="U12" i="10"/>
  <c r="T12" i="10"/>
  <c r="O12" i="10"/>
  <c r="N12" i="10"/>
  <c r="M12" i="10"/>
  <c r="K12" i="10"/>
  <c r="I12" i="10"/>
  <c r="G12" i="10"/>
  <c r="U11" i="10"/>
  <c r="T11" i="10"/>
  <c r="O11" i="10"/>
  <c r="N11" i="10"/>
  <c r="M11" i="10"/>
  <c r="K11" i="10"/>
  <c r="I11" i="10"/>
  <c r="G11" i="10"/>
  <c r="S10" i="10"/>
  <c r="R10" i="10"/>
  <c r="T10" i="10" s="1"/>
  <c r="Q10" i="10"/>
  <c r="P10" i="10"/>
  <c r="U10" i="10" s="1"/>
  <c r="L10" i="10"/>
  <c r="J10" i="10"/>
  <c r="H10" i="10"/>
  <c r="F10" i="10"/>
  <c r="N10" i="10" s="1"/>
  <c r="O10" i="10" s="1"/>
  <c r="E10" i="10"/>
  <c r="M10" i="10" s="1"/>
  <c r="D10" i="10"/>
  <c r="I10" i="10" s="1"/>
  <c r="U9" i="10"/>
  <c r="T9" i="10"/>
  <c r="N9" i="10"/>
  <c r="O9" i="10" s="1"/>
  <c r="M9" i="10"/>
  <c r="K9" i="10"/>
  <c r="I9" i="10"/>
  <c r="G9" i="10"/>
  <c r="U8" i="10"/>
  <c r="T8" i="10"/>
  <c r="N8" i="10"/>
  <c r="O8" i="10" s="1"/>
  <c r="M8" i="10"/>
  <c r="K8" i="10"/>
  <c r="I8" i="10"/>
  <c r="G8" i="10"/>
  <c r="S339" i="9"/>
  <c r="R339" i="9"/>
  <c r="T339" i="9" s="1"/>
  <c r="Q339" i="9"/>
  <c r="P339" i="9"/>
  <c r="N339" i="9"/>
  <c r="M339" i="9"/>
  <c r="L339" i="9"/>
  <c r="J339" i="9"/>
  <c r="H339" i="9"/>
  <c r="F339" i="9"/>
  <c r="E339" i="9"/>
  <c r="D339" i="9"/>
  <c r="T338" i="9"/>
  <c r="S338" i="9"/>
  <c r="R338" i="9"/>
  <c r="Q338" i="9"/>
  <c r="P338" i="9"/>
  <c r="L338" i="9"/>
  <c r="J338" i="9"/>
  <c r="H338" i="9"/>
  <c r="F338" i="9"/>
  <c r="E338" i="9"/>
  <c r="D338" i="9"/>
  <c r="T337" i="9"/>
  <c r="S337" i="9"/>
  <c r="R337" i="9"/>
  <c r="Q337" i="9"/>
  <c r="P337" i="9"/>
  <c r="M337" i="9"/>
  <c r="L337" i="9"/>
  <c r="J337" i="9"/>
  <c r="I337" i="9"/>
  <c r="H337" i="9"/>
  <c r="F337" i="9"/>
  <c r="E337" i="9"/>
  <c r="D337" i="9"/>
  <c r="G337" i="9" s="1"/>
  <c r="U336" i="9"/>
  <c r="T336" i="9"/>
  <c r="N336" i="9"/>
  <c r="O336" i="9" s="1"/>
  <c r="M336" i="9"/>
  <c r="K336" i="9"/>
  <c r="I336" i="9"/>
  <c r="G336" i="9"/>
  <c r="U335" i="9"/>
  <c r="T335" i="9"/>
  <c r="N335" i="9"/>
  <c r="O335" i="9" s="1"/>
  <c r="M335" i="9"/>
  <c r="K335" i="9"/>
  <c r="I335" i="9"/>
  <c r="G335" i="9"/>
  <c r="U334" i="9"/>
  <c r="T334" i="9"/>
  <c r="N334" i="9"/>
  <c r="O334" i="9" s="1"/>
  <c r="M334" i="9"/>
  <c r="K334" i="9"/>
  <c r="I334" i="9"/>
  <c r="G334" i="9"/>
  <c r="U333" i="9"/>
  <c r="T333" i="9"/>
  <c r="N333" i="9"/>
  <c r="O333" i="9" s="1"/>
  <c r="M333" i="9"/>
  <c r="K333" i="9"/>
  <c r="I333" i="9"/>
  <c r="G333" i="9"/>
  <c r="S332" i="9"/>
  <c r="T332" i="9" s="1"/>
  <c r="R332" i="9"/>
  <c r="Q332" i="9"/>
  <c r="P332" i="9"/>
  <c r="L332" i="9"/>
  <c r="J332" i="9"/>
  <c r="H332" i="9"/>
  <c r="N332" i="9" s="1"/>
  <c r="O332" i="9" s="1"/>
  <c r="G332" i="9"/>
  <c r="F332" i="9"/>
  <c r="E332" i="9"/>
  <c r="K332" i="9" s="1"/>
  <c r="D332" i="9"/>
  <c r="U331" i="9"/>
  <c r="T331" i="9"/>
  <c r="N331" i="9"/>
  <c r="O331" i="9" s="1"/>
  <c r="M331" i="9"/>
  <c r="K331" i="9"/>
  <c r="I331" i="9"/>
  <c r="G331" i="9"/>
  <c r="U330" i="9"/>
  <c r="T330" i="9"/>
  <c r="N330" i="9"/>
  <c r="O330" i="9" s="1"/>
  <c r="M330" i="9"/>
  <c r="K330" i="9"/>
  <c r="I330" i="9"/>
  <c r="G330" i="9"/>
  <c r="U329" i="9"/>
  <c r="T329" i="9"/>
  <c r="N329" i="9"/>
  <c r="O329" i="9" s="1"/>
  <c r="M329" i="9"/>
  <c r="K329" i="9"/>
  <c r="I329" i="9"/>
  <c r="G329" i="9"/>
  <c r="U328" i="9"/>
  <c r="T328" i="9"/>
  <c r="N328" i="9"/>
  <c r="O328" i="9" s="1"/>
  <c r="M328" i="9"/>
  <c r="K328" i="9"/>
  <c r="I328" i="9"/>
  <c r="G328" i="9"/>
  <c r="U327" i="9"/>
  <c r="T327" i="9"/>
  <c r="N327" i="9"/>
  <c r="O327" i="9" s="1"/>
  <c r="M327" i="9"/>
  <c r="K327" i="9"/>
  <c r="I327" i="9"/>
  <c r="G327" i="9"/>
  <c r="U326" i="9"/>
  <c r="T326" i="9"/>
  <c r="N326" i="9"/>
  <c r="O326" i="9" s="1"/>
  <c r="M326" i="9"/>
  <c r="K326" i="9"/>
  <c r="I326" i="9"/>
  <c r="G326" i="9"/>
  <c r="U325" i="9"/>
  <c r="T325" i="9"/>
  <c r="N325" i="9"/>
  <c r="O325" i="9" s="1"/>
  <c r="M325" i="9"/>
  <c r="K325" i="9"/>
  <c r="I325" i="9"/>
  <c r="G325" i="9"/>
  <c r="U324" i="9"/>
  <c r="T324" i="9"/>
  <c r="O324" i="9"/>
  <c r="N324" i="9"/>
  <c r="M324" i="9"/>
  <c r="K324" i="9"/>
  <c r="I324" i="9"/>
  <c r="G324" i="9"/>
  <c r="S323" i="9"/>
  <c r="R323" i="9"/>
  <c r="T323" i="9" s="1"/>
  <c r="Q323" i="9"/>
  <c r="P323" i="9"/>
  <c r="L323" i="9"/>
  <c r="J323" i="9"/>
  <c r="H323" i="9"/>
  <c r="F323" i="9"/>
  <c r="E323" i="9"/>
  <c r="M323" i="9" s="1"/>
  <c r="D323" i="9"/>
  <c r="I323" i="9" s="1"/>
  <c r="U322" i="9"/>
  <c r="T322" i="9"/>
  <c r="N322" i="9"/>
  <c r="O322" i="9" s="1"/>
  <c r="M322" i="9"/>
  <c r="K322" i="9"/>
  <c r="I322" i="9"/>
  <c r="G322" i="9"/>
  <c r="U321" i="9"/>
  <c r="T321" i="9"/>
  <c r="N321" i="9"/>
  <c r="O321" i="9" s="1"/>
  <c r="M321" i="9"/>
  <c r="K321" i="9"/>
  <c r="I321" i="9"/>
  <c r="G321" i="9"/>
  <c r="U320" i="9"/>
  <c r="T320" i="9"/>
  <c r="N320" i="9"/>
  <c r="O320" i="9" s="1"/>
  <c r="M320" i="9"/>
  <c r="K320" i="9"/>
  <c r="I320" i="9"/>
  <c r="G320" i="9"/>
  <c r="U319" i="9"/>
  <c r="T319" i="9"/>
  <c r="N319" i="9"/>
  <c r="O319" i="9" s="1"/>
  <c r="M319" i="9"/>
  <c r="K319" i="9"/>
  <c r="I319" i="9"/>
  <c r="G319" i="9"/>
  <c r="U318" i="9"/>
  <c r="T318" i="9"/>
  <c r="N318" i="9"/>
  <c r="O318" i="9" s="1"/>
  <c r="M318" i="9"/>
  <c r="K318" i="9"/>
  <c r="I318" i="9"/>
  <c r="G318" i="9"/>
  <c r="S317" i="9"/>
  <c r="R317" i="9"/>
  <c r="T317" i="9" s="1"/>
  <c r="Q317" i="9"/>
  <c r="P317" i="9"/>
  <c r="L317" i="9"/>
  <c r="J317" i="9"/>
  <c r="K317" i="9" s="1"/>
  <c r="H317" i="9"/>
  <c r="F317" i="9"/>
  <c r="E317" i="9"/>
  <c r="D317" i="9"/>
  <c r="G317" i="9" s="1"/>
  <c r="U316" i="9"/>
  <c r="T316" i="9"/>
  <c r="N316" i="9"/>
  <c r="O316" i="9" s="1"/>
  <c r="M316" i="9"/>
  <c r="K316" i="9"/>
  <c r="I316" i="9"/>
  <c r="G316" i="9"/>
  <c r="U315" i="9"/>
  <c r="T315" i="9"/>
  <c r="N315" i="9"/>
  <c r="O315" i="9" s="1"/>
  <c r="M315" i="9"/>
  <c r="K315" i="9"/>
  <c r="I315" i="9"/>
  <c r="G315" i="9"/>
  <c r="U314" i="9"/>
  <c r="T314" i="9"/>
  <c r="N314" i="9"/>
  <c r="O314" i="9" s="1"/>
  <c r="M314" i="9"/>
  <c r="K314" i="9"/>
  <c r="I314" i="9"/>
  <c r="G314" i="9"/>
  <c r="U313" i="9"/>
  <c r="T313" i="9"/>
  <c r="N313" i="9"/>
  <c r="O313" i="9" s="1"/>
  <c r="M313" i="9"/>
  <c r="K313" i="9"/>
  <c r="I313" i="9"/>
  <c r="G313" i="9"/>
  <c r="U312" i="9"/>
  <c r="T312" i="9"/>
  <c r="N312" i="9"/>
  <c r="O312" i="9" s="1"/>
  <c r="M312" i="9"/>
  <c r="K312" i="9"/>
  <c r="I312" i="9"/>
  <c r="G312" i="9"/>
  <c r="U311" i="9"/>
  <c r="T311" i="9"/>
  <c r="N311" i="9"/>
  <c r="O311" i="9" s="1"/>
  <c r="M311" i="9"/>
  <c r="K311" i="9"/>
  <c r="I311" i="9"/>
  <c r="G311" i="9"/>
  <c r="S310" i="9"/>
  <c r="R310" i="9"/>
  <c r="T310" i="9" s="1"/>
  <c r="Q310" i="9"/>
  <c r="P310" i="9"/>
  <c r="L310" i="9"/>
  <c r="J310" i="9"/>
  <c r="H310" i="9"/>
  <c r="I310" i="9" s="1"/>
  <c r="F310" i="9"/>
  <c r="N310" i="9" s="1"/>
  <c r="E310" i="9"/>
  <c r="D310" i="9"/>
  <c r="U309" i="9"/>
  <c r="T309" i="9"/>
  <c r="N309" i="9"/>
  <c r="O309" i="9" s="1"/>
  <c r="M309" i="9"/>
  <c r="K309" i="9"/>
  <c r="I309" i="9"/>
  <c r="G309" i="9"/>
  <c r="U308" i="9"/>
  <c r="T308" i="9"/>
  <c r="N308" i="9"/>
  <c r="O308" i="9" s="1"/>
  <c r="M308" i="9"/>
  <c r="K308" i="9"/>
  <c r="I308" i="9"/>
  <c r="G308" i="9"/>
  <c r="U307" i="9"/>
  <c r="T307" i="9"/>
  <c r="N307" i="9"/>
  <c r="O307" i="9" s="1"/>
  <c r="M307" i="9"/>
  <c r="K307" i="9"/>
  <c r="I307" i="9"/>
  <c r="G307" i="9"/>
  <c r="U306" i="9"/>
  <c r="T306" i="9"/>
  <c r="N306" i="9"/>
  <c r="O306" i="9" s="1"/>
  <c r="M306" i="9"/>
  <c r="K306" i="9"/>
  <c r="I306" i="9"/>
  <c r="G306" i="9"/>
  <c r="U305" i="9"/>
  <c r="T305" i="9"/>
  <c r="N305" i="9"/>
  <c r="O305" i="9" s="1"/>
  <c r="M305" i="9"/>
  <c r="K305" i="9"/>
  <c r="I305" i="9"/>
  <c r="G305" i="9"/>
  <c r="U304" i="9"/>
  <c r="T304" i="9"/>
  <c r="N304" i="9"/>
  <c r="O304" i="9" s="1"/>
  <c r="M304" i="9"/>
  <c r="K304" i="9"/>
  <c r="I304" i="9"/>
  <c r="G304" i="9"/>
  <c r="T303" i="9"/>
  <c r="S303" i="9"/>
  <c r="R303" i="9"/>
  <c r="Q303" i="9"/>
  <c r="P303" i="9"/>
  <c r="N303" i="9"/>
  <c r="O303" i="9" s="1"/>
  <c r="L303" i="9"/>
  <c r="J303" i="9"/>
  <c r="H303" i="9"/>
  <c r="F303" i="9"/>
  <c r="E303" i="9"/>
  <c r="D303" i="9"/>
  <c r="I303" i="9" s="1"/>
  <c r="U302" i="9"/>
  <c r="T302" i="9"/>
  <c r="N302" i="9"/>
  <c r="O302" i="9" s="1"/>
  <c r="M302" i="9"/>
  <c r="K302" i="9"/>
  <c r="I302" i="9"/>
  <c r="G302" i="9"/>
  <c r="S299" i="9"/>
  <c r="R299" i="9"/>
  <c r="T299" i="9" s="1"/>
  <c r="Q299" i="9"/>
  <c r="P299" i="9"/>
  <c r="L299" i="9"/>
  <c r="J299" i="9"/>
  <c r="H299" i="9"/>
  <c r="F299" i="9"/>
  <c r="E299" i="9"/>
  <c r="M299" i="9" s="1"/>
  <c r="D299" i="9"/>
  <c r="S298" i="9"/>
  <c r="R298" i="9"/>
  <c r="T298" i="9" s="1"/>
  <c r="Q298" i="9"/>
  <c r="P298" i="9"/>
  <c r="L298" i="9"/>
  <c r="J298" i="9"/>
  <c r="H298" i="9"/>
  <c r="G298" i="9"/>
  <c r="F298" i="9"/>
  <c r="E298" i="9"/>
  <c r="D298" i="9"/>
  <c r="U297" i="9"/>
  <c r="T297" i="9"/>
  <c r="N297" i="9"/>
  <c r="O297" i="9" s="1"/>
  <c r="M297" i="9"/>
  <c r="K297" i="9"/>
  <c r="I297" i="9"/>
  <c r="G297" i="9"/>
  <c r="U296" i="9"/>
  <c r="T296" i="9"/>
  <c r="N296" i="9"/>
  <c r="O296" i="9" s="1"/>
  <c r="M296" i="9"/>
  <c r="K296" i="9"/>
  <c r="I296" i="9"/>
  <c r="G296" i="9"/>
  <c r="U295" i="9"/>
  <c r="T295" i="9"/>
  <c r="N295" i="9"/>
  <c r="O295" i="9" s="1"/>
  <c r="M295" i="9"/>
  <c r="K295" i="9"/>
  <c r="I295" i="9"/>
  <c r="G295" i="9"/>
  <c r="U294" i="9"/>
  <c r="T294" i="9"/>
  <c r="N294" i="9"/>
  <c r="O294" i="9" s="1"/>
  <c r="M294" i="9"/>
  <c r="K294" i="9"/>
  <c r="I294" i="9"/>
  <c r="G294" i="9"/>
  <c r="U293" i="9"/>
  <c r="T293" i="9"/>
  <c r="N293" i="9"/>
  <c r="O293" i="9" s="1"/>
  <c r="M293" i="9"/>
  <c r="K293" i="9"/>
  <c r="I293" i="9"/>
  <c r="G293" i="9"/>
  <c r="S292" i="9"/>
  <c r="T292" i="9" s="1"/>
  <c r="R292" i="9"/>
  <c r="Q292" i="9"/>
  <c r="P292" i="9"/>
  <c r="L292" i="9"/>
  <c r="J292" i="9"/>
  <c r="H292" i="9"/>
  <c r="F292" i="9"/>
  <c r="E292" i="9"/>
  <c r="D292" i="9"/>
  <c r="U291" i="9"/>
  <c r="T291" i="9"/>
  <c r="N291" i="9"/>
  <c r="O291" i="9" s="1"/>
  <c r="M291" i="9"/>
  <c r="K291" i="9"/>
  <c r="I291" i="9"/>
  <c r="G291" i="9"/>
  <c r="U290" i="9"/>
  <c r="T290" i="9"/>
  <c r="N290" i="9"/>
  <c r="O290" i="9" s="1"/>
  <c r="M290" i="9"/>
  <c r="K290" i="9"/>
  <c r="I290" i="9"/>
  <c r="G290" i="9"/>
  <c r="U289" i="9"/>
  <c r="T289" i="9"/>
  <c r="N289" i="9"/>
  <c r="O289" i="9" s="1"/>
  <c r="M289" i="9"/>
  <c r="K289" i="9"/>
  <c r="I289" i="9"/>
  <c r="G289" i="9"/>
  <c r="U288" i="9"/>
  <c r="T288" i="9"/>
  <c r="N288" i="9"/>
  <c r="O288" i="9" s="1"/>
  <c r="M288" i="9"/>
  <c r="K288" i="9"/>
  <c r="I288" i="9"/>
  <c r="G288" i="9"/>
  <c r="U287" i="9"/>
  <c r="T287" i="9"/>
  <c r="N287" i="9"/>
  <c r="O287" i="9" s="1"/>
  <c r="M287" i="9"/>
  <c r="K287" i="9"/>
  <c r="I287" i="9"/>
  <c r="G287" i="9"/>
  <c r="U286" i="9"/>
  <c r="T286" i="9"/>
  <c r="N286" i="9"/>
  <c r="O286" i="9" s="1"/>
  <c r="M286" i="9"/>
  <c r="K286" i="9"/>
  <c r="I286" i="9"/>
  <c r="G286" i="9"/>
  <c r="S285" i="9"/>
  <c r="T285" i="9" s="1"/>
  <c r="R285" i="9"/>
  <c r="Q285" i="9"/>
  <c r="P285" i="9"/>
  <c r="U285" i="9" s="1"/>
  <c r="L285" i="9"/>
  <c r="K285" i="9"/>
  <c r="J285" i="9"/>
  <c r="H285" i="9"/>
  <c r="N285" i="9" s="1"/>
  <c r="O285" i="9" s="1"/>
  <c r="F285" i="9"/>
  <c r="E285" i="9"/>
  <c r="D285" i="9"/>
  <c r="U284" i="9"/>
  <c r="T284" i="9"/>
  <c r="N284" i="9"/>
  <c r="O284" i="9" s="1"/>
  <c r="M284" i="9"/>
  <c r="K284" i="9"/>
  <c r="I284" i="9"/>
  <c r="G284" i="9"/>
  <c r="U283" i="9"/>
  <c r="T283" i="9"/>
  <c r="O283" i="9"/>
  <c r="N283" i="9"/>
  <c r="M283" i="9"/>
  <c r="K283" i="9"/>
  <c r="I283" i="9"/>
  <c r="G283" i="9"/>
  <c r="U282" i="9"/>
  <c r="T282" i="9"/>
  <c r="O282" i="9"/>
  <c r="N282" i="9"/>
  <c r="M282" i="9"/>
  <c r="K282" i="9"/>
  <c r="I282" i="9"/>
  <c r="G282" i="9"/>
  <c r="U281" i="9"/>
  <c r="T281" i="9"/>
  <c r="N281" i="9"/>
  <c r="O281" i="9" s="1"/>
  <c r="M281" i="9"/>
  <c r="K281" i="9"/>
  <c r="I281" i="9"/>
  <c r="G281" i="9"/>
  <c r="U280" i="9"/>
  <c r="T280" i="9"/>
  <c r="O280" i="9"/>
  <c r="N280" i="9"/>
  <c r="M280" i="9"/>
  <c r="K280" i="9"/>
  <c r="I280" i="9"/>
  <c r="G280" i="9"/>
  <c r="U279" i="9"/>
  <c r="T279" i="9"/>
  <c r="O279" i="9"/>
  <c r="N279" i="9"/>
  <c r="M279" i="9"/>
  <c r="K279" i="9"/>
  <c r="I279" i="9"/>
  <c r="G279" i="9"/>
  <c r="U278" i="9"/>
  <c r="T278" i="9"/>
  <c r="N278" i="9"/>
  <c r="O278" i="9" s="1"/>
  <c r="M278" i="9"/>
  <c r="K278" i="9"/>
  <c r="I278" i="9"/>
  <c r="G278" i="9"/>
  <c r="U277" i="9"/>
  <c r="T277" i="9"/>
  <c r="O277" i="9"/>
  <c r="N277" i="9"/>
  <c r="M277" i="9"/>
  <c r="K277" i="9"/>
  <c r="I277" i="9"/>
  <c r="G277" i="9"/>
  <c r="U276" i="9"/>
  <c r="T276" i="9"/>
  <c r="N276" i="9"/>
  <c r="O276" i="9" s="1"/>
  <c r="M276" i="9"/>
  <c r="K276" i="9"/>
  <c r="I276" i="9"/>
  <c r="G276" i="9"/>
  <c r="S275" i="9"/>
  <c r="R275" i="9"/>
  <c r="Q275" i="9"/>
  <c r="P275" i="9"/>
  <c r="U275" i="9" s="1"/>
  <c r="N275" i="9"/>
  <c r="L275" i="9"/>
  <c r="M275" i="9" s="1"/>
  <c r="J275" i="9"/>
  <c r="I275" i="9"/>
  <c r="H275" i="9"/>
  <c r="F275" i="9"/>
  <c r="E275" i="9"/>
  <c r="D275" i="9"/>
  <c r="U274" i="9"/>
  <c r="T274" i="9"/>
  <c r="N274" i="9"/>
  <c r="O274" i="9" s="1"/>
  <c r="M274" i="9"/>
  <c r="K274" i="9"/>
  <c r="I274" i="9"/>
  <c r="G274" i="9"/>
  <c r="U273" i="9"/>
  <c r="T273" i="9"/>
  <c r="N273" i="9"/>
  <c r="O273" i="9" s="1"/>
  <c r="M273" i="9"/>
  <c r="K273" i="9"/>
  <c r="I273" i="9"/>
  <c r="G273" i="9"/>
  <c r="U272" i="9"/>
  <c r="T272" i="9"/>
  <c r="N272" i="9"/>
  <c r="O272" i="9" s="1"/>
  <c r="M272" i="9"/>
  <c r="K272" i="9"/>
  <c r="I272" i="9"/>
  <c r="G272" i="9"/>
  <c r="U271" i="9"/>
  <c r="T271" i="9"/>
  <c r="N271" i="9"/>
  <c r="O271" i="9" s="1"/>
  <c r="M271" i="9"/>
  <c r="K271" i="9"/>
  <c r="I271" i="9"/>
  <c r="G271" i="9"/>
  <c r="U270" i="9"/>
  <c r="T270" i="9"/>
  <c r="N270" i="9"/>
  <c r="O270" i="9" s="1"/>
  <c r="M270" i="9"/>
  <c r="K270" i="9"/>
  <c r="I270" i="9"/>
  <c r="G270" i="9"/>
  <c r="U269" i="9"/>
  <c r="T269" i="9"/>
  <c r="N269" i="9"/>
  <c r="O269" i="9" s="1"/>
  <c r="M269" i="9"/>
  <c r="K269" i="9"/>
  <c r="I269" i="9"/>
  <c r="G269" i="9"/>
  <c r="U268" i="9"/>
  <c r="T268" i="9"/>
  <c r="N268" i="9"/>
  <c r="O268" i="9" s="1"/>
  <c r="M268" i="9"/>
  <c r="K268" i="9"/>
  <c r="I268" i="9"/>
  <c r="G268" i="9"/>
  <c r="T267" i="9"/>
  <c r="S267" i="9"/>
  <c r="R267" i="9"/>
  <c r="Q267" i="9"/>
  <c r="P267" i="9"/>
  <c r="L267" i="9"/>
  <c r="J267" i="9"/>
  <c r="H267" i="9"/>
  <c r="F267" i="9"/>
  <c r="E267" i="9"/>
  <c r="K267" i="9" s="1"/>
  <c r="D267" i="9"/>
  <c r="U266" i="9"/>
  <c r="T266" i="9"/>
  <c r="N266" i="9"/>
  <c r="O266" i="9" s="1"/>
  <c r="M266" i="9"/>
  <c r="K266" i="9"/>
  <c r="I266" i="9"/>
  <c r="G266" i="9"/>
  <c r="U265" i="9"/>
  <c r="T265" i="9"/>
  <c r="N265" i="9"/>
  <c r="O265" i="9" s="1"/>
  <c r="M265" i="9"/>
  <c r="K265" i="9"/>
  <c r="I265" i="9"/>
  <c r="G265" i="9"/>
  <c r="U264" i="9"/>
  <c r="T264" i="9"/>
  <c r="N264" i="9"/>
  <c r="O264" i="9" s="1"/>
  <c r="M264" i="9"/>
  <c r="K264" i="9"/>
  <c r="I264" i="9"/>
  <c r="G264" i="9"/>
  <c r="U263" i="9"/>
  <c r="T263" i="9"/>
  <c r="N263" i="9"/>
  <c r="O263" i="9" s="1"/>
  <c r="M263" i="9"/>
  <c r="K263" i="9"/>
  <c r="I263" i="9"/>
  <c r="G263" i="9"/>
  <c r="S260" i="9"/>
  <c r="R260" i="9"/>
  <c r="Q260" i="9"/>
  <c r="P260" i="9"/>
  <c r="L260" i="9"/>
  <c r="J260" i="9"/>
  <c r="U260" i="9" s="1"/>
  <c r="H260" i="9"/>
  <c r="N260" i="9" s="1"/>
  <c r="F260" i="9"/>
  <c r="E260" i="9"/>
  <c r="M260" i="9" s="1"/>
  <c r="D260" i="9"/>
  <c r="S259" i="9"/>
  <c r="R259" i="9"/>
  <c r="T259" i="9" s="1"/>
  <c r="Q259" i="9"/>
  <c r="P259" i="9"/>
  <c r="U259" i="9" s="1"/>
  <c r="L259" i="9"/>
  <c r="K259" i="9"/>
  <c r="J259" i="9"/>
  <c r="H259" i="9"/>
  <c r="F259" i="9"/>
  <c r="N259" i="9" s="1"/>
  <c r="E259" i="9"/>
  <c r="D259" i="9"/>
  <c r="U258" i="9"/>
  <c r="T258" i="9"/>
  <c r="N258" i="9"/>
  <c r="O258" i="9" s="1"/>
  <c r="M258" i="9"/>
  <c r="K258" i="9"/>
  <c r="I258" i="9"/>
  <c r="G258" i="9"/>
  <c r="U257" i="9"/>
  <c r="T257" i="9"/>
  <c r="N257" i="9"/>
  <c r="O257" i="9" s="1"/>
  <c r="M257" i="9"/>
  <c r="K257" i="9"/>
  <c r="I257" i="9"/>
  <c r="G257" i="9"/>
  <c r="U256" i="9"/>
  <c r="T256" i="9"/>
  <c r="N256" i="9"/>
  <c r="O256" i="9" s="1"/>
  <c r="M256" i="9"/>
  <c r="K256" i="9"/>
  <c r="I256" i="9"/>
  <c r="G256" i="9"/>
  <c r="U255" i="9"/>
  <c r="T255" i="9"/>
  <c r="N255" i="9"/>
  <c r="O255" i="9" s="1"/>
  <c r="M255" i="9"/>
  <c r="K255" i="9"/>
  <c r="I255" i="9"/>
  <c r="G255" i="9"/>
  <c r="S254" i="9"/>
  <c r="R254" i="9"/>
  <c r="T254" i="9" s="1"/>
  <c r="Q254" i="9"/>
  <c r="P254" i="9"/>
  <c r="U254" i="9" s="1"/>
  <c r="L254" i="9"/>
  <c r="J254" i="9"/>
  <c r="H254" i="9"/>
  <c r="I254" i="9" s="1"/>
  <c r="F254" i="9"/>
  <c r="E254" i="9"/>
  <c r="D254" i="9"/>
  <c r="U253" i="9"/>
  <c r="T253" i="9"/>
  <c r="N253" i="9"/>
  <c r="O253" i="9" s="1"/>
  <c r="M253" i="9"/>
  <c r="K253" i="9"/>
  <c r="I253" i="9"/>
  <c r="G253" i="9"/>
  <c r="U252" i="9"/>
  <c r="T252" i="9"/>
  <c r="N252" i="9"/>
  <c r="O252" i="9" s="1"/>
  <c r="M252" i="9"/>
  <c r="K252" i="9"/>
  <c r="I252" i="9"/>
  <c r="G252" i="9"/>
  <c r="U251" i="9"/>
  <c r="T251" i="9"/>
  <c r="N251" i="9"/>
  <c r="O251" i="9" s="1"/>
  <c r="M251" i="9"/>
  <c r="K251" i="9"/>
  <c r="I251" i="9"/>
  <c r="G251" i="9"/>
  <c r="U250" i="9"/>
  <c r="T250" i="9"/>
  <c r="N250" i="9"/>
  <c r="O250" i="9" s="1"/>
  <c r="M250" i="9"/>
  <c r="K250" i="9"/>
  <c r="I250" i="9"/>
  <c r="G250" i="9"/>
  <c r="U249" i="9"/>
  <c r="T249" i="9"/>
  <c r="N249" i="9"/>
  <c r="O249" i="9" s="1"/>
  <c r="M249" i="9"/>
  <c r="K249" i="9"/>
  <c r="I249" i="9"/>
  <c r="G249" i="9"/>
  <c r="U248" i="9"/>
  <c r="T248" i="9"/>
  <c r="N248" i="9"/>
  <c r="O248" i="9" s="1"/>
  <c r="M248" i="9"/>
  <c r="K248" i="9"/>
  <c r="I248" i="9"/>
  <c r="G248" i="9"/>
  <c r="S247" i="9"/>
  <c r="T247" i="9" s="1"/>
  <c r="R247" i="9"/>
  <c r="Q247" i="9"/>
  <c r="P247" i="9"/>
  <c r="L247" i="9"/>
  <c r="J247" i="9"/>
  <c r="K247" i="9" s="1"/>
  <c r="H247" i="9"/>
  <c r="F247" i="9"/>
  <c r="E247" i="9"/>
  <c r="D247" i="9"/>
  <c r="U246" i="9"/>
  <c r="T246" i="9"/>
  <c r="N246" i="9"/>
  <c r="O246" i="9" s="1"/>
  <c r="M246" i="9"/>
  <c r="K246" i="9"/>
  <c r="I246" i="9"/>
  <c r="G246" i="9"/>
  <c r="U245" i="9"/>
  <c r="T245" i="9"/>
  <c r="N245" i="9"/>
  <c r="O245" i="9" s="1"/>
  <c r="M245" i="9"/>
  <c r="K245" i="9"/>
  <c r="I245" i="9"/>
  <c r="G245" i="9"/>
  <c r="U244" i="9"/>
  <c r="T244" i="9"/>
  <c r="N244" i="9"/>
  <c r="O244" i="9" s="1"/>
  <c r="M244" i="9"/>
  <c r="K244" i="9"/>
  <c r="I244" i="9"/>
  <c r="G244" i="9"/>
  <c r="U243" i="9"/>
  <c r="T243" i="9"/>
  <c r="N243" i="9"/>
  <c r="O243" i="9" s="1"/>
  <c r="M243" i="9"/>
  <c r="K243" i="9"/>
  <c r="I243" i="9"/>
  <c r="G243" i="9"/>
  <c r="U242" i="9"/>
  <c r="T242" i="9"/>
  <c r="O242" i="9"/>
  <c r="N242" i="9"/>
  <c r="M242" i="9"/>
  <c r="K242" i="9"/>
  <c r="I242" i="9"/>
  <c r="G242" i="9"/>
  <c r="U241" i="9"/>
  <c r="T241" i="9"/>
  <c r="N241" i="9"/>
  <c r="O241" i="9" s="1"/>
  <c r="M241" i="9"/>
  <c r="K241" i="9"/>
  <c r="I241" i="9"/>
  <c r="G241" i="9"/>
  <c r="S240" i="9"/>
  <c r="R240" i="9"/>
  <c r="T240" i="9" s="1"/>
  <c r="Q240" i="9"/>
  <c r="P240" i="9"/>
  <c r="U240" i="9" s="1"/>
  <c r="L240" i="9"/>
  <c r="J240" i="9"/>
  <c r="H240" i="9"/>
  <c r="I240" i="9" s="1"/>
  <c r="F240" i="9"/>
  <c r="N240" i="9" s="1"/>
  <c r="E240" i="9"/>
  <c r="D240" i="9"/>
  <c r="U239" i="9"/>
  <c r="T239" i="9"/>
  <c r="N239" i="9"/>
  <c r="O239" i="9" s="1"/>
  <c r="M239" i="9"/>
  <c r="K239" i="9"/>
  <c r="I239" i="9"/>
  <c r="G239" i="9"/>
  <c r="U238" i="9"/>
  <c r="T238" i="9"/>
  <c r="N238" i="9"/>
  <c r="O238" i="9" s="1"/>
  <c r="M238" i="9"/>
  <c r="K238" i="9"/>
  <c r="I238" i="9"/>
  <c r="G238" i="9"/>
  <c r="U237" i="9"/>
  <c r="T237" i="9"/>
  <c r="N237" i="9"/>
  <c r="O237" i="9" s="1"/>
  <c r="M237" i="9"/>
  <c r="K237" i="9"/>
  <c r="I237" i="9"/>
  <c r="G237" i="9"/>
  <c r="U236" i="9"/>
  <c r="T236" i="9"/>
  <c r="N236" i="9"/>
  <c r="O236" i="9" s="1"/>
  <c r="M236" i="9"/>
  <c r="K236" i="9"/>
  <c r="I236" i="9"/>
  <c r="G236" i="9"/>
  <c r="U235" i="9"/>
  <c r="T235" i="9"/>
  <c r="N235" i="9"/>
  <c r="O235" i="9" s="1"/>
  <c r="M235" i="9"/>
  <c r="K235" i="9"/>
  <c r="I235" i="9"/>
  <c r="G235" i="9"/>
  <c r="U234" i="9"/>
  <c r="T234" i="9"/>
  <c r="N234" i="9"/>
  <c r="O234" i="9" s="1"/>
  <c r="M234" i="9"/>
  <c r="K234" i="9"/>
  <c r="I234" i="9"/>
  <c r="G234" i="9"/>
  <c r="S231" i="9"/>
  <c r="T231" i="9" s="1"/>
  <c r="R231" i="9"/>
  <c r="Q231" i="9"/>
  <c r="P231" i="9"/>
  <c r="U231" i="9" s="1"/>
  <c r="L231" i="9"/>
  <c r="K231" i="9"/>
  <c r="J231" i="9"/>
  <c r="H231" i="9"/>
  <c r="N231" i="9" s="1"/>
  <c r="O231" i="9" s="1"/>
  <c r="F231" i="9"/>
  <c r="E231" i="9"/>
  <c r="D231" i="9"/>
  <c r="S230" i="9"/>
  <c r="R230" i="9"/>
  <c r="T230" i="9" s="1"/>
  <c r="Q230" i="9"/>
  <c r="P230" i="9"/>
  <c r="L230" i="9"/>
  <c r="J230" i="9"/>
  <c r="H230" i="9"/>
  <c r="F230" i="9"/>
  <c r="E230" i="9"/>
  <c r="M230" i="9" s="1"/>
  <c r="D230" i="9"/>
  <c r="U229" i="9"/>
  <c r="T229" i="9"/>
  <c r="N229" i="9"/>
  <c r="O229" i="9" s="1"/>
  <c r="M229" i="9"/>
  <c r="K229" i="9"/>
  <c r="I229" i="9"/>
  <c r="G229" i="9"/>
  <c r="U228" i="9"/>
  <c r="T228" i="9"/>
  <c r="N228" i="9"/>
  <c r="O228" i="9" s="1"/>
  <c r="M228" i="9"/>
  <c r="K228" i="9"/>
  <c r="I228" i="9"/>
  <c r="G228" i="9"/>
  <c r="U227" i="9"/>
  <c r="T227" i="9"/>
  <c r="N227" i="9"/>
  <c r="O227" i="9" s="1"/>
  <c r="M227" i="9"/>
  <c r="K227" i="9"/>
  <c r="I227" i="9"/>
  <c r="G227" i="9"/>
  <c r="U226" i="9"/>
  <c r="T226" i="9"/>
  <c r="N226" i="9"/>
  <c r="O226" i="9" s="1"/>
  <c r="M226" i="9"/>
  <c r="K226" i="9"/>
  <c r="I226" i="9"/>
  <c r="G226" i="9"/>
  <c r="U225" i="9"/>
  <c r="T225" i="9"/>
  <c r="N225" i="9"/>
  <c r="O225" i="9" s="1"/>
  <c r="M225" i="9"/>
  <c r="K225" i="9"/>
  <c r="I225" i="9"/>
  <c r="G225" i="9"/>
  <c r="S224" i="9"/>
  <c r="R224" i="9"/>
  <c r="T224" i="9" s="1"/>
  <c r="Q224" i="9"/>
  <c r="P224" i="9"/>
  <c r="L224" i="9"/>
  <c r="J224" i="9"/>
  <c r="K224" i="9" s="1"/>
  <c r="H224" i="9"/>
  <c r="F224" i="9"/>
  <c r="E224" i="9"/>
  <c r="D224" i="9"/>
  <c r="G224" i="9" s="1"/>
  <c r="U223" i="9"/>
  <c r="T223" i="9"/>
  <c r="N223" i="9"/>
  <c r="O223" i="9" s="1"/>
  <c r="M223" i="9"/>
  <c r="K223" i="9"/>
  <c r="I223" i="9"/>
  <c r="G223" i="9"/>
  <c r="U222" i="9"/>
  <c r="T222" i="9"/>
  <c r="N222" i="9"/>
  <c r="O222" i="9" s="1"/>
  <c r="M222" i="9"/>
  <c r="K222" i="9"/>
  <c r="I222" i="9"/>
  <c r="G222" i="9"/>
  <c r="U221" i="9"/>
  <c r="T221" i="9"/>
  <c r="N221" i="9"/>
  <c r="O221" i="9" s="1"/>
  <c r="M221" i="9"/>
  <c r="K221" i="9"/>
  <c r="I221" i="9"/>
  <c r="G221" i="9"/>
  <c r="U220" i="9"/>
  <c r="T220" i="9"/>
  <c r="N220" i="9"/>
  <c r="O220" i="9" s="1"/>
  <c r="M220" i="9"/>
  <c r="K220" i="9"/>
  <c r="I220" i="9"/>
  <c r="G220" i="9"/>
  <c r="U219" i="9"/>
  <c r="T219" i="9"/>
  <c r="N219" i="9"/>
  <c r="O219" i="9" s="1"/>
  <c r="M219" i="9"/>
  <c r="K219" i="9"/>
  <c r="I219" i="9"/>
  <c r="G219" i="9"/>
  <c r="U218" i="9"/>
  <c r="T218" i="9"/>
  <c r="N218" i="9"/>
  <c r="O218" i="9" s="1"/>
  <c r="M218" i="9"/>
  <c r="K218" i="9"/>
  <c r="I218" i="9"/>
  <c r="G218" i="9"/>
  <c r="U217" i="9"/>
  <c r="T217" i="9"/>
  <c r="N217" i="9"/>
  <c r="O217" i="9" s="1"/>
  <c r="M217" i="9"/>
  <c r="K217" i="9"/>
  <c r="I217" i="9"/>
  <c r="G217" i="9"/>
  <c r="S216" i="9"/>
  <c r="R216" i="9"/>
  <c r="T216" i="9" s="1"/>
  <c r="Q216" i="9"/>
  <c r="P216" i="9"/>
  <c r="L216" i="9"/>
  <c r="J216" i="9"/>
  <c r="U216" i="9" s="1"/>
  <c r="I216" i="9"/>
  <c r="H216" i="9"/>
  <c r="F216" i="9"/>
  <c r="N216" i="9" s="1"/>
  <c r="E216" i="9"/>
  <c r="M216" i="9" s="1"/>
  <c r="D216" i="9"/>
  <c r="U215" i="9"/>
  <c r="T215" i="9"/>
  <c r="N215" i="9"/>
  <c r="O215" i="9" s="1"/>
  <c r="M215" i="9"/>
  <c r="K215" i="9"/>
  <c r="I215" i="9"/>
  <c r="G215" i="9"/>
  <c r="U214" i="9"/>
  <c r="T214" i="9"/>
  <c r="N214" i="9"/>
  <c r="O214" i="9" s="1"/>
  <c r="M214" i="9"/>
  <c r="K214" i="9"/>
  <c r="I214" i="9"/>
  <c r="G214" i="9"/>
  <c r="U213" i="9"/>
  <c r="T213" i="9"/>
  <c r="N213" i="9"/>
  <c r="O213" i="9" s="1"/>
  <c r="M213" i="9"/>
  <c r="K213" i="9"/>
  <c r="I213" i="9"/>
  <c r="G213" i="9"/>
  <c r="U212" i="9"/>
  <c r="T212" i="9"/>
  <c r="N212" i="9"/>
  <c r="O212" i="9" s="1"/>
  <c r="M212" i="9"/>
  <c r="K212" i="9"/>
  <c r="I212" i="9"/>
  <c r="G212" i="9"/>
  <c r="U211" i="9"/>
  <c r="T211" i="9"/>
  <c r="N211" i="9"/>
  <c r="O211" i="9" s="1"/>
  <c r="M211" i="9"/>
  <c r="K211" i="9"/>
  <c r="I211" i="9"/>
  <c r="G211" i="9"/>
  <c r="U210" i="9"/>
  <c r="T210" i="9"/>
  <c r="N210" i="9"/>
  <c r="O210" i="9" s="1"/>
  <c r="M210" i="9"/>
  <c r="K210" i="9"/>
  <c r="I210" i="9"/>
  <c r="G210" i="9"/>
  <c r="U209" i="9"/>
  <c r="T209" i="9"/>
  <c r="N209" i="9"/>
  <c r="O209" i="9" s="1"/>
  <c r="M209" i="9"/>
  <c r="K209" i="9"/>
  <c r="I209" i="9"/>
  <c r="G209" i="9"/>
  <c r="U208" i="9"/>
  <c r="T208" i="9"/>
  <c r="N208" i="9"/>
  <c r="O208" i="9" s="1"/>
  <c r="M208" i="9"/>
  <c r="K208" i="9"/>
  <c r="I208" i="9"/>
  <c r="G208" i="9"/>
  <c r="T205" i="9"/>
  <c r="S205" i="9"/>
  <c r="R205" i="9"/>
  <c r="Q205" i="9"/>
  <c r="P205" i="9"/>
  <c r="U205" i="9" s="1"/>
  <c r="L205" i="9"/>
  <c r="K205" i="9"/>
  <c r="J205" i="9"/>
  <c r="H205" i="9"/>
  <c r="F205" i="9"/>
  <c r="E205" i="9"/>
  <c r="D205" i="9"/>
  <c r="S204" i="9"/>
  <c r="R204" i="9"/>
  <c r="T204" i="9" s="1"/>
  <c r="Q204" i="9"/>
  <c r="P204" i="9"/>
  <c r="L204" i="9"/>
  <c r="J204" i="9"/>
  <c r="H204" i="9"/>
  <c r="F204" i="9"/>
  <c r="E204" i="9"/>
  <c r="D204" i="9"/>
  <c r="U203" i="9"/>
  <c r="T203" i="9"/>
  <c r="N203" i="9"/>
  <c r="O203" i="9" s="1"/>
  <c r="M203" i="9"/>
  <c r="K203" i="9"/>
  <c r="I203" i="9"/>
  <c r="G203" i="9"/>
  <c r="U202" i="9"/>
  <c r="T202" i="9"/>
  <c r="N202" i="9"/>
  <c r="O202" i="9" s="1"/>
  <c r="M202" i="9"/>
  <c r="K202" i="9"/>
  <c r="I202" i="9"/>
  <c r="G202" i="9"/>
  <c r="U201" i="9"/>
  <c r="T201" i="9"/>
  <c r="N201" i="9"/>
  <c r="O201" i="9" s="1"/>
  <c r="M201" i="9"/>
  <c r="K201" i="9"/>
  <c r="I201" i="9"/>
  <c r="G201" i="9"/>
  <c r="U200" i="9"/>
  <c r="T200" i="9"/>
  <c r="N200" i="9"/>
  <c r="O200" i="9" s="1"/>
  <c r="M200" i="9"/>
  <c r="K200" i="9"/>
  <c r="I200" i="9"/>
  <c r="G200" i="9"/>
  <c r="U199" i="9"/>
  <c r="T199" i="9"/>
  <c r="N199" i="9"/>
  <c r="O199" i="9" s="1"/>
  <c r="M199" i="9"/>
  <c r="K199" i="9"/>
  <c r="I199" i="9"/>
  <c r="G199" i="9"/>
  <c r="S198" i="9"/>
  <c r="R198" i="9"/>
  <c r="Q198" i="9"/>
  <c r="P198" i="9"/>
  <c r="U198" i="9" s="1"/>
  <c r="L198" i="9"/>
  <c r="K198" i="9"/>
  <c r="J198" i="9"/>
  <c r="H198" i="9"/>
  <c r="F198" i="9"/>
  <c r="E198" i="9"/>
  <c r="D198" i="9"/>
  <c r="U197" i="9"/>
  <c r="T197" i="9"/>
  <c r="N197" i="9"/>
  <c r="O197" i="9" s="1"/>
  <c r="M197" i="9"/>
  <c r="K197" i="9"/>
  <c r="I197" i="9"/>
  <c r="G197" i="9"/>
  <c r="U196" i="9"/>
  <c r="T196" i="9"/>
  <c r="N196" i="9"/>
  <c r="O196" i="9" s="1"/>
  <c r="M196" i="9"/>
  <c r="K196" i="9"/>
  <c r="I196" i="9"/>
  <c r="G196" i="9"/>
  <c r="U195" i="9"/>
  <c r="T195" i="9"/>
  <c r="N195" i="9"/>
  <c r="O195" i="9" s="1"/>
  <c r="M195" i="9"/>
  <c r="K195" i="9"/>
  <c r="I195" i="9"/>
  <c r="G195" i="9"/>
  <c r="U194" i="9"/>
  <c r="T194" i="9"/>
  <c r="N194" i="9"/>
  <c r="O194" i="9" s="1"/>
  <c r="M194" i="9"/>
  <c r="K194" i="9"/>
  <c r="I194" i="9"/>
  <c r="G194" i="9"/>
  <c r="U193" i="9"/>
  <c r="T193" i="9"/>
  <c r="N193" i="9"/>
  <c r="O193" i="9" s="1"/>
  <c r="M193" i="9"/>
  <c r="K193" i="9"/>
  <c r="I193" i="9"/>
  <c r="G193" i="9"/>
  <c r="U192" i="9"/>
  <c r="T192" i="9"/>
  <c r="N192" i="9"/>
  <c r="O192" i="9" s="1"/>
  <c r="M192" i="9"/>
  <c r="K192" i="9"/>
  <c r="I192" i="9"/>
  <c r="G192" i="9"/>
  <c r="S191" i="9"/>
  <c r="R191" i="9"/>
  <c r="Q191" i="9"/>
  <c r="P191" i="9"/>
  <c r="L191" i="9"/>
  <c r="J191" i="9"/>
  <c r="U191" i="9" s="1"/>
  <c r="H191" i="9"/>
  <c r="N191" i="9" s="1"/>
  <c r="F191" i="9"/>
  <c r="E191" i="9"/>
  <c r="M191" i="9" s="1"/>
  <c r="D191" i="9"/>
  <c r="U190" i="9"/>
  <c r="T190" i="9"/>
  <c r="N190" i="9"/>
  <c r="O190" i="9" s="1"/>
  <c r="M190" i="9"/>
  <c r="K190" i="9"/>
  <c r="I190" i="9"/>
  <c r="G190" i="9"/>
  <c r="U189" i="9"/>
  <c r="T189" i="9"/>
  <c r="N189" i="9"/>
  <c r="O189" i="9" s="1"/>
  <c r="M189" i="9"/>
  <c r="K189" i="9"/>
  <c r="I189" i="9"/>
  <c r="G189" i="9"/>
  <c r="U188" i="9"/>
  <c r="T188" i="9"/>
  <c r="N188" i="9"/>
  <c r="O188" i="9" s="1"/>
  <c r="M188" i="9"/>
  <c r="K188" i="9"/>
  <c r="I188" i="9"/>
  <c r="G188" i="9"/>
  <c r="U187" i="9"/>
  <c r="T187" i="9"/>
  <c r="N187" i="9"/>
  <c r="O187" i="9" s="1"/>
  <c r="M187" i="9"/>
  <c r="K187" i="9"/>
  <c r="I187" i="9"/>
  <c r="G187" i="9"/>
  <c r="U186" i="9"/>
  <c r="T186" i="9"/>
  <c r="N186" i="9"/>
  <c r="O186" i="9" s="1"/>
  <c r="M186" i="9"/>
  <c r="K186" i="9"/>
  <c r="I186" i="9"/>
  <c r="G186" i="9"/>
  <c r="S185" i="9"/>
  <c r="R185" i="9"/>
  <c r="T185" i="9" s="1"/>
  <c r="Q185" i="9"/>
  <c r="P185" i="9"/>
  <c r="U185" i="9" s="1"/>
  <c r="L185" i="9"/>
  <c r="J185" i="9"/>
  <c r="H185" i="9"/>
  <c r="F185" i="9"/>
  <c r="N185" i="9" s="1"/>
  <c r="E185" i="9"/>
  <c r="K185" i="9" s="1"/>
  <c r="D185" i="9"/>
  <c r="U184" i="9"/>
  <c r="T184" i="9"/>
  <c r="N184" i="9"/>
  <c r="O184" i="9" s="1"/>
  <c r="M184" i="9"/>
  <c r="K184" i="9"/>
  <c r="I184" i="9"/>
  <c r="G184" i="9"/>
  <c r="U183" i="9"/>
  <c r="T183" i="9"/>
  <c r="N183" i="9"/>
  <c r="O183" i="9" s="1"/>
  <c r="M183" i="9"/>
  <c r="K183" i="9"/>
  <c r="I183" i="9"/>
  <c r="G183" i="9"/>
  <c r="U182" i="9"/>
  <c r="T182" i="9"/>
  <c r="N182" i="9"/>
  <c r="O182" i="9" s="1"/>
  <c r="M182" i="9"/>
  <c r="K182" i="9"/>
  <c r="I182" i="9"/>
  <c r="G182" i="9"/>
  <c r="U181" i="9"/>
  <c r="T181" i="9"/>
  <c r="N181" i="9"/>
  <c r="O181" i="9" s="1"/>
  <c r="M181" i="9"/>
  <c r="K181" i="9"/>
  <c r="I181" i="9"/>
  <c r="G181" i="9"/>
  <c r="U180" i="9"/>
  <c r="T180" i="9"/>
  <c r="N180" i="9"/>
  <c r="O180" i="9" s="1"/>
  <c r="M180" i="9"/>
  <c r="K180" i="9"/>
  <c r="I180" i="9"/>
  <c r="G180" i="9"/>
  <c r="S179" i="9"/>
  <c r="R179" i="9"/>
  <c r="T179" i="9" s="1"/>
  <c r="Q179" i="9"/>
  <c r="P179" i="9"/>
  <c r="M179" i="9"/>
  <c r="L179" i="9"/>
  <c r="J179" i="9"/>
  <c r="N179" i="9" s="1"/>
  <c r="H179" i="9"/>
  <c r="F179" i="9"/>
  <c r="E179" i="9"/>
  <c r="D179" i="9"/>
  <c r="U178" i="9"/>
  <c r="T178" i="9"/>
  <c r="N178" i="9"/>
  <c r="O178" i="9" s="1"/>
  <c r="M178" i="9"/>
  <c r="K178" i="9"/>
  <c r="I178" i="9"/>
  <c r="G178" i="9"/>
  <c r="U177" i="9"/>
  <c r="T177" i="9"/>
  <c r="N177" i="9"/>
  <c r="O177" i="9" s="1"/>
  <c r="M177" i="9"/>
  <c r="K177" i="9"/>
  <c r="I177" i="9"/>
  <c r="G177" i="9"/>
  <c r="U176" i="9"/>
  <c r="T176" i="9"/>
  <c r="N176" i="9"/>
  <c r="O176" i="9" s="1"/>
  <c r="M176" i="9"/>
  <c r="K176" i="9"/>
  <c r="I176" i="9"/>
  <c r="G176" i="9"/>
  <c r="U175" i="9"/>
  <c r="T175" i="9"/>
  <c r="N175" i="9"/>
  <c r="O175" i="9" s="1"/>
  <c r="M175" i="9"/>
  <c r="K175" i="9"/>
  <c r="I175" i="9"/>
  <c r="G175" i="9"/>
  <c r="U174" i="9"/>
  <c r="T174" i="9"/>
  <c r="N174" i="9"/>
  <c r="O174" i="9" s="1"/>
  <c r="M174" i="9"/>
  <c r="K174" i="9"/>
  <c r="I174" i="9"/>
  <c r="G174" i="9"/>
  <c r="U173" i="9"/>
  <c r="T173" i="9"/>
  <c r="N173" i="9"/>
  <c r="O173" i="9" s="1"/>
  <c r="M173" i="9"/>
  <c r="K173" i="9"/>
  <c r="I173" i="9"/>
  <c r="G173" i="9"/>
  <c r="S170" i="9"/>
  <c r="R170" i="9"/>
  <c r="T170" i="9" s="1"/>
  <c r="Q170" i="9"/>
  <c r="P170" i="9"/>
  <c r="L170" i="9"/>
  <c r="J170" i="9"/>
  <c r="H170" i="9"/>
  <c r="F170" i="9"/>
  <c r="G170" i="9" s="1"/>
  <c r="E170" i="9"/>
  <c r="D170" i="9"/>
  <c r="T169" i="9"/>
  <c r="S169" i="9"/>
  <c r="R169" i="9"/>
  <c r="Q169" i="9"/>
  <c r="P169" i="9"/>
  <c r="L169" i="9"/>
  <c r="J169" i="9"/>
  <c r="U169" i="9" s="1"/>
  <c r="H169" i="9"/>
  <c r="F169" i="9"/>
  <c r="E169" i="9"/>
  <c r="D169" i="9"/>
  <c r="U168" i="9"/>
  <c r="T168" i="9"/>
  <c r="N168" i="9"/>
  <c r="O168" i="9" s="1"/>
  <c r="M168" i="9"/>
  <c r="K168" i="9"/>
  <c r="I168" i="9"/>
  <c r="G168" i="9"/>
  <c r="U167" i="9"/>
  <c r="T167" i="9"/>
  <c r="N167" i="9"/>
  <c r="O167" i="9" s="1"/>
  <c r="M167" i="9"/>
  <c r="K167" i="9"/>
  <c r="I167" i="9"/>
  <c r="G167" i="9"/>
  <c r="U166" i="9"/>
  <c r="T166" i="9"/>
  <c r="N166" i="9"/>
  <c r="O166" i="9" s="1"/>
  <c r="M166" i="9"/>
  <c r="K166" i="9"/>
  <c r="I166" i="9"/>
  <c r="G166" i="9"/>
  <c r="U165" i="9"/>
  <c r="T165" i="9"/>
  <c r="N165" i="9"/>
  <c r="O165" i="9" s="1"/>
  <c r="M165" i="9"/>
  <c r="K165" i="9"/>
  <c r="I165" i="9"/>
  <c r="G165" i="9"/>
  <c r="U164" i="9"/>
  <c r="T164" i="9"/>
  <c r="N164" i="9"/>
  <c r="O164" i="9" s="1"/>
  <c r="M164" i="9"/>
  <c r="K164" i="9"/>
  <c r="I164" i="9"/>
  <c r="G164" i="9"/>
  <c r="S163" i="9"/>
  <c r="T163" i="9" s="1"/>
  <c r="R163" i="9"/>
  <c r="Q163" i="9"/>
  <c r="P163" i="9"/>
  <c r="U163" i="9" s="1"/>
  <c r="L163" i="9"/>
  <c r="J163" i="9"/>
  <c r="H163" i="9"/>
  <c r="F163" i="9"/>
  <c r="N163" i="9" s="1"/>
  <c r="O163" i="9" s="1"/>
  <c r="E163" i="9"/>
  <c r="D163" i="9"/>
  <c r="U162" i="9"/>
  <c r="T162" i="9"/>
  <c r="N162" i="9"/>
  <c r="O162" i="9" s="1"/>
  <c r="M162" i="9"/>
  <c r="K162" i="9"/>
  <c r="I162" i="9"/>
  <c r="G162" i="9"/>
  <c r="U161" i="9"/>
  <c r="T161" i="9"/>
  <c r="N161" i="9"/>
  <c r="O161" i="9" s="1"/>
  <c r="M161" i="9"/>
  <c r="K161" i="9"/>
  <c r="I161" i="9"/>
  <c r="G161" i="9"/>
  <c r="U160" i="9"/>
  <c r="T160" i="9"/>
  <c r="N160" i="9"/>
  <c r="O160" i="9" s="1"/>
  <c r="M160" i="9"/>
  <c r="K160" i="9"/>
  <c r="I160" i="9"/>
  <c r="G160" i="9"/>
  <c r="U159" i="9"/>
  <c r="T159" i="9"/>
  <c r="N159" i="9"/>
  <c r="O159" i="9" s="1"/>
  <c r="M159" i="9"/>
  <c r="K159" i="9"/>
  <c r="I159" i="9"/>
  <c r="G159" i="9"/>
  <c r="U158" i="9"/>
  <c r="T158" i="9"/>
  <c r="N158" i="9"/>
  <c r="O158" i="9" s="1"/>
  <c r="M158" i="9"/>
  <c r="K158" i="9"/>
  <c r="I158" i="9"/>
  <c r="G158" i="9"/>
  <c r="S157" i="9"/>
  <c r="R157" i="9"/>
  <c r="Q157" i="9"/>
  <c r="P157" i="9"/>
  <c r="U157" i="9" s="1"/>
  <c r="L157" i="9"/>
  <c r="J157" i="9"/>
  <c r="H157" i="9"/>
  <c r="F157" i="9"/>
  <c r="E157" i="9"/>
  <c r="D157" i="9"/>
  <c r="U156" i="9"/>
  <c r="T156" i="9"/>
  <c r="O156" i="9"/>
  <c r="N156" i="9"/>
  <c r="M156" i="9"/>
  <c r="K156" i="9"/>
  <c r="I156" i="9"/>
  <c r="G156" i="9"/>
  <c r="U155" i="9"/>
  <c r="T155" i="9"/>
  <c r="O155" i="9"/>
  <c r="N155" i="9"/>
  <c r="M155" i="9"/>
  <c r="K155" i="9"/>
  <c r="I155" i="9"/>
  <c r="G155" i="9"/>
  <c r="U154" i="9"/>
  <c r="T154" i="9"/>
  <c r="O154" i="9"/>
  <c r="N154" i="9"/>
  <c r="M154" i="9"/>
  <c r="K154" i="9"/>
  <c r="I154" i="9"/>
  <c r="G154" i="9"/>
  <c r="U153" i="9"/>
  <c r="T153" i="9"/>
  <c r="O153" i="9"/>
  <c r="N153" i="9"/>
  <c r="M153" i="9"/>
  <c r="K153" i="9"/>
  <c r="I153" i="9"/>
  <c r="G153" i="9"/>
  <c r="U152" i="9"/>
  <c r="T152" i="9"/>
  <c r="O152" i="9"/>
  <c r="N152" i="9"/>
  <c r="M152" i="9"/>
  <c r="K152" i="9"/>
  <c r="I152" i="9"/>
  <c r="G152" i="9"/>
  <c r="U151" i="9"/>
  <c r="T151" i="9"/>
  <c r="O151" i="9"/>
  <c r="N151" i="9"/>
  <c r="M151" i="9"/>
  <c r="K151" i="9"/>
  <c r="I151" i="9"/>
  <c r="G151" i="9"/>
  <c r="S150" i="9"/>
  <c r="T150" i="9" s="1"/>
  <c r="R150" i="9"/>
  <c r="Q150" i="9"/>
  <c r="P150" i="9"/>
  <c r="L150" i="9"/>
  <c r="M150" i="9" s="1"/>
  <c r="J150" i="9"/>
  <c r="U150" i="9" s="1"/>
  <c r="H150" i="9"/>
  <c r="F150" i="9"/>
  <c r="E150" i="9"/>
  <c r="D150" i="9"/>
  <c r="U149" i="9"/>
  <c r="T149" i="9"/>
  <c r="N149" i="9"/>
  <c r="O149" i="9" s="1"/>
  <c r="M149" i="9"/>
  <c r="K149" i="9"/>
  <c r="I149" i="9"/>
  <c r="G149" i="9"/>
  <c r="U148" i="9"/>
  <c r="T148" i="9"/>
  <c r="N148" i="9"/>
  <c r="O148" i="9" s="1"/>
  <c r="M148" i="9"/>
  <c r="K148" i="9"/>
  <c r="I148" i="9"/>
  <c r="G148" i="9"/>
  <c r="U147" i="9"/>
  <c r="T147" i="9"/>
  <c r="N147" i="9"/>
  <c r="O147" i="9" s="1"/>
  <c r="M147" i="9"/>
  <c r="K147" i="9"/>
  <c r="I147" i="9"/>
  <c r="G147" i="9"/>
  <c r="U146" i="9"/>
  <c r="T146" i="9"/>
  <c r="N146" i="9"/>
  <c r="O146" i="9" s="1"/>
  <c r="M146" i="9"/>
  <c r="K146" i="9"/>
  <c r="I146" i="9"/>
  <c r="G146" i="9"/>
  <c r="U145" i="9"/>
  <c r="T145" i="9"/>
  <c r="N145" i="9"/>
  <c r="O145" i="9" s="1"/>
  <c r="M145" i="9"/>
  <c r="K145" i="9"/>
  <c r="I145" i="9"/>
  <c r="G145" i="9"/>
  <c r="S144" i="9"/>
  <c r="R144" i="9"/>
  <c r="T144" i="9" s="1"/>
  <c r="Q144" i="9"/>
  <c r="P144" i="9"/>
  <c r="U144" i="9" s="1"/>
  <c r="L144" i="9"/>
  <c r="J144" i="9"/>
  <c r="H144" i="9"/>
  <c r="F144" i="9"/>
  <c r="N144" i="9" s="1"/>
  <c r="E144" i="9"/>
  <c r="D144" i="9"/>
  <c r="U143" i="9"/>
  <c r="T143" i="9"/>
  <c r="O143" i="9"/>
  <c r="N143" i="9"/>
  <c r="M143" i="9"/>
  <c r="K143" i="9"/>
  <c r="I143" i="9"/>
  <c r="G143" i="9"/>
  <c r="U142" i="9"/>
  <c r="T142" i="9"/>
  <c r="O142" i="9"/>
  <c r="N142" i="9"/>
  <c r="M142" i="9"/>
  <c r="K142" i="9"/>
  <c r="I142" i="9"/>
  <c r="G142" i="9"/>
  <c r="U141" i="9"/>
  <c r="T141" i="9"/>
  <c r="O141" i="9"/>
  <c r="N141" i="9"/>
  <c r="M141" i="9"/>
  <c r="K141" i="9"/>
  <c r="I141" i="9"/>
  <c r="G141" i="9"/>
  <c r="U140" i="9"/>
  <c r="T140" i="9"/>
  <c r="O140" i="9"/>
  <c r="N140" i="9"/>
  <c r="M140" i="9"/>
  <c r="K140" i="9"/>
  <c r="I140" i="9"/>
  <c r="G140" i="9"/>
  <c r="U139" i="9"/>
  <c r="T139" i="9"/>
  <c r="O139" i="9"/>
  <c r="N139" i="9"/>
  <c r="M139" i="9"/>
  <c r="K139" i="9"/>
  <c r="I139" i="9"/>
  <c r="G139" i="9"/>
  <c r="U138" i="9"/>
  <c r="T138" i="9"/>
  <c r="O138" i="9"/>
  <c r="N138" i="9"/>
  <c r="M138" i="9"/>
  <c r="K138" i="9"/>
  <c r="I138" i="9"/>
  <c r="G138" i="9"/>
  <c r="S137" i="9"/>
  <c r="R137" i="9"/>
  <c r="T137" i="9" s="1"/>
  <c r="Q137" i="9"/>
  <c r="P137" i="9"/>
  <c r="U137" i="9" s="1"/>
  <c r="N137" i="9"/>
  <c r="L137" i="9"/>
  <c r="J137" i="9"/>
  <c r="H137" i="9"/>
  <c r="F137" i="9"/>
  <c r="E137" i="9"/>
  <c r="D137" i="9"/>
  <c r="I137" i="9" s="1"/>
  <c r="U136" i="9"/>
  <c r="T136" i="9"/>
  <c r="N136" i="9"/>
  <c r="O136" i="9" s="1"/>
  <c r="M136" i="9"/>
  <c r="K136" i="9"/>
  <c r="I136" i="9"/>
  <c r="G136" i="9"/>
  <c r="U135" i="9"/>
  <c r="T135" i="9"/>
  <c r="N135" i="9"/>
  <c r="O135" i="9" s="1"/>
  <c r="M135" i="9"/>
  <c r="K135" i="9"/>
  <c r="I135" i="9"/>
  <c r="G135" i="9"/>
  <c r="U134" i="9"/>
  <c r="T134" i="9"/>
  <c r="N134" i="9"/>
  <c r="O134" i="9" s="1"/>
  <c r="M134" i="9"/>
  <c r="K134" i="9"/>
  <c r="I134" i="9"/>
  <c r="G134" i="9"/>
  <c r="U133" i="9"/>
  <c r="T133" i="9"/>
  <c r="N133" i="9"/>
  <c r="O133" i="9" s="1"/>
  <c r="M133" i="9"/>
  <c r="K133" i="9"/>
  <c r="I133" i="9"/>
  <c r="G133" i="9"/>
  <c r="S132" i="9"/>
  <c r="R132" i="9"/>
  <c r="Q132" i="9"/>
  <c r="P132" i="9"/>
  <c r="U132" i="9" s="1"/>
  <c r="L132" i="9"/>
  <c r="K132" i="9"/>
  <c r="J132" i="9"/>
  <c r="H132" i="9"/>
  <c r="I132" i="9" s="1"/>
  <c r="F132" i="9"/>
  <c r="E132" i="9"/>
  <c r="D132" i="9"/>
  <c r="U131" i="9"/>
  <c r="T131" i="9"/>
  <c r="N131" i="9"/>
  <c r="O131" i="9" s="1"/>
  <c r="M131" i="9"/>
  <c r="K131" i="9"/>
  <c r="I131" i="9"/>
  <c r="G131" i="9"/>
  <c r="U130" i="9"/>
  <c r="T130" i="9"/>
  <c r="N130" i="9"/>
  <c r="O130" i="9" s="1"/>
  <c r="M130" i="9"/>
  <c r="K130" i="9"/>
  <c r="I130" i="9"/>
  <c r="G130" i="9"/>
  <c r="U129" i="9"/>
  <c r="T129" i="9"/>
  <c r="N129" i="9"/>
  <c r="O129" i="9" s="1"/>
  <c r="M129" i="9"/>
  <c r="K129" i="9"/>
  <c r="I129" i="9"/>
  <c r="G129" i="9"/>
  <c r="U128" i="9"/>
  <c r="T128" i="9"/>
  <c r="N128" i="9"/>
  <c r="O128" i="9" s="1"/>
  <c r="M128" i="9"/>
  <c r="K128" i="9"/>
  <c r="I128" i="9"/>
  <c r="G128" i="9"/>
  <c r="U127" i="9"/>
  <c r="T127" i="9"/>
  <c r="N127" i="9"/>
  <c r="O127" i="9" s="1"/>
  <c r="M127" i="9"/>
  <c r="K127" i="9"/>
  <c r="I127" i="9"/>
  <c r="G127" i="9"/>
  <c r="S126" i="9"/>
  <c r="R126" i="9"/>
  <c r="T126" i="9" s="1"/>
  <c r="Q126" i="9"/>
  <c r="P126" i="9"/>
  <c r="L126" i="9"/>
  <c r="J126" i="9"/>
  <c r="H126" i="9"/>
  <c r="F126" i="9"/>
  <c r="E126" i="9"/>
  <c r="M126" i="9" s="1"/>
  <c r="D126" i="9"/>
  <c r="U125" i="9"/>
  <c r="T125" i="9"/>
  <c r="N125" i="9"/>
  <c r="O125" i="9" s="1"/>
  <c r="M125" i="9"/>
  <c r="K125" i="9"/>
  <c r="I125" i="9"/>
  <c r="G125" i="9"/>
  <c r="U124" i="9"/>
  <c r="T124" i="9"/>
  <c r="N124" i="9"/>
  <c r="O124" i="9" s="1"/>
  <c r="M124" i="9"/>
  <c r="K124" i="9"/>
  <c r="I124" i="9"/>
  <c r="G124" i="9"/>
  <c r="U123" i="9"/>
  <c r="T123" i="9"/>
  <c r="N123" i="9"/>
  <c r="O123" i="9" s="1"/>
  <c r="M123" i="9"/>
  <c r="K123" i="9"/>
  <c r="I123" i="9"/>
  <c r="G123" i="9"/>
  <c r="U122" i="9"/>
  <c r="T122" i="9"/>
  <c r="N122" i="9"/>
  <c r="O122" i="9" s="1"/>
  <c r="M122" i="9"/>
  <c r="K122" i="9"/>
  <c r="I122" i="9"/>
  <c r="G122" i="9"/>
  <c r="S121" i="9"/>
  <c r="R121" i="9"/>
  <c r="Q121" i="9"/>
  <c r="P121" i="9"/>
  <c r="N121" i="9"/>
  <c r="O121" i="9" s="1"/>
  <c r="L121" i="9"/>
  <c r="K121" i="9"/>
  <c r="J121" i="9"/>
  <c r="H121" i="9"/>
  <c r="F121" i="9"/>
  <c r="E121" i="9"/>
  <c r="D121" i="9"/>
  <c r="G121" i="9" s="1"/>
  <c r="U120" i="9"/>
  <c r="T120" i="9"/>
  <c r="O120" i="9"/>
  <c r="N120" i="9"/>
  <c r="M120" i="9"/>
  <c r="K120" i="9"/>
  <c r="I120" i="9"/>
  <c r="G120" i="9"/>
  <c r="U119" i="9"/>
  <c r="T119" i="9"/>
  <c r="O119" i="9"/>
  <c r="N119" i="9"/>
  <c r="M119" i="9"/>
  <c r="K119" i="9"/>
  <c r="I119" i="9"/>
  <c r="G119" i="9"/>
  <c r="U118" i="9"/>
  <c r="T118" i="9"/>
  <c r="O118" i="9"/>
  <c r="N118" i="9"/>
  <c r="M118" i="9"/>
  <c r="K118" i="9"/>
  <c r="I118" i="9"/>
  <c r="G118" i="9"/>
  <c r="U117" i="9"/>
  <c r="T117" i="9"/>
  <c r="O117" i="9"/>
  <c r="N117" i="9"/>
  <c r="M117" i="9"/>
  <c r="K117" i="9"/>
  <c r="I117" i="9"/>
  <c r="G117" i="9"/>
  <c r="U116" i="9"/>
  <c r="T116" i="9"/>
  <c r="O116" i="9"/>
  <c r="N116" i="9"/>
  <c r="M116" i="9"/>
  <c r="K116" i="9"/>
  <c r="I116" i="9"/>
  <c r="G116" i="9"/>
  <c r="U115" i="9"/>
  <c r="T115" i="9"/>
  <c r="O115" i="9"/>
  <c r="N115" i="9"/>
  <c r="M115" i="9"/>
  <c r="K115" i="9"/>
  <c r="I115" i="9"/>
  <c r="G115" i="9"/>
  <c r="U114" i="9"/>
  <c r="T114" i="9"/>
  <c r="O114" i="9"/>
  <c r="N114" i="9"/>
  <c r="M114" i="9"/>
  <c r="K114" i="9"/>
  <c r="I114" i="9"/>
  <c r="G114" i="9"/>
  <c r="U113" i="9"/>
  <c r="T113" i="9"/>
  <c r="O113" i="9"/>
  <c r="N113" i="9"/>
  <c r="M113" i="9"/>
  <c r="K113" i="9"/>
  <c r="I113" i="9"/>
  <c r="G113" i="9"/>
  <c r="U112" i="9"/>
  <c r="S112" i="9"/>
  <c r="R112" i="9"/>
  <c r="T112" i="9" s="1"/>
  <c r="Q112" i="9"/>
  <c r="P112" i="9"/>
  <c r="L112" i="9"/>
  <c r="M112" i="9" s="1"/>
  <c r="K112" i="9"/>
  <c r="J112" i="9"/>
  <c r="H112" i="9"/>
  <c r="N112" i="9" s="1"/>
  <c r="F112" i="9"/>
  <c r="E112" i="9"/>
  <c r="D112" i="9"/>
  <c r="U111" i="9"/>
  <c r="T111" i="9"/>
  <c r="N111" i="9"/>
  <c r="O111" i="9" s="1"/>
  <c r="M111" i="9"/>
  <c r="K111" i="9"/>
  <c r="I111" i="9"/>
  <c r="G111" i="9"/>
  <c r="U110" i="9"/>
  <c r="T110" i="9"/>
  <c r="N110" i="9"/>
  <c r="O110" i="9" s="1"/>
  <c r="M110" i="9"/>
  <c r="K110" i="9"/>
  <c r="I110" i="9"/>
  <c r="G110" i="9"/>
  <c r="U109" i="9"/>
  <c r="T109" i="9"/>
  <c r="N109" i="9"/>
  <c r="O109" i="9" s="1"/>
  <c r="M109" i="9"/>
  <c r="K109" i="9"/>
  <c r="I109" i="9"/>
  <c r="G109" i="9"/>
  <c r="U108" i="9"/>
  <c r="T108" i="9"/>
  <c r="N108" i="9"/>
  <c r="O108" i="9" s="1"/>
  <c r="M108" i="9"/>
  <c r="K108" i="9"/>
  <c r="I108" i="9"/>
  <c r="G108" i="9"/>
  <c r="U107" i="9"/>
  <c r="T107" i="9"/>
  <c r="N107" i="9"/>
  <c r="O107" i="9" s="1"/>
  <c r="M107" i="9"/>
  <c r="K107" i="9"/>
  <c r="I107" i="9"/>
  <c r="G107" i="9"/>
  <c r="S106" i="9"/>
  <c r="R106" i="9"/>
  <c r="Q106" i="9"/>
  <c r="P106" i="9"/>
  <c r="L106" i="9"/>
  <c r="J106" i="9"/>
  <c r="I106" i="9"/>
  <c r="H106" i="9"/>
  <c r="F106" i="9"/>
  <c r="G106" i="9" s="1"/>
  <c r="E106" i="9"/>
  <c r="D106" i="9"/>
  <c r="U105" i="9"/>
  <c r="T105" i="9"/>
  <c r="N105" i="9"/>
  <c r="O105" i="9" s="1"/>
  <c r="M105" i="9"/>
  <c r="K105" i="9"/>
  <c r="I105" i="9"/>
  <c r="G105" i="9"/>
  <c r="S102" i="9"/>
  <c r="R102" i="9"/>
  <c r="Q102" i="9"/>
  <c r="P102" i="9"/>
  <c r="U102" i="9" s="1"/>
  <c r="L102" i="9"/>
  <c r="J102" i="9"/>
  <c r="H102" i="9"/>
  <c r="F102" i="9"/>
  <c r="E102" i="9"/>
  <c r="D102" i="9"/>
  <c r="I102" i="9" s="1"/>
  <c r="S101" i="9"/>
  <c r="R101" i="9"/>
  <c r="T101" i="9" s="1"/>
  <c r="Q101" i="9"/>
  <c r="P101" i="9"/>
  <c r="L101" i="9"/>
  <c r="J101" i="9"/>
  <c r="U101" i="9" s="1"/>
  <c r="H101" i="9"/>
  <c r="F101" i="9"/>
  <c r="E101" i="9"/>
  <c r="D101" i="9"/>
  <c r="U100" i="9"/>
  <c r="T100" i="9"/>
  <c r="N100" i="9"/>
  <c r="O100" i="9" s="1"/>
  <c r="M100" i="9"/>
  <c r="K100" i="9"/>
  <c r="I100" i="9"/>
  <c r="G100" i="9"/>
  <c r="U99" i="9"/>
  <c r="T99" i="9"/>
  <c r="N99" i="9"/>
  <c r="O99" i="9" s="1"/>
  <c r="M99" i="9"/>
  <c r="K99" i="9"/>
  <c r="I99" i="9"/>
  <c r="G99" i="9"/>
  <c r="U98" i="9"/>
  <c r="T98" i="9"/>
  <c r="N98" i="9"/>
  <c r="O98" i="9" s="1"/>
  <c r="M98" i="9"/>
  <c r="K98" i="9"/>
  <c r="I98" i="9"/>
  <c r="G98" i="9"/>
  <c r="U97" i="9"/>
  <c r="T97" i="9"/>
  <c r="N97" i="9"/>
  <c r="O97" i="9" s="1"/>
  <c r="M97" i="9"/>
  <c r="K97" i="9"/>
  <c r="I97" i="9"/>
  <c r="G97" i="9"/>
  <c r="S96" i="9"/>
  <c r="T96" i="9" s="1"/>
  <c r="R96" i="9"/>
  <c r="Q96" i="9"/>
  <c r="P96" i="9"/>
  <c r="U96" i="9" s="1"/>
  <c r="L96" i="9"/>
  <c r="J96" i="9"/>
  <c r="H96" i="9"/>
  <c r="F96" i="9"/>
  <c r="E96" i="9"/>
  <c r="K96" i="9" s="1"/>
  <c r="D96" i="9"/>
  <c r="I96" i="9" s="1"/>
  <c r="U95" i="9"/>
  <c r="T95" i="9"/>
  <c r="N95" i="9"/>
  <c r="O95" i="9" s="1"/>
  <c r="M95" i="9"/>
  <c r="K95" i="9"/>
  <c r="I95" i="9"/>
  <c r="G95" i="9"/>
  <c r="U94" i="9"/>
  <c r="T94" i="9"/>
  <c r="N94" i="9"/>
  <c r="O94" i="9" s="1"/>
  <c r="M94" i="9"/>
  <c r="K94" i="9"/>
  <c r="I94" i="9"/>
  <c r="G94" i="9"/>
  <c r="U93" i="9"/>
  <c r="T93" i="9"/>
  <c r="N93" i="9"/>
  <c r="O93" i="9" s="1"/>
  <c r="M93" i="9"/>
  <c r="K93" i="9"/>
  <c r="I93" i="9"/>
  <c r="G93" i="9"/>
  <c r="U92" i="9"/>
  <c r="T92" i="9"/>
  <c r="N92" i="9"/>
  <c r="O92" i="9" s="1"/>
  <c r="M92" i="9"/>
  <c r="K92" i="9"/>
  <c r="I92" i="9"/>
  <c r="G92" i="9"/>
  <c r="S91" i="9"/>
  <c r="R91" i="9"/>
  <c r="Q91" i="9"/>
  <c r="P91" i="9"/>
  <c r="L91" i="9"/>
  <c r="J91" i="9"/>
  <c r="H91" i="9"/>
  <c r="F91" i="9"/>
  <c r="E91" i="9"/>
  <c r="D91" i="9"/>
  <c r="U90" i="9"/>
  <c r="T90" i="9"/>
  <c r="O90" i="9"/>
  <c r="N90" i="9"/>
  <c r="M90" i="9"/>
  <c r="K90" i="9"/>
  <c r="I90" i="9"/>
  <c r="G90" i="9"/>
  <c r="U89" i="9"/>
  <c r="T89" i="9"/>
  <c r="O89" i="9"/>
  <c r="N89" i="9"/>
  <c r="M89" i="9"/>
  <c r="K89" i="9"/>
  <c r="I89" i="9"/>
  <c r="G89" i="9"/>
  <c r="U88" i="9"/>
  <c r="T88" i="9"/>
  <c r="O88" i="9"/>
  <c r="N88" i="9"/>
  <c r="M88" i="9"/>
  <c r="K88" i="9"/>
  <c r="I88" i="9"/>
  <c r="G88" i="9"/>
  <c r="S85" i="9"/>
  <c r="T85" i="9" s="1"/>
  <c r="R85" i="9"/>
  <c r="Q85" i="9"/>
  <c r="P85" i="9"/>
  <c r="L85" i="9"/>
  <c r="J85" i="9"/>
  <c r="U85" i="9" s="1"/>
  <c r="H85" i="9"/>
  <c r="F85" i="9"/>
  <c r="E85" i="9"/>
  <c r="M85" i="9" s="1"/>
  <c r="D85" i="9"/>
  <c r="S84" i="9"/>
  <c r="R84" i="9"/>
  <c r="Q84" i="9"/>
  <c r="P84" i="9"/>
  <c r="L84" i="9"/>
  <c r="J84" i="9"/>
  <c r="H84" i="9"/>
  <c r="F84" i="9"/>
  <c r="E84" i="9"/>
  <c r="D84" i="9"/>
  <c r="U83" i="9"/>
  <c r="T83" i="9"/>
  <c r="O83" i="9"/>
  <c r="N83" i="9"/>
  <c r="M83" i="9"/>
  <c r="K83" i="9"/>
  <c r="I83" i="9"/>
  <c r="G83" i="9"/>
  <c r="U82" i="9"/>
  <c r="T82" i="9"/>
  <c r="O82" i="9"/>
  <c r="N82" i="9"/>
  <c r="M82" i="9"/>
  <c r="K82" i="9"/>
  <c r="I82" i="9"/>
  <c r="G82" i="9"/>
  <c r="U81" i="9"/>
  <c r="T81" i="9"/>
  <c r="O81" i="9"/>
  <c r="N81" i="9"/>
  <c r="M81" i="9"/>
  <c r="K81" i="9"/>
  <c r="I81" i="9"/>
  <c r="G81" i="9"/>
  <c r="U80" i="9"/>
  <c r="T80" i="9"/>
  <c r="O80" i="9"/>
  <c r="N80" i="9"/>
  <c r="M80" i="9"/>
  <c r="K80" i="9"/>
  <c r="I80" i="9"/>
  <c r="G80" i="9"/>
  <c r="U79" i="9"/>
  <c r="T79" i="9"/>
  <c r="O79" i="9"/>
  <c r="N79" i="9"/>
  <c r="M79" i="9"/>
  <c r="K79" i="9"/>
  <c r="I79" i="9"/>
  <c r="G79" i="9"/>
  <c r="S78" i="9"/>
  <c r="R78" i="9"/>
  <c r="T78" i="9" s="1"/>
  <c r="Q78" i="9"/>
  <c r="P78" i="9"/>
  <c r="L78" i="9"/>
  <c r="J78" i="9"/>
  <c r="H78" i="9"/>
  <c r="F78" i="9"/>
  <c r="E78" i="9"/>
  <c r="D78" i="9"/>
  <c r="U77" i="9"/>
  <c r="T77" i="9"/>
  <c r="N77" i="9"/>
  <c r="O77" i="9" s="1"/>
  <c r="M77" i="9"/>
  <c r="K77" i="9"/>
  <c r="I77" i="9"/>
  <c r="G77" i="9"/>
  <c r="U76" i="9"/>
  <c r="T76" i="9"/>
  <c r="N76" i="9"/>
  <c r="O76" i="9" s="1"/>
  <c r="M76" i="9"/>
  <c r="K76" i="9"/>
  <c r="I76" i="9"/>
  <c r="G76" i="9"/>
  <c r="U75" i="9"/>
  <c r="T75" i="9"/>
  <c r="N75" i="9"/>
  <c r="O75" i="9" s="1"/>
  <c r="M75" i="9"/>
  <c r="K75" i="9"/>
  <c r="I75" i="9"/>
  <c r="G75" i="9"/>
  <c r="U74" i="9"/>
  <c r="T74" i="9"/>
  <c r="N74" i="9"/>
  <c r="O74" i="9" s="1"/>
  <c r="M74" i="9"/>
  <c r="K74" i="9"/>
  <c r="I74" i="9"/>
  <c r="G74" i="9"/>
  <c r="U73" i="9"/>
  <c r="T73" i="9"/>
  <c r="N73" i="9"/>
  <c r="O73" i="9" s="1"/>
  <c r="M73" i="9"/>
  <c r="K73" i="9"/>
  <c r="I73" i="9"/>
  <c r="G73" i="9"/>
  <c r="U72" i="9"/>
  <c r="T72" i="9"/>
  <c r="N72" i="9"/>
  <c r="O72" i="9" s="1"/>
  <c r="M72" i="9"/>
  <c r="K72" i="9"/>
  <c r="I72" i="9"/>
  <c r="G72" i="9"/>
  <c r="U71" i="9"/>
  <c r="T71" i="9"/>
  <c r="N71" i="9"/>
  <c r="O71" i="9" s="1"/>
  <c r="M71" i="9"/>
  <c r="K71" i="9"/>
  <c r="I71" i="9"/>
  <c r="G71" i="9"/>
  <c r="S70" i="9"/>
  <c r="R70" i="9"/>
  <c r="Q70" i="9"/>
  <c r="P70" i="9"/>
  <c r="U70" i="9" s="1"/>
  <c r="L70" i="9"/>
  <c r="J70" i="9"/>
  <c r="H70" i="9"/>
  <c r="I70" i="9" s="1"/>
  <c r="G70" i="9"/>
  <c r="F70" i="9"/>
  <c r="E70" i="9"/>
  <c r="K70" i="9" s="1"/>
  <c r="D70" i="9"/>
  <c r="U69" i="9"/>
  <c r="T69" i="9"/>
  <c r="N69" i="9"/>
  <c r="O69" i="9" s="1"/>
  <c r="M69" i="9"/>
  <c r="K69" i="9"/>
  <c r="I69" i="9"/>
  <c r="G69" i="9"/>
  <c r="U68" i="9"/>
  <c r="T68" i="9"/>
  <c r="N68" i="9"/>
  <c r="O68" i="9" s="1"/>
  <c r="M68" i="9"/>
  <c r="K68" i="9"/>
  <c r="I68" i="9"/>
  <c r="G68" i="9"/>
  <c r="U67" i="9"/>
  <c r="T67" i="9"/>
  <c r="N67" i="9"/>
  <c r="O67" i="9" s="1"/>
  <c r="M67" i="9"/>
  <c r="K67" i="9"/>
  <c r="I67" i="9"/>
  <c r="G67" i="9"/>
  <c r="U66" i="9"/>
  <c r="T66" i="9"/>
  <c r="N66" i="9"/>
  <c r="O66" i="9" s="1"/>
  <c r="M66" i="9"/>
  <c r="K66" i="9"/>
  <c r="I66" i="9"/>
  <c r="G66" i="9"/>
  <c r="U65" i="9"/>
  <c r="T65" i="9"/>
  <c r="N65" i="9"/>
  <c r="O65" i="9" s="1"/>
  <c r="M65" i="9"/>
  <c r="K65" i="9"/>
  <c r="I65" i="9"/>
  <c r="G65" i="9"/>
  <c r="U64" i="9"/>
  <c r="T64" i="9"/>
  <c r="N64" i="9"/>
  <c r="O64" i="9" s="1"/>
  <c r="M64" i="9"/>
  <c r="K64" i="9"/>
  <c r="I64" i="9"/>
  <c r="G64" i="9"/>
  <c r="S63" i="9"/>
  <c r="R63" i="9"/>
  <c r="T63" i="9" s="1"/>
  <c r="Q63" i="9"/>
  <c r="P63" i="9"/>
  <c r="L63" i="9"/>
  <c r="J63" i="9"/>
  <c r="U63" i="9" s="1"/>
  <c r="H63" i="9"/>
  <c r="F63" i="9"/>
  <c r="E63" i="9"/>
  <c r="D63" i="9"/>
  <c r="G63" i="9" s="1"/>
  <c r="U62" i="9"/>
  <c r="T62" i="9"/>
  <c r="N62" i="9"/>
  <c r="O62" i="9" s="1"/>
  <c r="M62" i="9"/>
  <c r="K62" i="9"/>
  <c r="I62" i="9"/>
  <c r="G62" i="9"/>
  <c r="U61" i="9"/>
  <c r="T61" i="9"/>
  <c r="N61" i="9"/>
  <c r="O61" i="9" s="1"/>
  <c r="M61" i="9"/>
  <c r="K61" i="9"/>
  <c r="I61" i="9"/>
  <c r="G61" i="9"/>
  <c r="U60" i="9"/>
  <c r="T60" i="9"/>
  <c r="N60" i="9"/>
  <c r="O60" i="9" s="1"/>
  <c r="M60" i="9"/>
  <c r="K60" i="9"/>
  <c r="I60" i="9"/>
  <c r="G60" i="9"/>
  <c r="U59" i="9"/>
  <c r="T59" i="9"/>
  <c r="N59" i="9"/>
  <c r="O59" i="9" s="1"/>
  <c r="M59" i="9"/>
  <c r="K59" i="9"/>
  <c r="I59" i="9"/>
  <c r="G59" i="9"/>
  <c r="S58" i="9"/>
  <c r="R58" i="9"/>
  <c r="Q58" i="9"/>
  <c r="P58" i="9"/>
  <c r="L58" i="9"/>
  <c r="M58" i="9" s="1"/>
  <c r="J58" i="9"/>
  <c r="H58" i="9"/>
  <c r="F58" i="9"/>
  <c r="E58" i="9"/>
  <c r="D58" i="9"/>
  <c r="U57" i="9"/>
  <c r="T57" i="9"/>
  <c r="N57" i="9"/>
  <c r="O57" i="9" s="1"/>
  <c r="M57" i="9"/>
  <c r="K57" i="9"/>
  <c r="I57" i="9"/>
  <c r="G57" i="9"/>
  <c r="S54" i="9"/>
  <c r="R54" i="9"/>
  <c r="T54" i="9" s="1"/>
  <c r="Q54" i="9"/>
  <c r="P54" i="9"/>
  <c r="N54" i="9"/>
  <c r="L54" i="9"/>
  <c r="J54" i="9"/>
  <c r="U54" i="9" s="1"/>
  <c r="H54" i="9"/>
  <c r="F54" i="9"/>
  <c r="E54" i="9"/>
  <c r="K54" i="9" s="1"/>
  <c r="D54" i="9"/>
  <c r="I54" i="9" s="1"/>
  <c r="S53" i="9"/>
  <c r="R53" i="9"/>
  <c r="T53" i="9" s="1"/>
  <c r="Q53" i="9"/>
  <c r="P53" i="9"/>
  <c r="L53" i="9"/>
  <c r="J53" i="9"/>
  <c r="N53" i="9" s="1"/>
  <c r="O53" i="9" s="1"/>
  <c r="I53" i="9"/>
  <c r="H53" i="9"/>
  <c r="F53" i="9"/>
  <c r="E53" i="9"/>
  <c r="D53" i="9"/>
  <c r="U52" i="9"/>
  <c r="T52" i="9"/>
  <c r="N52" i="9"/>
  <c r="O52" i="9" s="1"/>
  <c r="M52" i="9"/>
  <c r="K52" i="9"/>
  <c r="I52" i="9"/>
  <c r="G52" i="9"/>
  <c r="U51" i="9"/>
  <c r="T51" i="9"/>
  <c r="N51" i="9"/>
  <c r="O51" i="9" s="1"/>
  <c r="M51" i="9"/>
  <c r="K51" i="9"/>
  <c r="I51" i="9"/>
  <c r="G51" i="9"/>
  <c r="U50" i="9"/>
  <c r="T50" i="9"/>
  <c r="N50" i="9"/>
  <c r="O50" i="9" s="1"/>
  <c r="M50" i="9"/>
  <c r="K50" i="9"/>
  <c r="I50" i="9"/>
  <c r="G50" i="9"/>
  <c r="U49" i="9"/>
  <c r="T49" i="9"/>
  <c r="N49" i="9"/>
  <c r="O49" i="9" s="1"/>
  <c r="M49" i="9"/>
  <c r="K49" i="9"/>
  <c r="I49" i="9"/>
  <c r="G49" i="9"/>
  <c r="U48" i="9"/>
  <c r="T48" i="9"/>
  <c r="N48" i="9"/>
  <c r="O48" i="9" s="1"/>
  <c r="M48" i="9"/>
  <c r="K48" i="9"/>
  <c r="I48" i="9"/>
  <c r="G48" i="9"/>
  <c r="S47" i="9"/>
  <c r="R47" i="9"/>
  <c r="T47" i="9" s="1"/>
  <c r="Q47" i="9"/>
  <c r="P47" i="9"/>
  <c r="L47" i="9"/>
  <c r="J47" i="9"/>
  <c r="K47" i="9" s="1"/>
  <c r="H47" i="9"/>
  <c r="F47" i="9"/>
  <c r="E47" i="9"/>
  <c r="M47" i="9" s="1"/>
  <c r="D47" i="9"/>
  <c r="U46" i="9"/>
  <c r="T46" i="9"/>
  <c r="N46" i="9"/>
  <c r="O46" i="9" s="1"/>
  <c r="M46" i="9"/>
  <c r="K46" i="9"/>
  <c r="I46" i="9"/>
  <c r="G46" i="9"/>
  <c r="U45" i="9"/>
  <c r="T45" i="9"/>
  <c r="N45" i="9"/>
  <c r="O45" i="9" s="1"/>
  <c r="M45" i="9"/>
  <c r="K45" i="9"/>
  <c r="I45" i="9"/>
  <c r="G45" i="9"/>
  <c r="U44" i="9"/>
  <c r="T44" i="9"/>
  <c r="N44" i="9"/>
  <c r="O44" i="9" s="1"/>
  <c r="M44" i="9"/>
  <c r="K44" i="9"/>
  <c r="I44" i="9"/>
  <c r="G44" i="9"/>
  <c r="U43" i="9"/>
  <c r="T43" i="9"/>
  <c r="N43" i="9"/>
  <c r="O43" i="9" s="1"/>
  <c r="M43" i="9"/>
  <c r="K43" i="9"/>
  <c r="I43" i="9"/>
  <c r="G43" i="9"/>
  <c r="U42" i="9"/>
  <c r="T42" i="9"/>
  <c r="N42" i="9"/>
  <c r="O42" i="9" s="1"/>
  <c r="M42" i="9"/>
  <c r="K42" i="9"/>
  <c r="I42" i="9"/>
  <c r="G42" i="9"/>
  <c r="U41" i="9"/>
  <c r="T41" i="9"/>
  <c r="N41" i="9"/>
  <c r="O41" i="9" s="1"/>
  <c r="M41" i="9"/>
  <c r="K41" i="9"/>
  <c r="I41" i="9"/>
  <c r="G41" i="9"/>
  <c r="S40" i="9"/>
  <c r="R40" i="9"/>
  <c r="T40" i="9" s="1"/>
  <c r="Q40" i="9"/>
  <c r="P40" i="9"/>
  <c r="L40" i="9"/>
  <c r="J40" i="9"/>
  <c r="K40" i="9" s="1"/>
  <c r="H40" i="9"/>
  <c r="F40" i="9"/>
  <c r="E40" i="9"/>
  <c r="M40" i="9" s="1"/>
  <c r="D40" i="9"/>
  <c r="U39" i="9"/>
  <c r="T39" i="9"/>
  <c r="N39" i="9"/>
  <c r="O39" i="9" s="1"/>
  <c r="M39" i="9"/>
  <c r="K39" i="9"/>
  <c r="I39" i="9"/>
  <c r="G39" i="9"/>
  <c r="U38" i="9"/>
  <c r="T38" i="9"/>
  <c r="N38" i="9"/>
  <c r="O38" i="9" s="1"/>
  <c r="M38" i="9"/>
  <c r="K38" i="9"/>
  <c r="I38" i="9"/>
  <c r="G38" i="9"/>
  <c r="U37" i="9"/>
  <c r="T37" i="9"/>
  <c r="N37" i="9"/>
  <c r="O37" i="9" s="1"/>
  <c r="M37" i="9"/>
  <c r="K37" i="9"/>
  <c r="I37" i="9"/>
  <c r="G37" i="9"/>
  <c r="U36" i="9"/>
  <c r="T36" i="9"/>
  <c r="N36" i="9"/>
  <c r="O36" i="9" s="1"/>
  <c r="M36" i="9"/>
  <c r="K36" i="9"/>
  <c r="I36" i="9"/>
  <c r="G36" i="9"/>
  <c r="U35" i="9"/>
  <c r="S35" i="9"/>
  <c r="R35" i="9"/>
  <c r="T35" i="9" s="1"/>
  <c r="Q35" i="9"/>
  <c r="P35" i="9"/>
  <c r="L35" i="9"/>
  <c r="M35" i="9" s="1"/>
  <c r="J35" i="9"/>
  <c r="H35" i="9"/>
  <c r="F35" i="9"/>
  <c r="N35" i="9" s="1"/>
  <c r="E35" i="9"/>
  <c r="D35" i="9"/>
  <c r="I35" i="9" s="1"/>
  <c r="U34" i="9"/>
  <c r="T34" i="9"/>
  <c r="N34" i="9"/>
  <c r="O34" i="9" s="1"/>
  <c r="M34" i="9"/>
  <c r="K34" i="9"/>
  <c r="I34" i="9"/>
  <c r="G34" i="9"/>
  <c r="U33" i="9"/>
  <c r="T33" i="9"/>
  <c r="N33" i="9"/>
  <c r="O33" i="9" s="1"/>
  <c r="M33" i="9"/>
  <c r="K33" i="9"/>
  <c r="I33" i="9"/>
  <c r="G33" i="9"/>
  <c r="U32" i="9"/>
  <c r="T32" i="9"/>
  <c r="N32" i="9"/>
  <c r="O32" i="9" s="1"/>
  <c r="M32" i="9"/>
  <c r="K32" i="9"/>
  <c r="I32" i="9"/>
  <c r="G32" i="9"/>
  <c r="U31" i="9"/>
  <c r="T31" i="9"/>
  <c r="N31" i="9"/>
  <c r="O31" i="9" s="1"/>
  <c r="M31" i="9"/>
  <c r="K31" i="9"/>
  <c r="I31" i="9"/>
  <c r="G31" i="9"/>
  <c r="U30" i="9"/>
  <c r="T30" i="9"/>
  <c r="N30" i="9"/>
  <c r="O30" i="9" s="1"/>
  <c r="M30" i="9"/>
  <c r="K30" i="9"/>
  <c r="I30" i="9"/>
  <c r="G30" i="9"/>
  <c r="U29" i="9"/>
  <c r="T29" i="9"/>
  <c r="N29" i="9"/>
  <c r="O29" i="9" s="1"/>
  <c r="M29" i="9"/>
  <c r="K29" i="9"/>
  <c r="I29" i="9"/>
  <c r="G29" i="9"/>
  <c r="U28" i="9"/>
  <c r="T28" i="9"/>
  <c r="N28" i="9"/>
  <c r="O28" i="9" s="1"/>
  <c r="M28" i="9"/>
  <c r="K28" i="9"/>
  <c r="I28" i="9"/>
  <c r="G28" i="9"/>
  <c r="S27" i="9"/>
  <c r="R27" i="9"/>
  <c r="T27" i="9" s="1"/>
  <c r="Q27" i="9"/>
  <c r="P27" i="9"/>
  <c r="L27" i="9"/>
  <c r="J27" i="9"/>
  <c r="N27" i="9" s="1"/>
  <c r="H27" i="9"/>
  <c r="F27" i="9"/>
  <c r="E27" i="9"/>
  <c r="D27" i="9"/>
  <c r="I27" i="9" s="1"/>
  <c r="U26" i="9"/>
  <c r="T26" i="9"/>
  <c r="N26" i="9"/>
  <c r="O26" i="9" s="1"/>
  <c r="M26" i="9"/>
  <c r="K26" i="9"/>
  <c r="I26" i="9"/>
  <c r="G26" i="9"/>
  <c r="U25" i="9"/>
  <c r="T25" i="9"/>
  <c r="N25" i="9"/>
  <c r="O25" i="9" s="1"/>
  <c r="M25" i="9"/>
  <c r="K25" i="9"/>
  <c r="I25" i="9"/>
  <c r="G25" i="9"/>
  <c r="U24" i="9"/>
  <c r="T24" i="9"/>
  <c r="N24" i="9"/>
  <c r="O24" i="9" s="1"/>
  <c r="M24" i="9"/>
  <c r="K24" i="9"/>
  <c r="I24" i="9"/>
  <c r="G24" i="9"/>
  <c r="U23" i="9"/>
  <c r="T23" i="9"/>
  <c r="N23" i="9"/>
  <c r="O23" i="9" s="1"/>
  <c r="M23" i="9"/>
  <c r="K23" i="9"/>
  <c r="I23" i="9"/>
  <c r="G23" i="9"/>
  <c r="U22" i="9"/>
  <c r="T22" i="9"/>
  <c r="N22" i="9"/>
  <c r="O22" i="9" s="1"/>
  <c r="M22" i="9"/>
  <c r="K22" i="9"/>
  <c r="I22" i="9"/>
  <c r="G22" i="9"/>
  <c r="U21" i="9"/>
  <c r="T21" i="9"/>
  <c r="N21" i="9"/>
  <c r="O21" i="9" s="1"/>
  <c r="M21" i="9"/>
  <c r="K21" i="9"/>
  <c r="I21" i="9"/>
  <c r="G21" i="9"/>
  <c r="U20" i="9"/>
  <c r="T20" i="9"/>
  <c r="N20" i="9"/>
  <c r="O20" i="9" s="1"/>
  <c r="M20" i="9"/>
  <c r="K20" i="9"/>
  <c r="I20" i="9"/>
  <c r="G20" i="9"/>
  <c r="S19" i="9"/>
  <c r="R19" i="9"/>
  <c r="Q19" i="9"/>
  <c r="P19" i="9"/>
  <c r="L19" i="9"/>
  <c r="J19" i="9"/>
  <c r="I19" i="9"/>
  <c r="H19" i="9"/>
  <c r="F19" i="9"/>
  <c r="E19" i="9"/>
  <c r="D19" i="9"/>
  <c r="U18" i="9"/>
  <c r="T18" i="9"/>
  <c r="N18" i="9"/>
  <c r="O18" i="9" s="1"/>
  <c r="M18" i="9"/>
  <c r="K18" i="9"/>
  <c r="I18" i="9"/>
  <c r="G18" i="9"/>
  <c r="U17" i="9"/>
  <c r="T17" i="9"/>
  <c r="N17" i="9"/>
  <c r="O17" i="9" s="1"/>
  <c r="M17" i="9"/>
  <c r="K17" i="9"/>
  <c r="I17" i="9"/>
  <c r="G17" i="9"/>
  <c r="U16" i="9"/>
  <c r="T16" i="9"/>
  <c r="N16" i="9"/>
  <c r="O16" i="9" s="1"/>
  <c r="M16" i="9"/>
  <c r="K16" i="9"/>
  <c r="I16" i="9"/>
  <c r="G16" i="9"/>
  <c r="U15" i="9"/>
  <c r="T15" i="9"/>
  <c r="N15" i="9"/>
  <c r="O15" i="9" s="1"/>
  <c r="M15" i="9"/>
  <c r="K15" i="9"/>
  <c r="I15" i="9"/>
  <c r="G15" i="9"/>
  <c r="U14" i="9"/>
  <c r="T14" i="9"/>
  <c r="N14" i="9"/>
  <c r="O14" i="9" s="1"/>
  <c r="M14" i="9"/>
  <c r="K14" i="9"/>
  <c r="I14" i="9"/>
  <c r="G14" i="9"/>
  <c r="U13" i="9"/>
  <c r="T13" i="9"/>
  <c r="N13" i="9"/>
  <c r="O13" i="9" s="1"/>
  <c r="M13" i="9"/>
  <c r="K13" i="9"/>
  <c r="I13" i="9"/>
  <c r="G13" i="9"/>
  <c r="U12" i="9"/>
  <c r="T12" i="9"/>
  <c r="N12" i="9"/>
  <c r="O12" i="9" s="1"/>
  <c r="M12" i="9"/>
  <c r="K12" i="9"/>
  <c r="I12" i="9"/>
  <c r="G12" i="9"/>
  <c r="U11" i="9"/>
  <c r="T11" i="9"/>
  <c r="N11" i="9"/>
  <c r="O11" i="9" s="1"/>
  <c r="M11" i="9"/>
  <c r="K11" i="9"/>
  <c r="I11" i="9"/>
  <c r="G11" i="9"/>
  <c r="S10" i="9"/>
  <c r="R10" i="9"/>
  <c r="Q10" i="9"/>
  <c r="P10" i="9"/>
  <c r="L10" i="9"/>
  <c r="J10" i="9"/>
  <c r="I10" i="9"/>
  <c r="H10" i="9"/>
  <c r="F10" i="9"/>
  <c r="N10" i="9" s="1"/>
  <c r="E10" i="9"/>
  <c r="D10" i="9"/>
  <c r="U9" i="9"/>
  <c r="T9" i="9"/>
  <c r="N9" i="9"/>
  <c r="O9" i="9" s="1"/>
  <c r="M9" i="9"/>
  <c r="K9" i="9"/>
  <c r="I9" i="9"/>
  <c r="G9" i="9"/>
  <c r="U8" i="9"/>
  <c r="T8" i="9"/>
  <c r="N8" i="9"/>
  <c r="O8" i="9" s="1"/>
  <c r="M8" i="9"/>
  <c r="K8" i="9"/>
  <c r="I8" i="9"/>
  <c r="G8" i="9"/>
  <c r="S339" i="8"/>
  <c r="R339" i="8"/>
  <c r="Q339" i="8"/>
  <c r="P339" i="8"/>
  <c r="U339" i="8" s="1"/>
  <c r="L339" i="8"/>
  <c r="J339" i="8"/>
  <c r="H339" i="8"/>
  <c r="F339" i="8"/>
  <c r="E339" i="8"/>
  <c r="K339" i="8" s="1"/>
  <c r="D339" i="8"/>
  <c r="T338" i="8"/>
  <c r="S338" i="8"/>
  <c r="R338" i="8"/>
  <c r="Q338" i="8"/>
  <c r="P338" i="8"/>
  <c r="U338" i="8" s="1"/>
  <c r="L338" i="8"/>
  <c r="M338" i="8" s="1"/>
  <c r="J338" i="8"/>
  <c r="H338" i="8"/>
  <c r="F338" i="8"/>
  <c r="E338" i="8"/>
  <c r="D338" i="8"/>
  <c r="G338" i="8" s="1"/>
  <c r="S337" i="8"/>
  <c r="R337" i="8"/>
  <c r="Q337" i="8"/>
  <c r="P337" i="8"/>
  <c r="L337" i="8"/>
  <c r="J337" i="8"/>
  <c r="H337" i="8"/>
  <c r="I337" i="8" s="1"/>
  <c r="G337" i="8"/>
  <c r="F337" i="8"/>
  <c r="E337" i="8"/>
  <c r="M337" i="8" s="1"/>
  <c r="D337" i="8"/>
  <c r="U336" i="8"/>
  <c r="T336" i="8"/>
  <c r="N336" i="8"/>
  <c r="O336" i="8" s="1"/>
  <c r="M336" i="8"/>
  <c r="K336" i="8"/>
  <c r="I336" i="8"/>
  <c r="G336" i="8"/>
  <c r="U335" i="8"/>
  <c r="T335" i="8"/>
  <c r="O335" i="8"/>
  <c r="N335" i="8"/>
  <c r="M335" i="8"/>
  <c r="K335" i="8"/>
  <c r="I335" i="8"/>
  <c r="G335" i="8"/>
  <c r="U334" i="8"/>
  <c r="T334" i="8"/>
  <c r="O334" i="8"/>
  <c r="N334" i="8"/>
  <c r="M334" i="8"/>
  <c r="K334" i="8"/>
  <c r="I334" i="8"/>
  <c r="G334" i="8"/>
  <c r="U333" i="8"/>
  <c r="T333" i="8"/>
  <c r="N333" i="8"/>
  <c r="O333" i="8" s="1"/>
  <c r="M333" i="8"/>
  <c r="K333" i="8"/>
  <c r="I333" i="8"/>
  <c r="G333" i="8"/>
  <c r="U332" i="8"/>
  <c r="S332" i="8"/>
  <c r="R332" i="8"/>
  <c r="T332" i="8" s="1"/>
  <c r="Q332" i="8"/>
  <c r="P332" i="8"/>
  <c r="L332" i="8"/>
  <c r="J332" i="8"/>
  <c r="H332" i="8"/>
  <c r="F332" i="8"/>
  <c r="N332" i="8" s="1"/>
  <c r="E332" i="8"/>
  <c r="D332" i="8"/>
  <c r="U331" i="8"/>
  <c r="T331" i="8"/>
  <c r="N331" i="8"/>
  <c r="O331" i="8" s="1"/>
  <c r="M331" i="8"/>
  <c r="K331" i="8"/>
  <c r="I331" i="8"/>
  <c r="G331" i="8"/>
  <c r="U330" i="8"/>
  <c r="T330" i="8"/>
  <c r="O330" i="8"/>
  <c r="N330" i="8"/>
  <c r="M330" i="8"/>
  <c r="K330" i="8"/>
  <c r="I330" i="8"/>
  <c r="G330" i="8"/>
  <c r="U329" i="8"/>
  <c r="T329" i="8"/>
  <c r="O329" i="8"/>
  <c r="N329" i="8"/>
  <c r="M329" i="8"/>
  <c r="K329" i="8"/>
  <c r="I329" i="8"/>
  <c r="G329" i="8"/>
  <c r="U328" i="8"/>
  <c r="T328" i="8"/>
  <c r="O328" i="8"/>
  <c r="N328" i="8"/>
  <c r="M328" i="8"/>
  <c r="K328" i="8"/>
  <c r="I328" i="8"/>
  <c r="G328" i="8"/>
  <c r="U327" i="8"/>
  <c r="T327" i="8"/>
  <c r="N327" i="8"/>
  <c r="O327" i="8" s="1"/>
  <c r="M327" i="8"/>
  <c r="K327" i="8"/>
  <c r="I327" i="8"/>
  <c r="G327" i="8"/>
  <c r="U326" i="8"/>
  <c r="T326" i="8"/>
  <c r="O326" i="8"/>
  <c r="N326" i="8"/>
  <c r="M326" i="8"/>
  <c r="K326" i="8"/>
  <c r="I326" i="8"/>
  <c r="G326" i="8"/>
  <c r="U325" i="8"/>
  <c r="T325" i="8"/>
  <c r="O325" i="8"/>
  <c r="N325" i="8"/>
  <c r="M325" i="8"/>
  <c r="K325" i="8"/>
  <c r="I325" i="8"/>
  <c r="G325" i="8"/>
  <c r="U324" i="8"/>
  <c r="T324" i="8"/>
  <c r="O324" i="8"/>
  <c r="N324" i="8"/>
  <c r="M324" i="8"/>
  <c r="K324" i="8"/>
  <c r="I324" i="8"/>
  <c r="G324" i="8"/>
  <c r="S323" i="8"/>
  <c r="R323" i="8"/>
  <c r="Q323" i="8"/>
  <c r="P323" i="8"/>
  <c r="L323" i="8"/>
  <c r="K323" i="8"/>
  <c r="J323" i="8"/>
  <c r="U323" i="8" s="1"/>
  <c r="H323" i="8"/>
  <c r="N323" i="8" s="1"/>
  <c r="O323" i="8" s="1"/>
  <c r="F323" i="8"/>
  <c r="E323" i="8"/>
  <c r="D323" i="8"/>
  <c r="U322" i="8"/>
  <c r="T322" i="8"/>
  <c r="N322" i="8"/>
  <c r="O322" i="8" s="1"/>
  <c r="M322" i="8"/>
  <c r="K322" i="8"/>
  <c r="I322" i="8"/>
  <c r="G322" i="8"/>
  <c r="U321" i="8"/>
  <c r="T321" i="8"/>
  <c r="N321" i="8"/>
  <c r="O321" i="8" s="1"/>
  <c r="M321" i="8"/>
  <c r="K321" i="8"/>
  <c r="I321" i="8"/>
  <c r="G321" i="8"/>
  <c r="U320" i="8"/>
  <c r="T320" i="8"/>
  <c r="O320" i="8"/>
  <c r="N320" i="8"/>
  <c r="M320" i="8"/>
  <c r="K320" i="8"/>
  <c r="I320" i="8"/>
  <c r="G320" i="8"/>
  <c r="U319" i="8"/>
  <c r="T319" i="8"/>
  <c r="O319" i="8"/>
  <c r="N319" i="8"/>
  <c r="M319" i="8"/>
  <c r="K319" i="8"/>
  <c r="I319" i="8"/>
  <c r="G319" i="8"/>
  <c r="U318" i="8"/>
  <c r="T318" i="8"/>
  <c r="O318" i="8"/>
  <c r="N318" i="8"/>
  <c r="M318" i="8"/>
  <c r="K318" i="8"/>
  <c r="I318" i="8"/>
  <c r="G318" i="8"/>
  <c r="S317" i="8"/>
  <c r="R317" i="8"/>
  <c r="T317" i="8" s="1"/>
  <c r="Q317" i="8"/>
  <c r="P317" i="8"/>
  <c r="M317" i="8"/>
  <c r="L317" i="8"/>
  <c r="J317" i="8"/>
  <c r="U317" i="8" s="1"/>
  <c r="H317" i="8"/>
  <c r="G317" i="8"/>
  <c r="F317" i="8"/>
  <c r="N317" i="8" s="1"/>
  <c r="E317" i="8"/>
  <c r="D317" i="8"/>
  <c r="I317" i="8" s="1"/>
  <c r="U316" i="8"/>
  <c r="T316" i="8"/>
  <c r="N316" i="8"/>
  <c r="O316" i="8" s="1"/>
  <c r="M316" i="8"/>
  <c r="K316" i="8"/>
  <c r="I316" i="8"/>
  <c r="G316" i="8"/>
  <c r="U315" i="8"/>
  <c r="T315" i="8"/>
  <c r="O315" i="8"/>
  <c r="N315" i="8"/>
  <c r="M315" i="8"/>
  <c r="K315" i="8"/>
  <c r="I315" i="8"/>
  <c r="G315" i="8"/>
  <c r="U314" i="8"/>
  <c r="T314" i="8"/>
  <c r="N314" i="8"/>
  <c r="O314" i="8" s="1"/>
  <c r="M314" i="8"/>
  <c r="K314" i="8"/>
  <c r="I314" i="8"/>
  <c r="G314" i="8"/>
  <c r="U313" i="8"/>
  <c r="T313" i="8"/>
  <c r="O313" i="8"/>
  <c r="N313" i="8"/>
  <c r="M313" i="8"/>
  <c r="K313" i="8"/>
  <c r="I313" i="8"/>
  <c r="G313" i="8"/>
  <c r="U312" i="8"/>
  <c r="T312" i="8"/>
  <c r="O312" i="8"/>
  <c r="N312" i="8"/>
  <c r="M312" i="8"/>
  <c r="K312" i="8"/>
  <c r="I312" i="8"/>
  <c r="G312" i="8"/>
  <c r="U311" i="8"/>
  <c r="T311" i="8"/>
  <c r="O311" i="8"/>
  <c r="N311" i="8"/>
  <c r="M311" i="8"/>
  <c r="K311" i="8"/>
  <c r="I311" i="8"/>
  <c r="G311" i="8"/>
  <c r="S310" i="8"/>
  <c r="R310" i="8"/>
  <c r="T310" i="8" s="1"/>
  <c r="Q310" i="8"/>
  <c r="P310" i="8"/>
  <c r="L310" i="8"/>
  <c r="J310" i="8"/>
  <c r="K310" i="8" s="1"/>
  <c r="H310" i="8"/>
  <c r="I310" i="8" s="1"/>
  <c r="F310" i="8"/>
  <c r="E310" i="8"/>
  <c r="D310" i="8"/>
  <c r="G310" i="8" s="1"/>
  <c r="U309" i="8"/>
  <c r="T309" i="8"/>
  <c r="N309" i="8"/>
  <c r="O309" i="8" s="1"/>
  <c r="M309" i="8"/>
  <c r="K309" i="8"/>
  <c r="I309" i="8"/>
  <c r="G309" i="8"/>
  <c r="U308" i="8"/>
  <c r="T308" i="8"/>
  <c r="O308" i="8"/>
  <c r="N308" i="8"/>
  <c r="M308" i="8"/>
  <c r="K308" i="8"/>
  <c r="I308" i="8"/>
  <c r="G308" i="8"/>
  <c r="U307" i="8"/>
  <c r="T307" i="8"/>
  <c r="N307" i="8"/>
  <c r="O307" i="8" s="1"/>
  <c r="M307" i="8"/>
  <c r="K307" i="8"/>
  <c r="I307" i="8"/>
  <c r="G307" i="8"/>
  <c r="U306" i="8"/>
  <c r="T306" i="8"/>
  <c r="O306" i="8"/>
  <c r="N306" i="8"/>
  <c r="M306" i="8"/>
  <c r="K306" i="8"/>
  <c r="I306" i="8"/>
  <c r="G306" i="8"/>
  <c r="U305" i="8"/>
  <c r="T305" i="8"/>
  <c r="O305" i="8"/>
  <c r="N305" i="8"/>
  <c r="M305" i="8"/>
  <c r="K305" i="8"/>
  <c r="I305" i="8"/>
  <c r="G305" i="8"/>
  <c r="U304" i="8"/>
  <c r="T304" i="8"/>
  <c r="O304" i="8"/>
  <c r="N304" i="8"/>
  <c r="M304" i="8"/>
  <c r="K304" i="8"/>
  <c r="I304" i="8"/>
  <c r="G304" i="8"/>
  <c r="U303" i="8"/>
  <c r="T303" i="8"/>
  <c r="S303" i="8"/>
  <c r="R303" i="8"/>
  <c r="Q303" i="8"/>
  <c r="P303" i="8"/>
  <c r="L303" i="8"/>
  <c r="J303" i="8"/>
  <c r="I303" i="8"/>
  <c r="H303" i="8"/>
  <c r="F303" i="8"/>
  <c r="E303" i="8"/>
  <c r="D303" i="8"/>
  <c r="U302" i="8"/>
  <c r="T302" i="8"/>
  <c r="N302" i="8"/>
  <c r="O302" i="8" s="1"/>
  <c r="M302" i="8"/>
  <c r="K302" i="8"/>
  <c r="I302" i="8"/>
  <c r="G302" i="8"/>
  <c r="S299" i="8"/>
  <c r="R299" i="8"/>
  <c r="T299" i="8" s="1"/>
  <c r="Q299" i="8"/>
  <c r="P299" i="8"/>
  <c r="U299" i="8" s="1"/>
  <c r="L299" i="8"/>
  <c r="J299" i="8"/>
  <c r="H299" i="8"/>
  <c r="F299" i="8"/>
  <c r="E299" i="8"/>
  <c r="D299" i="8"/>
  <c r="I299" i="8" s="1"/>
  <c r="S298" i="8"/>
  <c r="T298" i="8" s="1"/>
  <c r="R298" i="8"/>
  <c r="Q298" i="8"/>
  <c r="P298" i="8"/>
  <c r="L298" i="8"/>
  <c r="J298" i="8"/>
  <c r="H298" i="8"/>
  <c r="I298" i="8" s="1"/>
  <c r="G298" i="8"/>
  <c r="F298" i="8"/>
  <c r="E298" i="8"/>
  <c r="M298" i="8" s="1"/>
  <c r="D298" i="8"/>
  <c r="U297" i="8"/>
  <c r="T297" i="8"/>
  <c r="O297" i="8"/>
  <c r="N297" i="8"/>
  <c r="M297" i="8"/>
  <c r="K297" i="8"/>
  <c r="I297" i="8"/>
  <c r="G297" i="8"/>
  <c r="U296" i="8"/>
  <c r="T296" i="8"/>
  <c r="O296" i="8"/>
  <c r="N296" i="8"/>
  <c r="M296" i="8"/>
  <c r="K296" i="8"/>
  <c r="I296" i="8"/>
  <c r="G296" i="8"/>
  <c r="U295" i="8"/>
  <c r="T295" i="8"/>
  <c r="O295" i="8"/>
  <c r="N295" i="8"/>
  <c r="M295" i="8"/>
  <c r="K295" i="8"/>
  <c r="I295" i="8"/>
  <c r="G295" i="8"/>
  <c r="U294" i="8"/>
  <c r="T294" i="8"/>
  <c r="O294" i="8"/>
  <c r="N294" i="8"/>
  <c r="M294" i="8"/>
  <c r="K294" i="8"/>
  <c r="I294" i="8"/>
  <c r="G294" i="8"/>
  <c r="U293" i="8"/>
  <c r="T293" i="8"/>
  <c r="N293" i="8"/>
  <c r="O293" i="8" s="1"/>
  <c r="M293" i="8"/>
  <c r="K293" i="8"/>
  <c r="I293" i="8"/>
  <c r="G293" i="8"/>
  <c r="S292" i="8"/>
  <c r="R292" i="8"/>
  <c r="Q292" i="8"/>
  <c r="P292" i="8"/>
  <c r="L292" i="8"/>
  <c r="J292" i="8"/>
  <c r="H292" i="8"/>
  <c r="F292" i="8"/>
  <c r="E292" i="8"/>
  <c r="M292" i="8" s="1"/>
  <c r="D292" i="8"/>
  <c r="U291" i="8"/>
  <c r="T291" i="8"/>
  <c r="N291" i="8"/>
  <c r="O291" i="8" s="1"/>
  <c r="M291" i="8"/>
  <c r="K291" i="8"/>
  <c r="I291" i="8"/>
  <c r="G291" i="8"/>
  <c r="U290" i="8"/>
  <c r="T290" i="8"/>
  <c r="O290" i="8"/>
  <c r="N290" i="8"/>
  <c r="M290" i="8"/>
  <c r="K290" i="8"/>
  <c r="I290" i="8"/>
  <c r="G290" i="8"/>
  <c r="U289" i="8"/>
  <c r="T289" i="8"/>
  <c r="O289" i="8"/>
  <c r="N289" i="8"/>
  <c r="M289" i="8"/>
  <c r="K289" i="8"/>
  <c r="I289" i="8"/>
  <c r="G289" i="8"/>
  <c r="U288" i="8"/>
  <c r="T288" i="8"/>
  <c r="O288" i="8"/>
  <c r="N288" i="8"/>
  <c r="M288" i="8"/>
  <c r="K288" i="8"/>
  <c r="I288" i="8"/>
  <c r="G288" i="8"/>
  <c r="U287" i="8"/>
  <c r="T287" i="8"/>
  <c r="O287" i="8"/>
  <c r="N287" i="8"/>
  <c r="M287" i="8"/>
  <c r="K287" i="8"/>
  <c r="I287" i="8"/>
  <c r="G287" i="8"/>
  <c r="U286" i="8"/>
  <c r="T286" i="8"/>
  <c r="O286" i="8"/>
  <c r="N286" i="8"/>
  <c r="M286" i="8"/>
  <c r="K286" i="8"/>
  <c r="I286" i="8"/>
  <c r="G286" i="8"/>
  <c r="T285" i="8"/>
  <c r="S285" i="8"/>
  <c r="R285" i="8"/>
  <c r="Q285" i="8"/>
  <c r="P285" i="8"/>
  <c r="L285" i="8"/>
  <c r="M285" i="8" s="1"/>
  <c r="J285" i="8"/>
  <c r="U285" i="8" s="1"/>
  <c r="H285" i="8"/>
  <c r="I285" i="8" s="1"/>
  <c r="F285" i="8"/>
  <c r="E285" i="8"/>
  <c r="D285" i="8"/>
  <c r="G285" i="8" s="1"/>
  <c r="U284" i="8"/>
  <c r="T284" i="8"/>
  <c r="O284" i="8"/>
  <c r="N284" i="8"/>
  <c r="M284" i="8"/>
  <c r="K284" i="8"/>
  <c r="I284" i="8"/>
  <c r="G284" i="8"/>
  <c r="U283" i="8"/>
  <c r="T283" i="8"/>
  <c r="O283" i="8"/>
  <c r="N283" i="8"/>
  <c r="M283" i="8"/>
  <c r="K283" i="8"/>
  <c r="I283" i="8"/>
  <c r="G283" i="8"/>
  <c r="U282" i="8"/>
  <c r="T282" i="8"/>
  <c r="O282" i="8"/>
  <c r="N282" i="8"/>
  <c r="M282" i="8"/>
  <c r="K282" i="8"/>
  <c r="I282" i="8"/>
  <c r="G282" i="8"/>
  <c r="U281" i="8"/>
  <c r="T281" i="8"/>
  <c r="O281" i="8"/>
  <c r="N281" i="8"/>
  <c r="M281" i="8"/>
  <c r="K281" i="8"/>
  <c r="I281" i="8"/>
  <c r="G281" i="8"/>
  <c r="U280" i="8"/>
  <c r="T280" i="8"/>
  <c r="O280" i="8"/>
  <c r="N280" i="8"/>
  <c r="M280" i="8"/>
  <c r="K280" i="8"/>
  <c r="I280" i="8"/>
  <c r="G280" i="8"/>
  <c r="U279" i="8"/>
  <c r="T279" i="8"/>
  <c r="O279" i="8"/>
  <c r="N279" i="8"/>
  <c r="M279" i="8"/>
  <c r="K279" i="8"/>
  <c r="I279" i="8"/>
  <c r="G279" i="8"/>
  <c r="U278" i="8"/>
  <c r="T278" i="8"/>
  <c r="O278" i="8"/>
  <c r="N278" i="8"/>
  <c r="M278" i="8"/>
  <c r="K278" i="8"/>
  <c r="I278" i="8"/>
  <c r="G278" i="8"/>
  <c r="U277" i="8"/>
  <c r="T277" i="8"/>
  <c r="O277" i="8"/>
  <c r="N277" i="8"/>
  <c r="M277" i="8"/>
  <c r="K277" i="8"/>
  <c r="I277" i="8"/>
  <c r="G277" i="8"/>
  <c r="U276" i="8"/>
  <c r="T276" i="8"/>
  <c r="O276" i="8"/>
  <c r="N276" i="8"/>
  <c r="M276" i="8"/>
  <c r="K276" i="8"/>
  <c r="I276" i="8"/>
  <c r="G276" i="8"/>
  <c r="S275" i="8"/>
  <c r="R275" i="8"/>
  <c r="T275" i="8" s="1"/>
  <c r="Q275" i="8"/>
  <c r="P275" i="8"/>
  <c r="U275" i="8" s="1"/>
  <c r="L275" i="8"/>
  <c r="J275" i="8"/>
  <c r="H275" i="8"/>
  <c r="F275" i="8"/>
  <c r="N275" i="8" s="1"/>
  <c r="E275" i="8"/>
  <c r="D275" i="8"/>
  <c r="I275" i="8" s="1"/>
  <c r="U274" i="8"/>
  <c r="T274" i="8"/>
  <c r="N274" i="8"/>
  <c r="O274" i="8" s="1"/>
  <c r="M274" i="8"/>
  <c r="K274" i="8"/>
  <c r="I274" i="8"/>
  <c r="G274" i="8"/>
  <c r="U273" i="8"/>
  <c r="T273" i="8"/>
  <c r="O273" i="8"/>
  <c r="N273" i="8"/>
  <c r="M273" i="8"/>
  <c r="K273" i="8"/>
  <c r="I273" i="8"/>
  <c r="G273" i="8"/>
  <c r="U272" i="8"/>
  <c r="T272" i="8"/>
  <c r="O272" i="8"/>
  <c r="N272" i="8"/>
  <c r="M272" i="8"/>
  <c r="K272" i="8"/>
  <c r="I272" i="8"/>
  <c r="G272" i="8"/>
  <c r="U271" i="8"/>
  <c r="T271" i="8"/>
  <c r="O271" i="8"/>
  <c r="N271" i="8"/>
  <c r="M271" i="8"/>
  <c r="K271" i="8"/>
  <c r="I271" i="8"/>
  <c r="G271" i="8"/>
  <c r="U270" i="8"/>
  <c r="T270" i="8"/>
  <c r="O270" i="8"/>
  <c r="N270" i="8"/>
  <c r="M270" i="8"/>
  <c r="K270" i="8"/>
  <c r="I270" i="8"/>
  <c r="G270" i="8"/>
  <c r="U269" i="8"/>
  <c r="T269" i="8"/>
  <c r="O269" i="8"/>
  <c r="N269" i="8"/>
  <c r="M269" i="8"/>
  <c r="K269" i="8"/>
  <c r="I269" i="8"/>
  <c r="G269" i="8"/>
  <c r="U268" i="8"/>
  <c r="T268" i="8"/>
  <c r="N268" i="8"/>
  <c r="O268" i="8" s="1"/>
  <c r="M268" i="8"/>
  <c r="K268" i="8"/>
  <c r="I268" i="8"/>
  <c r="G268" i="8"/>
  <c r="S267" i="8"/>
  <c r="R267" i="8"/>
  <c r="Q267" i="8"/>
  <c r="P267" i="8"/>
  <c r="L267" i="8"/>
  <c r="J267" i="8"/>
  <c r="H267" i="8"/>
  <c r="I267" i="8" s="1"/>
  <c r="G267" i="8"/>
  <c r="F267" i="8"/>
  <c r="E267" i="8"/>
  <c r="M267" i="8" s="1"/>
  <c r="D267" i="8"/>
  <c r="U266" i="8"/>
  <c r="T266" i="8"/>
  <c r="N266" i="8"/>
  <c r="O266" i="8" s="1"/>
  <c r="M266" i="8"/>
  <c r="K266" i="8"/>
  <c r="I266" i="8"/>
  <c r="G266" i="8"/>
  <c r="U265" i="8"/>
  <c r="T265" i="8"/>
  <c r="O265" i="8"/>
  <c r="N265" i="8"/>
  <c r="M265" i="8"/>
  <c r="K265" i="8"/>
  <c r="I265" i="8"/>
  <c r="G265" i="8"/>
  <c r="U264" i="8"/>
  <c r="T264" i="8"/>
  <c r="O264" i="8"/>
  <c r="N264" i="8"/>
  <c r="M264" i="8"/>
  <c r="K264" i="8"/>
  <c r="I264" i="8"/>
  <c r="G264" i="8"/>
  <c r="U263" i="8"/>
  <c r="T263" i="8"/>
  <c r="O263" i="8"/>
  <c r="N263" i="8"/>
  <c r="M263" i="8"/>
  <c r="K263" i="8"/>
  <c r="I263" i="8"/>
  <c r="G263" i="8"/>
  <c r="S260" i="8"/>
  <c r="R260" i="8"/>
  <c r="T260" i="8" s="1"/>
  <c r="Q260" i="8"/>
  <c r="P260" i="8"/>
  <c r="L260" i="8"/>
  <c r="J260" i="8"/>
  <c r="K260" i="8" s="1"/>
  <c r="H260" i="8"/>
  <c r="I260" i="8" s="1"/>
  <c r="F260" i="8"/>
  <c r="E260" i="8"/>
  <c r="D260" i="8"/>
  <c r="S259" i="8"/>
  <c r="R259" i="8"/>
  <c r="T259" i="8" s="1"/>
  <c r="Q259" i="8"/>
  <c r="P259" i="8"/>
  <c r="U259" i="8" s="1"/>
  <c r="L259" i="8"/>
  <c r="M259" i="8" s="1"/>
  <c r="J259" i="8"/>
  <c r="H259" i="8"/>
  <c r="F259" i="8"/>
  <c r="E259" i="8"/>
  <c r="D259" i="8"/>
  <c r="G259" i="8" s="1"/>
  <c r="U258" i="8"/>
  <c r="T258" i="8"/>
  <c r="O258" i="8"/>
  <c r="N258" i="8"/>
  <c r="M258" i="8"/>
  <c r="K258" i="8"/>
  <c r="I258" i="8"/>
  <c r="G258" i="8"/>
  <c r="U257" i="8"/>
  <c r="T257" i="8"/>
  <c r="N257" i="8"/>
  <c r="O257" i="8" s="1"/>
  <c r="M257" i="8"/>
  <c r="K257" i="8"/>
  <c r="I257" i="8"/>
  <c r="G257" i="8"/>
  <c r="U256" i="8"/>
  <c r="T256" i="8"/>
  <c r="N256" i="8"/>
  <c r="O256" i="8" s="1"/>
  <c r="M256" i="8"/>
  <c r="K256" i="8"/>
  <c r="I256" i="8"/>
  <c r="G256" i="8"/>
  <c r="U255" i="8"/>
  <c r="T255" i="8"/>
  <c r="N255" i="8"/>
  <c r="O255" i="8" s="1"/>
  <c r="M255" i="8"/>
  <c r="K255" i="8"/>
  <c r="I255" i="8"/>
  <c r="G255" i="8"/>
  <c r="S254" i="8"/>
  <c r="R254" i="8"/>
  <c r="T254" i="8" s="1"/>
  <c r="Q254" i="8"/>
  <c r="P254" i="8"/>
  <c r="U254" i="8" s="1"/>
  <c r="O254" i="8"/>
  <c r="L254" i="8"/>
  <c r="K254" i="8"/>
  <c r="J254" i="8"/>
  <c r="H254" i="8"/>
  <c r="G254" i="8"/>
  <c r="F254" i="8"/>
  <c r="N254" i="8" s="1"/>
  <c r="E254" i="8"/>
  <c r="M254" i="8" s="1"/>
  <c r="D254" i="8"/>
  <c r="I254" i="8" s="1"/>
  <c r="U253" i="8"/>
  <c r="T253" i="8"/>
  <c r="O253" i="8"/>
  <c r="N253" i="8"/>
  <c r="M253" i="8"/>
  <c r="K253" i="8"/>
  <c r="I253" i="8"/>
  <c r="G253" i="8"/>
  <c r="U252" i="8"/>
  <c r="T252" i="8"/>
  <c r="O252" i="8"/>
  <c r="N252" i="8"/>
  <c r="M252" i="8"/>
  <c r="K252" i="8"/>
  <c r="I252" i="8"/>
  <c r="G252" i="8"/>
  <c r="U251" i="8"/>
  <c r="T251" i="8"/>
  <c r="O251" i="8"/>
  <c r="N251" i="8"/>
  <c r="M251" i="8"/>
  <c r="K251" i="8"/>
  <c r="I251" i="8"/>
  <c r="G251" i="8"/>
  <c r="U250" i="8"/>
  <c r="T250" i="8"/>
  <c r="O250" i="8"/>
  <c r="N250" i="8"/>
  <c r="M250" i="8"/>
  <c r="K250" i="8"/>
  <c r="I250" i="8"/>
  <c r="G250" i="8"/>
  <c r="U249" i="8"/>
  <c r="T249" i="8"/>
  <c r="O249" i="8"/>
  <c r="N249" i="8"/>
  <c r="M249" i="8"/>
  <c r="K249" i="8"/>
  <c r="I249" i="8"/>
  <c r="G249" i="8"/>
  <c r="U248" i="8"/>
  <c r="T248" i="8"/>
  <c r="O248" i="8"/>
  <c r="N248" i="8"/>
  <c r="M248" i="8"/>
  <c r="K248" i="8"/>
  <c r="I248" i="8"/>
  <c r="G248" i="8"/>
  <c r="S247" i="8"/>
  <c r="R247" i="8"/>
  <c r="T247" i="8" s="1"/>
  <c r="Q247" i="8"/>
  <c r="P247" i="8"/>
  <c r="U247" i="8" s="1"/>
  <c r="M247" i="8"/>
  <c r="L247" i="8"/>
  <c r="J247" i="8"/>
  <c r="H247" i="8"/>
  <c r="F247" i="8"/>
  <c r="E247" i="8"/>
  <c r="D247" i="8"/>
  <c r="G247" i="8" s="1"/>
  <c r="U246" i="8"/>
  <c r="T246" i="8"/>
  <c r="N246" i="8"/>
  <c r="O246" i="8" s="1"/>
  <c r="M246" i="8"/>
  <c r="K246" i="8"/>
  <c r="I246" i="8"/>
  <c r="G246" i="8"/>
  <c r="U245" i="8"/>
  <c r="T245" i="8"/>
  <c r="O245" i="8"/>
  <c r="N245" i="8"/>
  <c r="M245" i="8"/>
  <c r="K245" i="8"/>
  <c r="I245" i="8"/>
  <c r="G245" i="8"/>
  <c r="U244" i="8"/>
  <c r="T244" i="8"/>
  <c r="O244" i="8"/>
  <c r="N244" i="8"/>
  <c r="M244" i="8"/>
  <c r="K244" i="8"/>
  <c r="I244" i="8"/>
  <c r="G244" i="8"/>
  <c r="U243" i="8"/>
  <c r="T243" i="8"/>
  <c r="N243" i="8"/>
  <c r="O243" i="8" s="1"/>
  <c r="M243" i="8"/>
  <c r="K243" i="8"/>
  <c r="I243" i="8"/>
  <c r="G243" i="8"/>
  <c r="U242" i="8"/>
  <c r="T242" i="8"/>
  <c r="O242" i="8"/>
  <c r="N242" i="8"/>
  <c r="M242" i="8"/>
  <c r="K242" i="8"/>
  <c r="I242" i="8"/>
  <c r="G242" i="8"/>
  <c r="U241" i="8"/>
  <c r="T241" i="8"/>
  <c r="O241" i="8"/>
  <c r="N241" i="8"/>
  <c r="M241" i="8"/>
  <c r="K241" i="8"/>
  <c r="I241" i="8"/>
  <c r="G241" i="8"/>
  <c r="S240" i="8"/>
  <c r="R240" i="8"/>
  <c r="Q240" i="8"/>
  <c r="P240" i="8"/>
  <c r="L240" i="8"/>
  <c r="J240" i="8"/>
  <c r="H240" i="8"/>
  <c r="F240" i="8"/>
  <c r="E240" i="8"/>
  <c r="M240" i="8" s="1"/>
  <c r="D240" i="8"/>
  <c r="U239" i="8"/>
  <c r="T239" i="8"/>
  <c r="N239" i="8"/>
  <c r="O239" i="8" s="1"/>
  <c r="M239" i="8"/>
  <c r="K239" i="8"/>
  <c r="I239" i="8"/>
  <c r="G239" i="8"/>
  <c r="U238" i="8"/>
  <c r="T238" i="8"/>
  <c r="O238" i="8"/>
  <c r="N238" i="8"/>
  <c r="M238" i="8"/>
  <c r="K238" i="8"/>
  <c r="I238" i="8"/>
  <c r="G238" i="8"/>
  <c r="U237" i="8"/>
  <c r="T237" i="8"/>
  <c r="O237" i="8"/>
  <c r="N237" i="8"/>
  <c r="M237" i="8"/>
  <c r="K237" i="8"/>
  <c r="I237" i="8"/>
  <c r="G237" i="8"/>
  <c r="U236" i="8"/>
  <c r="T236" i="8"/>
  <c r="O236" i="8"/>
  <c r="N236" i="8"/>
  <c r="M236" i="8"/>
  <c r="K236" i="8"/>
  <c r="I236" i="8"/>
  <c r="G236" i="8"/>
  <c r="U235" i="8"/>
  <c r="T235" i="8"/>
  <c r="N235" i="8"/>
  <c r="O235" i="8" s="1"/>
  <c r="M235" i="8"/>
  <c r="K235" i="8"/>
  <c r="I235" i="8"/>
  <c r="G235" i="8"/>
  <c r="U234" i="8"/>
  <c r="T234" i="8"/>
  <c r="N234" i="8"/>
  <c r="O234" i="8" s="1"/>
  <c r="M234" i="8"/>
  <c r="K234" i="8"/>
  <c r="I234" i="8"/>
  <c r="G234" i="8"/>
  <c r="S231" i="8"/>
  <c r="R231" i="8"/>
  <c r="T231" i="8" s="1"/>
  <c r="Q231" i="8"/>
  <c r="P231" i="8"/>
  <c r="U231" i="8" s="1"/>
  <c r="L231" i="8"/>
  <c r="J231" i="8"/>
  <c r="H231" i="8"/>
  <c r="I231" i="8" s="1"/>
  <c r="F231" i="8"/>
  <c r="E231" i="8"/>
  <c r="D231" i="8"/>
  <c r="G231" i="8" s="1"/>
  <c r="S230" i="8"/>
  <c r="R230" i="8"/>
  <c r="Q230" i="8"/>
  <c r="P230" i="8"/>
  <c r="U230" i="8" s="1"/>
  <c r="L230" i="8"/>
  <c r="K230" i="8"/>
  <c r="J230" i="8"/>
  <c r="H230" i="8"/>
  <c r="F230" i="8"/>
  <c r="N230" i="8" s="1"/>
  <c r="O230" i="8" s="1"/>
  <c r="E230" i="8"/>
  <c r="M230" i="8" s="1"/>
  <c r="D230" i="8"/>
  <c r="U229" i="8"/>
  <c r="T229" i="8"/>
  <c r="N229" i="8"/>
  <c r="O229" i="8" s="1"/>
  <c r="M229" i="8"/>
  <c r="K229" i="8"/>
  <c r="I229" i="8"/>
  <c r="G229" i="8"/>
  <c r="U228" i="8"/>
  <c r="T228" i="8"/>
  <c r="O228" i="8"/>
  <c r="N228" i="8"/>
  <c r="M228" i="8"/>
  <c r="K228" i="8"/>
  <c r="I228" i="8"/>
  <c r="G228" i="8"/>
  <c r="U227" i="8"/>
  <c r="T227" i="8"/>
  <c r="O227" i="8"/>
  <c r="N227" i="8"/>
  <c r="M227" i="8"/>
  <c r="K227" i="8"/>
  <c r="I227" i="8"/>
  <c r="G227" i="8"/>
  <c r="U226" i="8"/>
  <c r="T226" i="8"/>
  <c r="N226" i="8"/>
  <c r="O226" i="8" s="1"/>
  <c r="M226" i="8"/>
  <c r="K226" i="8"/>
  <c r="I226" i="8"/>
  <c r="G226" i="8"/>
  <c r="U225" i="8"/>
  <c r="T225" i="8"/>
  <c r="N225" i="8"/>
  <c r="O225" i="8" s="1"/>
  <c r="M225" i="8"/>
  <c r="K225" i="8"/>
  <c r="I225" i="8"/>
  <c r="G225" i="8"/>
  <c r="U224" i="8"/>
  <c r="S224" i="8"/>
  <c r="R224" i="8"/>
  <c r="T224" i="8" s="1"/>
  <c r="Q224" i="8"/>
  <c r="P224" i="8"/>
  <c r="M224" i="8"/>
  <c r="L224" i="8"/>
  <c r="J224" i="8"/>
  <c r="H224" i="8"/>
  <c r="F224" i="8"/>
  <c r="N224" i="8" s="1"/>
  <c r="E224" i="8"/>
  <c r="D224" i="8"/>
  <c r="I224" i="8" s="1"/>
  <c r="U223" i="8"/>
  <c r="T223" i="8"/>
  <c r="O223" i="8"/>
  <c r="N223" i="8"/>
  <c r="M223" i="8"/>
  <c r="K223" i="8"/>
  <c r="I223" i="8"/>
  <c r="G223" i="8"/>
  <c r="U222" i="8"/>
  <c r="T222" i="8"/>
  <c r="O222" i="8"/>
  <c r="N222" i="8"/>
  <c r="M222" i="8"/>
  <c r="K222" i="8"/>
  <c r="I222" i="8"/>
  <c r="G222" i="8"/>
  <c r="U221" i="8"/>
  <c r="T221" i="8"/>
  <c r="O221" i="8"/>
  <c r="N221" i="8"/>
  <c r="M221" i="8"/>
  <c r="K221" i="8"/>
  <c r="I221" i="8"/>
  <c r="G221" i="8"/>
  <c r="U220" i="8"/>
  <c r="T220" i="8"/>
  <c r="O220" i="8"/>
  <c r="N220" i="8"/>
  <c r="M220" i="8"/>
  <c r="K220" i="8"/>
  <c r="I220" i="8"/>
  <c r="G220" i="8"/>
  <c r="U219" i="8"/>
  <c r="T219" i="8"/>
  <c r="O219" i="8"/>
  <c r="N219" i="8"/>
  <c r="M219" i="8"/>
  <c r="K219" i="8"/>
  <c r="I219" i="8"/>
  <c r="G219" i="8"/>
  <c r="U218" i="8"/>
  <c r="T218" i="8"/>
  <c r="O218" i="8"/>
  <c r="N218" i="8"/>
  <c r="M218" i="8"/>
  <c r="K218" i="8"/>
  <c r="I218" i="8"/>
  <c r="G218" i="8"/>
  <c r="U217" i="8"/>
  <c r="T217" i="8"/>
  <c r="O217" i="8"/>
  <c r="N217" i="8"/>
  <c r="M217" i="8"/>
  <c r="K217" i="8"/>
  <c r="I217" i="8"/>
  <c r="G217" i="8"/>
  <c r="S216" i="8"/>
  <c r="R216" i="8"/>
  <c r="Q216" i="8"/>
  <c r="P216" i="8"/>
  <c r="L216" i="8"/>
  <c r="J216" i="8"/>
  <c r="K216" i="8" s="1"/>
  <c r="H216" i="8"/>
  <c r="F216" i="8"/>
  <c r="G216" i="8" s="1"/>
  <c r="E216" i="8"/>
  <c r="M216" i="8" s="1"/>
  <c r="D216" i="8"/>
  <c r="U215" i="8"/>
  <c r="T215" i="8"/>
  <c r="N215" i="8"/>
  <c r="O215" i="8" s="1"/>
  <c r="M215" i="8"/>
  <c r="K215" i="8"/>
  <c r="I215" i="8"/>
  <c r="G215" i="8"/>
  <c r="U214" i="8"/>
  <c r="T214" i="8"/>
  <c r="N214" i="8"/>
  <c r="O214" i="8" s="1"/>
  <c r="M214" i="8"/>
  <c r="K214" i="8"/>
  <c r="I214" i="8"/>
  <c r="G214" i="8"/>
  <c r="U213" i="8"/>
  <c r="T213" i="8"/>
  <c r="O213" i="8"/>
  <c r="N213" i="8"/>
  <c r="M213" i="8"/>
  <c r="K213" i="8"/>
  <c r="I213" i="8"/>
  <c r="G213" i="8"/>
  <c r="U212" i="8"/>
  <c r="T212" i="8"/>
  <c r="O212" i="8"/>
  <c r="N212" i="8"/>
  <c r="M212" i="8"/>
  <c r="K212" i="8"/>
  <c r="I212" i="8"/>
  <c r="G212" i="8"/>
  <c r="U211" i="8"/>
  <c r="T211" i="8"/>
  <c r="O211" i="8"/>
  <c r="N211" i="8"/>
  <c r="M211" i="8"/>
  <c r="K211" i="8"/>
  <c r="I211" i="8"/>
  <c r="G211" i="8"/>
  <c r="U210" i="8"/>
  <c r="T210" i="8"/>
  <c r="O210" i="8"/>
  <c r="N210" i="8"/>
  <c r="M210" i="8"/>
  <c r="K210" i="8"/>
  <c r="I210" i="8"/>
  <c r="G210" i="8"/>
  <c r="U209" i="8"/>
  <c r="T209" i="8"/>
  <c r="N209" i="8"/>
  <c r="O209" i="8" s="1"/>
  <c r="M209" i="8"/>
  <c r="K209" i="8"/>
  <c r="I209" i="8"/>
  <c r="G209" i="8"/>
  <c r="U208" i="8"/>
  <c r="T208" i="8"/>
  <c r="O208" i="8"/>
  <c r="N208" i="8"/>
  <c r="M208" i="8"/>
  <c r="K208" i="8"/>
  <c r="I208" i="8"/>
  <c r="G208" i="8"/>
  <c r="U205" i="8"/>
  <c r="T205" i="8"/>
  <c r="S205" i="8"/>
  <c r="R205" i="8"/>
  <c r="Q205" i="8"/>
  <c r="P205" i="8"/>
  <c r="L205" i="8"/>
  <c r="J205" i="8"/>
  <c r="I205" i="8"/>
  <c r="H205" i="8"/>
  <c r="F205" i="8"/>
  <c r="E205" i="8"/>
  <c r="D205" i="8"/>
  <c r="G205" i="8" s="1"/>
  <c r="S204" i="8"/>
  <c r="R204" i="8"/>
  <c r="Q204" i="8"/>
  <c r="P204" i="8"/>
  <c r="L204" i="8"/>
  <c r="J204" i="8"/>
  <c r="U204" i="8" s="1"/>
  <c r="H204" i="8"/>
  <c r="F204" i="8"/>
  <c r="G204" i="8" s="1"/>
  <c r="E204" i="8"/>
  <c r="D204" i="8"/>
  <c r="U203" i="8"/>
  <c r="T203" i="8"/>
  <c r="O203" i="8"/>
  <c r="N203" i="8"/>
  <c r="M203" i="8"/>
  <c r="K203" i="8"/>
  <c r="I203" i="8"/>
  <c r="G203" i="8"/>
  <c r="U202" i="8"/>
  <c r="T202" i="8"/>
  <c r="O202" i="8"/>
  <c r="N202" i="8"/>
  <c r="M202" i="8"/>
  <c r="K202" i="8"/>
  <c r="I202" i="8"/>
  <c r="G202" i="8"/>
  <c r="U201" i="8"/>
  <c r="T201" i="8"/>
  <c r="O201" i="8"/>
  <c r="N201" i="8"/>
  <c r="M201" i="8"/>
  <c r="K201" i="8"/>
  <c r="I201" i="8"/>
  <c r="G201" i="8"/>
  <c r="U200" i="8"/>
  <c r="T200" i="8"/>
  <c r="O200" i="8"/>
  <c r="N200" i="8"/>
  <c r="M200" i="8"/>
  <c r="K200" i="8"/>
  <c r="I200" i="8"/>
  <c r="G200" i="8"/>
  <c r="U199" i="8"/>
  <c r="T199" i="8"/>
  <c r="N199" i="8"/>
  <c r="O199" i="8" s="1"/>
  <c r="M199" i="8"/>
  <c r="K199" i="8"/>
  <c r="I199" i="8"/>
  <c r="G199" i="8"/>
  <c r="S198" i="8"/>
  <c r="R198" i="8"/>
  <c r="Q198" i="8"/>
  <c r="P198" i="8"/>
  <c r="L198" i="8"/>
  <c r="M198" i="8" s="1"/>
  <c r="J198" i="8"/>
  <c r="H198" i="8"/>
  <c r="F198" i="8"/>
  <c r="E198" i="8"/>
  <c r="D198" i="8"/>
  <c r="I198" i="8" s="1"/>
  <c r="U197" i="8"/>
  <c r="T197" i="8"/>
  <c r="O197" i="8"/>
  <c r="N197" i="8"/>
  <c r="M197" i="8"/>
  <c r="K197" i="8"/>
  <c r="I197" i="8"/>
  <c r="G197" i="8"/>
  <c r="U196" i="8"/>
  <c r="T196" i="8"/>
  <c r="O196" i="8"/>
  <c r="N196" i="8"/>
  <c r="M196" i="8"/>
  <c r="K196" i="8"/>
  <c r="I196" i="8"/>
  <c r="G196" i="8"/>
  <c r="U195" i="8"/>
  <c r="T195" i="8"/>
  <c r="O195" i="8"/>
  <c r="N195" i="8"/>
  <c r="M195" i="8"/>
  <c r="K195" i="8"/>
  <c r="I195" i="8"/>
  <c r="G195" i="8"/>
  <c r="U194" i="8"/>
  <c r="T194" i="8"/>
  <c r="O194" i="8"/>
  <c r="N194" i="8"/>
  <c r="M194" i="8"/>
  <c r="K194" i="8"/>
  <c r="I194" i="8"/>
  <c r="G194" i="8"/>
  <c r="U193" i="8"/>
  <c r="T193" i="8"/>
  <c r="O193" i="8"/>
  <c r="N193" i="8"/>
  <c r="M193" i="8"/>
  <c r="K193" i="8"/>
  <c r="I193" i="8"/>
  <c r="G193" i="8"/>
  <c r="U192" i="8"/>
  <c r="T192" i="8"/>
  <c r="O192" i="8"/>
  <c r="N192" i="8"/>
  <c r="M192" i="8"/>
  <c r="K192" i="8"/>
  <c r="I192" i="8"/>
  <c r="G192" i="8"/>
  <c r="S191" i="8"/>
  <c r="R191" i="8"/>
  <c r="T191" i="8" s="1"/>
  <c r="Q191" i="8"/>
  <c r="P191" i="8"/>
  <c r="L191" i="8"/>
  <c r="J191" i="8"/>
  <c r="H191" i="8"/>
  <c r="I191" i="8" s="1"/>
  <c r="F191" i="8"/>
  <c r="G191" i="8" s="1"/>
  <c r="E191" i="8"/>
  <c r="M191" i="8" s="1"/>
  <c r="D191" i="8"/>
  <c r="U190" i="8"/>
  <c r="T190" i="8"/>
  <c r="N190" i="8"/>
  <c r="O190" i="8" s="1"/>
  <c r="M190" i="8"/>
  <c r="K190" i="8"/>
  <c r="I190" i="8"/>
  <c r="G190" i="8"/>
  <c r="U189" i="8"/>
  <c r="T189" i="8"/>
  <c r="O189" i="8"/>
  <c r="N189" i="8"/>
  <c r="M189" i="8"/>
  <c r="K189" i="8"/>
  <c r="I189" i="8"/>
  <c r="G189" i="8"/>
  <c r="U188" i="8"/>
  <c r="T188" i="8"/>
  <c r="O188" i="8"/>
  <c r="N188" i="8"/>
  <c r="M188" i="8"/>
  <c r="K188" i="8"/>
  <c r="I188" i="8"/>
  <c r="G188" i="8"/>
  <c r="U187" i="8"/>
  <c r="T187" i="8"/>
  <c r="O187" i="8"/>
  <c r="N187" i="8"/>
  <c r="M187" i="8"/>
  <c r="K187" i="8"/>
  <c r="I187" i="8"/>
  <c r="G187" i="8"/>
  <c r="U186" i="8"/>
  <c r="T186" i="8"/>
  <c r="O186" i="8"/>
  <c r="N186" i="8"/>
  <c r="M186" i="8"/>
  <c r="K186" i="8"/>
  <c r="I186" i="8"/>
  <c r="G186" i="8"/>
  <c r="S185" i="8"/>
  <c r="R185" i="8"/>
  <c r="Q185" i="8"/>
  <c r="P185" i="8"/>
  <c r="U185" i="8" s="1"/>
  <c r="L185" i="8"/>
  <c r="M185" i="8" s="1"/>
  <c r="J185" i="8"/>
  <c r="H185" i="8"/>
  <c r="F185" i="8"/>
  <c r="N185" i="8" s="1"/>
  <c r="E185" i="8"/>
  <c r="K185" i="8" s="1"/>
  <c r="D185" i="8"/>
  <c r="G185" i="8" s="1"/>
  <c r="U184" i="8"/>
  <c r="T184" i="8"/>
  <c r="O184" i="8"/>
  <c r="N184" i="8"/>
  <c r="M184" i="8"/>
  <c r="K184" i="8"/>
  <c r="I184" i="8"/>
  <c r="G184" i="8"/>
  <c r="U183" i="8"/>
  <c r="T183" i="8"/>
  <c r="O183" i="8"/>
  <c r="N183" i="8"/>
  <c r="M183" i="8"/>
  <c r="K183" i="8"/>
  <c r="I183" i="8"/>
  <c r="G183" i="8"/>
  <c r="U182" i="8"/>
  <c r="T182" i="8"/>
  <c r="O182" i="8"/>
  <c r="N182" i="8"/>
  <c r="M182" i="8"/>
  <c r="K182" i="8"/>
  <c r="I182" i="8"/>
  <c r="G182" i="8"/>
  <c r="U181" i="8"/>
  <c r="T181" i="8"/>
  <c r="O181" i="8"/>
  <c r="N181" i="8"/>
  <c r="M181" i="8"/>
  <c r="K181" i="8"/>
  <c r="I181" i="8"/>
  <c r="G181" i="8"/>
  <c r="U180" i="8"/>
  <c r="T180" i="8"/>
  <c r="O180" i="8"/>
  <c r="N180" i="8"/>
  <c r="M180" i="8"/>
  <c r="K180" i="8"/>
  <c r="I180" i="8"/>
  <c r="G180" i="8"/>
  <c r="U179" i="8"/>
  <c r="S179" i="8"/>
  <c r="T179" i="8" s="1"/>
  <c r="R179" i="8"/>
  <c r="Q179" i="8"/>
  <c r="P179" i="8"/>
  <c r="M179" i="8"/>
  <c r="L179" i="8"/>
  <c r="J179" i="8"/>
  <c r="K179" i="8" s="1"/>
  <c r="H179" i="8"/>
  <c r="F179" i="8"/>
  <c r="G179" i="8" s="1"/>
  <c r="E179" i="8"/>
  <c r="D179" i="8"/>
  <c r="U178" i="8"/>
  <c r="T178" i="8"/>
  <c r="N178" i="8"/>
  <c r="O178" i="8" s="1"/>
  <c r="M178" i="8"/>
  <c r="K178" i="8"/>
  <c r="I178" i="8"/>
  <c r="G178" i="8"/>
  <c r="U177" i="8"/>
  <c r="T177" i="8"/>
  <c r="O177" i="8"/>
  <c r="N177" i="8"/>
  <c r="M177" i="8"/>
  <c r="K177" i="8"/>
  <c r="I177" i="8"/>
  <c r="G177" i="8"/>
  <c r="U176" i="8"/>
  <c r="T176" i="8"/>
  <c r="N176" i="8"/>
  <c r="O176" i="8" s="1"/>
  <c r="M176" i="8"/>
  <c r="K176" i="8"/>
  <c r="I176" i="8"/>
  <c r="G176" i="8"/>
  <c r="U175" i="8"/>
  <c r="T175" i="8"/>
  <c r="N175" i="8"/>
  <c r="O175" i="8" s="1"/>
  <c r="M175" i="8"/>
  <c r="K175" i="8"/>
  <c r="I175" i="8"/>
  <c r="G175" i="8"/>
  <c r="U174" i="8"/>
  <c r="T174" i="8"/>
  <c r="O174" i="8"/>
  <c r="N174" i="8"/>
  <c r="M174" i="8"/>
  <c r="K174" i="8"/>
  <c r="I174" i="8"/>
  <c r="G174" i="8"/>
  <c r="U173" i="8"/>
  <c r="T173" i="8"/>
  <c r="O173" i="8"/>
  <c r="N173" i="8"/>
  <c r="M173" i="8"/>
  <c r="K173" i="8"/>
  <c r="I173" i="8"/>
  <c r="G173" i="8"/>
  <c r="S170" i="8"/>
  <c r="R170" i="8"/>
  <c r="T170" i="8" s="1"/>
  <c r="Q170" i="8"/>
  <c r="P170" i="8"/>
  <c r="U170" i="8" s="1"/>
  <c r="L170" i="8"/>
  <c r="M170" i="8" s="1"/>
  <c r="J170" i="8"/>
  <c r="H170" i="8"/>
  <c r="F170" i="8"/>
  <c r="E170" i="8"/>
  <c r="K170" i="8" s="1"/>
  <c r="D170" i="8"/>
  <c r="G170" i="8" s="1"/>
  <c r="S169" i="8"/>
  <c r="R169" i="8"/>
  <c r="T169" i="8" s="1"/>
  <c r="Q169" i="8"/>
  <c r="P169" i="8"/>
  <c r="U169" i="8" s="1"/>
  <c r="L169" i="8"/>
  <c r="K169" i="8"/>
  <c r="J169" i="8"/>
  <c r="I169" i="8"/>
  <c r="H169" i="8"/>
  <c r="G169" i="8"/>
  <c r="F169" i="8"/>
  <c r="E169" i="8"/>
  <c r="M169" i="8" s="1"/>
  <c r="D169" i="8"/>
  <c r="U168" i="8"/>
  <c r="T168" i="8"/>
  <c r="O168" i="8"/>
  <c r="N168" i="8"/>
  <c r="M168" i="8"/>
  <c r="K168" i="8"/>
  <c r="I168" i="8"/>
  <c r="G168" i="8"/>
  <c r="U167" i="8"/>
  <c r="T167" i="8"/>
  <c r="O167" i="8"/>
  <c r="N167" i="8"/>
  <c r="M167" i="8"/>
  <c r="K167" i="8"/>
  <c r="I167" i="8"/>
  <c r="G167" i="8"/>
  <c r="U166" i="8"/>
  <c r="T166" i="8"/>
  <c r="O166" i="8"/>
  <c r="N166" i="8"/>
  <c r="M166" i="8"/>
  <c r="K166" i="8"/>
  <c r="I166" i="8"/>
  <c r="G166" i="8"/>
  <c r="U165" i="8"/>
  <c r="T165" i="8"/>
  <c r="O165" i="8"/>
  <c r="N165" i="8"/>
  <c r="M165" i="8"/>
  <c r="K165" i="8"/>
  <c r="I165" i="8"/>
  <c r="G165" i="8"/>
  <c r="U164" i="8"/>
  <c r="T164" i="8"/>
  <c r="O164" i="8"/>
  <c r="N164" i="8"/>
  <c r="M164" i="8"/>
  <c r="K164" i="8"/>
  <c r="I164" i="8"/>
  <c r="G164" i="8"/>
  <c r="S163" i="8"/>
  <c r="R163" i="8"/>
  <c r="Q163" i="8"/>
  <c r="P163" i="8"/>
  <c r="L163" i="8"/>
  <c r="J163" i="8"/>
  <c r="U163" i="8" s="1"/>
  <c r="H163" i="8"/>
  <c r="I163" i="8" s="1"/>
  <c r="F163" i="8"/>
  <c r="N163" i="8" s="1"/>
  <c r="E163" i="8"/>
  <c r="M163" i="8" s="1"/>
  <c r="D163" i="8"/>
  <c r="U162" i="8"/>
  <c r="T162" i="8"/>
  <c r="O162" i="8"/>
  <c r="N162" i="8"/>
  <c r="M162" i="8"/>
  <c r="K162" i="8"/>
  <c r="I162" i="8"/>
  <c r="G162" i="8"/>
  <c r="U161" i="8"/>
  <c r="T161" i="8"/>
  <c r="O161" i="8"/>
  <c r="N161" i="8"/>
  <c r="M161" i="8"/>
  <c r="K161" i="8"/>
  <c r="I161" i="8"/>
  <c r="G161" i="8"/>
  <c r="U160" i="8"/>
  <c r="T160" i="8"/>
  <c r="O160" i="8"/>
  <c r="N160" i="8"/>
  <c r="M160" i="8"/>
  <c r="K160" i="8"/>
  <c r="I160" i="8"/>
  <c r="G160" i="8"/>
  <c r="U159" i="8"/>
  <c r="T159" i="8"/>
  <c r="O159" i="8"/>
  <c r="N159" i="8"/>
  <c r="M159" i="8"/>
  <c r="K159" i="8"/>
  <c r="I159" i="8"/>
  <c r="G159" i="8"/>
  <c r="U158" i="8"/>
  <c r="T158" i="8"/>
  <c r="O158" i="8"/>
  <c r="N158" i="8"/>
  <c r="M158" i="8"/>
  <c r="K158" i="8"/>
  <c r="I158" i="8"/>
  <c r="G158" i="8"/>
  <c r="S157" i="8"/>
  <c r="R157" i="8"/>
  <c r="Q157" i="8"/>
  <c r="P157" i="8"/>
  <c r="U157" i="8" s="1"/>
  <c r="N157" i="8"/>
  <c r="L157" i="8"/>
  <c r="J157" i="8"/>
  <c r="H157" i="8"/>
  <c r="F157" i="8"/>
  <c r="G157" i="8" s="1"/>
  <c r="E157" i="8"/>
  <c r="D157" i="8"/>
  <c r="U156" i="8"/>
  <c r="T156" i="8"/>
  <c r="O156" i="8"/>
  <c r="N156" i="8"/>
  <c r="M156" i="8"/>
  <c r="K156" i="8"/>
  <c r="I156" i="8"/>
  <c r="G156" i="8"/>
  <c r="U155" i="8"/>
  <c r="T155" i="8"/>
  <c r="O155" i="8"/>
  <c r="N155" i="8"/>
  <c r="M155" i="8"/>
  <c r="K155" i="8"/>
  <c r="I155" i="8"/>
  <c r="G155" i="8"/>
  <c r="U154" i="8"/>
  <c r="T154" i="8"/>
  <c r="O154" i="8"/>
  <c r="N154" i="8"/>
  <c r="M154" i="8"/>
  <c r="K154" i="8"/>
  <c r="I154" i="8"/>
  <c r="G154" i="8"/>
  <c r="U153" i="8"/>
  <c r="T153" i="8"/>
  <c r="O153" i="8"/>
  <c r="N153" i="8"/>
  <c r="M153" i="8"/>
  <c r="K153" i="8"/>
  <c r="I153" i="8"/>
  <c r="G153" i="8"/>
  <c r="U152" i="8"/>
  <c r="T152" i="8"/>
  <c r="N152" i="8"/>
  <c r="O152" i="8" s="1"/>
  <c r="M152" i="8"/>
  <c r="K152" i="8"/>
  <c r="I152" i="8"/>
  <c r="G152" i="8"/>
  <c r="U151" i="8"/>
  <c r="T151" i="8"/>
  <c r="N151" i="8"/>
  <c r="O151" i="8" s="1"/>
  <c r="M151" i="8"/>
  <c r="K151" i="8"/>
  <c r="I151" i="8"/>
  <c r="G151" i="8"/>
  <c r="S150" i="8"/>
  <c r="R150" i="8"/>
  <c r="Q150" i="8"/>
  <c r="P150" i="8"/>
  <c r="L150" i="8"/>
  <c r="M150" i="8" s="1"/>
  <c r="J150" i="8"/>
  <c r="H150" i="8"/>
  <c r="I150" i="8" s="1"/>
  <c r="G150" i="8"/>
  <c r="F150" i="8"/>
  <c r="E150" i="8"/>
  <c r="D150" i="8"/>
  <c r="U149" i="8"/>
  <c r="T149" i="8"/>
  <c r="N149" i="8"/>
  <c r="O149" i="8" s="1"/>
  <c r="M149" i="8"/>
  <c r="K149" i="8"/>
  <c r="I149" i="8"/>
  <c r="G149" i="8"/>
  <c r="U148" i="8"/>
  <c r="T148" i="8"/>
  <c r="O148" i="8"/>
  <c r="N148" i="8"/>
  <c r="M148" i="8"/>
  <c r="K148" i="8"/>
  <c r="I148" i="8"/>
  <c r="G148" i="8"/>
  <c r="U147" i="8"/>
  <c r="T147" i="8"/>
  <c r="O147" i="8"/>
  <c r="N147" i="8"/>
  <c r="M147" i="8"/>
  <c r="K147" i="8"/>
  <c r="I147" i="8"/>
  <c r="G147" i="8"/>
  <c r="U146" i="8"/>
  <c r="T146" i="8"/>
  <c r="N146" i="8"/>
  <c r="O146" i="8" s="1"/>
  <c r="M146" i="8"/>
  <c r="K146" i="8"/>
  <c r="I146" i="8"/>
  <c r="G146" i="8"/>
  <c r="U145" i="8"/>
  <c r="T145" i="8"/>
  <c r="N145" i="8"/>
  <c r="O145" i="8" s="1"/>
  <c r="M145" i="8"/>
  <c r="K145" i="8"/>
  <c r="I145" i="8"/>
  <c r="G145" i="8"/>
  <c r="S144" i="8"/>
  <c r="R144" i="8"/>
  <c r="Q144" i="8"/>
  <c r="P144" i="8"/>
  <c r="L144" i="8"/>
  <c r="J144" i="8"/>
  <c r="H144" i="8"/>
  <c r="F144" i="8"/>
  <c r="E144" i="8"/>
  <c r="M144" i="8" s="1"/>
  <c r="D144" i="8"/>
  <c r="U143" i="8"/>
  <c r="T143" i="8"/>
  <c r="N143" i="8"/>
  <c r="O143" i="8" s="1"/>
  <c r="M143" i="8"/>
  <c r="K143" i="8"/>
  <c r="I143" i="8"/>
  <c r="G143" i="8"/>
  <c r="U142" i="8"/>
  <c r="T142" i="8"/>
  <c r="N142" i="8"/>
  <c r="O142" i="8" s="1"/>
  <c r="M142" i="8"/>
  <c r="K142" i="8"/>
  <c r="I142" i="8"/>
  <c r="G142" i="8"/>
  <c r="U141" i="8"/>
  <c r="T141" i="8"/>
  <c r="N141" i="8"/>
  <c r="O141" i="8" s="1"/>
  <c r="M141" i="8"/>
  <c r="K141" i="8"/>
  <c r="I141" i="8"/>
  <c r="G141" i="8"/>
  <c r="U140" i="8"/>
  <c r="T140" i="8"/>
  <c r="O140" i="8"/>
  <c r="N140" i="8"/>
  <c r="M140" i="8"/>
  <c r="K140" i="8"/>
  <c r="I140" i="8"/>
  <c r="G140" i="8"/>
  <c r="U139" i="8"/>
  <c r="T139" i="8"/>
  <c r="O139" i="8"/>
  <c r="N139" i="8"/>
  <c r="M139" i="8"/>
  <c r="K139" i="8"/>
  <c r="I139" i="8"/>
  <c r="G139" i="8"/>
  <c r="U138" i="8"/>
  <c r="T138" i="8"/>
  <c r="O138" i="8"/>
  <c r="N138" i="8"/>
  <c r="M138" i="8"/>
  <c r="K138" i="8"/>
  <c r="I138" i="8"/>
  <c r="G138" i="8"/>
  <c r="T137" i="8"/>
  <c r="S137" i="8"/>
  <c r="R137" i="8"/>
  <c r="Q137" i="8"/>
  <c r="P137" i="8"/>
  <c r="U137" i="8" s="1"/>
  <c r="L137" i="8"/>
  <c r="M137" i="8" s="1"/>
  <c r="K137" i="8"/>
  <c r="J137" i="8"/>
  <c r="H137" i="8"/>
  <c r="F137" i="8"/>
  <c r="E137" i="8"/>
  <c r="D137" i="8"/>
  <c r="G137" i="8" s="1"/>
  <c r="U136" i="8"/>
  <c r="T136" i="8"/>
  <c r="O136" i="8"/>
  <c r="N136" i="8"/>
  <c r="M136" i="8"/>
  <c r="K136" i="8"/>
  <c r="I136" i="8"/>
  <c r="G136" i="8"/>
  <c r="U135" i="8"/>
  <c r="T135" i="8"/>
  <c r="O135" i="8"/>
  <c r="N135" i="8"/>
  <c r="M135" i="8"/>
  <c r="K135" i="8"/>
  <c r="I135" i="8"/>
  <c r="G135" i="8"/>
  <c r="U134" i="8"/>
  <c r="T134" i="8"/>
  <c r="O134" i="8"/>
  <c r="N134" i="8"/>
  <c r="M134" i="8"/>
  <c r="K134" i="8"/>
  <c r="I134" i="8"/>
  <c r="G134" i="8"/>
  <c r="U133" i="8"/>
  <c r="T133" i="8"/>
  <c r="O133" i="8"/>
  <c r="N133" i="8"/>
  <c r="M133" i="8"/>
  <c r="K133" i="8"/>
  <c r="I133" i="8"/>
  <c r="G133" i="8"/>
  <c r="U132" i="8"/>
  <c r="T132" i="8"/>
  <c r="S132" i="8"/>
  <c r="R132" i="8"/>
  <c r="Q132" i="8"/>
  <c r="P132" i="8"/>
  <c r="M132" i="8"/>
  <c r="L132" i="8"/>
  <c r="K132" i="8"/>
  <c r="J132" i="8"/>
  <c r="H132" i="8"/>
  <c r="N132" i="8" s="1"/>
  <c r="F132" i="8"/>
  <c r="E132" i="8"/>
  <c r="O132" i="8" s="1"/>
  <c r="D132" i="8"/>
  <c r="I132" i="8" s="1"/>
  <c r="U131" i="8"/>
  <c r="T131" i="8"/>
  <c r="O131" i="8"/>
  <c r="N131" i="8"/>
  <c r="M131" i="8"/>
  <c r="K131" i="8"/>
  <c r="I131" i="8"/>
  <c r="G131" i="8"/>
  <c r="U130" i="8"/>
  <c r="T130" i="8"/>
  <c r="O130" i="8"/>
  <c r="N130" i="8"/>
  <c r="M130" i="8"/>
  <c r="K130" i="8"/>
  <c r="I130" i="8"/>
  <c r="G130" i="8"/>
  <c r="U129" i="8"/>
  <c r="T129" i="8"/>
  <c r="O129" i="8"/>
  <c r="N129" i="8"/>
  <c r="M129" i="8"/>
  <c r="K129" i="8"/>
  <c r="I129" i="8"/>
  <c r="G129" i="8"/>
  <c r="U128" i="8"/>
  <c r="T128" i="8"/>
  <c r="O128" i="8"/>
  <c r="N128" i="8"/>
  <c r="M128" i="8"/>
  <c r="K128" i="8"/>
  <c r="I128" i="8"/>
  <c r="G128" i="8"/>
  <c r="U127" i="8"/>
  <c r="T127" i="8"/>
  <c r="O127" i="8"/>
  <c r="N127" i="8"/>
  <c r="M127" i="8"/>
  <c r="K127" i="8"/>
  <c r="I127" i="8"/>
  <c r="G127" i="8"/>
  <c r="S126" i="8"/>
  <c r="R126" i="8"/>
  <c r="T126" i="8" s="1"/>
  <c r="Q126" i="8"/>
  <c r="P126" i="8"/>
  <c r="L126" i="8"/>
  <c r="J126" i="8"/>
  <c r="U126" i="8" s="1"/>
  <c r="H126" i="8"/>
  <c r="I126" i="8" s="1"/>
  <c r="G126" i="8"/>
  <c r="F126" i="8"/>
  <c r="E126" i="8"/>
  <c r="M126" i="8" s="1"/>
  <c r="D126" i="8"/>
  <c r="U125" i="8"/>
  <c r="T125" i="8"/>
  <c r="N125" i="8"/>
  <c r="O125" i="8" s="1"/>
  <c r="M125" i="8"/>
  <c r="K125" i="8"/>
  <c r="I125" i="8"/>
  <c r="G125" i="8"/>
  <c r="U124" i="8"/>
  <c r="T124" i="8"/>
  <c r="O124" i="8"/>
  <c r="N124" i="8"/>
  <c r="M124" i="8"/>
  <c r="K124" i="8"/>
  <c r="I124" i="8"/>
  <c r="G124" i="8"/>
  <c r="U123" i="8"/>
  <c r="T123" i="8"/>
  <c r="O123" i="8"/>
  <c r="N123" i="8"/>
  <c r="M123" i="8"/>
  <c r="K123" i="8"/>
  <c r="I123" i="8"/>
  <c r="G123" i="8"/>
  <c r="U122" i="8"/>
  <c r="T122" i="8"/>
  <c r="O122" i="8"/>
  <c r="N122" i="8"/>
  <c r="M122" i="8"/>
  <c r="K122" i="8"/>
  <c r="I122" i="8"/>
  <c r="G122" i="8"/>
  <c r="S121" i="8"/>
  <c r="R121" i="8"/>
  <c r="T121" i="8" s="1"/>
  <c r="Q121" i="8"/>
  <c r="P121" i="8"/>
  <c r="L121" i="8"/>
  <c r="J121" i="8"/>
  <c r="H121" i="8"/>
  <c r="F121" i="8"/>
  <c r="E121" i="8"/>
  <c r="D121" i="8"/>
  <c r="I121" i="8" s="1"/>
  <c r="U120" i="8"/>
  <c r="T120" i="8"/>
  <c r="O120" i="8"/>
  <c r="N120" i="8"/>
  <c r="M120" i="8"/>
  <c r="K120" i="8"/>
  <c r="I120" i="8"/>
  <c r="G120" i="8"/>
  <c r="U119" i="8"/>
  <c r="T119" i="8"/>
  <c r="O119" i="8"/>
  <c r="N119" i="8"/>
  <c r="M119" i="8"/>
  <c r="K119" i="8"/>
  <c r="I119" i="8"/>
  <c r="G119" i="8"/>
  <c r="U118" i="8"/>
  <c r="T118" i="8"/>
  <c r="O118" i="8"/>
  <c r="N118" i="8"/>
  <c r="M118" i="8"/>
  <c r="K118" i="8"/>
  <c r="I118" i="8"/>
  <c r="G118" i="8"/>
  <c r="U117" i="8"/>
  <c r="T117" i="8"/>
  <c r="O117" i="8"/>
  <c r="N117" i="8"/>
  <c r="M117" i="8"/>
  <c r="K117" i="8"/>
  <c r="I117" i="8"/>
  <c r="G117" i="8"/>
  <c r="U116" i="8"/>
  <c r="T116" i="8"/>
  <c r="O116" i="8"/>
  <c r="N116" i="8"/>
  <c r="M116" i="8"/>
  <c r="K116" i="8"/>
  <c r="I116" i="8"/>
  <c r="G116" i="8"/>
  <c r="U115" i="8"/>
  <c r="T115" i="8"/>
  <c r="O115" i="8"/>
  <c r="N115" i="8"/>
  <c r="M115" i="8"/>
  <c r="K115" i="8"/>
  <c r="I115" i="8"/>
  <c r="G115" i="8"/>
  <c r="U114" i="8"/>
  <c r="T114" i="8"/>
  <c r="O114" i="8"/>
  <c r="N114" i="8"/>
  <c r="M114" i="8"/>
  <c r="K114" i="8"/>
  <c r="I114" i="8"/>
  <c r="G114" i="8"/>
  <c r="U113" i="8"/>
  <c r="T113" i="8"/>
  <c r="O113" i="8"/>
  <c r="N113" i="8"/>
  <c r="M113" i="8"/>
  <c r="K113" i="8"/>
  <c r="I113" i="8"/>
  <c r="G113" i="8"/>
  <c r="U112" i="8"/>
  <c r="S112" i="8"/>
  <c r="T112" i="8" s="1"/>
  <c r="R112" i="8"/>
  <c r="Q112" i="8"/>
  <c r="P112" i="8"/>
  <c r="L112" i="8"/>
  <c r="M112" i="8" s="1"/>
  <c r="J112" i="8"/>
  <c r="K112" i="8" s="1"/>
  <c r="I112" i="8"/>
  <c r="H112" i="8"/>
  <c r="F112" i="8"/>
  <c r="E112" i="8"/>
  <c r="D112" i="8"/>
  <c r="U111" i="8"/>
  <c r="T111" i="8"/>
  <c r="N111" i="8"/>
  <c r="O111" i="8" s="1"/>
  <c r="M111" i="8"/>
  <c r="K111" i="8"/>
  <c r="I111" i="8"/>
  <c r="G111" i="8"/>
  <c r="U110" i="8"/>
  <c r="T110" i="8"/>
  <c r="O110" i="8"/>
  <c r="N110" i="8"/>
  <c r="M110" i="8"/>
  <c r="K110" i="8"/>
  <c r="I110" i="8"/>
  <c r="G110" i="8"/>
  <c r="U109" i="8"/>
  <c r="T109" i="8"/>
  <c r="O109" i="8"/>
  <c r="N109" i="8"/>
  <c r="M109" i="8"/>
  <c r="K109" i="8"/>
  <c r="I109" i="8"/>
  <c r="G109" i="8"/>
  <c r="U108" i="8"/>
  <c r="T108" i="8"/>
  <c r="O108" i="8"/>
  <c r="N108" i="8"/>
  <c r="M108" i="8"/>
  <c r="K108" i="8"/>
  <c r="I108" i="8"/>
  <c r="G108" i="8"/>
  <c r="U107" i="8"/>
  <c r="T107" i="8"/>
  <c r="O107" i="8"/>
  <c r="N107" i="8"/>
  <c r="M107" i="8"/>
  <c r="K107" i="8"/>
  <c r="I107" i="8"/>
  <c r="G107" i="8"/>
  <c r="S106" i="8"/>
  <c r="T106" i="8" s="1"/>
  <c r="R106" i="8"/>
  <c r="Q106" i="8"/>
  <c r="P106" i="8"/>
  <c r="U106" i="8" s="1"/>
  <c r="L106" i="8"/>
  <c r="J106" i="8"/>
  <c r="H106" i="8"/>
  <c r="F106" i="8"/>
  <c r="G106" i="8" s="1"/>
  <c r="E106" i="8"/>
  <c r="D106" i="8"/>
  <c r="U105" i="8"/>
  <c r="T105" i="8"/>
  <c r="N105" i="8"/>
  <c r="O105" i="8" s="1"/>
  <c r="M105" i="8"/>
  <c r="K105" i="8"/>
  <c r="I105" i="8"/>
  <c r="G105" i="8"/>
  <c r="S102" i="8"/>
  <c r="R102" i="8"/>
  <c r="Q102" i="8"/>
  <c r="P102" i="8"/>
  <c r="M102" i="8"/>
  <c r="L102" i="8"/>
  <c r="J102" i="8"/>
  <c r="H102" i="8"/>
  <c r="I102" i="8" s="1"/>
  <c r="F102" i="8"/>
  <c r="G102" i="8" s="1"/>
  <c r="E102" i="8"/>
  <c r="D102" i="8"/>
  <c r="S101" i="8"/>
  <c r="R101" i="8"/>
  <c r="T101" i="8" s="1"/>
  <c r="Q101" i="8"/>
  <c r="P101" i="8"/>
  <c r="U101" i="8" s="1"/>
  <c r="O101" i="8"/>
  <c r="L101" i="8"/>
  <c r="J101" i="8"/>
  <c r="H101" i="8"/>
  <c r="F101" i="8"/>
  <c r="N101" i="8" s="1"/>
  <c r="E101" i="8"/>
  <c r="M101" i="8" s="1"/>
  <c r="D101" i="8"/>
  <c r="G101" i="8" s="1"/>
  <c r="U100" i="8"/>
  <c r="T100" i="8"/>
  <c r="N100" i="8"/>
  <c r="O100" i="8" s="1"/>
  <c r="M100" i="8"/>
  <c r="K100" i="8"/>
  <c r="I100" i="8"/>
  <c r="G100" i="8"/>
  <c r="U99" i="8"/>
  <c r="T99" i="8"/>
  <c r="N99" i="8"/>
  <c r="O99" i="8" s="1"/>
  <c r="M99" i="8"/>
  <c r="K99" i="8"/>
  <c r="I99" i="8"/>
  <c r="G99" i="8"/>
  <c r="U98" i="8"/>
  <c r="T98" i="8"/>
  <c r="N98" i="8"/>
  <c r="O98" i="8" s="1"/>
  <c r="M98" i="8"/>
  <c r="K98" i="8"/>
  <c r="I98" i="8"/>
  <c r="G98" i="8"/>
  <c r="U97" i="8"/>
  <c r="T97" i="8"/>
  <c r="O97" i="8"/>
  <c r="N97" i="8"/>
  <c r="M97" i="8"/>
  <c r="K97" i="8"/>
  <c r="I97" i="8"/>
  <c r="G97" i="8"/>
  <c r="S96" i="8"/>
  <c r="R96" i="8"/>
  <c r="Q96" i="8"/>
  <c r="P96" i="8"/>
  <c r="L96" i="8"/>
  <c r="J96" i="8"/>
  <c r="H96" i="8"/>
  <c r="F96" i="8"/>
  <c r="N96" i="8" s="1"/>
  <c r="E96" i="8"/>
  <c r="D96" i="8"/>
  <c r="I96" i="8" s="1"/>
  <c r="U95" i="8"/>
  <c r="T95" i="8"/>
  <c r="N95" i="8"/>
  <c r="O95" i="8" s="1"/>
  <c r="M95" i="8"/>
  <c r="K95" i="8"/>
  <c r="I95" i="8"/>
  <c r="G95" i="8"/>
  <c r="U94" i="8"/>
  <c r="T94" i="8"/>
  <c r="N94" i="8"/>
  <c r="O94" i="8" s="1"/>
  <c r="M94" i="8"/>
  <c r="K94" i="8"/>
  <c r="I94" i="8"/>
  <c r="G94" i="8"/>
  <c r="U93" i="8"/>
  <c r="T93" i="8"/>
  <c r="N93" i="8"/>
  <c r="O93" i="8" s="1"/>
  <c r="M93" i="8"/>
  <c r="K93" i="8"/>
  <c r="I93" i="8"/>
  <c r="G93" i="8"/>
  <c r="U92" i="8"/>
  <c r="T92" i="8"/>
  <c r="N92" i="8"/>
  <c r="O92" i="8" s="1"/>
  <c r="M92" i="8"/>
  <c r="K92" i="8"/>
  <c r="I92" i="8"/>
  <c r="G92" i="8"/>
  <c r="T91" i="8"/>
  <c r="S91" i="8"/>
  <c r="R91" i="8"/>
  <c r="Q91" i="8"/>
  <c r="P91" i="8"/>
  <c r="L91" i="8"/>
  <c r="M91" i="8" s="1"/>
  <c r="J91" i="8"/>
  <c r="K91" i="8" s="1"/>
  <c r="H91" i="8"/>
  <c r="F91" i="8"/>
  <c r="G91" i="8" s="1"/>
  <c r="E91" i="8"/>
  <c r="D91" i="8"/>
  <c r="U90" i="8"/>
  <c r="T90" i="8"/>
  <c r="N90" i="8"/>
  <c r="O90" i="8" s="1"/>
  <c r="M90" i="8"/>
  <c r="K90" i="8"/>
  <c r="I90" i="8"/>
  <c r="G90" i="8"/>
  <c r="U89" i="8"/>
  <c r="T89" i="8"/>
  <c r="N89" i="8"/>
  <c r="O89" i="8" s="1"/>
  <c r="M89" i="8"/>
  <c r="K89" i="8"/>
  <c r="I89" i="8"/>
  <c r="G89" i="8"/>
  <c r="U88" i="8"/>
  <c r="T88" i="8"/>
  <c r="N88" i="8"/>
  <c r="O88" i="8" s="1"/>
  <c r="M88" i="8"/>
  <c r="K88" i="8"/>
  <c r="I88" i="8"/>
  <c r="G88" i="8"/>
  <c r="S85" i="8"/>
  <c r="R85" i="8"/>
  <c r="T85" i="8" s="1"/>
  <c r="Q85" i="8"/>
  <c r="P85" i="8"/>
  <c r="U85" i="8" s="1"/>
  <c r="N85" i="8"/>
  <c r="M85" i="8"/>
  <c r="L85" i="8"/>
  <c r="J85" i="8"/>
  <c r="H85" i="8"/>
  <c r="F85" i="8"/>
  <c r="E85" i="8"/>
  <c r="K85" i="8" s="1"/>
  <c r="D85" i="8"/>
  <c r="I85" i="8" s="1"/>
  <c r="S84" i="8"/>
  <c r="R84" i="8"/>
  <c r="Q84" i="8"/>
  <c r="P84" i="8"/>
  <c r="L84" i="8"/>
  <c r="J84" i="8"/>
  <c r="U84" i="8" s="1"/>
  <c r="H84" i="8"/>
  <c r="I84" i="8" s="1"/>
  <c r="F84" i="8"/>
  <c r="E84" i="8"/>
  <c r="K84" i="8" s="1"/>
  <c r="D84" i="8"/>
  <c r="U83" i="8"/>
  <c r="T83" i="8"/>
  <c r="N83" i="8"/>
  <c r="O83" i="8" s="1"/>
  <c r="M83" i="8"/>
  <c r="K83" i="8"/>
  <c r="I83" i="8"/>
  <c r="G83" i="8"/>
  <c r="U82" i="8"/>
  <c r="T82" i="8"/>
  <c r="O82" i="8"/>
  <c r="N82" i="8"/>
  <c r="M82" i="8"/>
  <c r="K82" i="8"/>
  <c r="I82" i="8"/>
  <c r="G82" i="8"/>
  <c r="U81" i="8"/>
  <c r="T81" i="8"/>
  <c r="O81" i="8"/>
  <c r="N81" i="8"/>
  <c r="M81" i="8"/>
  <c r="K81" i="8"/>
  <c r="I81" i="8"/>
  <c r="G81" i="8"/>
  <c r="U80" i="8"/>
  <c r="T80" i="8"/>
  <c r="O80" i="8"/>
  <c r="N80" i="8"/>
  <c r="M80" i="8"/>
  <c r="K80" i="8"/>
  <c r="I80" i="8"/>
  <c r="G80" i="8"/>
  <c r="U79" i="8"/>
  <c r="T79" i="8"/>
  <c r="O79" i="8"/>
  <c r="N79" i="8"/>
  <c r="M79" i="8"/>
  <c r="K79" i="8"/>
  <c r="I79" i="8"/>
  <c r="G79" i="8"/>
  <c r="S78" i="8"/>
  <c r="R78" i="8"/>
  <c r="Q78" i="8"/>
  <c r="P78" i="8"/>
  <c r="L78" i="8"/>
  <c r="J78" i="8"/>
  <c r="K78" i="8" s="1"/>
  <c r="H78" i="8"/>
  <c r="I78" i="8" s="1"/>
  <c r="G78" i="8"/>
  <c r="F78" i="8"/>
  <c r="E78" i="8"/>
  <c r="D78" i="8"/>
  <c r="U77" i="8"/>
  <c r="T77" i="8"/>
  <c r="N77" i="8"/>
  <c r="O77" i="8" s="1"/>
  <c r="M77" i="8"/>
  <c r="K77" i="8"/>
  <c r="I77" i="8"/>
  <c r="G77" i="8"/>
  <c r="U76" i="8"/>
  <c r="T76" i="8"/>
  <c r="O76" i="8"/>
  <c r="N76" i="8"/>
  <c r="M76" i="8"/>
  <c r="K76" i="8"/>
  <c r="I76" i="8"/>
  <c r="G76" i="8"/>
  <c r="U75" i="8"/>
  <c r="T75" i="8"/>
  <c r="O75" i="8"/>
  <c r="N75" i="8"/>
  <c r="M75" i="8"/>
  <c r="K75" i="8"/>
  <c r="I75" i="8"/>
  <c r="G75" i="8"/>
  <c r="U74" i="8"/>
  <c r="T74" i="8"/>
  <c r="O74" i="8"/>
  <c r="N74" i="8"/>
  <c r="M74" i="8"/>
  <c r="K74" i="8"/>
  <c r="I74" i="8"/>
  <c r="G74" i="8"/>
  <c r="U73" i="8"/>
  <c r="T73" i="8"/>
  <c r="O73" i="8"/>
  <c r="N73" i="8"/>
  <c r="M73" i="8"/>
  <c r="K73" i="8"/>
  <c r="I73" i="8"/>
  <c r="G73" i="8"/>
  <c r="U72" i="8"/>
  <c r="T72" i="8"/>
  <c r="O72" i="8"/>
  <c r="N72" i="8"/>
  <c r="M72" i="8"/>
  <c r="K72" i="8"/>
  <c r="I72" i="8"/>
  <c r="G72" i="8"/>
  <c r="U71" i="8"/>
  <c r="T71" i="8"/>
  <c r="O71" i="8"/>
  <c r="N71" i="8"/>
  <c r="M71" i="8"/>
  <c r="K71" i="8"/>
  <c r="I71" i="8"/>
  <c r="G71" i="8"/>
  <c r="S70" i="8"/>
  <c r="R70" i="8"/>
  <c r="T70" i="8" s="1"/>
  <c r="Q70" i="8"/>
  <c r="P70" i="8"/>
  <c r="L70" i="8"/>
  <c r="J70" i="8"/>
  <c r="U70" i="8" s="1"/>
  <c r="H70" i="8"/>
  <c r="F70" i="8"/>
  <c r="E70" i="8"/>
  <c r="D70" i="8"/>
  <c r="G70" i="8" s="1"/>
  <c r="U69" i="8"/>
  <c r="T69" i="8"/>
  <c r="O69" i="8"/>
  <c r="N69" i="8"/>
  <c r="M69" i="8"/>
  <c r="K69" i="8"/>
  <c r="I69" i="8"/>
  <c r="G69" i="8"/>
  <c r="U68" i="8"/>
  <c r="T68" i="8"/>
  <c r="O68" i="8"/>
  <c r="N68" i="8"/>
  <c r="M68" i="8"/>
  <c r="K68" i="8"/>
  <c r="I68" i="8"/>
  <c r="G68" i="8"/>
  <c r="U67" i="8"/>
  <c r="T67" i="8"/>
  <c r="O67" i="8"/>
  <c r="N67" i="8"/>
  <c r="M67" i="8"/>
  <c r="K67" i="8"/>
  <c r="I67" i="8"/>
  <c r="G67" i="8"/>
  <c r="U66" i="8"/>
  <c r="T66" i="8"/>
  <c r="O66" i="8"/>
  <c r="N66" i="8"/>
  <c r="M66" i="8"/>
  <c r="K66" i="8"/>
  <c r="I66" i="8"/>
  <c r="G66" i="8"/>
  <c r="U65" i="8"/>
  <c r="T65" i="8"/>
  <c r="O65" i="8"/>
  <c r="N65" i="8"/>
  <c r="M65" i="8"/>
  <c r="K65" i="8"/>
  <c r="I65" i="8"/>
  <c r="G65" i="8"/>
  <c r="U64" i="8"/>
  <c r="T64" i="8"/>
  <c r="O64" i="8"/>
  <c r="N64" i="8"/>
  <c r="M64" i="8"/>
  <c r="K64" i="8"/>
  <c r="I64" i="8"/>
  <c r="G64" i="8"/>
  <c r="U63" i="8"/>
  <c r="S63" i="8"/>
  <c r="R63" i="8"/>
  <c r="Q63" i="8"/>
  <c r="P63" i="8"/>
  <c r="L63" i="8"/>
  <c r="J63" i="8"/>
  <c r="H63" i="8"/>
  <c r="F63" i="8"/>
  <c r="E63" i="8"/>
  <c r="D63" i="8"/>
  <c r="U62" i="8"/>
  <c r="T62" i="8"/>
  <c r="O62" i="8"/>
  <c r="N62" i="8"/>
  <c r="M62" i="8"/>
  <c r="K62" i="8"/>
  <c r="I62" i="8"/>
  <c r="G62" i="8"/>
  <c r="U61" i="8"/>
  <c r="T61" i="8"/>
  <c r="O61" i="8"/>
  <c r="N61" i="8"/>
  <c r="M61" i="8"/>
  <c r="K61" i="8"/>
  <c r="I61" i="8"/>
  <c r="G61" i="8"/>
  <c r="U60" i="8"/>
  <c r="T60" i="8"/>
  <c r="O60" i="8"/>
  <c r="N60" i="8"/>
  <c r="M60" i="8"/>
  <c r="K60" i="8"/>
  <c r="I60" i="8"/>
  <c r="G60" i="8"/>
  <c r="U59" i="8"/>
  <c r="T59" i="8"/>
  <c r="N59" i="8"/>
  <c r="O59" i="8" s="1"/>
  <c r="M59" i="8"/>
  <c r="K59" i="8"/>
  <c r="I59" i="8"/>
  <c r="G59" i="8"/>
  <c r="S58" i="8"/>
  <c r="R58" i="8"/>
  <c r="Q58" i="8"/>
  <c r="P58" i="8"/>
  <c r="U58" i="8" s="1"/>
  <c r="L58" i="8"/>
  <c r="J58" i="8"/>
  <c r="H58" i="8"/>
  <c r="I58" i="8" s="1"/>
  <c r="F58" i="8"/>
  <c r="E58" i="8"/>
  <c r="D58" i="8"/>
  <c r="U57" i="8"/>
  <c r="T57" i="8"/>
  <c r="N57" i="8"/>
  <c r="O57" i="8" s="1"/>
  <c r="M57" i="8"/>
  <c r="K57" i="8"/>
  <c r="I57" i="8"/>
  <c r="G57" i="8"/>
  <c r="S54" i="8"/>
  <c r="R54" i="8"/>
  <c r="T54" i="8" s="1"/>
  <c r="Q54" i="8"/>
  <c r="P54" i="8"/>
  <c r="L54" i="8"/>
  <c r="J54" i="8"/>
  <c r="K54" i="8" s="1"/>
  <c r="H54" i="8"/>
  <c r="F54" i="8"/>
  <c r="E54" i="8"/>
  <c r="D54" i="8"/>
  <c r="G54" i="8" s="1"/>
  <c r="S53" i="8"/>
  <c r="R53" i="8"/>
  <c r="T53" i="8" s="1"/>
  <c r="Q53" i="8"/>
  <c r="P53" i="8"/>
  <c r="L53" i="8"/>
  <c r="J53" i="8"/>
  <c r="H53" i="8"/>
  <c r="F53" i="8"/>
  <c r="E53" i="8"/>
  <c r="D53" i="8"/>
  <c r="U52" i="8"/>
  <c r="T52" i="8"/>
  <c r="N52" i="8"/>
  <c r="O52" i="8" s="1"/>
  <c r="M52" i="8"/>
  <c r="K52" i="8"/>
  <c r="I52" i="8"/>
  <c r="G52" i="8"/>
  <c r="U51" i="8"/>
  <c r="T51" i="8"/>
  <c r="O51" i="8"/>
  <c r="N51" i="8"/>
  <c r="M51" i="8"/>
  <c r="K51" i="8"/>
  <c r="I51" i="8"/>
  <c r="G51" i="8"/>
  <c r="U50" i="8"/>
  <c r="T50" i="8"/>
  <c r="O50" i="8"/>
  <c r="N50" i="8"/>
  <c r="M50" i="8"/>
  <c r="K50" i="8"/>
  <c r="I50" i="8"/>
  <c r="G50" i="8"/>
  <c r="U49" i="8"/>
  <c r="T49" i="8"/>
  <c r="O49" i="8"/>
  <c r="N49" i="8"/>
  <c r="M49" i="8"/>
  <c r="K49" i="8"/>
  <c r="I49" i="8"/>
  <c r="G49" i="8"/>
  <c r="U48" i="8"/>
  <c r="T48" i="8"/>
  <c r="O48" i="8"/>
  <c r="N48" i="8"/>
  <c r="M48" i="8"/>
  <c r="K48" i="8"/>
  <c r="I48" i="8"/>
  <c r="G48" i="8"/>
  <c r="S47" i="8"/>
  <c r="T47" i="8" s="1"/>
  <c r="R47" i="8"/>
  <c r="Q47" i="8"/>
  <c r="P47" i="8"/>
  <c r="L47" i="8"/>
  <c r="J47" i="8"/>
  <c r="K47" i="8" s="1"/>
  <c r="H47" i="8"/>
  <c r="F47" i="8"/>
  <c r="E47" i="8"/>
  <c r="D47" i="8"/>
  <c r="U46" i="8"/>
  <c r="T46" i="8"/>
  <c r="N46" i="8"/>
  <c r="O46" i="8" s="1"/>
  <c r="M46" i="8"/>
  <c r="K46" i="8"/>
  <c r="I46" i="8"/>
  <c r="G46" i="8"/>
  <c r="U45" i="8"/>
  <c r="T45" i="8"/>
  <c r="O45" i="8"/>
  <c r="N45" i="8"/>
  <c r="M45" i="8"/>
  <c r="K45" i="8"/>
  <c r="I45" i="8"/>
  <c r="G45" i="8"/>
  <c r="U44" i="8"/>
  <c r="T44" i="8"/>
  <c r="O44" i="8"/>
  <c r="N44" i="8"/>
  <c r="M44" i="8"/>
  <c r="K44" i="8"/>
  <c r="I44" i="8"/>
  <c r="G44" i="8"/>
  <c r="U43" i="8"/>
  <c r="T43" i="8"/>
  <c r="N43" i="8"/>
  <c r="O43" i="8" s="1"/>
  <c r="M43" i="8"/>
  <c r="K43" i="8"/>
  <c r="I43" i="8"/>
  <c r="G43" i="8"/>
  <c r="U42" i="8"/>
  <c r="T42" i="8"/>
  <c r="O42" i="8"/>
  <c r="N42" i="8"/>
  <c r="M42" i="8"/>
  <c r="K42" i="8"/>
  <c r="I42" i="8"/>
  <c r="G42" i="8"/>
  <c r="U41" i="8"/>
  <c r="T41" i="8"/>
  <c r="O41" i="8"/>
  <c r="N41" i="8"/>
  <c r="M41" i="8"/>
  <c r="K41" i="8"/>
  <c r="I41" i="8"/>
  <c r="G41" i="8"/>
  <c r="S40" i="8"/>
  <c r="R40" i="8"/>
  <c r="T40" i="8" s="1"/>
  <c r="Q40" i="8"/>
  <c r="P40" i="8"/>
  <c r="U40" i="8" s="1"/>
  <c r="L40" i="8"/>
  <c r="J40" i="8"/>
  <c r="H40" i="8"/>
  <c r="F40" i="8"/>
  <c r="E40" i="8"/>
  <c r="D40" i="8"/>
  <c r="U39" i="8"/>
  <c r="T39" i="8"/>
  <c r="N39" i="8"/>
  <c r="O39" i="8" s="1"/>
  <c r="M39" i="8"/>
  <c r="K39" i="8"/>
  <c r="I39" i="8"/>
  <c r="G39" i="8"/>
  <c r="U38" i="8"/>
  <c r="T38" i="8"/>
  <c r="O38" i="8"/>
  <c r="N38" i="8"/>
  <c r="M38" i="8"/>
  <c r="K38" i="8"/>
  <c r="I38" i="8"/>
  <c r="G38" i="8"/>
  <c r="U37" i="8"/>
  <c r="T37" i="8"/>
  <c r="O37" i="8"/>
  <c r="N37" i="8"/>
  <c r="M37" i="8"/>
  <c r="K37" i="8"/>
  <c r="I37" i="8"/>
  <c r="G37" i="8"/>
  <c r="U36" i="8"/>
  <c r="T36" i="8"/>
  <c r="O36" i="8"/>
  <c r="N36" i="8"/>
  <c r="M36" i="8"/>
  <c r="K36" i="8"/>
  <c r="I36" i="8"/>
  <c r="G36" i="8"/>
  <c r="S35" i="8"/>
  <c r="R35" i="8"/>
  <c r="Q35" i="8"/>
  <c r="P35" i="8"/>
  <c r="U35" i="8" s="1"/>
  <c r="L35" i="8"/>
  <c r="J35" i="8"/>
  <c r="H35" i="8"/>
  <c r="F35" i="8"/>
  <c r="N35" i="8" s="1"/>
  <c r="O35" i="8" s="1"/>
  <c r="E35" i="8"/>
  <c r="M35" i="8" s="1"/>
  <c r="D35" i="8"/>
  <c r="G35" i="8" s="1"/>
  <c r="U34" i="8"/>
  <c r="T34" i="8"/>
  <c r="N34" i="8"/>
  <c r="O34" i="8" s="1"/>
  <c r="M34" i="8"/>
  <c r="K34" i="8"/>
  <c r="I34" i="8"/>
  <c r="G34" i="8"/>
  <c r="U33" i="8"/>
  <c r="T33" i="8"/>
  <c r="O33" i="8"/>
  <c r="N33" i="8"/>
  <c r="M33" i="8"/>
  <c r="K33" i="8"/>
  <c r="I33" i="8"/>
  <c r="G33" i="8"/>
  <c r="U32" i="8"/>
  <c r="T32" i="8"/>
  <c r="O32" i="8"/>
  <c r="N32" i="8"/>
  <c r="M32" i="8"/>
  <c r="K32" i="8"/>
  <c r="I32" i="8"/>
  <c r="G32" i="8"/>
  <c r="U31" i="8"/>
  <c r="T31" i="8"/>
  <c r="O31" i="8"/>
  <c r="N31" i="8"/>
  <c r="M31" i="8"/>
  <c r="K31" i="8"/>
  <c r="I31" i="8"/>
  <c r="G31" i="8"/>
  <c r="U30" i="8"/>
  <c r="T30" i="8"/>
  <c r="O30" i="8"/>
  <c r="N30" i="8"/>
  <c r="M30" i="8"/>
  <c r="K30" i="8"/>
  <c r="I30" i="8"/>
  <c r="G30" i="8"/>
  <c r="U29" i="8"/>
  <c r="T29" i="8"/>
  <c r="N29" i="8"/>
  <c r="O29" i="8" s="1"/>
  <c r="M29" i="8"/>
  <c r="K29" i="8"/>
  <c r="I29" i="8"/>
  <c r="G29" i="8"/>
  <c r="U28" i="8"/>
  <c r="T28" i="8"/>
  <c r="N28" i="8"/>
  <c r="O28" i="8" s="1"/>
  <c r="M28" i="8"/>
  <c r="K28" i="8"/>
  <c r="I28" i="8"/>
  <c r="G28" i="8"/>
  <c r="S27" i="8"/>
  <c r="R27" i="8"/>
  <c r="Q27" i="8"/>
  <c r="P27" i="8"/>
  <c r="L27" i="8"/>
  <c r="J27" i="8"/>
  <c r="H27" i="8"/>
  <c r="F27" i="8"/>
  <c r="N27" i="8" s="1"/>
  <c r="E27" i="8"/>
  <c r="D27" i="8"/>
  <c r="U26" i="8"/>
  <c r="T26" i="8"/>
  <c r="O26" i="8"/>
  <c r="N26" i="8"/>
  <c r="M26" i="8"/>
  <c r="K26" i="8"/>
  <c r="I26" i="8"/>
  <c r="G26" i="8"/>
  <c r="U25" i="8"/>
  <c r="T25" i="8"/>
  <c r="O25" i="8"/>
  <c r="N25" i="8"/>
  <c r="M25" i="8"/>
  <c r="K25" i="8"/>
  <c r="I25" i="8"/>
  <c r="G25" i="8"/>
  <c r="U24" i="8"/>
  <c r="T24" i="8"/>
  <c r="O24" i="8"/>
  <c r="N24" i="8"/>
  <c r="M24" i="8"/>
  <c r="K24" i="8"/>
  <c r="I24" i="8"/>
  <c r="G24" i="8"/>
  <c r="U23" i="8"/>
  <c r="T23" i="8"/>
  <c r="O23" i="8"/>
  <c r="N23" i="8"/>
  <c r="M23" i="8"/>
  <c r="K23" i="8"/>
  <c r="I23" i="8"/>
  <c r="G23" i="8"/>
  <c r="U22" i="8"/>
  <c r="T22" i="8"/>
  <c r="O22" i="8"/>
  <c r="N22" i="8"/>
  <c r="M22" i="8"/>
  <c r="K22" i="8"/>
  <c r="I22" i="8"/>
  <c r="G22" i="8"/>
  <c r="U21" i="8"/>
  <c r="T21" i="8"/>
  <c r="O21" i="8"/>
  <c r="N21" i="8"/>
  <c r="M21" i="8"/>
  <c r="K21" i="8"/>
  <c r="I21" i="8"/>
  <c r="G21" i="8"/>
  <c r="U20" i="8"/>
  <c r="T20" i="8"/>
  <c r="O20" i="8"/>
  <c r="N20" i="8"/>
  <c r="M20" i="8"/>
  <c r="K20" i="8"/>
  <c r="I20" i="8"/>
  <c r="G20" i="8"/>
  <c r="U19" i="8"/>
  <c r="S19" i="8"/>
  <c r="T19" i="8" s="1"/>
  <c r="R19" i="8"/>
  <c r="Q19" i="8"/>
  <c r="P19" i="8"/>
  <c r="L19" i="8"/>
  <c r="J19" i="8"/>
  <c r="K19" i="8" s="1"/>
  <c r="H19" i="8"/>
  <c r="F19" i="8"/>
  <c r="E19" i="8"/>
  <c r="D19" i="8"/>
  <c r="U18" i="8"/>
  <c r="T18" i="8"/>
  <c r="N18" i="8"/>
  <c r="O18" i="8" s="1"/>
  <c r="M18" i="8"/>
  <c r="K18" i="8"/>
  <c r="I18" i="8"/>
  <c r="G18" i="8"/>
  <c r="U17" i="8"/>
  <c r="T17" i="8"/>
  <c r="N17" i="8"/>
  <c r="O17" i="8" s="1"/>
  <c r="M17" i="8"/>
  <c r="K17" i="8"/>
  <c r="I17" i="8"/>
  <c r="G17" i="8"/>
  <c r="U16" i="8"/>
  <c r="T16" i="8"/>
  <c r="N16" i="8"/>
  <c r="O16" i="8" s="1"/>
  <c r="M16" i="8"/>
  <c r="K16" i="8"/>
  <c r="I16" i="8"/>
  <c r="G16" i="8"/>
  <c r="U15" i="8"/>
  <c r="T15" i="8"/>
  <c r="O15" i="8"/>
  <c r="N15" i="8"/>
  <c r="M15" i="8"/>
  <c r="K15" i="8"/>
  <c r="I15" i="8"/>
  <c r="G15" i="8"/>
  <c r="U14" i="8"/>
  <c r="T14" i="8"/>
  <c r="N14" i="8"/>
  <c r="O14" i="8" s="1"/>
  <c r="M14" i="8"/>
  <c r="K14" i="8"/>
  <c r="I14" i="8"/>
  <c r="G14" i="8"/>
  <c r="U13" i="8"/>
  <c r="T13" i="8"/>
  <c r="N13" i="8"/>
  <c r="O13" i="8" s="1"/>
  <c r="M13" i="8"/>
  <c r="K13" i="8"/>
  <c r="I13" i="8"/>
  <c r="G13" i="8"/>
  <c r="U12" i="8"/>
  <c r="T12" i="8"/>
  <c r="N12" i="8"/>
  <c r="O12" i="8" s="1"/>
  <c r="M12" i="8"/>
  <c r="K12" i="8"/>
  <c r="I12" i="8"/>
  <c r="G12" i="8"/>
  <c r="U11" i="8"/>
  <c r="T11" i="8"/>
  <c r="N11" i="8"/>
  <c r="O11" i="8" s="1"/>
  <c r="M11" i="8"/>
  <c r="K11" i="8"/>
  <c r="I11" i="8"/>
  <c r="G11" i="8"/>
  <c r="U10" i="8"/>
  <c r="S10" i="8"/>
  <c r="R10" i="8"/>
  <c r="T10" i="8" s="1"/>
  <c r="Q10" i="8"/>
  <c r="P10" i="8"/>
  <c r="L10" i="8"/>
  <c r="J10" i="8"/>
  <c r="H10" i="8"/>
  <c r="F10" i="8"/>
  <c r="G10" i="8" s="1"/>
  <c r="E10" i="8"/>
  <c r="K10" i="8" s="1"/>
  <c r="D10" i="8"/>
  <c r="U9" i="8"/>
  <c r="T9" i="8"/>
  <c r="N9" i="8"/>
  <c r="O9" i="8" s="1"/>
  <c r="M9" i="8"/>
  <c r="K9" i="8"/>
  <c r="I9" i="8"/>
  <c r="G9" i="8"/>
  <c r="U8" i="8"/>
  <c r="T8" i="8"/>
  <c r="N8" i="8"/>
  <c r="O8" i="8" s="1"/>
  <c r="M8" i="8"/>
  <c r="K8" i="8"/>
  <c r="I8" i="8"/>
  <c r="G8" i="8"/>
  <c r="S339" i="7"/>
  <c r="R339" i="7"/>
  <c r="Q339" i="7"/>
  <c r="P339" i="7"/>
  <c r="L339" i="7"/>
  <c r="J339" i="7"/>
  <c r="U339" i="7" s="1"/>
  <c r="H339" i="7"/>
  <c r="F339" i="7"/>
  <c r="E339" i="7"/>
  <c r="D339" i="7"/>
  <c r="S338" i="7"/>
  <c r="R338" i="7"/>
  <c r="Q338" i="7"/>
  <c r="P338" i="7"/>
  <c r="U338" i="7" s="1"/>
  <c r="L338" i="7"/>
  <c r="J338" i="7"/>
  <c r="H338" i="7"/>
  <c r="F338" i="7"/>
  <c r="E338" i="7"/>
  <c r="K338" i="7" s="1"/>
  <c r="D338" i="7"/>
  <c r="I338" i="7" s="1"/>
  <c r="S337" i="7"/>
  <c r="R337" i="7"/>
  <c r="T337" i="7" s="1"/>
  <c r="Q337" i="7"/>
  <c r="P337" i="7"/>
  <c r="L337" i="7"/>
  <c r="J337" i="7"/>
  <c r="I337" i="7"/>
  <c r="H337" i="7"/>
  <c r="F337" i="7"/>
  <c r="G337" i="7" s="1"/>
  <c r="E337" i="7"/>
  <c r="M337" i="7" s="1"/>
  <c r="D337" i="7"/>
  <c r="U336" i="7"/>
  <c r="T336" i="7"/>
  <c r="O336" i="7"/>
  <c r="N336" i="7"/>
  <c r="M336" i="7"/>
  <c r="K336" i="7"/>
  <c r="I336" i="7"/>
  <c r="G336" i="7"/>
  <c r="U335" i="7"/>
  <c r="T335" i="7"/>
  <c r="O335" i="7"/>
  <c r="N335" i="7"/>
  <c r="M335" i="7"/>
  <c r="K335" i="7"/>
  <c r="I335" i="7"/>
  <c r="G335" i="7"/>
  <c r="U334" i="7"/>
  <c r="T334" i="7"/>
  <c r="O334" i="7"/>
  <c r="N334" i="7"/>
  <c r="M334" i="7"/>
  <c r="K334" i="7"/>
  <c r="I334" i="7"/>
  <c r="G334" i="7"/>
  <c r="U333" i="7"/>
  <c r="T333" i="7"/>
  <c r="O333" i="7"/>
  <c r="N333" i="7"/>
  <c r="M333" i="7"/>
  <c r="K333" i="7"/>
  <c r="I333" i="7"/>
  <c r="G333" i="7"/>
  <c r="S332" i="7"/>
  <c r="R332" i="7"/>
  <c r="T332" i="7" s="1"/>
  <c r="Q332" i="7"/>
  <c r="P332" i="7"/>
  <c r="U332" i="7" s="1"/>
  <c r="L332" i="7"/>
  <c r="J332" i="7"/>
  <c r="H332" i="7"/>
  <c r="F332" i="7"/>
  <c r="E332" i="7"/>
  <c r="D332" i="7"/>
  <c r="G332" i="7" s="1"/>
  <c r="U331" i="7"/>
  <c r="T331" i="7"/>
  <c r="O331" i="7"/>
  <c r="N331" i="7"/>
  <c r="M331" i="7"/>
  <c r="K331" i="7"/>
  <c r="I331" i="7"/>
  <c r="G331" i="7"/>
  <c r="U330" i="7"/>
  <c r="T330" i="7"/>
  <c r="O330" i="7"/>
  <c r="N330" i="7"/>
  <c r="M330" i="7"/>
  <c r="K330" i="7"/>
  <c r="I330" i="7"/>
  <c r="G330" i="7"/>
  <c r="U329" i="7"/>
  <c r="T329" i="7"/>
  <c r="O329" i="7"/>
  <c r="N329" i="7"/>
  <c r="M329" i="7"/>
  <c r="K329" i="7"/>
  <c r="I329" i="7"/>
  <c r="G329" i="7"/>
  <c r="U328" i="7"/>
  <c r="T328" i="7"/>
  <c r="O328" i="7"/>
  <c r="N328" i="7"/>
  <c r="M328" i="7"/>
  <c r="K328" i="7"/>
  <c r="I328" i="7"/>
  <c r="G328" i="7"/>
  <c r="U327" i="7"/>
  <c r="T327" i="7"/>
  <c r="O327" i="7"/>
  <c r="N327" i="7"/>
  <c r="M327" i="7"/>
  <c r="K327" i="7"/>
  <c r="I327" i="7"/>
  <c r="G327" i="7"/>
  <c r="U326" i="7"/>
  <c r="T326" i="7"/>
  <c r="O326" i="7"/>
  <c r="N326" i="7"/>
  <c r="M326" i="7"/>
  <c r="K326" i="7"/>
  <c r="I326" i="7"/>
  <c r="G326" i="7"/>
  <c r="U325" i="7"/>
  <c r="T325" i="7"/>
  <c r="O325" i="7"/>
  <c r="N325" i="7"/>
  <c r="M325" i="7"/>
  <c r="K325" i="7"/>
  <c r="I325" i="7"/>
  <c r="G325" i="7"/>
  <c r="U324" i="7"/>
  <c r="T324" i="7"/>
  <c r="O324" i="7"/>
  <c r="N324" i="7"/>
  <c r="M324" i="7"/>
  <c r="K324" i="7"/>
  <c r="I324" i="7"/>
  <c r="G324" i="7"/>
  <c r="S323" i="7"/>
  <c r="T323" i="7" s="1"/>
  <c r="R323" i="7"/>
  <c r="Q323" i="7"/>
  <c r="P323" i="7"/>
  <c r="L323" i="7"/>
  <c r="J323" i="7"/>
  <c r="K323" i="7" s="1"/>
  <c r="H323" i="7"/>
  <c r="F323" i="7"/>
  <c r="N323" i="7" s="1"/>
  <c r="E323" i="7"/>
  <c r="D323" i="7"/>
  <c r="U322" i="7"/>
  <c r="T322" i="7"/>
  <c r="O322" i="7"/>
  <c r="N322" i="7"/>
  <c r="M322" i="7"/>
  <c r="K322" i="7"/>
  <c r="I322" i="7"/>
  <c r="G322" i="7"/>
  <c r="U321" i="7"/>
  <c r="T321" i="7"/>
  <c r="N321" i="7"/>
  <c r="O321" i="7" s="1"/>
  <c r="M321" i="7"/>
  <c r="K321" i="7"/>
  <c r="I321" i="7"/>
  <c r="G321" i="7"/>
  <c r="U320" i="7"/>
  <c r="T320" i="7"/>
  <c r="N320" i="7"/>
  <c r="O320" i="7" s="1"/>
  <c r="M320" i="7"/>
  <c r="K320" i="7"/>
  <c r="I320" i="7"/>
  <c r="G320" i="7"/>
  <c r="U319" i="7"/>
  <c r="T319" i="7"/>
  <c r="N319" i="7"/>
  <c r="O319" i="7" s="1"/>
  <c r="M319" i="7"/>
  <c r="K319" i="7"/>
  <c r="I319" i="7"/>
  <c r="G319" i="7"/>
  <c r="U318" i="7"/>
  <c r="T318" i="7"/>
  <c r="N318" i="7"/>
  <c r="O318" i="7" s="1"/>
  <c r="M318" i="7"/>
  <c r="K318" i="7"/>
  <c r="I318" i="7"/>
  <c r="G318" i="7"/>
  <c r="U317" i="7"/>
  <c r="T317" i="7"/>
  <c r="S317" i="7"/>
  <c r="R317" i="7"/>
  <c r="Q317" i="7"/>
  <c r="P317" i="7"/>
  <c r="L317" i="7"/>
  <c r="J317" i="7"/>
  <c r="H317" i="7"/>
  <c r="G317" i="7"/>
  <c r="F317" i="7"/>
  <c r="E317" i="7"/>
  <c r="D317" i="7"/>
  <c r="U316" i="7"/>
  <c r="T316" i="7"/>
  <c r="O316" i="7"/>
  <c r="N316" i="7"/>
  <c r="M316" i="7"/>
  <c r="K316" i="7"/>
  <c r="I316" i="7"/>
  <c r="G316" i="7"/>
  <c r="U315" i="7"/>
  <c r="T315" i="7"/>
  <c r="N315" i="7"/>
  <c r="O315" i="7" s="1"/>
  <c r="M315" i="7"/>
  <c r="K315" i="7"/>
  <c r="I315" i="7"/>
  <c r="G315" i="7"/>
  <c r="U314" i="7"/>
  <c r="T314" i="7"/>
  <c r="N314" i="7"/>
  <c r="O314" i="7" s="1"/>
  <c r="M314" i="7"/>
  <c r="K314" i="7"/>
  <c r="I314" i="7"/>
  <c r="G314" i="7"/>
  <c r="U313" i="7"/>
  <c r="T313" i="7"/>
  <c r="N313" i="7"/>
  <c r="O313" i="7" s="1"/>
  <c r="M313" i="7"/>
  <c r="K313" i="7"/>
  <c r="I313" i="7"/>
  <c r="G313" i="7"/>
  <c r="U312" i="7"/>
  <c r="T312" i="7"/>
  <c r="N312" i="7"/>
  <c r="O312" i="7" s="1"/>
  <c r="M312" i="7"/>
  <c r="K312" i="7"/>
  <c r="I312" i="7"/>
  <c r="G312" i="7"/>
  <c r="U311" i="7"/>
  <c r="T311" i="7"/>
  <c r="N311" i="7"/>
  <c r="O311" i="7" s="1"/>
  <c r="M311" i="7"/>
  <c r="K311" i="7"/>
  <c r="I311" i="7"/>
  <c r="G311" i="7"/>
  <c r="S310" i="7"/>
  <c r="R310" i="7"/>
  <c r="Q310" i="7"/>
  <c r="P310" i="7"/>
  <c r="L310" i="7"/>
  <c r="J310" i="7"/>
  <c r="H310" i="7"/>
  <c r="I310" i="7" s="1"/>
  <c r="G310" i="7"/>
  <c r="F310" i="7"/>
  <c r="E310" i="7"/>
  <c r="M310" i="7" s="1"/>
  <c r="D310" i="7"/>
  <c r="U309" i="7"/>
  <c r="T309" i="7"/>
  <c r="O309" i="7"/>
  <c r="N309" i="7"/>
  <c r="M309" i="7"/>
  <c r="K309" i="7"/>
  <c r="I309" i="7"/>
  <c r="G309" i="7"/>
  <c r="U308" i="7"/>
  <c r="T308" i="7"/>
  <c r="N308" i="7"/>
  <c r="O308" i="7" s="1"/>
  <c r="M308" i="7"/>
  <c r="K308" i="7"/>
  <c r="I308" i="7"/>
  <c r="G308" i="7"/>
  <c r="U307" i="7"/>
  <c r="T307" i="7"/>
  <c r="N307" i="7"/>
  <c r="O307" i="7" s="1"/>
  <c r="M307" i="7"/>
  <c r="K307" i="7"/>
  <c r="I307" i="7"/>
  <c r="G307" i="7"/>
  <c r="U306" i="7"/>
  <c r="T306" i="7"/>
  <c r="N306" i="7"/>
  <c r="O306" i="7" s="1"/>
  <c r="M306" i="7"/>
  <c r="K306" i="7"/>
  <c r="I306" i="7"/>
  <c r="G306" i="7"/>
  <c r="U305" i="7"/>
  <c r="T305" i="7"/>
  <c r="N305" i="7"/>
  <c r="O305" i="7" s="1"/>
  <c r="M305" i="7"/>
  <c r="K305" i="7"/>
  <c r="I305" i="7"/>
  <c r="G305" i="7"/>
  <c r="U304" i="7"/>
  <c r="T304" i="7"/>
  <c r="N304" i="7"/>
  <c r="O304" i="7" s="1"/>
  <c r="M304" i="7"/>
  <c r="K304" i="7"/>
  <c r="I304" i="7"/>
  <c r="G304" i="7"/>
  <c r="S303" i="7"/>
  <c r="R303" i="7"/>
  <c r="Q303" i="7"/>
  <c r="P303" i="7"/>
  <c r="U303" i="7" s="1"/>
  <c r="L303" i="7"/>
  <c r="J303" i="7"/>
  <c r="H303" i="7"/>
  <c r="F303" i="7"/>
  <c r="E303" i="7"/>
  <c r="D303" i="7"/>
  <c r="G303" i="7" s="1"/>
  <c r="U302" i="7"/>
  <c r="T302" i="7"/>
  <c r="O302" i="7"/>
  <c r="N302" i="7"/>
  <c r="M302" i="7"/>
  <c r="K302" i="7"/>
  <c r="I302" i="7"/>
  <c r="G302" i="7"/>
  <c r="U299" i="7"/>
  <c r="S299" i="7"/>
  <c r="T299" i="7" s="1"/>
  <c r="R299" i="7"/>
  <c r="Q299" i="7"/>
  <c r="P299" i="7"/>
  <c r="L299" i="7"/>
  <c r="J299" i="7"/>
  <c r="H299" i="7"/>
  <c r="F299" i="7"/>
  <c r="N299" i="7" s="1"/>
  <c r="E299" i="7"/>
  <c r="D299" i="7"/>
  <c r="S298" i="7"/>
  <c r="R298" i="7"/>
  <c r="T298" i="7" s="1"/>
  <c r="Q298" i="7"/>
  <c r="P298" i="7"/>
  <c r="U298" i="7" s="1"/>
  <c r="L298" i="7"/>
  <c r="J298" i="7"/>
  <c r="H298" i="7"/>
  <c r="F298" i="7"/>
  <c r="E298" i="7"/>
  <c r="D298" i="7"/>
  <c r="U297" i="7"/>
  <c r="T297" i="7"/>
  <c r="N297" i="7"/>
  <c r="O297" i="7" s="1"/>
  <c r="M297" i="7"/>
  <c r="K297" i="7"/>
  <c r="I297" i="7"/>
  <c r="G297" i="7"/>
  <c r="U296" i="7"/>
  <c r="T296" i="7"/>
  <c r="O296" i="7"/>
  <c r="N296" i="7"/>
  <c r="M296" i="7"/>
  <c r="K296" i="7"/>
  <c r="I296" i="7"/>
  <c r="G296" i="7"/>
  <c r="U295" i="7"/>
  <c r="T295" i="7"/>
  <c r="N295" i="7"/>
  <c r="O295" i="7" s="1"/>
  <c r="M295" i="7"/>
  <c r="K295" i="7"/>
  <c r="I295" i="7"/>
  <c r="G295" i="7"/>
  <c r="U294" i="7"/>
  <c r="T294" i="7"/>
  <c r="O294" i="7"/>
  <c r="N294" i="7"/>
  <c r="M294" i="7"/>
  <c r="K294" i="7"/>
  <c r="I294" i="7"/>
  <c r="G294" i="7"/>
  <c r="U293" i="7"/>
  <c r="T293" i="7"/>
  <c r="N293" i="7"/>
  <c r="O293" i="7" s="1"/>
  <c r="M293" i="7"/>
  <c r="K293" i="7"/>
  <c r="I293" i="7"/>
  <c r="G293" i="7"/>
  <c r="S292" i="7"/>
  <c r="R292" i="7"/>
  <c r="T292" i="7" s="1"/>
  <c r="Q292" i="7"/>
  <c r="P292" i="7"/>
  <c r="U292" i="7" s="1"/>
  <c r="L292" i="7"/>
  <c r="J292" i="7"/>
  <c r="I292" i="7"/>
  <c r="H292" i="7"/>
  <c r="F292" i="7"/>
  <c r="E292" i="7"/>
  <c r="M292" i="7" s="1"/>
  <c r="D292" i="7"/>
  <c r="U291" i="7"/>
  <c r="T291" i="7"/>
  <c r="O291" i="7"/>
  <c r="N291" i="7"/>
  <c r="M291" i="7"/>
  <c r="K291" i="7"/>
  <c r="I291" i="7"/>
  <c r="G291" i="7"/>
  <c r="U290" i="7"/>
  <c r="T290" i="7"/>
  <c r="O290" i="7"/>
  <c r="N290" i="7"/>
  <c r="M290" i="7"/>
  <c r="K290" i="7"/>
  <c r="I290" i="7"/>
  <c r="G290" i="7"/>
  <c r="U289" i="7"/>
  <c r="T289" i="7"/>
  <c r="O289" i="7"/>
  <c r="N289" i="7"/>
  <c r="M289" i="7"/>
  <c r="K289" i="7"/>
  <c r="I289" i="7"/>
  <c r="G289" i="7"/>
  <c r="U288" i="7"/>
  <c r="T288" i="7"/>
  <c r="O288" i="7"/>
  <c r="N288" i="7"/>
  <c r="M288" i="7"/>
  <c r="K288" i="7"/>
  <c r="I288" i="7"/>
  <c r="G288" i="7"/>
  <c r="U287" i="7"/>
  <c r="T287" i="7"/>
  <c r="O287" i="7"/>
  <c r="N287" i="7"/>
  <c r="M287" i="7"/>
  <c r="K287" i="7"/>
  <c r="I287" i="7"/>
  <c r="G287" i="7"/>
  <c r="U286" i="7"/>
  <c r="T286" i="7"/>
  <c r="O286" i="7"/>
  <c r="N286" i="7"/>
  <c r="M286" i="7"/>
  <c r="K286" i="7"/>
  <c r="I286" i="7"/>
  <c r="G286" i="7"/>
  <c r="S285" i="7"/>
  <c r="R285" i="7"/>
  <c r="T285" i="7" s="1"/>
  <c r="Q285" i="7"/>
  <c r="P285" i="7"/>
  <c r="U285" i="7" s="1"/>
  <c r="L285" i="7"/>
  <c r="J285" i="7"/>
  <c r="H285" i="7"/>
  <c r="F285" i="7"/>
  <c r="N285" i="7" s="1"/>
  <c r="O285" i="7" s="1"/>
  <c r="E285" i="7"/>
  <c r="K285" i="7" s="1"/>
  <c r="D285" i="7"/>
  <c r="U284" i="7"/>
  <c r="T284" i="7"/>
  <c r="O284" i="7"/>
  <c r="N284" i="7"/>
  <c r="M284" i="7"/>
  <c r="K284" i="7"/>
  <c r="I284" i="7"/>
  <c r="G284" i="7"/>
  <c r="U283" i="7"/>
  <c r="T283" i="7"/>
  <c r="O283" i="7"/>
  <c r="N283" i="7"/>
  <c r="M283" i="7"/>
  <c r="K283" i="7"/>
  <c r="I283" i="7"/>
  <c r="G283" i="7"/>
  <c r="U282" i="7"/>
  <c r="T282" i="7"/>
  <c r="O282" i="7"/>
  <c r="N282" i="7"/>
  <c r="M282" i="7"/>
  <c r="K282" i="7"/>
  <c r="I282" i="7"/>
  <c r="G282" i="7"/>
  <c r="U281" i="7"/>
  <c r="T281" i="7"/>
  <c r="O281" i="7"/>
  <c r="N281" i="7"/>
  <c r="M281" i="7"/>
  <c r="K281" i="7"/>
  <c r="I281" i="7"/>
  <c r="G281" i="7"/>
  <c r="U280" i="7"/>
  <c r="T280" i="7"/>
  <c r="O280" i="7"/>
  <c r="N280" i="7"/>
  <c r="M280" i="7"/>
  <c r="K280" i="7"/>
  <c r="I280" i="7"/>
  <c r="G280" i="7"/>
  <c r="U279" i="7"/>
  <c r="T279" i="7"/>
  <c r="O279" i="7"/>
  <c r="N279" i="7"/>
  <c r="M279" i="7"/>
  <c r="K279" i="7"/>
  <c r="I279" i="7"/>
  <c r="G279" i="7"/>
  <c r="U278" i="7"/>
  <c r="T278" i="7"/>
  <c r="O278" i="7"/>
  <c r="N278" i="7"/>
  <c r="M278" i="7"/>
  <c r="K278" i="7"/>
  <c r="I278" i="7"/>
  <c r="G278" i="7"/>
  <c r="U277" i="7"/>
  <c r="T277" i="7"/>
  <c r="O277" i="7"/>
  <c r="N277" i="7"/>
  <c r="M277" i="7"/>
  <c r="K277" i="7"/>
  <c r="I277" i="7"/>
  <c r="G277" i="7"/>
  <c r="U276" i="7"/>
  <c r="T276" i="7"/>
  <c r="O276" i="7"/>
  <c r="N276" i="7"/>
  <c r="M276" i="7"/>
  <c r="K276" i="7"/>
  <c r="I276" i="7"/>
  <c r="G276" i="7"/>
  <c r="U275" i="7"/>
  <c r="S275" i="7"/>
  <c r="T275" i="7" s="1"/>
  <c r="R275" i="7"/>
  <c r="Q275" i="7"/>
  <c r="P275" i="7"/>
  <c r="M275" i="7"/>
  <c r="L275" i="7"/>
  <c r="J275" i="7"/>
  <c r="K275" i="7" s="1"/>
  <c r="H275" i="7"/>
  <c r="F275" i="7"/>
  <c r="E275" i="7"/>
  <c r="D275" i="7"/>
  <c r="U274" i="7"/>
  <c r="T274" i="7"/>
  <c r="N274" i="7"/>
  <c r="O274" i="7" s="1"/>
  <c r="M274" i="7"/>
  <c r="K274" i="7"/>
  <c r="I274" i="7"/>
  <c r="G274" i="7"/>
  <c r="U273" i="7"/>
  <c r="T273" i="7"/>
  <c r="O273" i="7"/>
  <c r="N273" i="7"/>
  <c r="M273" i="7"/>
  <c r="K273" i="7"/>
  <c r="I273" i="7"/>
  <c r="G273" i="7"/>
  <c r="U272" i="7"/>
  <c r="T272" i="7"/>
  <c r="O272" i="7"/>
  <c r="N272" i="7"/>
  <c r="M272" i="7"/>
  <c r="K272" i="7"/>
  <c r="I272" i="7"/>
  <c r="G272" i="7"/>
  <c r="U271" i="7"/>
  <c r="T271" i="7"/>
  <c r="O271" i="7"/>
  <c r="N271" i="7"/>
  <c r="M271" i="7"/>
  <c r="K271" i="7"/>
  <c r="I271" i="7"/>
  <c r="G271" i="7"/>
  <c r="U270" i="7"/>
  <c r="T270" i="7"/>
  <c r="O270" i="7"/>
  <c r="N270" i="7"/>
  <c r="M270" i="7"/>
  <c r="K270" i="7"/>
  <c r="I270" i="7"/>
  <c r="G270" i="7"/>
  <c r="U269" i="7"/>
  <c r="T269" i="7"/>
  <c r="O269" i="7"/>
  <c r="N269" i="7"/>
  <c r="M269" i="7"/>
  <c r="K269" i="7"/>
  <c r="I269" i="7"/>
  <c r="G269" i="7"/>
  <c r="U268" i="7"/>
  <c r="T268" i="7"/>
  <c r="N268" i="7"/>
  <c r="O268" i="7" s="1"/>
  <c r="M268" i="7"/>
  <c r="K268" i="7"/>
  <c r="I268" i="7"/>
  <c r="G268" i="7"/>
  <c r="S267" i="7"/>
  <c r="R267" i="7"/>
  <c r="T267" i="7" s="1"/>
  <c r="Q267" i="7"/>
  <c r="P267" i="7"/>
  <c r="U267" i="7" s="1"/>
  <c r="M267" i="7"/>
  <c r="L267" i="7"/>
  <c r="J267" i="7"/>
  <c r="H267" i="7"/>
  <c r="F267" i="7"/>
  <c r="N267" i="7" s="1"/>
  <c r="E267" i="7"/>
  <c r="K267" i="7" s="1"/>
  <c r="D267" i="7"/>
  <c r="G267" i="7" s="1"/>
  <c r="U266" i="7"/>
  <c r="T266" i="7"/>
  <c r="N266" i="7"/>
  <c r="O266" i="7" s="1"/>
  <c r="M266" i="7"/>
  <c r="K266" i="7"/>
  <c r="I266" i="7"/>
  <c r="G266" i="7"/>
  <c r="U265" i="7"/>
  <c r="T265" i="7"/>
  <c r="N265" i="7"/>
  <c r="O265" i="7" s="1"/>
  <c r="M265" i="7"/>
  <c r="K265" i="7"/>
  <c r="I265" i="7"/>
  <c r="G265" i="7"/>
  <c r="U264" i="7"/>
  <c r="T264" i="7"/>
  <c r="O264" i="7"/>
  <c r="N264" i="7"/>
  <c r="M264" i="7"/>
  <c r="K264" i="7"/>
  <c r="I264" i="7"/>
  <c r="G264" i="7"/>
  <c r="U263" i="7"/>
  <c r="T263" i="7"/>
  <c r="N263" i="7"/>
  <c r="O263" i="7" s="1"/>
  <c r="M263" i="7"/>
  <c r="K263" i="7"/>
  <c r="I263" i="7"/>
  <c r="G263" i="7"/>
  <c r="S260" i="7"/>
  <c r="R260" i="7"/>
  <c r="Q260" i="7"/>
  <c r="P260" i="7"/>
  <c r="U260" i="7" s="1"/>
  <c r="L260" i="7"/>
  <c r="J260" i="7"/>
  <c r="H260" i="7"/>
  <c r="F260" i="7"/>
  <c r="E260" i="7"/>
  <c r="M260" i="7" s="1"/>
  <c r="D260" i="7"/>
  <c r="T259" i="7"/>
  <c r="S259" i="7"/>
  <c r="R259" i="7"/>
  <c r="Q259" i="7"/>
  <c r="P259" i="7"/>
  <c r="L259" i="7"/>
  <c r="J259" i="7"/>
  <c r="K259" i="7" s="1"/>
  <c r="H259" i="7"/>
  <c r="F259" i="7"/>
  <c r="E259" i="7"/>
  <c r="D259" i="7"/>
  <c r="G259" i="7" s="1"/>
  <c r="U258" i="7"/>
  <c r="T258" i="7"/>
  <c r="O258" i="7"/>
  <c r="N258" i="7"/>
  <c r="M258" i="7"/>
  <c r="K258" i="7"/>
  <c r="I258" i="7"/>
  <c r="G258" i="7"/>
  <c r="U257" i="7"/>
  <c r="T257" i="7"/>
  <c r="O257" i="7"/>
  <c r="N257" i="7"/>
  <c r="M257" i="7"/>
  <c r="K257" i="7"/>
  <c r="I257" i="7"/>
  <c r="G257" i="7"/>
  <c r="U256" i="7"/>
  <c r="T256" i="7"/>
  <c r="O256" i="7"/>
  <c r="N256" i="7"/>
  <c r="M256" i="7"/>
  <c r="K256" i="7"/>
  <c r="I256" i="7"/>
  <c r="G256" i="7"/>
  <c r="U255" i="7"/>
  <c r="T255" i="7"/>
  <c r="O255" i="7"/>
  <c r="N255" i="7"/>
  <c r="M255" i="7"/>
  <c r="K255" i="7"/>
  <c r="I255" i="7"/>
  <c r="G255" i="7"/>
  <c r="S254" i="7"/>
  <c r="R254" i="7"/>
  <c r="Q254" i="7"/>
  <c r="P254" i="7"/>
  <c r="L254" i="7"/>
  <c r="J254" i="7"/>
  <c r="U254" i="7" s="1"/>
  <c r="H254" i="7"/>
  <c r="F254" i="7"/>
  <c r="E254" i="7"/>
  <c r="M254" i="7" s="1"/>
  <c r="D254" i="7"/>
  <c r="U253" i="7"/>
  <c r="T253" i="7"/>
  <c r="O253" i="7"/>
  <c r="N253" i="7"/>
  <c r="M253" i="7"/>
  <c r="K253" i="7"/>
  <c r="I253" i="7"/>
  <c r="G253" i="7"/>
  <c r="U252" i="7"/>
  <c r="T252" i="7"/>
  <c r="O252" i="7"/>
  <c r="N252" i="7"/>
  <c r="M252" i="7"/>
  <c r="K252" i="7"/>
  <c r="I252" i="7"/>
  <c r="G252" i="7"/>
  <c r="U251" i="7"/>
  <c r="T251" i="7"/>
  <c r="N251" i="7"/>
  <c r="O251" i="7" s="1"/>
  <c r="M251" i="7"/>
  <c r="K251" i="7"/>
  <c r="I251" i="7"/>
  <c r="G251" i="7"/>
  <c r="U250" i="7"/>
  <c r="T250" i="7"/>
  <c r="N250" i="7"/>
  <c r="O250" i="7" s="1"/>
  <c r="M250" i="7"/>
  <c r="K250" i="7"/>
  <c r="I250" i="7"/>
  <c r="G250" i="7"/>
  <c r="U249" i="7"/>
  <c r="T249" i="7"/>
  <c r="O249" i="7"/>
  <c r="N249" i="7"/>
  <c r="M249" i="7"/>
  <c r="K249" i="7"/>
  <c r="I249" i="7"/>
  <c r="G249" i="7"/>
  <c r="U248" i="7"/>
  <c r="T248" i="7"/>
  <c r="N248" i="7"/>
  <c r="O248" i="7" s="1"/>
  <c r="M248" i="7"/>
  <c r="K248" i="7"/>
  <c r="I248" i="7"/>
  <c r="G248" i="7"/>
  <c r="T247" i="7"/>
  <c r="S247" i="7"/>
  <c r="R247" i="7"/>
  <c r="Q247" i="7"/>
  <c r="P247" i="7"/>
  <c r="L247" i="7"/>
  <c r="J247" i="7"/>
  <c r="U247" i="7" s="1"/>
  <c r="H247" i="7"/>
  <c r="G247" i="7"/>
  <c r="F247" i="7"/>
  <c r="E247" i="7"/>
  <c r="D247" i="7"/>
  <c r="U246" i="7"/>
  <c r="T246" i="7"/>
  <c r="O246" i="7"/>
  <c r="N246" i="7"/>
  <c r="M246" i="7"/>
  <c r="K246" i="7"/>
  <c r="I246" i="7"/>
  <c r="G246" i="7"/>
  <c r="U245" i="7"/>
  <c r="T245" i="7"/>
  <c r="N245" i="7"/>
  <c r="O245" i="7" s="1"/>
  <c r="M245" i="7"/>
  <c r="K245" i="7"/>
  <c r="I245" i="7"/>
  <c r="G245" i="7"/>
  <c r="U244" i="7"/>
  <c r="T244" i="7"/>
  <c r="N244" i="7"/>
  <c r="O244" i="7" s="1"/>
  <c r="M244" i="7"/>
  <c r="K244" i="7"/>
  <c r="I244" i="7"/>
  <c r="G244" i="7"/>
  <c r="U243" i="7"/>
  <c r="T243" i="7"/>
  <c r="N243" i="7"/>
  <c r="O243" i="7" s="1"/>
  <c r="M243" i="7"/>
  <c r="K243" i="7"/>
  <c r="I243" i="7"/>
  <c r="G243" i="7"/>
  <c r="U242" i="7"/>
  <c r="T242" i="7"/>
  <c r="N242" i="7"/>
  <c r="O242" i="7" s="1"/>
  <c r="M242" i="7"/>
  <c r="K242" i="7"/>
  <c r="I242" i="7"/>
  <c r="G242" i="7"/>
  <c r="U241" i="7"/>
  <c r="T241" i="7"/>
  <c r="O241" i="7"/>
  <c r="N241" i="7"/>
  <c r="M241" i="7"/>
  <c r="K241" i="7"/>
  <c r="I241" i="7"/>
  <c r="G241" i="7"/>
  <c r="S240" i="7"/>
  <c r="R240" i="7"/>
  <c r="Q240" i="7"/>
  <c r="P240" i="7"/>
  <c r="L240" i="7"/>
  <c r="J240" i="7"/>
  <c r="H240" i="7"/>
  <c r="I240" i="7" s="1"/>
  <c r="G240" i="7"/>
  <c r="F240" i="7"/>
  <c r="E240" i="7"/>
  <c r="D240" i="7"/>
  <c r="U239" i="7"/>
  <c r="T239" i="7"/>
  <c r="O239" i="7"/>
  <c r="N239" i="7"/>
  <c r="M239" i="7"/>
  <c r="K239" i="7"/>
  <c r="I239" i="7"/>
  <c r="G239" i="7"/>
  <c r="U238" i="7"/>
  <c r="T238" i="7"/>
  <c r="O238" i="7"/>
  <c r="N238" i="7"/>
  <c r="M238" i="7"/>
  <c r="K238" i="7"/>
  <c r="I238" i="7"/>
  <c r="G238" i="7"/>
  <c r="U237" i="7"/>
  <c r="T237" i="7"/>
  <c r="O237" i="7"/>
  <c r="N237" i="7"/>
  <c r="M237" i="7"/>
  <c r="K237" i="7"/>
  <c r="I237" i="7"/>
  <c r="G237" i="7"/>
  <c r="U236" i="7"/>
  <c r="T236" i="7"/>
  <c r="N236" i="7"/>
  <c r="O236" i="7" s="1"/>
  <c r="M236" i="7"/>
  <c r="K236" i="7"/>
  <c r="I236" i="7"/>
  <c r="G236" i="7"/>
  <c r="U235" i="7"/>
  <c r="T235" i="7"/>
  <c r="N235" i="7"/>
  <c r="O235" i="7" s="1"/>
  <c r="M235" i="7"/>
  <c r="K235" i="7"/>
  <c r="I235" i="7"/>
  <c r="G235" i="7"/>
  <c r="U234" i="7"/>
  <c r="T234" i="7"/>
  <c r="O234" i="7"/>
  <c r="N234" i="7"/>
  <c r="M234" i="7"/>
  <c r="K234" i="7"/>
  <c r="I234" i="7"/>
  <c r="G234" i="7"/>
  <c r="T231" i="7"/>
  <c r="S231" i="7"/>
  <c r="R231" i="7"/>
  <c r="Q231" i="7"/>
  <c r="P231" i="7"/>
  <c r="U231" i="7" s="1"/>
  <c r="L231" i="7"/>
  <c r="J231" i="7"/>
  <c r="I231" i="7"/>
  <c r="H231" i="7"/>
  <c r="F231" i="7"/>
  <c r="N231" i="7" s="1"/>
  <c r="E231" i="7"/>
  <c r="D231" i="7"/>
  <c r="S230" i="7"/>
  <c r="R230" i="7"/>
  <c r="Q230" i="7"/>
  <c r="P230" i="7"/>
  <c r="U230" i="7" s="1"/>
  <c r="L230" i="7"/>
  <c r="M230" i="7" s="1"/>
  <c r="J230" i="7"/>
  <c r="H230" i="7"/>
  <c r="F230" i="7"/>
  <c r="E230" i="7"/>
  <c r="D230" i="7"/>
  <c r="I230" i="7" s="1"/>
  <c r="U229" i="7"/>
  <c r="T229" i="7"/>
  <c r="O229" i="7"/>
  <c r="N229" i="7"/>
  <c r="M229" i="7"/>
  <c r="K229" i="7"/>
  <c r="I229" i="7"/>
  <c r="G229" i="7"/>
  <c r="U228" i="7"/>
  <c r="T228" i="7"/>
  <c r="N228" i="7"/>
  <c r="O228" i="7" s="1"/>
  <c r="M228" i="7"/>
  <c r="K228" i="7"/>
  <c r="I228" i="7"/>
  <c r="G228" i="7"/>
  <c r="U227" i="7"/>
  <c r="T227" i="7"/>
  <c r="N227" i="7"/>
  <c r="O227" i="7" s="1"/>
  <c r="M227" i="7"/>
  <c r="K227" i="7"/>
  <c r="I227" i="7"/>
  <c r="G227" i="7"/>
  <c r="U226" i="7"/>
  <c r="T226" i="7"/>
  <c r="O226" i="7"/>
  <c r="N226" i="7"/>
  <c r="M226" i="7"/>
  <c r="K226" i="7"/>
  <c r="I226" i="7"/>
  <c r="G226" i="7"/>
  <c r="U225" i="7"/>
  <c r="T225" i="7"/>
  <c r="N225" i="7"/>
  <c r="O225" i="7" s="1"/>
  <c r="M225" i="7"/>
  <c r="K225" i="7"/>
  <c r="I225" i="7"/>
  <c r="G225" i="7"/>
  <c r="S224" i="7"/>
  <c r="R224" i="7"/>
  <c r="T224" i="7" s="1"/>
  <c r="Q224" i="7"/>
  <c r="P224" i="7"/>
  <c r="U224" i="7" s="1"/>
  <c r="L224" i="7"/>
  <c r="J224" i="7"/>
  <c r="H224" i="7"/>
  <c r="F224" i="7"/>
  <c r="N224" i="7" s="1"/>
  <c r="E224" i="7"/>
  <c r="K224" i="7" s="1"/>
  <c r="D224" i="7"/>
  <c r="U223" i="7"/>
  <c r="T223" i="7"/>
  <c r="O223" i="7"/>
  <c r="N223" i="7"/>
  <c r="M223" i="7"/>
  <c r="K223" i="7"/>
  <c r="I223" i="7"/>
  <c r="G223" i="7"/>
  <c r="U222" i="7"/>
  <c r="T222" i="7"/>
  <c r="N222" i="7"/>
  <c r="O222" i="7" s="1"/>
  <c r="M222" i="7"/>
  <c r="K222" i="7"/>
  <c r="I222" i="7"/>
  <c r="G222" i="7"/>
  <c r="U221" i="7"/>
  <c r="T221" i="7"/>
  <c r="O221" i="7"/>
  <c r="N221" i="7"/>
  <c r="M221" i="7"/>
  <c r="K221" i="7"/>
  <c r="I221" i="7"/>
  <c r="G221" i="7"/>
  <c r="U220" i="7"/>
  <c r="T220" i="7"/>
  <c r="O220" i="7"/>
  <c r="N220" i="7"/>
  <c r="M220" i="7"/>
  <c r="K220" i="7"/>
  <c r="I220" i="7"/>
  <c r="G220" i="7"/>
  <c r="U219" i="7"/>
  <c r="T219" i="7"/>
  <c r="N219" i="7"/>
  <c r="O219" i="7" s="1"/>
  <c r="M219" i="7"/>
  <c r="K219" i="7"/>
  <c r="I219" i="7"/>
  <c r="G219" i="7"/>
  <c r="U218" i="7"/>
  <c r="T218" i="7"/>
  <c r="N218" i="7"/>
  <c r="O218" i="7" s="1"/>
  <c r="M218" i="7"/>
  <c r="K218" i="7"/>
  <c r="I218" i="7"/>
  <c r="G218" i="7"/>
  <c r="U217" i="7"/>
  <c r="T217" i="7"/>
  <c r="O217" i="7"/>
  <c r="N217" i="7"/>
  <c r="M217" i="7"/>
  <c r="K217" i="7"/>
  <c r="I217" i="7"/>
  <c r="G217" i="7"/>
  <c r="S216" i="7"/>
  <c r="R216" i="7"/>
  <c r="T216" i="7" s="1"/>
  <c r="Q216" i="7"/>
  <c r="P216" i="7"/>
  <c r="L216" i="7"/>
  <c r="J216" i="7"/>
  <c r="H216" i="7"/>
  <c r="F216" i="7"/>
  <c r="E216" i="7"/>
  <c r="M216" i="7" s="1"/>
  <c r="D216" i="7"/>
  <c r="I216" i="7" s="1"/>
  <c r="U215" i="7"/>
  <c r="T215" i="7"/>
  <c r="O215" i="7"/>
  <c r="N215" i="7"/>
  <c r="M215" i="7"/>
  <c r="K215" i="7"/>
  <c r="I215" i="7"/>
  <c r="G215" i="7"/>
  <c r="U214" i="7"/>
  <c r="T214" i="7"/>
  <c r="N214" i="7"/>
  <c r="O214" i="7" s="1"/>
  <c r="M214" i="7"/>
  <c r="K214" i="7"/>
  <c r="I214" i="7"/>
  <c r="G214" i="7"/>
  <c r="U213" i="7"/>
  <c r="T213" i="7"/>
  <c r="O213" i="7"/>
  <c r="N213" i="7"/>
  <c r="M213" i="7"/>
  <c r="K213" i="7"/>
  <c r="I213" i="7"/>
  <c r="G213" i="7"/>
  <c r="U212" i="7"/>
  <c r="T212" i="7"/>
  <c r="N212" i="7"/>
  <c r="O212" i="7" s="1"/>
  <c r="M212" i="7"/>
  <c r="K212" i="7"/>
  <c r="I212" i="7"/>
  <c r="G212" i="7"/>
  <c r="U211" i="7"/>
  <c r="T211" i="7"/>
  <c r="O211" i="7"/>
  <c r="N211" i="7"/>
  <c r="M211" i="7"/>
  <c r="K211" i="7"/>
  <c r="I211" i="7"/>
  <c r="G211" i="7"/>
  <c r="U210" i="7"/>
  <c r="T210" i="7"/>
  <c r="O210" i="7"/>
  <c r="N210" i="7"/>
  <c r="M210" i="7"/>
  <c r="K210" i="7"/>
  <c r="I210" i="7"/>
  <c r="G210" i="7"/>
  <c r="U209" i="7"/>
  <c r="T209" i="7"/>
  <c r="N209" i="7"/>
  <c r="O209" i="7" s="1"/>
  <c r="M209" i="7"/>
  <c r="K209" i="7"/>
  <c r="I209" i="7"/>
  <c r="G209" i="7"/>
  <c r="U208" i="7"/>
  <c r="T208" i="7"/>
  <c r="O208" i="7"/>
  <c r="N208" i="7"/>
  <c r="M208" i="7"/>
  <c r="K208" i="7"/>
  <c r="I208" i="7"/>
  <c r="G208" i="7"/>
  <c r="S205" i="7"/>
  <c r="R205" i="7"/>
  <c r="Q205" i="7"/>
  <c r="P205" i="7"/>
  <c r="L205" i="7"/>
  <c r="J205" i="7"/>
  <c r="K205" i="7" s="1"/>
  <c r="I205" i="7"/>
  <c r="H205" i="7"/>
  <c r="F205" i="7"/>
  <c r="E205" i="7"/>
  <c r="D205" i="7"/>
  <c r="U204" i="7"/>
  <c r="S204" i="7"/>
  <c r="R204" i="7"/>
  <c r="Q204" i="7"/>
  <c r="P204" i="7"/>
  <c r="L204" i="7"/>
  <c r="J204" i="7"/>
  <c r="H204" i="7"/>
  <c r="F204" i="7"/>
  <c r="N204" i="7" s="1"/>
  <c r="E204" i="7"/>
  <c r="D204" i="7"/>
  <c r="U203" i="7"/>
  <c r="T203" i="7"/>
  <c r="O203" i="7"/>
  <c r="N203" i="7"/>
  <c r="M203" i="7"/>
  <c r="K203" i="7"/>
  <c r="I203" i="7"/>
  <c r="G203" i="7"/>
  <c r="U202" i="7"/>
  <c r="T202" i="7"/>
  <c r="O202" i="7"/>
  <c r="N202" i="7"/>
  <c r="M202" i="7"/>
  <c r="K202" i="7"/>
  <c r="I202" i="7"/>
  <c r="G202" i="7"/>
  <c r="U201" i="7"/>
  <c r="T201" i="7"/>
  <c r="N201" i="7"/>
  <c r="O201" i="7" s="1"/>
  <c r="M201" i="7"/>
  <c r="K201" i="7"/>
  <c r="I201" i="7"/>
  <c r="G201" i="7"/>
  <c r="U200" i="7"/>
  <c r="T200" i="7"/>
  <c r="O200" i="7"/>
  <c r="N200" i="7"/>
  <c r="M200" i="7"/>
  <c r="K200" i="7"/>
  <c r="I200" i="7"/>
  <c r="G200" i="7"/>
  <c r="U199" i="7"/>
  <c r="T199" i="7"/>
  <c r="N199" i="7"/>
  <c r="O199" i="7" s="1"/>
  <c r="M199" i="7"/>
  <c r="K199" i="7"/>
  <c r="I199" i="7"/>
  <c r="G199" i="7"/>
  <c r="T198" i="7"/>
  <c r="S198" i="7"/>
  <c r="R198" i="7"/>
  <c r="Q198" i="7"/>
  <c r="P198" i="7"/>
  <c r="M198" i="7"/>
  <c r="L198" i="7"/>
  <c r="J198" i="7"/>
  <c r="U198" i="7" s="1"/>
  <c r="H198" i="7"/>
  <c r="F198" i="7"/>
  <c r="G198" i="7" s="1"/>
  <c r="E198" i="7"/>
  <c r="D198" i="7"/>
  <c r="U197" i="7"/>
  <c r="T197" i="7"/>
  <c r="O197" i="7"/>
  <c r="N197" i="7"/>
  <c r="M197" i="7"/>
  <c r="K197" i="7"/>
  <c r="I197" i="7"/>
  <c r="G197" i="7"/>
  <c r="U196" i="7"/>
  <c r="T196" i="7"/>
  <c r="O196" i="7"/>
  <c r="N196" i="7"/>
  <c r="M196" i="7"/>
  <c r="K196" i="7"/>
  <c r="I196" i="7"/>
  <c r="G196" i="7"/>
  <c r="U195" i="7"/>
  <c r="T195" i="7"/>
  <c r="N195" i="7"/>
  <c r="O195" i="7" s="1"/>
  <c r="M195" i="7"/>
  <c r="K195" i="7"/>
  <c r="I195" i="7"/>
  <c r="G195" i="7"/>
  <c r="U194" i="7"/>
  <c r="T194" i="7"/>
  <c r="O194" i="7"/>
  <c r="N194" i="7"/>
  <c r="M194" i="7"/>
  <c r="K194" i="7"/>
  <c r="I194" i="7"/>
  <c r="G194" i="7"/>
  <c r="U193" i="7"/>
  <c r="T193" i="7"/>
  <c r="N193" i="7"/>
  <c r="O193" i="7" s="1"/>
  <c r="M193" i="7"/>
  <c r="K193" i="7"/>
  <c r="I193" i="7"/>
  <c r="G193" i="7"/>
  <c r="U192" i="7"/>
  <c r="T192" i="7"/>
  <c r="O192" i="7"/>
  <c r="N192" i="7"/>
  <c r="M192" i="7"/>
  <c r="K192" i="7"/>
  <c r="I192" i="7"/>
  <c r="G192" i="7"/>
  <c r="S191" i="7"/>
  <c r="R191" i="7"/>
  <c r="Q191" i="7"/>
  <c r="P191" i="7"/>
  <c r="U191" i="7" s="1"/>
  <c r="L191" i="7"/>
  <c r="J191" i="7"/>
  <c r="K191" i="7" s="1"/>
  <c r="I191" i="7"/>
  <c r="H191" i="7"/>
  <c r="F191" i="7"/>
  <c r="E191" i="7"/>
  <c r="D191" i="7"/>
  <c r="G191" i="7" s="1"/>
  <c r="U190" i="7"/>
  <c r="T190" i="7"/>
  <c r="O190" i="7"/>
  <c r="N190" i="7"/>
  <c r="M190" i="7"/>
  <c r="K190" i="7"/>
  <c r="I190" i="7"/>
  <c r="G190" i="7"/>
  <c r="U189" i="7"/>
  <c r="T189" i="7"/>
  <c r="O189" i="7"/>
  <c r="N189" i="7"/>
  <c r="M189" i="7"/>
  <c r="K189" i="7"/>
  <c r="I189" i="7"/>
  <c r="G189" i="7"/>
  <c r="U188" i="7"/>
  <c r="T188" i="7"/>
  <c r="O188" i="7"/>
  <c r="N188" i="7"/>
  <c r="M188" i="7"/>
  <c r="K188" i="7"/>
  <c r="I188" i="7"/>
  <c r="G188" i="7"/>
  <c r="U187" i="7"/>
  <c r="T187" i="7"/>
  <c r="O187" i="7"/>
  <c r="N187" i="7"/>
  <c r="M187" i="7"/>
  <c r="K187" i="7"/>
  <c r="I187" i="7"/>
  <c r="G187" i="7"/>
  <c r="U186" i="7"/>
  <c r="T186" i="7"/>
  <c r="O186" i="7"/>
  <c r="N186" i="7"/>
  <c r="M186" i="7"/>
  <c r="K186" i="7"/>
  <c r="I186" i="7"/>
  <c r="G186" i="7"/>
  <c r="S185" i="7"/>
  <c r="R185" i="7"/>
  <c r="T185" i="7" s="1"/>
  <c r="Q185" i="7"/>
  <c r="P185" i="7"/>
  <c r="L185" i="7"/>
  <c r="J185" i="7"/>
  <c r="H185" i="7"/>
  <c r="I185" i="7" s="1"/>
  <c r="F185" i="7"/>
  <c r="N185" i="7" s="1"/>
  <c r="E185" i="7"/>
  <c r="K185" i="7" s="1"/>
  <c r="D185" i="7"/>
  <c r="U184" i="7"/>
  <c r="T184" i="7"/>
  <c r="O184" i="7"/>
  <c r="N184" i="7"/>
  <c r="M184" i="7"/>
  <c r="K184" i="7"/>
  <c r="I184" i="7"/>
  <c r="G184" i="7"/>
  <c r="U183" i="7"/>
  <c r="T183" i="7"/>
  <c r="O183" i="7"/>
  <c r="N183" i="7"/>
  <c r="M183" i="7"/>
  <c r="K183" i="7"/>
  <c r="I183" i="7"/>
  <c r="G183" i="7"/>
  <c r="U182" i="7"/>
  <c r="T182" i="7"/>
  <c r="O182" i="7"/>
  <c r="N182" i="7"/>
  <c r="M182" i="7"/>
  <c r="K182" i="7"/>
  <c r="I182" i="7"/>
  <c r="G182" i="7"/>
  <c r="U181" i="7"/>
  <c r="T181" i="7"/>
  <c r="N181" i="7"/>
  <c r="O181" i="7" s="1"/>
  <c r="M181" i="7"/>
  <c r="K181" i="7"/>
  <c r="I181" i="7"/>
  <c r="G181" i="7"/>
  <c r="U180" i="7"/>
  <c r="T180" i="7"/>
  <c r="N180" i="7"/>
  <c r="O180" i="7" s="1"/>
  <c r="M180" i="7"/>
  <c r="K180" i="7"/>
  <c r="I180" i="7"/>
  <c r="G180" i="7"/>
  <c r="S179" i="7"/>
  <c r="R179" i="7"/>
  <c r="Q179" i="7"/>
  <c r="P179" i="7"/>
  <c r="U179" i="7" s="1"/>
  <c r="L179" i="7"/>
  <c r="J179" i="7"/>
  <c r="N179" i="7" s="1"/>
  <c r="H179" i="7"/>
  <c r="F179" i="7"/>
  <c r="E179" i="7"/>
  <c r="D179" i="7"/>
  <c r="U178" i="7"/>
  <c r="T178" i="7"/>
  <c r="O178" i="7"/>
  <c r="N178" i="7"/>
  <c r="M178" i="7"/>
  <c r="K178" i="7"/>
  <c r="I178" i="7"/>
  <c r="G178" i="7"/>
  <c r="U177" i="7"/>
  <c r="T177" i="7"/>
  <c r="O177" i="7"/>
  <c r="N177" i="7"/>
  <c r="M177" i="7"/>
  <c r="K177" i="7"/>
  <c r="I177" i="7"/>
  <c r="G177" i="7"/>
  <c r="U176" i="7"/>
  <c r="T176" i="7"/>
  <c r="O176" i="7"/>
  <c r="N176" i="7"/>
  <c r="M176" i="7"/>
  <c r="K176" i="7"/>
  <c r="I176" i="7"/>
  <c r="G176" i="7"/>
  <c r="U175" i="7"/>
  <c r="T175" i="7"/>
  <c r="N175" i="7"/>
  <c r="O175" i="7" s="1"/>
  <c r="M175" i="7"/>
  <c r="K175" i="7"/>
  <c r="I175" i="7"/>
  <c r="G175" i="7"/>
  <c r="U174" i="7"/>
  <c r="T174" i="7"/>
  <c r="N174" i="7"/>
  <c r="O174" i="7" s="1"/>
  <c r="M174" i="7"/>
  <c r="K174" i="7"/>
  <c r="I174" i="7"/>
  <c r="G174" i="7"/>
  <c r="U173" i="7"/>
  <c r="T173" i="7"/>
  <c r="N173" i="7"/>
  <c r="O173" i="7" s="1"/>
  <c r="M173" i="7"/>
  <c r="K173" i="7"/>
  <c r="I173" i="7"/>
  <c r="G173" i="7"/>
  <c r="T170" i="7"/>
  <c r="S170" i="7"/>
  <c r="R170" i="7"/>
  <c r="Q170" i="7"/>
  <c r="P170" i="7"/>
  <c r="U170" i="7" s="1"/>
  <c r="N170" i="7"/>
  <c r="L170" i="7"/>
  <c r="J170" i="7"/>
  <c r="H170" i="7"/>
  <c r="F170" i="7"/>
  <c r="E170" i="7"/>
  <c r="K170" i="7" s="1"/>
  <c r="D170" i="7"/>
  <c r="I170" i="7" s="1"/>
  <c r="S169" i="7"/>
  <c r="R169" i="7"/>
  <c r="T169" i="7" s="1"/>
  <c r="Q169" i="7"/>
  <c r="P169" i="7"/>
  <c r="L169" i="7"/>
  <c r="J169" i="7"/>
  <c r="H169" i="7"/>
  <c r="F169" i="7"/>
  <c r="E169" i="7"/>
  <c r="M169" i="7" s="1"/>
  <c r="D169" i="7"/>
  <c r="U168" i="7"/>
  <c r="T168" i="7"/>
  <c r="O168" i="7"/>
  <c r="N168" i="7"/>
  <c r="M168" i="7"/>
  <c r="K168" i="7"/>
  <c r="I168" i="7"/>
  <c r="G168" i="7"/>
  <c r="U167" i="7"/>
  <c r="T167" i="7"/>
  <c r="N167" i="7"/>
  <c r="O167" i="7" s="1"/>
  <c r="M167" i="7"/>
  <c r="K167" i="7"/>
  <c r="I167" i="7"/>
  <c r="G167" i="7"/>
  <c r="U166" i="7"/>
  <c r="T166" i="7"/>
  <c r="O166" i="7"/>
  <c r="N166" i="7"/>
  <c r="M166" i="7"/>
  <c r="K166" i="7"/>
  <c r="I166" i="7"/>
  <c r="G166" i="7"/>
  <c r="U165" i="7"/>
  <c r="T165" i="7"/>
  <c r="N165" i="7"/>
  <c r="O165" i="7" s="1"/>
  <c r="M165" i="7"/>
  <c r="K165" i="7"/>
  <c r="I165" i="7"/>
  <c r="G165" i="7"/>
  <c r="U164" i="7"/>
  <c r="T164" i="7"/>
  <c r="O164" i="7"/>
  <c r="N164" i="7"/>
  <c r="M164" i="7"/>
  <c r="K164" i="7"/>
  <c r="I164" i="7"/>
  <c r="G164" i="7"/>
  <c r="S163" i="7"/>
  <c r="R163" i="7"/>
  <c r="Q163" i="7"/>
  <c r="P163" i="7"/>
  <c r="L163" i="7"/>
  <c r="J163" i="7"/>
  <c r="H163" i="7"/>
  <c r="F163" i="7"/>
  <c r="E163" i="7"/>
  <c r="K163" i="7" s="1"/>
  <c r="D163" i="7"/>
  <c r="U162" i="7"/>
  <c r="T162" i="7"/>
  <c r="O162" i="7"/>
  <c r="N162" i="7"/>
  <c r="M162" i="7"/>
  <c r="K162" i="7"/>
  <c r="I162" i="7"/>
  <c r="G162" i="7"/>
  <c r="U161" i="7"/>
  <c r="T161" i="7"/>
  <c r="O161" i="7"/>
  <c r="N161" i="7"/>
  <c r="M161" i="7"/>
  <c r="K161" i="7"/>
  <c r="I161" i="7"/>
  <c r="G161" i="7"/>
  <c r="U160" i="7"/>
  <c r="T160" i="7"/>
  <c r="O160" i="7"/>
  <c r="N160" i="7"/>
  <c r="M160" i="7"/>
  <c r="K160" i="7"/>
  <c r="I160" i="7"/>
  <c r="G160" i="7"/>
  <c r="U159" i="7"/>
  <c r="T159" i="7"/>
  <c r="N159" i="7"/>
  <c r="O159" i="7" s="1"/>
  <c r="M159" i="7"/>
  <c r="K159" i="7"/>
  <c r="I159" i="7"/>
  <c r="G159" i="7"/>
  <c r="U158" i="7"/>
  <c r="T158" i="7"/>
  <c r="N158" i="7"/>
  <c r="O158" i="7" s="1"/>
  <c r="M158" i="7"/>
  <c r="K158" i="7"/>
  <c r="I158" i="7"/>
  <c r="G158" i="7"/>
  <c r="T157" i="7"/>
  <c r="S157" i="7"/>
  <c r="R157" i="7"/>
  <c r="Q157" i="7"/>
  <c r="P157" i="7"/>
  <c r="L157" i="7"/>
  <c r="M157" i="7" s="1"/>
  <c r="K157" i="7"/>
  <c r="J157" i="7"/>
  <c r="H157" i="7"/>
  <c r="F157" i="7"/>
  <c r="E157" i="7"/>
  <c r="D157" i="7"/>
  <c r="U156" i="7"/>
  <c r="T156" i="7"/>
  <c r="O156" i="7"/>
  <c r="N156" i="7"/>
  <c r="M156" i="7"/>
  <c r="K156" i="7"/>
  <c r="I156" i="7"/>
  <c r="G156" i="7"/>
  <c r="U155" i="7"/>
  <c r="T155" i="7"/>
  <c r="N155" i="7"/>
  <c r="O155" i="7" s="1"/>
  <c r="M155" i="7"/>
  <c r="K155" i="7"/>
  <c r="I155" i="7"/>
  <c r="G155" i="7"/>
  <c r="U154" i="7"/>
  <c r="T154" i="7"/>
  <c r="O154" i="7"/>
  <c r="N154" i="7"/>
  <c r="M154" i="7"/>
  <c r="K154" i="7"/>
  <c r="I154" i="7"/>
  <c r="G154" i="7"/>
  <c r="U153" i="7"/>
  <c r="T153" i="7"/>
  <c r="N153" i="7"/>
  <c r="O153" i="7" s="1"/>
  <c r="M153" i="7"/>
  <c r="K153" i="7"/>
  <c r="I153" i="7"/>
  <c r="G153" i="7"/>
  <c r="U152" i="7"/>
  <c r="T152" i="7"/>
  <c r="N152" i="7"/>
  <c r="O152" i="7" s="1"/>
  <c r="M152" i="7"/>
  <c r="K152" i="7"/>
  <c r="I152" i="7"/>
  <c r="G152" i="7"/>
  <c r="U151" i="7"/>
  <c r="T151" i="7"/>
  <c r="O151" i="7"/>
  <c r="N151" i="7"/>
  <c r="M151" i="7"/>
  <c r="K151" i="7"/>
  <c r="I151" i="7"/>
  <c r="G151" i="7"/>
  <c r="S150" i="7"/>
  <c r="R150" i="7"/>
  <c r="T150" i="7" s="1"/>
  <c r="Q150" i="7"/>
  <c r="P150" i="7"/>
  <c r="U150" i="7" s="1"/>
  <c r="M150" i="7"/>
  <c r="L150" i="7"/>
  <c r="J150" i="7"/>
  <c r="H150" i="7"/>
  <c r="F150" i="7"/>
  <c r="E150" i="7"/>
  <c r="K150" i="7" s="1"/>
  <c r="D150" i="7"/>
  <c r="U149" i="7"/>
  <c r="T149" i="7"/>
  <c r="O149" i="7"/>
  <c r="N149" i="7"/>
  <c r="M149" i="7"/>
  <c r="K149" i="7"/>
  <c r="I149" i="7"/>
  <c r="G149" i="7"/>
  <c r="U148" i="7"/>
  <c r="T148" i="7"/>
  <c r="O148" i="7"/>
  <c r="N148" i="7"/>
  <c r="M148" i="7"/>
  <c r="K148" i="7"/>
  <c r="I148" i="7"/>
  <c r="G148" i="7"/>
  <c r="U147" i="7"/>
  <c r="T147" i="7"/>
  <c r="O147" i="7"/>
  <c r="N147" i="7"/>
  <c r="M147" i="7"/>
  <c r="K147" i="7"/>
  <c r="I147" i="7"/>
  <c r="G147" i="7"/>
  <c r="U146" i="7"/>
  <c r="T146" i="7"/>
  <c r="N146" i="7"/>
  <c r="O146" i="7" s="1"/>
  <c r="M146" i="7"/>
  <c r="K146" i="7"/>
  <c r="I146" i="7"/>
  <c r="G146" i="7"/>
  <c r="U145" i="7"/>
  <c r="T145" i="7"/>
  <c r="O145" i="7"/>
  <c r="N145" i="7"/>
  <c r="M145" i="7"/>
  <c r="K145" i="7"/>
  <c r="I145" i="7"/>
  <c r="G145" i="7"/>
  <c r="S144" i="7"/>
  <c r="R144" i="7"/>
  <c r="T144" i="7" s="1"/>
  <c r="Q144" i="7"/>
  <c r="P144" i="7"/>
  <c r="U144" i="7" s="1"/>
  <c r="L144" i="7"/>
  <c r="J144" i="7"/>
  <c r="H144" i="7"/>
  <c r="F144" i="7"/>
  <c r="G144" i="7" s="1"/>
  <c r="E144" i="7"/>
  <c r="M144" i="7" s="1"/>
  <c r="D144" i="7"/>
  <c r="U143" i="7"/>
  <c r="T143" i="7"/>
  <c r="O143" i="7"/>
  <c r="N143" i="7"/>
  <c r="M143" i="7"/>
  <c r="K143" i="7"/>
  <c r="I143" i="7"/>
  <c r="G143" i="7"/>
  <c r="U142" i="7"/>
  <c r="T142" i="7"/>
  <c r="N142" i="7"/>
  <c r="O142" i="7" s="1"/>
  <c r="M142" i="7"/>
  <c r="K142" i="7"/>
  <c r="I142" i="7"/>
  <c r="G142" i="7"/>
  <c r="U141" i="7"/>
  <c r="T141" i="7"/>
  <c r="N141" i="7"/>
  <c r="O141" i="7" s="1"/>
  <c r="M141" i="7"/>
  <c r="K141" i="7"/>
  <c r="I141" i="7"/>
  <c r="G141" i="7"/>
  <c r="U140" i="7"/>
  <c r="T140" i="7"/>
  <c r="N140" i="7"/>
  <c r="O140" i="7" s="1"/>
  <c r="M140" i="7"/>
  <c r="K140" i="7"/>
  <c r="I140" i="7"/>
  <c r="G140" i="7"/>
  <c r="U139" i="7"/>
  <c r="T139" i="7"/>
  <c r="O139" i="7"/>
  <c r="N139" i="7"/>
  <c r="M139" i="7"/>
  <c r="K139" i="7"/>
  <c r="I139" i="7"/>
  <c r="G139" i="7"/>
  <c r="U138" i="7"/>
  <c r="T138" i="7"/>
  <c r="O138" i="7"/>
  <c r="N138" i="7"/>
  <c r="M138" i="7"/>
  <c r="K138" i="7"/>
  <c r="I138" i="7"/>
  <c r="G138" i="7"/>
  <c r="T137" i="7"/>
  <c r="S137" i="7"/>
  <c r="R137" i="7"/>
  <c r="Q137" i="7"/>
  <c r="P137" i="7"/>
  <c r="L137" i="7"/>
  <c r="J137" i="7"/>
  <c r="H137" i="7"/>
  <c r="F137" i="7"/>
  <c r="N137" i="7" s="1"/>
  <c r="E137" i="7"/>
  <c r="D137" i="7"/>
  <c r="I137" i="7" s="1"/>
  <c r="U136" i="7"/>
  <c r="T136" i="7"/>
  <c r="O136" i="7"/>
  <c r="N136" i="7"/>
  <c r="M136" i="7"/>
  <c r="K136" i="7"/>
  <c r="I136" i="7"/>
  <c r="G136" i="7"/>
  <c r="U135" i="7"/>
  <c r="T135" i="7"/>
  <c r="O135" i="7"/>
  <c r="N135" i="7"/>
  <c r="M135" i="7"/>
  <c r="K135" i="7"/>
  <c r="I135" i="7"/>
  <c r="G135" i="7"/>
  <c r="U134" i="7"/>
  <c r="T134" i="7"/>
  <c r="O134" i="7"/>
  <c r="N134" i="7"/>
  <c r="M134" i="7"/>
  <c r="K134" i="7"/>
  <c r="I134" i="7"/>
  <c r="G134" i="7"/>
  <c r="U133" i="7"/>
  <c r="T133" i="7"/>
  <c r="O133" i="7"/>
  <c r="N133" i="7"/>
  <c r="M133" i="7"/>
  <c r="K133" i="7"/>
  <c r="I133" i="7"/>
  <c r="G133" i="7"/>
  <c r="S132" i="7"/>
  <c r="R132" i="7"/>
  <c r="Q132" i="7"/>
  <c r="P132" i="7"/>
  <c r="L132" i="7"/>
  <c r="J132" i="7"/>
  <c r="H132" i="7"/>
  <c r="F132" i="7"/>
  <c r="E132" i="7"/>
  <c r="M132" i="7" s="1"/>
  <c r="D132" i="7"/>
  <c r="U131" i="7"/>
  <c r="T131" i="7"/>
  <c r="O131" i="7"/>
  <c r="N131" i="7"/>
  <c r="M131" i="7"/>
  <c r="K131" i="7"/>
  <c r="I131" i="7"/>
  <c r="G131" i="7"/>
  <c r="U130" i="7"/>
  <c r="T130" i="7"/>
  <c r="N130" i="7"/>
  <c r="O130" i="7" s="1"/>
  <c r="M130" i="7"/>
  <c r="K130" i="7"/>
  <c r="I130" i="7"/>
  <c r="G130" i="7"/>
  <c r="U129" i="7"/>
  <c r="T129" i="7"/>
  <c r="N129" i="7"/>
  <c r="O129" i="7" s="1"/>
  <c r="M129" i="7"/>
  <c r="K129" i="7"/>
  <c r="I129" i="7"/>
  <c r="G129" i="7"/>
  <c r="U128" i="7"/>
  <c r="T128" i="7"/>
  <c r="O128" i="7"/>
  <c r="N128" i="7"/>
  <c r="M128" i="7"/>
  <c r="K128" i="7"/>
  <c r="I128" i="7"/>
  <c r="G128" i="7"/>
  <c r="U127" i="7"/>
  <c r="T127" i="7"/>
  <c r="N127" i="7"/>
  <c r="O127" i="7" s="1"/>
  <c r="M127" i="7"/>
  <c r="K127" i="7"/>
  <c r="I127" i="7"/>
  <c r="G127" i="7"/>
  <c r="S126" i="7"/>
  <c r="T126" i="7" s="1"/>
  <c r="R126" i="7"/>
  <c r="Q126" i="7"/>
  <c r="P126" i="7"/>
  <c r="L126" i="7"/>
  <c r="J126" i="7"/>
  <c r="H126" i="7"/>
  <c r="F126" i="7"/>
  <c r="E126" i="7"/>
  <c r="K126" i="7" s="1"/>
  <c r="D126" i="7"/>
  <c r="U125" i="7"/>
  <c r="T125" i="7"/>
  <c r="O125" i="7"/>
  <c r="N125" i="7"/>
  <c r="M125" i="7"/>
  <c r="K125" i="7"/>
  <c r="I125" i="7"/>
  <c r="G125" i="7"/>
  <c r="U124" i="7"/>
  <c r="T124" i="7"/>
  <c r="N124" i="7"/>
  <c r="O124" i="7" s="1"/>
  <c r="M124" i="7"/>
  <c r="K124" i="7"/>
  <c r="I124" i="7"/>
  <c r="G124" i="7"/>
  <c r="U123" i="7"/>
  <c r="T123" i="7"/>
  <c r="N123" i="7"/>
  <c r="O123" i="7" s="1"/>
  <c r="M123" i="7"/>
  <c r="K123" i="7"/>
  <c r="I123" i="7"/>
  <c r="G123" i="7"/>
  <c r="U122" i="7"/>
  <c r="T122" i="7"/>
  <c r="N122" i="7"/>
  <c r="O122" i="7" s="1"/>
  <c r="M122" i="7"/>
  <c r="K122" i="7"/>
  <c r="I122" i="7"/>
  <c r="G122" i="7"/>
  <c r="S121" i="7"/>
  <c r="R121" i="7"/>
  <c r="T121" i="7" s="1"/>
  <c r="Q121" i="7"/>
  <c r="P121" i="7"/>
  <c r="U121" i="7" s="1"/>
  <c r="L121" i="7"/>
  <c r="J121" i="7"/>
  <c r="I121" i="7"/>
  <c r="H121" i="7"/>
  <c r="F121" i="7"/>
  <c r="N121" i="7" s="1"/>
  <c r="E121" i="7"/>
  <c r="D121" i="7"/>
  <c r="U120" i="7"/>
  <c r="T120" i="7"/>
  <c r="O120" i="7"/>
  <c r="N120" i="7"/>
  <c r="M120" i="7"/>
  <c r="K120" i="7"/>
  <c r="I120" i="7"/>
  <c r="G120" i="7"/>
  <c r="U119" i="7"/>
  <c r="T119" i="7"/>
  <c r="N119" i="7"/>
  <c r="O119" i="7" s="1"/>
  <c r="M119" i="7"/>
  <c r="K119" i="7"/>
  <c r="I119" i="7"/>
  <c r="G119" i="7"/>
  <c r="U118" i="7"/>
  <c r="T118" i="7"/>
  <c r="O118" i="7"/>
  <c r="N118" i="7"/>
  <c r="M118" i="7"/>
  <c r="K118" i="7"/>
  <c r="I118" i="7"/>
  <c r="G118" i="7"/>
  <c r="U117" i="7"/>
  <c r="T117" i="7"/>
  <c r="N117" i="7"/>
  <c r="O117" i="7" s="1"/>
  <c r="M117" i="7"/>
  <c r="K117" i="7"/>
  <c r="I117" i="7"/>
  <c r="G117" i="7"/>
  <c r="U116" i="7"/>
  <c r="T116" i="7"/>
  <c r="O116" i="7"/>
  <c r="N116" i="7"/>
  <c r="M116" i="7"/>
  <c r="K116" i="7"/>
  <c r="I116" i="7"/>
  <c r="G116" i="7"/>
  <c r="U115" i="7"/>
  <c r="T115" i="7"/>
  <c r="O115" i="7"/>
  <c r="N115" i="7"/>
  <c r="M115" i="7"/>
  <c r="K115" i="7"/>
  <c r="I115" i="7"/>
  <c r="G115" i="7"/>
  <c r="U114" i="7"/>
  <c r="T114" i="7"/>
  <c r="N114" i="7"/>
  <c r="O114" i="7" s="1"/>
  <c r="M114" i="7"/>
  <c r="K114" i="7"/>
  <c r="I114" i="7"/>
  <c r="G114" i="7"/>
  <c r="U113" i="7"/>
  <c r="T113" i="7"/>
  <c r="N113" i="7"/>
  <c r="O113" i="7" s="1"/>
  <c r="M113" i="7"/>
  <c r="K113" i="7"/>
  <c r="I113" i="7"/>
  <c r="G113" i="7"/>
  <c r="S112" i="7"/>
  <c r="R112" i="7"/>
  <c r="Q112" i="7"/>
  <c r="P112" i="7"/>
  <c r="L112" i="7"/>
  <c r="M112" i="7" s="1"/>
  <c r="J112" i="7"/>
  <c r="K112" i="7" s="1"/>
  <c r="H112" i="7"/>
  <c r="F112" i="7"/>
  <c r="E112" i="7"/>
  <c r="D112" i="7"/>
  <c r="U111" i="7"/>
  <c r="T111" i="7"/>
  <c r="O111" i="7"/>
  <c r="N111" i="7"/>
  <c r="M111" i="7"/>
  <c r="K111" i="7"/>
  <c r="I111" i="7"/>
  <c r="G111" i="7"/>
  <c r="U110" i="7"/>
  <c r="T110" i="7"/>
  <c r="N110" i="7"/>
  <c r="O110" i="7" s="1"/>
  <c r="M110" i="7"/>
  <c r="K110" i="7"/>
  <c r="I110" i="7"/>
  <c r="G110" i="7"/>
  <c r="U109" i="7"/>
  <c r="T109" i="7"/>
  <c r="N109" i="7"/>
  <c r="O109" i="7" s="1"/>
  <c r="M109" i="7"/>
  <c r="K109" i="7"/>
  <c r="I109" i="7"/>
  <c r="G109" i="7"/>
  <c r="U108" i="7"/>
  <c r="T108" i="7"/>
  <c r="N108" i="7"/>
  <c r="O108" i="7" s="1"/>
  <c r="M108" i="7"/>
  <c r="K108" i="7"/>
  <c r="I108" i="7"/>
  <c r="G108" i="7"/>
  <c r="U107" i="7"/>
  <c r="T107" i="7"/>
  <c r="N107" i="7"/>
  <c r="O107" i="7" s="1"/>
  <c r="M107" i="7"/>
  <c r="K107" i="7"/>
  <c r="I107" i="7"/>
  <c r="G107" i="7"/>
  <c r="S106" i="7"/>
  <c r="R106" i="7"/>
  <c r="Q106" i="7"/>
  <c r="P106" i="7"/>
  <c r="U106" i="7" s="1"/>
  <c r="L106" i="7"/>
  <c r="J106" i="7"/>
  <c r="H106" i="7"/>
  <c r="F106" i="7"/>
  <c r="N106" i="7" s="1"/>
  <c r="E106" i="7"/>
  <c r="D106" i="7"/>
  <c r="U105" i="7"/>
  <c r="T105" i="7"/>
  <c r="N105" i="7"/>
  <c r="O105" i="7" s="1"/>
  <c r="M105" i="7"/>
  <c r="K105" i="7"/>
  <c r="I105" i="7"/>
  <c r="G105" i="7"/>
  <c r="S102" i="7"/>
  <c r="R102" i="7"/>
  <c r="Q102" i="7"/>
  <c r="P102" i="7"/>
  <c r="L102" i="7"/>
  <c r="J102" i="7"/>
  <c r="K102" i="7" s="1"/>
  <c r="H102" i="7"/>
  <c r="F102" i="7"/>
  <c r="E102" i="7"/>
  <c r="D102" i="7"/>
  <c r="S101" i="7"/>
  <c r="R101" i="7"/>
  <c r="Q101" i="7"/>
  <c r="P101" i="7"/>
  <c r="U101" i="7" s="1"/>
  <c r="L101" i="7"/>
  <c r="J101" i="7"/>
  <c r="H101" i="7"/>
  <c r="F101" i="7"/>
  <c r="E101" i="7"/>
  <c r="K101" i="7" s="1"/>
  <c r="D101" i="7"/>
  <c r="I101" i="7" s="1"/>
  <c r="U100" i="7"/>
  <c r="T100" i="7"/>
  <c r="O100" i="7"/>
  <c r="N100" i="7"/>
  <c r="M100" i="7"/>
  <c r="K100" i="7"/>
  <c r="I100" i="7"/>
  <c r="G100" i="7"/>
  <c r="U99" i="7"/>
  <c r="T99" i="7"/>
  <c r="N99" i="7"/>
  <c r="O99" i="7" s="1"/>
  <c r="M99" i="7"/>
  <c r="K99" i="7"/>
  <c r="I99" i="7"/>
  <c r="G99" i="7"/>
  <c r="U98" i="7"/>
  <c r="T98" i="7"/>
  <c r="N98" i="7"/>
  <c r="O98" i="7" s="1"/>
  <c r="M98" i="7"/>
  <c r="K98" i="7"/>
  <c r="I98" i="7"/>
  <c r="G98" i="7"/>
  <c r="U97" i="7"/>
  <c r="T97" i="7"/>
  <c r="N97" i="7"/>
  <c r="O97" i="7" s="1"/>
  <c r="M97" i="7"/>
  <c r="K97" i="7"/>
  <c r="I97" i="7"/>
  <c r="G97" i="7"/>
  <c r="S96" i="7"/>
  <c r="R96" i="7"/>
  <c r="T96" i="7" s="1"/>
  <c r="Q96" i="7"/>
  <c r="P96" i="7"/>
  <c r="U96" i="7" s="1"/>
  <c r="L96" i="7"/>
  <c r="J96" i="7"/>
  <c r="H96" i="7"/>
  <c r="F96" i="7"/>
  <c r="N96" i="7" s="1"/>
  <c r="O96" i="7" s="1"/>
  <c r="E96" i="7"/>
  <c r="M96" i="7" s="1"/>
  <c r="D96" i="7"/>
  <c r="I96" i="7" s="1"/>
  <c r="U95" i="7"/>
  <c r="T95" i="7"/>
  <c r="N95" i="7"/>
  <c r="O95" i="7" s="1"/>
  <c r="M95" i="7"/>
  <c r="K95" i="7"/>
  <c r="I95" i="7"/>
  <c r="G95" i="7"/>
  <c r="U94" i="7"/>
  <c r="T94" i="7"/>
  <c r="N94" i="7"/>
  <c r="O94" i="7" s="1"/>
  <c r="M94" i="7"/>
  <c r="K94" i="7"/>
  <c r="I94" i="7"/>
  <c r="G94" i="7"/>
  <c r="U93" i="7"/>
  <c r="T93" i="7"/>
  <c r="O93" i="7"/>
  <c r="N93" i="7"/>
  <c r="M93" i="7"/>
  <c r="K93" i="7"/>
  <c r="I93" i="7"/>
  <c r="G93" i="7"/>
  <c r="U92" i="7"/>
  <c r="T92" i="7"/>
  <c r="N92" i="7"/>
  <c r="O92" i="7" s="1"/>
  <c r="M92" i="7"/>
  <c r="K92" i="7"/>
  <c r="I92" i="7"/>
  <c r="G92" i="7"/>
  <c r="T91" i="7"/>
  <c r="S91" i="7"/>
  <c r="R91" i="7"/>
  <c r="Q91" i="7"/>
  <c r="P91" i="7"/>
  <c r="U91" i="7" s="1"/>
  <c r="L91" i="7"/>
  <c r="J91" i="7"/>
  <c r="H91" i="7"/>
  <c r="F91" i="7"/>
  <c r="E91" i="7"/>
  <c r="M91" i="7" s="1"/>
  <c r="D91" i="7"/>
  <c r="U90" i="7"/>
  <c r="T90" i="7"/>
  <c r="O90" i="7"/>
  <c r="N90" i="7"/>
  <c r="M90" i="7"/>
  <c r="K90" i="7"/>
  <c r="I90" i="7"/>
  <c r="G90" i="7"/>
  <c r="U89" i="7"/>
  <c r="T89" i="7"/>
  <c r="O89" i="7"/>
  <c r="N89" i="7"/>
  <c r="M89" i="7"/>
  <c r="K89" i="7"/>
  <c r="I89" i="7"/>
  <c r="G89" i="7"/>
  <c r="U88" i="7"/>
  <c r="T88" i="7"/>
  <c r="O88" i="7"/>
  <c r="N88" i="7"/>
  <c r="M88" i="7"/>
  <c r="K88" i="7"/>
  <c r="I88" i="7"/>
  <c r="G88" i="7"/>
  <c r="S85" i="7"/>
  <c r="R85" i="7"/>
  <c r="Q85" i="7"/>
  <c r="P85" i="7"/>
  <c r="L85" i="7"/>
  <c r="J85" i="7"/>
  <c r="K85" i="7" s="1"/>
  <c r="H85" i="7"/>
  <c r="F85" i="7"/>
  <c r="E85" i="7"/>
  <c r="D85" i="7"/>
  <c r="S84" i="7"/>
  <c r="R84" i="7"/>
  <c r="Q84" i="7"/>
  <c r="P84" i="7"/>
  <c r="U84" i="7" s="1"/>
  <c r="L84" i="7"/>
  <c r="J84" i="7"/>
  <c r="H84" i="7"/>
  <c r="F84" i="7"/>
  <c r="E84" i="7"/>
  <c r="K84" i="7" s="1"/>
  <c r="D84" i="7"/>
  <c r="I84" i="7" s="1"/>
  <c r="U83" i="7"/>
  <c r="T83" i="7"/>
  <c r="O83" i="7"/>
  <c r="N83" i="7"/>
  <c r="M83" i="7"/>
  <c r="K83" i="7"/>
  <c r="I83" i="7"/>
  <c r="G83" i="7"/>
  <c r="U82" i="7"/>
  <c r="T82" i="7"/>
  <c r="O82" i="7"/>
  <c r="N82" i="7"/>
  <c r="M82" i="7"/>
  <c r="K82" i="7"/>
  <c r="I82" i="7"/>
  <c r="G82" i="7"/>
  <c r="U81" i="7"/>
  <c r="T81" i="7"/>
  <c r="N81" i="7"/>
  <c r="O81" i="7" s="1"/>
  <c r="M81" i="7"/>
  <c r="K81" i="7"/>
  <c r="I81" i="7"/>
  <c r="G81" i="7"/>
  <c r="U80" i="7"/>
  <c r="T80" i="7"/>
  <c r="N80" i="7"/>
  <c r="O80" i="7" s="1"/>
  <c r="M80" i="7"/>
  <c r="K80" i="7"/>
  <c r="I80" i="7"/>
  <c r="G80" i="7"/>
  <c r="U79" i="7"/>
  <c r="T79" i="7"/>
  <c r="N79" i="7"/>
  <c r="O79" i="7" s="1"/>
  <c r="M79" i="7"/>
  <c r="K79" i="7"/>
  <c r="I79" i="7"/>
  <c r="G79" i="7"/>
  <c r="S78" i="7"/>
  <c r="R78" i="7"/>
  <c r="T78" i="7" s="1"/>
  <c r="Q78" i="7"/>
  <c r="P78" i="7"/>
  <c r="U78" i="7" s="1"/>
  <c r="L78" i="7"/>
  <c r="J78" i="7"/>
  <c r="H78" i="7"/>
  <c r="F78" i="7"/>
  <c r="N78" i="7" s="1"/>
  <c r="O78" i="7" s="1"/>
  <c r="E78" i="7"/>
  <c r="M78" i="7" s="1"/>
  <c r="D78" i="7"/>
  <c r="I78" i="7" s="1"/>
  <c r="U77" i="7"/>
  <c r="T77" i="7"/>
  <c r="O77" i="7"/>
  <c r="N77" i="7"/>
  <c r="M77" i="7"/>
  <c r="K77" i="7"/>
  <c r="I77" i="7"/>
  <c r="G77" i="7"/>
  <c r="U76" i="7"/>
  <c r="T76" i="7"/>
  <c r="N76" i="7"/>
  <c r="O76" i="7" s="1"/>
  <c r="M76" i="7"/>
  <c r="K76" i="7"/>
  <c r="I76" i="7"/>
  <c r="G76" i="7"/>
  <c r="U75" i="7"/>
  <c r="T75" i="7"/>
  <c r="O75" i="7"/>
  <c r="N75" i="7"/>
  <c r="M75" i="7"/>
  <c r="K75" i="7"/>
  <c r="I75" i="7"/>
  <c r="G75" i="7"/>
  <c r="U74" i="7"/>
  <c r="T74" i="7"/>
  <c r="N74" i="7"/>
  <c r="O74" i="7" s="1"/>
  <c r="M74" i="7"/>
  <c r="K74" i="7"/>
  <c r="I74" i="7"/>
  <c r="G74" i="7"/>
  <c r="U73" i="7"/>
  <c r="T73" i="7"/>
  <c r="N73" i="7"/>
  <c r="O73" i="7" s="1"/>
  <c r="M73" i="7"/>
  <c r="K73" i="7"/>
  <c r="I73" i="7"/>
  <c r="G73" i="7"/>
  <c r="U72" i="7"/>
  <c r="T72" i="7"/>
  <c r="N72" i="7"/>
  <c r="O72" i="7" s="1"/>
  <c r="M72" i="7"/>
  <c r="K72" i="7"/>
  <c r="I72" i="7"/>
  <c r="G72" i="7"/>
  <c r="U71" i="7"/>
  <c r="T71" i="7"/>
  <c r="N71" i="7"/>
  <c r="O71" i="7" s="1"/>
  <c r="M71" i="7"/>
  <c r="K71" i="7"/>
  <c r="I71" i="7"/>
  <c r="G71" i="7"/>
  <c r="S70" i="7"/>
  <c r="R70" i="7"/>
  <c r="T70" i="7" s="1"/>
  <c r="Q70" i="7"/>
  <c r="P70" i="7"/>
  <c r="U70" i="7" s="1"/>
  <c r="L70" i="7"/>
  <c r="J70" i="7"/>
  <c r="H70" i="7"/>
  <c r="F70" i="7"/>
  <c r="E70" i="7"/>
  <c r="D70" i="7"/>
  <c r="G70" i="7" s="1"/>
  <c r="U69" i="7"/>
  <c r="T69" i="7"/>
  <c r="O69" i="7"/>
  <c r="N69" i="7"/>
  <c r="M69" i="7"/>
  <c r="K69" i="7"/>
  <c r="I69" i="7"/>
  <c r="G69" i="7"/>
  <c r="U68" i="7"/>
  <c r="T68" i="7"/>
  <c r="O68" i="7"/>
  <c r="N68" i="7"/>
  <c r="M68" i="7"/>
  <c r="K68" i="7"/>
  <c r="I68" i="7"/>
  <c r="G68" i="7"/>
  <c r="U67" i="7"/>
  <c r="T67" i="7"/>
  <c r="O67" i="7"/>
  <c r="N67" i="7"/>
  <c r="M67" i="7"/>
  <c r="K67" i="7"/>
  <c r="I67" i="7"/>
  <c r="G67" i="7"/>
  <c r="U66" i="7"/>
  <c r="T66" i="7"/>
  <c r="O66" i="7"/>
  <c r="N66" i="7"/>
  <c r="M66" i="7"/>
  <c r="K66" i="7"/>
  <c r="I66" i="7"/>
  <c r="G66" i="7"/>
  <c r="U65" i="7"/>
  <c r="T65" i="7"/>
  <c r="O65" i="7"/>
  <c r="N65" i="7"/>
  <c r="M65" i="7"/>
  <c r="K65" i="7"/>
  <c r="I65" i="7"/>
  <c r="G65" i="7"/>
  <c r="U64" i="7"/>
  <c r="T64" i="7"/>
  <c r="O64" i="7"/>
  <c r="N64" i="7"/>
  <c r="M64" i="7"/>
  <c r="K64" i="7"/>
  <c r="I64" i="7"/>
  <c r="G64" i="7"/>
  <c r="S63" i="7"/>
  <c r="R63" i="7"/>
  <c r="T63" i="7" s="1"/>
  <c r="Q63" i="7"/>
  <c r="P63" i="7"/>
  <c r="L63" i="7"/>
  <c r="J63" i="7"/>
  <c r="H63" i="7"/>
  <c r="F63" i="7"/>
  <c r="E63" i="7"/>
  <c r="K63" i="7" s="1"/>
  <c r="D63" i="7"/>
  <c r="U62" i="7"/>
  <c r="T62" i="7"/>
  <c r="O62" i="7"/>
  <c r="N62" i="7"/>
  <c r="M62" i="7"/>
  <c r="K62" i="7"/>
  <c r="I62" i="7"/>
  <c r="G62" i="7"/>
  <c r="U61" i="7"/>
  <c r="T61" i="7"/>
  <c r="N61" i="7"/>
  <c r="O61" i="7" s="1"/>
  <c r="M61" i="7"/>
  <c r="K61" i="7"/>
  <c r="I61" i="7"/>
  <c r="G61" i="7"/>
  <c r="U60" i="7"/>
  <c r="T60" i="7"/>
  <c r="O60" i="7"/>
  <c r="N60" i="7"/>
  <c r="M60" i="7"/>
  <c r="K60" i="7"/>
  <c r="I60" i="7"/>
  <c r="G60" i="7"/>
  <c r="U59" i="7"/>
  <c r="T59" i="7"/>
  <c r="N59" i="7"/>
  <c r="O59" i="7" s="1"/>
  <c r="M59" i="7"/>
  <c r="K59" i="7"/>
  <c r="I59" i="7"/>
  <c r="G59" i="7"/>
  <c r="U58" i="7"/>
  <c r="S58" i="7"/>
  <c r="R58" i="7"/>
  <c r="Q58" i="7"/>
  <c r="P58" i="7"/>
  <c r="L58" i="7"/>
  <c r="J58" i="7"/>
  <c r="H58" i="7"/>
  <c r="F58" i="7"/>
  <c r="N58" i="7" s="1"/>
  <c r="E58" i="7"/>
  <c r="D58" i="7"/>
  <c r="U57" i="7"/>
  <c r="T57" i="7"/>
  <c r="N57" i="7"/>
  <c r="O57" i="7" s="1"/>
  <c r="M57" i="7"/>
  <c r="K57" i="7"/>
  <c r="I57" i="7"/>
  <c r="G57" i="7"/>
  <c r="T54" i="7"/>
  <c r="S54" i="7"/>
  <c r="R54" i="7"/>
  <c r="Q54" i="7"/>
  <c r="P54" i="7"/>
  <c r="L54" i="7"/>
  <c r="J54" i="7"/>
  <c r="H54" i="7"/>
  <c r="F54" i="7"/>
  <c r="E54" i="7"/>
  <c r="D54" i="7"/>
  <c r="I54" i="7" s="1"/>
  <c r="S53" i="7"/>
  <c r="R53" i="7"/>
  <c r="T53" i="7" s="1"/>
  <c r="Q53" i="7"/>
  <c r="P53" i="7"/>
  <c r="U53" i="7" s="1"/>
  <c r="L53" i="7"/>
  <c r="J53" i="7"/>
  <c r="I53" i="7"/>
  <c r="H53" i="7"/>
  <c r="F53" i="7"/>
  <c r="N53" i="7" s="1"/>
  <c r="E53" i="7"/>
  <c r="M53" i="7" s="1"/>
  <c r="D53" i="7"/>
  <c r="U52" i="7"/>
  <c r="T52" i="7"/>
  <c r="O52" i="7"/>
  <c r="N52" i="7"/>
  <c r="M52" i="7"/>
  <c r="K52" i="7"/>
  <c r="I52" i="7"/>
  <c r="G52" i="7"/>
  <c r="U51" i="7"/>
  <c r="T51" i="7"/>
  <c r="O51" i="7"/>
  <c r="N51" i="7"/>
  <c r="M51" i="7"/>
  <c r="K51" i="7"/>
  <c r="I51" i="7"/>
  <c r="G51" i="7"/>
  <c r="U50" i="7"/>
  <c r="T50" i="7"/>
  <c r="N50" i="7"/>
  <c r="O50" i="7" s="1"/>
  <c r="M50" i="7"/>
  <c r="K50" i="7"/>
  <c r="I50" i="7"/>
  <c r="G50" i="7"/>
  <c r="U49" i="7"/>
  <c r="T49" i="7"/>
  <c r="O49" i="7"/>
  <c r="N49" i="7"/>
  <c r="M49" i="7"/>
  <c r="K49" i="7"/>
  <c r="I49" i="7"/>
  <c r="G49" i="7"/>
  <c r="U48" i="7"/>
  <c r="T48" i="7"/>
  <c r="O48" i="7"/>
  <c r="N48" i="7"/>
  <c r="M48" i="7"/>
  <c r="K48" i="7"/>
  <c r="I48" i="7"/>
  <c r="G48" i="7"/>
  <c r="S47" i="7"/>
  <c r="R47" i="7"/>
  <c r="Q47" i="7"/>
  <c r="P47" i="7"/>
  <c r="L47" i="7"/>
  <c r="J47" i="7"/>
  <c r="K47" i="7" s="1"/>
  <c r="H47" i="7"/>
  <c r="F47" i="7"/>
  <c r="E47" i="7"/>
  <c r="D47" i="7"/>
  <c r="U46" i="7"/>
  <c r="T46" i="7"/>
  <c r="N46" i="7"/>
  <c r="O46" i="7" s="1"/>
  <c r="M46" i="7"/>
  <c r="K46" i="7"/>
  <c r="I46" i="7"/>
  <c r="G46" i="7"/>
  <c r="U45" i="7"/>
  <c r="T45" i="7"/>
  <c r="N45" i="7"/>
  <c r="O45" i="7" s="1"/>
  <c r="M45" i="7"/>
  <c r="K45" i="7"/>
  <c r="I45" i="7"/>
  <c r="G45" i="7"/>
  <c r="U44" i="7"/>
  <c r="T44" i="7"/>
  <c r="O44" i="7"/>
  <c r="N44" i="7"/>
  <c r="M44" i="7"/>
  <c r="K44" i="7"/>
  <c r="I44" i="7"/>
  <c r="G44" i="7"/>
  <c r="U43" i="7"/>
  <c r="T43" i="7"/>
  <c r="N43" i="7"/>
  <c r="O43" i="7" s="1"/>
  <c r="M43" i="7"/>
  <c r="K43" i="7"/>
  <c r="I43" i="7"/>
  <c r="G43" i="7"/>
  <c r="U42" i="7"/>
  <c r="T42" i="7"/>
  <c r="O42" i="7"/>
  <c r="N42" i="7"/>
  <c r="M42" i="7"/>
  <c r="K42" i="7"/>
  <c r="I42" i="7"/>
  <c r="G42" i="7"/>
  <c r="U41" i="7"/>
  <c r="T41" i="7"/>
  <c r="O41" i="7"/>
  <c r="N41" i="7"/>
  <c r="M41" i="7"/>
  <c r="K41" i="7"/>
  <c r="I41" i="7"/>
  <c r="G41" i="7"/>
  <c r="S40" i="7"/>
  <c r="R40" i="7"/>
  <c r="T40" i="7" s="1"/>
  <c r="Q40" i="7"/>
  <c r="P40" i="7"/>
  <c r="U40" i="7" s="1"/>
  <c r="L40" i="7"/>
  <c r="J40" i="7"/>
  <c r="H40" i="7"/>
  <c r="F40" i="7"/>
  <c r="E40" i="7"/>
  <c r="D40" i="7"/>
  <c r="I40" i="7" s="1"/>
  <c r="U39" i="7"/>
  <c r="T39" i="7"/>
  <c r="O39" i="7"/>
  <c r="N39" i="7"/>
  <c r="M39" i="7"/>
  <c r="K39" i="7"/>
  <c r="I39" i="7"/>
  <c r="G39" i="7"/>
  <c r="U38" i="7"/>
  <c r="T38" i="7"/>
  <c r="N38" i="7"/>
  <c r="O38" i="7" s="1"/>
  <c r="M38" i="7"/>
  <c r="K38" i="7"/>
  <c r="I38" i="7"/>
  <c r="G38" i="7"/>
  <c r="U37" i="7"/>
  <c r="T37" i="7"/>
  <c r="O37" i="7"/>
  <c r="N37" i="7"/>
  <c r="M37" i="7"/>
  <c r="K37" i="7"/>
  <c r="I37" i="7"/>
  <c r="G37" i="7"/>
  <c r="U36" i="7"/>
  <c r="T36" i="7"/>
  <c r="O36" i="7"/>
  <c r="N36" i="7"/>
  <c r="M36" i="7"/>
  <c r="K36" i="7"/>
  <c r="I36" i="7"/>
  <c r="G36" i="7"/>
  <c r="S35" i="7"/>
  <c r="R35" i="7"/>
  <c r="T35" i="7" s="1"/>
  <c r="Q35" i="7"/>
  <c r="P35" i="7"/>
  <c r="U35" i="7" s="1"/>
  <c r="L35" i="7"/>
  <c r="J35" i="7"/>
  <c r="H35" i="7"/>
  <c r="F35" i="7"/>
  <c r="N35" i="7" s="1"/>
  <c r="O35" i="7" s="1"/>
  <c r="E35" i="7"/>
  <c r="M35" i="7" s="1"/>
  <c r="D35" i="7"/>
  <c r="I35" i="7" s="1"/>
  <c r="U34" i="7"/>
  <c r="T34" i="7"/>
  <c r="O34" i="7"/>
  <c r="N34" i="7"/>
  <c r="M34" i="7"/>
  <c r="K34" i="7"/>
  <c r="I34" i="7"/>
  <c r="G34" i="7"/>
  <c r="U33" i="7"/>
  <c r="T33" i="7"/>
  <c r="O33" i="7"/>
  <c r="N33" i="7"/>
  <c r="M33" i="7"/>
  <c r="K33" i="7"/>
  <c r="I33" i="7"/>
  <c r="G33" i="7"/>
  <c r="U32" i="7"/>
  <c r="T32" i="7"/>
  <c r="N32" i="7"/>
  <c r="O32" i="7" s="1"/>
  <c r="M32" i="7"/>
  <c r="K32" i="7"/>
  <c r="I32" i="7"/>
  <c r="G32" i="7"/>
  <c r="U31" i="7"/>
  <c r="T31" i="7"/>
  <c r="N31" i="7"/>
  <c r="O31" i="7" s="1"/>
  <c r="M31" i="7"/>
  <c r="K31" i="7"/>
  <c r="I31" i="7"/>
  <c r="G31" i="7"/>
  <c r="U30" i="7"/>
  <c r="T30" i="7"/>
  <c r="N30" i="7"/>
  <c r="O30" i="7" s="1"/>
  <c r="M30" i="7"/>
  <c r="K30" i="7"/>
  <c r="I30" i="7"/>
  <c r="G30" i="7"/>
  <c r="U29" i="7"/>
  <c r="T29" i="7"/>
  <c r="O29" i="7"/>
  <c r="N29" i="7"/>
  <c r="M29" i="7"/>
  <c r="K29" i="7"/>
  <c r="I29" i="7"/>
  <c r="G29" i="7"/>
  <c r="U28" i="7"/>
  <c r="T28" i="7"/>
  <c r="N28" i="7"/>
  <c r="O28" i="7" s="1"/>
  <c r="M28" i="7"/>
  <c r="K28" i="7"/>
  <c r="I28" i="7"/>
  <c r="G28" i="7"/>
  <c r="S27" i="7"/>
  <c r="R27" i="7"/>
  <c r="T27" i="7" s="1"/>
  <c r="Q27" i="7"/>
  <c r="P27" i="7"/>
  <c r="U27" i="7" s="1"/>
  <c r="L27" i="7"/>
  <c r="J27" i="7"/>
  <c r="H27" i="7"/>
  <c r="F27" i="7"/>
  <c r="N27" i="7" s="1"/>
  <c r="O27" i="7" s="1"/>
  <c r="E27" i="7"/>
  <c r="M27" i="7" s="1"/>
  <c r="D27" i="7"/>
  <c r="U26" i="7"/>
  <c r="T26" i="7"/>
  <c r="O26" i="7"/>
  <c r="N26" i="7"/>
  <c r="M26" i="7"/>
  <c r="K26" i="7"/>
  <c r="I26" i="7"/>
  <c r="G26" i="7"/>
  <c r="U25" i="7"/>
  <c r="T25" i="7"/>
  <c r="O25" i="7"/>
  <c r="N25" i="7"/>
  <c r="M25" i="7"/>
  <c r="K25" i="7"/>
  <c r="I25" i="7"/>
  <c r="G25" i="7"/>
  <c r="U24" i="7"/>
  <c r="T24" i="7"/>
  <c r="O24" i="7"/>
  <c r="N24" i="7"/>
  <c r="M24" i="7"/>
  <c r="K24" i="7"/>
  <c r="I24" i="7"/>
  <c r="G24" i="7"/>
  <c r="U23" i="7"/>
  <c r="T23" i="7"/>
  <c r="O23" i="7"/>
  <c r="N23" i="7"/>
  <c r="M23" i="7"/>
  <c r="K23" i="7"/>
  <c r="I23" i="7"/>
  <c r="G23" i="7"/>
  <c r="U22" i="7"/>
  <c r="T22" i="7"/>
  <c r="O22" i="7"/>
  <c r="N22" i="7"/>
  <c r="M22" i="7"/>
  <c r="K22" i="7"/>
  <c r="I22" i="7"/>
  <c r="G22" i="7"/>
  <c r="U21" i="7"/>
  <c r="T21" i="7"/>
  <c r="O21" i="7"/>
  <c r="N21" i="7"/>
  <c r="M21" i="7"/>
  <c r="K21" i="7"/>
  <c r="I21" i="7"/>
  <c r="G21" i="7"/>
  <c r="U20" i="7"/>
  <c r="T20" i="7"/>
  <c r="O20" i="7"/>
  <c r="N20" i="7"/>
  <c r="M20" i="7"/>
  <c r="K20" i="7"/>
  <c r="I20" i="7"/>
  <c r="G20" i="7"/>
  <c r="S19" i="7"/>
  <c r="R19" i="7"/>
  <c r="Q19" i="7"/>
  <c r="P19" i="7"/>
  <c r="L19" i="7"/>
  <c r="K19" i="7"/>
  <c r="J19" i="7"/>
  <c r="H19" i="7"/>
  <c r="F19" i="7"/>
  <c r="N19" i="7" s="1"/>
  <c r="E19" i="7"/>
  <c r="D19" i="7"/>
  <c r="U18" i="7"/>
  <c r="T18" i="7"/>
  <c r="N18" i="7"/>
  <c r="O18" i="7" s="1"/>
  <c r="M18" i="7"/>
  <c r="K18" i="7"/>
  <c r="I18" i="7"/>
  <c r="G18" i="7"/>
  <c r="U17" i="7"/>
  <c r="T17" i="7"/>
  <c r="N17" i="7"/>
  <c r="O17" i="7" s="1"/>
  <c r="M17" i="7"/>
  <c r="K17" i="7"/>
  <c r="I17" i="7"/>
  <c r="G17" i="7"/>
  <c r="U16" i="7"/>
  <c r="T16" i="7"/>
  <c r="N16" i="7"/>
  <c r="O16" i="7" s="1"/>
  <c r="M16" i="7"/>
  <c r="K16" i="7"/>
  <c r="I16" i="7"/>
  <c r="G16" i="7"/>
  <c r="U15" i="7"/>
  <c r="T15" i="7"/>
  <c r="N15" i="7"/>
  <c r="O15" i="7" s="1"/>
  <c r="M15" i="7"/>
  <c r="K15" i="7"/>
  <c r="I15" i="7"/>
  <c r="G15" i="7"/>
  <c r="U14" i="7"/>
  <c r="T14" i="7"/>
  <c r="N14" i="7"/>
  <c r="O14" i="7" s="1"/>
  <c r="M14" i="7"/>
  <c r="K14" i="7"/>
  <c r="I14" i="7"/>
  <c r="G14" i="7"/>
  <c r="U13" i="7"/>
  <c r="T13" i="7"/>
  <c r="N13" i="7"/>
  <c r="O13" i="7" s="1"/>
  <c r="M13" i="7"/>
  <c r="K13" i="7"/>
  <c r="I13" i="7"/>
  <c r="G13" i="7"/>
  <c r="U12" i="7"/>
  <c r="T12" i="7"/>
  <c r="O12" i="7"/>
  <c r="N12" i="7"/>
  <c r="M12" i="7"/>
  <c r="K12" i="7"/>
  <c r="I12" i="7"/>
  <c r="G12" i="7"/>
  <c r="U11" i="7"/>
  <c r="T11" i="7"/>
  <c r="N11" i="7"/>
  <c r="O11" i="7" s="1"/>
  <c r="M11" i="7"/>
  <c r="K11" i="7"/>
  <c r="I11" i="7"/>
  <c r="G11" i="7"/>
  <c r="S10" i="7"/>
  <c r="R10" i="7"/>
  <c r="Q10" i="7"/>
  <c r="P10" i="7"/>
  <c r="U10" i="7" s="1"/>
  <c r="L10" i="7"/>
  <c r="J10" i="7"/>
  <c r="H10" i="7"/>
  <c r="F10" i="7"/>
  <c r="E10" i="7"/>
  <c r="K10" i="7" s="1"/>
  <c r="D10" i="7"/>
  <c r="I10" i="7" s="1"/>
  <c r="U9" i="7"/>
  <c r="T9" i="7"/>
  <c r="N9" i="7"/>
  <c r="O9" i="7" s="1"/>
  <c r="M9" i="7"/>
  <c r="K9" i="7"/>
  <c r="I9" i="7"/>
  <c r="G9" i="7"/>
  <c r="U8" i="7"/>
  <c r="T8" i="7"/>
  <c r="N8" i="7"/>
  <c r="O8" i="7" s="1"/>
  <c r="M8" i="7"/>
  <c r="K8" i="7"/>
  <c r="I8" i="7"/>
  <c r="G8" i="7"/>
  <c r="U339" i="6"/>
  <c r="S339" i="6"/>
  <c r="R339" i="6"/>
  <c r="Q339" i="6"/>
  <c r="P339" i="6"/>
  <c r="L339" i="6"/>
  <c r="J339" i="6"/>
  <c r="I339" i="6"/>
  <c r="H339" i="6"/>
  <c r="F339" i="6"/>
  <c r="N339" i="6" s="1"/>
  <c r="E339" i="6"/>
  <c r="D339" i="6"/>
  <c r="S338" i="6"/>
  <c r="R338" i="6"/>
  <c r="T338" i="6" s="1"/>
  <c r="Q338" i="6"/>
  <c r="P338" i="6"/>
  <c r="U338" i="6" s="1"/>
  <c r="L338" i="6"/>
  <c r="K338" i="6"/>
  <c r="J338" i="6"/>
  <c r="H338" i="6"/>
  <c r="F338" i="6"/>
  <c r="E338" i="6"/>
  <c r="D338" i="6"/>
  <c r="I338" i="6" s="1"/>
  <c r="S337" i="6"/>
  <c r="T337" i="6" s="1"/>
  <c r="R337" i="6"/>
  <c r="Q337" i="6"/>
  <c r="P337" i="6"/>
  <c r="L337" i="6"/>
  <c r="J337" i="6"/>
  <c r="U337" i="6" s="1"/>
  <c r="H337" i="6"/>
  <c r="I337" i="6" s="1"/>
  <c r="G337" i="6"/>
  <c r="F337" i="6"/>
  <c r="E337" i="6"/>
  <c r="D337" i="6"/>
  <c r="U336" i="6"/>
  <c r="T336" i="6"/>
  <c r="N336" i="6"/>
  <c r="O336" i="6" s="1"/>
  <c r="M336" i="6"/>
  <c r="K336" i="6"/>
  <c r="I336" i="6"/>
  <c r="G336" i="6"/>
  <c r="U335" i="6"/>
  <c r="T335" i="6"/>
  <c r="N335" i="6"/>
  <c r="O335" i="6" s="1"/>
  <c r="M335" i="6"/>
  <c r="K335" i="6"/>
  <c r="I335" i="6"/>
  <c r="G335" i="6"/>
  <c r="U334" i="6"/>
  <c r="T334" i="6"/>
  <c r="N334" i="6"/>
  <c r="O334" i="6" s="1"/>
  <c r="M334" i="6"/>
  <c r="K334" i="6"/>
  <c r="I334" i="6"/>
  <c r="G334" i="6"/>
  <c r="U333" i="6"/>
  <c r="T333" i="6"/>
  <c r="N333" i="6"/>
  <c r="O333" i="6" s="1"/>
  <c r="M333" i="6"/>
  <c r="K333" i="6"/>
  <c r="I333" i="6"/>
  <c r="G333" i="6"/>
  <c r="S332" i="6"/>
  <c r="R332" i="6"/>
  <c r="T332" i="6" s="1"/>
  <c r="Q332" i="6"/>
  <c r="P332" i="6"/>
  <c r="U332" i="6" s="1"/>
  <c r="L332" i="6"/>
  <c r="J332" i="6"/>
  <c r="H332" i="6"/>
  <c r="F332" i="6"/>
  <c r="N332" i="6" s="1"/>
  <c r="E332" i="6"/>
  <c r="D332" i="6"/>
  <c r="U331" i="6"/>
  <c r="T331" i="6"/>
  <c r="N331" i="6"/>
  <c r="O331" i="6" s="1"/>
  <c r="M331" i="6"/>
  <c r="K331" i="6"/>
  <c r="I331" i="6"/>
  <c r="G331" i="6"/>
  <c r="U330" i="6"/>
  <c r="T330" i="6"/>
  <c r="N330" i="6"/>
  <c r="O330" i="6" s="1"/>
  <c r="M330" i="6"/>
  <c r="K330" i="6"/>
  <c r="I330" i="6"/>
  <c r="G330" i="6"/>
  <c r="U329" i="6"/>
  <c r="T329" i="6"/>
  <c r="N329" i="6"/>
  <c r="O329" i="6" s="1"/>
  <c r="M329" i="6"/>
  <c r="K329" i="6"/>
  <c r="I329" i="6"/>
  <c r="G329" i="6"/>
  <c r="U328" i="6"/>
  <c r="T328" i="6"/>
  <c r="N328" i="6"/>
  <c r="O328" i="6" s="1"/>
  <c r="M328" i="6"/>
  <c r="K328" i="6"/>
  <c r="I328" i="6"/>
  <c r="G328" i="6"/>
  <c r="U327" i="6"/>
  <c r="T327" i="6"/>
  <c r="N327" i="6"/>
  <c r="O327" i="6" s="1"/>
  <c r="M327" i="6"/>
  <c r="K327" i="6"/>
  <c r="I327" i="6"/>
  <c r="G327" i="6"/>
  <c r="U326" i="6"/>
  <c r="T326" i="6"/>
  <c r="N326" i="6"/>
  <c r="O326" i="6" s="1"/>
  <c r="M326" i="6"/>
  <c r="K326" i="6"/>
  <c r="I326" i="6"/>
  <c r="G326" i="6"/>
  <c r="U325" i="6"/>
  <c r="T325" i="6"/>
  <c r="N325" i="6"/>
  <c r="O325" i="6" s="1"/>
  <c r="M325" i="6"/>
  <c r="K325" i="6"/>
  <c r="I325" i="6"/>
  <c r="G325" i="6"/>
  <c r="U324" i="6"/>
  <c r="T324" i="6"/>
  <c r="N324" i="6"/>
  <c r="O324" i="6" s="1"/>
  <c r="M324" i="6"/>
  <c r="K324" i="6"/>
  <c r="I324" i="6"/>
  <c r="G324" i="6"/>
  <c r="S323" i="6"/>
  <c r="T323" i="6" s="1"/>
  <c r="R323" i="6"/>
  <c r="Q323" i="6"/>
  <c r="P323" i="6"/>
  <c r="U323" i="6" s="1"/>
  <c r="L323" i="6"/>
  <c r="J323" i="6"/>
  <c r="I323" i="6"/>
  <c r="H323" i="6"/>
  <c r="F323" i="6"/>
  <c r="E323" i="6"/>
  <c r="D323" i="6"/>
  <c r="U322" i="6"/>
  <c r="T322" i="6"/>
  <c r="N322" i="6"/>
  <c r="O322" i="6" s="1"/>
  <c r="M322" i="6"/>
  <c r="K322" i="6"/>
  <c r="I322" i="6"/>
  <c r="G322" i="6"/>
  <c r="U321" i="6"/>
  <c r="T321" i="6"/>
  <c r="N321" i="6"/>
  <c r="O321" i="6" s="1"/>
  <c r="M321" i="6"/>
  <c r="K321" i="6"/>
  <c r="I321" i="6"/>
  <c r="G321" i="6"/>
  <c r="U320" i="6"/>
  <c r="T320" i="6"/>
  <c r="N320" i="6"/>
  <c r="O320" i="6" s="1"/>
  <c r="M320" i="6"/>
  <c r="K320" i="6"/>
  <c r="I320" i="6"/>
  <c r="G320" i="6"/>
  <c r="U319" i="6"/>
  <c r="T319" i="6"/>
  <c r="N319" i="6"/>
  <c r="O319" i="6" s="1"/>
  <c r="M319" i="6"/>
  <c r="K319" i="6"/>
  <c r="I319" i="6"/>
  <c r="G319" i="6"/>
  <c r="U318" i="6"/>
  <c r="T318" i="6"/>
  <c r="N318" i="6"/>
  <c r="O318" i="6" s="1"/>
  <c r="M318" i="6"/>
  <c r="K318" i="6"/>
  <c r="I318" i="6"/>
  <c r="G318" i="6"/>
  <c r="U317" i="6"/>
  <c r="S317" i="6"/>
  <c r="R317" i="6"/>
  <c r="Q317" i="6"/>
  <c r="P317" i="6"/>
  <c r="L317" i="6"/>
  <c r="J317" i="6"/>
  <c r="H317" i="6"/>
  <c r="F317" i="6"/>
  <c r="E317" i="6"/>
  <c r="D317" i="6"/>
  <c r="I317" i="6" s="1"/>
  <c r="U316" i="6"/>
  <c r="T316" i="6"/>
  <c r="N316" i="6"/>
  <c r="O316" i="6" s="1"/>
  <c r="M316" i="6"/>
  <c r="K316" i="6"/>
  <c r="I316" i="6"/>
  <c r="G316" i="6"/>
  <c r="U315" i="6"/>
  <c r="T315" i="6"/>
  <c r="N315" i="6"/>
  <c r="O315" i="6" s="1"/>
  <c r="M315" i="6"/>
  <c r="K315" i="6"/>
  <c r="I315" i="6"/>
  <c r="G315" i="6"/>
  <c r="U314" i="6"/>
  <c r="T314" i="6"/>
  <c r="N314" i="6"/>
  <c r="O314" i="6" s="1"/>
  <c r="M314" i="6"/>
  <c r="K314" i="6"/>
  <c r="I314" i="6"/>
  <c r="G314" i="6"/>
  <c r="U313" i="6"/>
  <c r="T313" i="6"/>
  <c r="N313" i="6"/>
  <c r="O313" i="6" s="1"/>
  <c r="M313" i="6"/>
  <c r="K313" i="6"/>
  <c r="I313" i="6"/>
  <c r="G313" i="6"/>
  <c r="U312" i="6"/>
  <c r="T312" i="6"/>
  <c r="N312" i="6"/>
  <c r="O312" i="6" s="1"/>
  <c r="M312" i="6"/>
  <c r="K312" i="6"/>
  <c r="I312" i="6"/>
  <c r="G312" i="6"/>
  <c r="U311" i="6"/>
  <c r="T311" i="6"/>
  <c r="N311" i="6"/>
  <c r="O311" i="6" s="1"/>
  <c r="M311" i="6"/>
  <c r="K311" i="6"/>
  <c r="I311" i="6"/>
  <c r="G311" i="6"/>
  <c r="S310" i="6"/>
  <c r="R310" i="6"/>
  <c r="T310" i="6" s="1"/>
  <c r="Q310" i="6"/>
  <c r="P310" i="6"/>
  <c r="U310" i="6" s="1"/>
  <c r="L310" i="6"/>
  <c r="J310" i="6"/>
  <c r="H310" i="6"/>
  <c r="F310" i="6"/>
  <c r="E310" i="6"/>
  <c r="K310" i="6" s="1"/>
  <c r="D310" i="6"/>
  <c r="G310" i="6" s="1"/>
  <c r="U309" i="6"/>
  <c r="T309" i="6"/>
  <c r="N309" i="6"/>
  <c r="O309" i="6" s="1"/>
  <c r="M309" i="6"/>
  <c r="K309" i="6"/>
  <c r="I309" i="6"/>
  <c r="G309" i="6"/>
  <c r="U308" i="6"/>
  <c r="T308" i="6"/>
  <c r="N308" i="6"/>
  <c r="O308" i="6" s="1"/>
  <c r="M308" i="6"/>
  <c r="K308" i="6"/>
  <c r="I308" i="6"/>
  <c r="G308" i="6"/>
  <c r="U307" i="6"/>
  <c r="T307" i="6"/>
  <c r="N307" i="6"/>
  <c r="O307" i="6" s="1"/>
  <c r="M307" i="6"/>
  <c r="K307" i="6"/>
  <c r="I307" i="6"/>
  <c r="G307" i="6"/>
  <c r="U306" i="6"/>
  <c r="T306" i="6"/>
  <c r="N306" i="6"/>
  <c r="O306" i="6" s="1"/>
  <c r="M306" i="6"/>
  <c r="K306" i="6"/>
  <c r="I306" i="6"/>
  <c r="G306" i="6"/>
  <c r="U305" i="6"/>
  <c r="T305" i="6"/>
  <c r="N305" i="6"/>
  <c r="O305" i="6" s="1"/>
  <c r="M305" i="6"/>
  <c r="K305" i="6"/>
  <c r="I305" i="6"/>
  <c r="G305" i="6"/>
  <c r="U304" i="6"/>
  <c r="T304" i="6"/>
  <c r="N304" i="6"/>
  <c r="O304" i="6" s="1"/>
  <c r="M304" i="6"/>
  <c r="K304" i="6"/>
  <c r="I304" i="6"/>
  <c r="G304" i="6"/>
  <c r="S303" i="6"/>
  <c r="R303" i="6"/>
  <c r="Q303" i="6"/>
  <c r="P303" i="6"/>
  <c r="L303" i="6"/>
  <c r="J303" i="6"/>
  <c r="H303" i="6"/>
  <c r="F303" i="6"/>
  <c r="E303" i="6"/>
  <c r="M303" i="6" s="1"/>
  <c r="D303" i="6"/>
  <c r="I303" i="6" s="1"/>
  <c r="U302" i="6"/>
  <c r="T302" i="6"/>
  <c r="O302" i="6"/>
  <c r="N302" i="6"/>
  <c r="M302" i="6"/>
  <c r="K302" i="6"/>
  <c r="I302" i="6"/>
  <c r="G302" i="6"/>
  <c r="U299" i="6"/>
  <c r="T299" i="6"/>
  <c r="S299" i="6"/>
  <c r="R299" i="6"/>
  <c r="Q299" i="6"/>
  <c r="P299" i="6"/>
  <c r="L299" i="6"/>
  <c r="J299" i="6"/>
  <c r="H299" i="6"/>
  <c r="F299" i="6"/>
  <c r="N299" i="6" s="1"/>
  <c r="E299" i="6"/>
  <c r="D299" i="6"/>
  <c r="S298" i="6"/>
  <c r="R298" i="6"/>
  <c r="Q298" i="6"/>
  <c r="P298" i="6"/>
  <c r="U298" i="6" s="1"/>
  <c r="N298" i="6"/>
  <c r="L298" i="6"/>
  <c r="J298" i="6"/>
  <c r="H298" i="6"/>
  <c r="F298" i="6"/>
  <c r="G298" i="6" s="1"/>
  <c r="E298" i="6"/>
  <c r="M298" i="6" s="1"/>
  <c r="D298" i="6"/>
  <c r="I298" i="6" s="1"/>
  <c r="U297" i="6"/>
  <c r="T297" i="6"/>
  <c r="O297" i="6"/>
  <c r="N297" i="6"/>
  <c r="M297" i="6"/>
  <c r="K297" i="6"/>
  <c r="I297" i="6"/>
  <c r="G297" i="6"/>
  <c r="U296" i="6"/>
  <c r="T296" i="6"/>
  <c r="N296" i="6"/>
  <c r="O296" i="6" s="1"/>
  <c r="M296" i="6"/>
  <c r="K296" i="6"/>
  <c r="I296" i="6"/>
  <c r="G296" i="6"/>
  <c r="U295" i="6"/>
  <c r="T295" i="6"/>
  <c r="N295" i="6"/>
  <c r="O295" i="6" s="1"/>
  <c r="M295" i="6"/>
  <c r="K295" i="6"/>
  <c r="I295" i="6"/>
  <c r="G295" i="6"/>
  <c r="U294" i="6"/>
  <c r="T294" i="6"/>
  <c r="O294" i="6"/>
  <c r="N294" i="6"/>
  <c r="M294" i="6"/>
  <c r="K294" i="6"/>
  <c r="I294" i="6"/>
  <c r="G294" i="6"/>
  <c r="U293" i="6"/>
  <c r="T293" i="6"/>
  <c r="N293" i="6"/>
  <c r="O293" i="6" s="1"/>
  <c r="M293" i="6"/>
  <c r="K293" i="6"/>
  <c r="I293" i="6"/>
  <c r="G293" i="6"/>
  <c r="S292" i="6"/>
  <c r="R292" i="6"/>
  <c r="T292" i="6" s="1"/>
  <c r="Q292" i="6"/>
  <c r="P292" i="6"/>
  <c r="L292" i="6"/>
  <c r="J292" i="6"/>
  <c r="U292" i="6" s="1"/>
  <c r="H292" i="6"/>
  <c r="I292" i="6" s="1"/>
  <c r="G292" i="6"/>
  <c r="F292" i="6"/>
  <c r="E292" i="6"/>
  <c r="M292" i="6" s="1"/>
  <c r="D292" i="6"/>
  <c r="U291" i="6"/>
  <c r="T291" i="6"/>
  <c r="N291" i="6"/>
  <c r="O291" i="6" s="1"/>
  <c r="M291" i="6"/>
  <c r="K291" i="6"/>
  <c r="I291" i="6"/>
  <c r="G291" i="6"/>
  <c r="U290" i="6"/>
  <c r="T290" i="6"/>
  <c r="N290" i="6"/>
  <c r="O290" i="6" s="1"/>
  <c r="M290" i="6"/>
  <c r="K290" i="6"/>
  <c r="I290" i="6"/>
  <c r="G290" i="6"/>
  <c r="U289" i="6"/>
  <c r="T289" i="6"/>
  <c r="O289" i="6"/>
  <c r="N289" i="6"/>
  <c r="M289" i="6"/>
  <c r="K289" i="6"/>
  <c r="I289" i="6"/>
  <c r="G289" i="6"/>
  <c r="U288" i="6"/>
  <c r="T288" i="6"/>
  <c r="N288" i="6"/>
  <c r="O288" i="6" s="1"/>
  <c r="M288" i="6"/>
  <c r="K288" i="6"/>
  <c r="I288" i="6"/>
  <c r="G288" i="6"/>
  <c r="U287" i="6"/>
  <c r="T287" i="6"/>
  <c r="O287" i="6"/>
  <c r="N287" i="6"/>
  <c r="M287" i="6"/>
  <c r="K287" i="6"/>
  <c r="I287" i="6"/>
  <c r="G287" i="6"/>
  <c r="U286" i="6"/>
  <c r="T286" i="6"/>
  <c r="O286" i="6"/>
  <c r="N286" i="6"/>
  <c r="M286" i="6"/>
  <c r="K286" i="6"/>
  <c r="I286" i="6"/>
  <c r="G286" i="6"/>
  <c r="S285" i="6"/>
  <c r="R285" i="6"/>
  <c r="T285" i="6" s="1"/>
  <c r="Q285" i="6"/>
  <c r="P285" i="6"/>
  <c r="L285" i="6"/>
  <c r="J285" i="6"/>
  <c r="H285" i="6"/>
  <c r="F285" i="6"/>
  <c r="E285" i="6"/>
  <c r="D285" i="6"/>
  <c r="I285" i="6" s="1"/>
  <c r="U284" i="6"/>
  <c r="T284" i="6"/>
  <c r="O284" i="6"/>
  <c r="N284" i="6"/>
  <c r="M284" i="6"/>
  <c r="K284" i="6"/>
  <c r="I284" i="6"/>
  <c r="G284" i="6"/>
  <c r="U283" i="6"/>
  <c r="T283" i="6"/>
  <c r="O283" i="6"/>
  <c r="N283" i="6"/>
  <c r="M283" i="6"/>
  <c r="K283" i="6"/>
  <c r="I283" i="6"/>
  <c r="G283" i="6"/>
  <c r="U282" i="6"/>
  <c r="T282" i="6"/>
  <c r="O282" i="6"/>
  <c r="N282" i="6"/>
  <c r="M282" i="6"/>
  <c r="K282" i="6"/>
  <c r="I282" i="6"/>
  <c r="G282" i="6"/>
  <c r="U281" i="6"/>
  <c r="T281" i="6"/>
  <c r="O281" i="6"/>
  <c r="N281" i="6"/>
  <c r="M281" i="6"/>
  <c r="K281" i="6"/>
  <c r="I281" i="6"/>
  <c r="G281" i="6"/>
  <c r="U280" i="6"/>
  <c r="T280" i="6"/>
  <c r="O280" i="6"/>
  <c r="N280" i="6"/>
  <c r="M280" i="6"/>
  <c r="K280" i="6"/>
  <c r="I280" i="6"/>
  <c r="G280" i="6"/>
  <c r="U279" i="6"/>
  <c r="T279" i="6"/>
  <c r="O279" i="6"/>
  <c r="N279" i="6"/>
  <c r="M279" i="6"/>
  <c r="K279" i="6"/>
  <c r="I279" i="6"/>
  <c r="G279" i="6"/>
  <c r="U278" i="6"/>
  <c r="T278" i="6"/>
  <c r="O278" i="6"/>
  <c r="N278" i="6"/>
  <c r="M278" i="6"/>
  <c r="K278" i="6"/>
  <c r="I278" i="6"/>
  <c r="G278" i="6"/>
  <c r="U277" i="6"/>
  <c r="T277" i="6"/>
  <c r="O277" i="6"/>
  <c r="N277" i="6"/>
  <c r="M277" i="6"/>
  <c r="K277" i="6"/>
  <c r="I277" i="6"/>
  <c r="G277" i="6"/>
  <c r="U276" i="6"/>
  <c r="T276" i="6"/>
  <c r="O276" i="6"/>
  <c r="N276" i="6"/>
  <c r="M276" i="6"/>
  <c r="K276" i="6"/>
  <c r="I276" i="6"/>
  <c r="G276" i="6"/>
  <c r="U275" i="6"/>
  <c r="S275" i="6"/>
  <c r="T275" i="6" s="1"/>
  <c r="R275" i="6"/>
  <c r="Q275" i="6"/>
  <c r="P275" i="6"/>
  <c r="L275" i="6"/>
  <c r="K275" i="6"/>
  <c r="J275" i="6"/>
  <c r="H275" i="6"/>
  <c r="I275" i="6" s="1"/>
  <c r="F275" i="6"/>
  <c r="E275" i="6"/>
  <c r="M275" i="6" s="1"/>
  <c r="D275" i="6"/>
  <c r="U274" i="6"/>
  <c r="T274" i="6"/>
  <c r="N274" i="6"/>
  <c r="O274" i="6" s="1"/>
  <c r="M274" i="6"/>
  <c r="K274" i="6"/>
  <c r="I274" i="6"/>
  <c r="G274" i="6"/>
  <c r="U273" i="6"/>
  <c r="T273" i="6"/>
  <c r="O273" i="6"/>
  <c r="N273" i="6"/>
  <c r="M273" i="6"/>
  <c r="K273" i="6"/>
  <c r="I273" i="6"/>
  <c r="G273" i="6"/>
  <c r="U272" i="6"/>
  <c r="T272" i="6"/>
  <c r="N272" i="6"/>
  <c r="O272" i="6" s="1"/>
  <c r="M272" i="6"/>
  <c r="K272" i="6"/>
  <c r="I272" i="6"/>
  <c r="G272" i="6"/>
  <c r="U271" i="6"/>
  <c r="T271" i="6"/>
  <c r="O271" i="6"/>
  <c r="N271" i="6"/>
  <c r="M271" i="6"/>
  <c r="K271" i="6"/>
  <c r="I271" i="6"/>
  <c r="G271" i="6"/>
  <c r="U270" i="6"/>
  <c r="T270" i="6"/>
  <c r="O270" i="6"/>
  <c r="N270" i="6"/>
  <c r="M270" i="6"/>
  <c r="K270" i="6"/>
  <c r="I270" i="6"/>
  <c r="G270" i="6"/>
  <c r="U269" i="6"/>
  <c r="T269" i="6"/>
  <c r="N269" i="6"/>
  <c r="O269" i="6" s="1"/>
  <c r="M269" i="6"/>
  <c r="K269" i="6"/>
  <c r="I269" i="6"/>
  <c r="G269" i="6"/>
  <c r="U268" i="6"/>
  <c r="T268" i="6"/>
  <c r="N268" i="6"/>
  <c r="O268" i="6" s="1"/>
  <c r="M268" i="6"/>
  <c r="K268" i="6"/>
  <c r="I268" i="6"/>
  <c r="G268" i="6"/>
  <c r="S267" i="6"/>
  <c r="R267" i="6"/>
  <c r="Q267" i="6"/>
  <c r="P267" i="6"/>
  <c r="L267" i="6"/>
  <c r="J267" i="6"/>
  <c r="H267" i="6"/>
  <c r="F267" i="6"/>
  <c r="G267" i="6" s="1"/>
  <c r="E267" i="6"/>
  <c r="M267" i="6" s="1"/>
  <c r="D267" i="6"/>
  <c r="U266" i="6"/>
  <c r="T266" i="6"/>
  <c r="O266" i="6"/>
  <c r="N266" i="6"/>
  <c r="M266" i="6"/>
  <c r="K266" i="6"/>
  <c r="I266" i="6"/>
  <c r="G266" i="6"/>
  <c r="U265" i="6"/>
  <c r="T265" i="6"/>
  <c r="O265" i="6"/>
  <c r="N265" i="6"/>
  <c r="M265" i="6"/>
  <c r="K265" i="6"/>
  <c r="I265" i="6"/>
  <c r="G265" i="6"/>
  <c r="U264" i="6"/>
  <c r="T264" i="6"/>
  <c r="N264" i="6"/>
  <c r="O264" i="6" s="1"/>
  <c r="M264" i="6"/>
  <c r="K264" i="6"/>
  <c r="I264" i="6"/>
  <c r="G264" i="6"/>
  <c r="U263" i="6"/>
  <c r="T263" i="6"/>
  <c r="N263" i="6"/>
  <c r="O263" i="6" s="1"/>
  <c r="M263" i="6"/>
  <c r="K263" i="6"/>
  <c r="I263" i="6"/>
  <c r="G263" i="6"/>
  <c r="T260" i="6"/>
  <c r="S260" i="6"/>
  <c r="R260" i="6"/>
  <c r="Q260" i="6"/>
  <c r="P260" i="6"/>
  <c r="U260" i="6" s="1"/>
  <c r="L260" i="6"/>
  <c r="J260" i="6"/>
  <c r="H260" i="6"/>
  <c r="I260" i="6" s="1"/>
  <c r="G260" i="6"/>
  <c r="F260" i="6"/>
  <c r="E260" i="6"/>
  <c r="D260" i="6"/>
  <c r="S259" i="6"/>
  <c r="R259" i="6"/>
  <c r="Q259" i="6"/>
  <c r="P259" i="6"/>
  <c r="U259" i="6" s="1"/>
  <c r="L259" i="6"/>
  <c r="J259" i="6"/>
  <c r="H259" i="6"/>
  <c r="F259" i="6"/>
  <c r="E259" i="6"/>
  <c r="M259" i="6" s="1"/>
  <c r="D259" i="6"/>
  <c r="U258" i="6"/>
  <c r="T258" i="6"/>
  <c r="O258" i="6"/>
  <c r="N258" i="6"/>
  <c r="M258" i="6"/>
  <c r="K258" i="6"/>
  <c r="I258" i="6"/>
  <c r="G258" i="6"/>
  <c r="U257" i="6"/>
  <c r="T257" i="6"/>
  <c r="N257" i="6"/>
  <c r="O257" i="6" s="1"/>
  <c r="M257" i="6"/>
  <c r="K257" i="6"/>
  <c r="I257" i="6"/>
  <c r="G257" i="6"/>
  <c r="U256" i="6"/>
  <c r="T256" i="6"/>
  <c r="O256" i="6"/>
  <c r="N256" i="6"/>
  <c r="M256" i="6"/>
  <c r="K256" i="6"/>
  <c r="I256" i="6"/>
  <c r="G256" i="6"/>
  <c r="U255" i="6"/>
  <c r="T255" i="6"/>
  <c r="N255" i="6"/>
  <c r="O255" i="6" s="1"/>
  <c r="M255" i="6"/>
  <c r="K255" i="6"/>
  <c r="I255" i="6"/>
  <c r="G255" i="6"/>
  <c r="T254" i="6"/>
  <c r="S254" i="6"/>
  <c r="R254" i="6"/>
  <c r="Q254" i="6"/>
  <c r="P254" i="6"/>
  <c r="U254" i="6" s="1"/>
  <c r="L254" i="6"/>
  <c r="M254" i="6" s="1"/>
  <c r="J254" i="6"/>
  <c r="H254" i="6"/>
  <c r="F254" i="6"/>
  <c r="E254" i="6"/>
  <c r="D254" i="6"/>
  <c r="U253" i="6"/>
  <c r="T253" i="6"/>
  <c r="N253" i="6"/>
  <c r="O253" i="6" s="1"/>
  <c r="M253" i="6"/>
  <c r="K253" i="6"/>
  <c r="I253" i="6"/>
  <c r="G253" i="6"/>
  <c r="U252" i="6"/>
  <c r="T252" i="6"/>
  <c r="O252" i="6"/>
  <c r="N252" i="6"/>
  <c r="M252" i="6"/>
  <c r="K252" i="6"/>
  <c r="I252" i="6"/>
  <c r="G252" i="6"/>
  <c r="U251" i="6"/>
  <c r="T251" i="6"/>
  <c r="N251" i="6"/>
  <c r="O251" i="6" s="1"/>
  <c r="M251" i="6"/>
  <c r="K251" i="6"/>
  <c r="I251" i="6"/>
  <c r="G251" i="6"/>
  <c r="U250" i="6"/>
  <c r="T250" i="6"/>
  <c r="O250" i="6"/>
  <c r="N250" i="6"/>
  <c r="M250" i="6"/>
  <c r="K250" i="6"/>
  <c r="I250" i="6"/>
  <c r="G250" i="6"/>
  <c r="U249" i="6"/>
  <c r="T249" i="6"/>
  <c r="N249" i="6"/>
  <c r="O249" i="6" s="1"/>
  <c r="M249" i="6"/>
  <c r="K249" i="6"/>
  <c r="I249" i="6"/>
  <c r="G249" i="6"/>
  <c r="U248" i="6"/>
  <c r="T248" i="6"/>
  <c r="N248" i="6"/>
  <c r="O248" i="6" s="1"/>
  <c r="M248" i="6"/>
  <c r="K248" i="6"/>
  <c r="I248" i="6"/>
  <c r="G248" i="6"/>
  <c r="U247" i="6"/>
  <c r="S247" i="6"/>
  <c r="R247" i="6"/>
  <c r="T247" i="6" s="1"/>
  <c r="Q247" i="6"/>
  <c r="P247" i="6"/>
  <c r="L247" i="6"/>
  <c r="J247" i="6"/>
  <c r="H247" i="6"/>
  <c r="F247" i="6"/>
  <c r="G247" i="6" s="1"/>
  <c r="E247" i="6"/>
  <c r="D247" i="6"/>
  <c r="U246" i="6"/>
  <c r="T246" i="6"/>
  <c r="N246" i="6"/>
  <c r="O246" i="6" s="1"/>
  <c r="M246" i="6"/>
  <c r="K246" i="6"/>
  <c r="I246" i="6"/>
  <c r="G246" i="6"/>
  <c r="U245" i="6"/>
  <c r="T245" i="6"/>
  <c r="O245" i="6"/>
  <c r="N245" i="6"/>
  <c r="M245" i="6"/>
  <c r="K245" i="6"/>
  <c r="I245" i="6"/>
  <c r="G245" i="6"/>
  <c r="U244" i="6"/>
  <c r="T244" i="6"/>
  <c r="N244" i="6"/>
  <c r="O244" i="6" s="1"/>
  <c r="M244" i="6"/>
  <c r="K244" i="6"/>
  <c r="I244" i="6"/>
  <c r="G244" i="6"/>
  <c r="U243" i="6"/>
  <c r="T243" i="6"/>
  <c r="N243" i="6"/>
  <c r="O243" i="6" s="1"/>
  <c r="M243" i="6"/>
  <c r="K243" i="6"/>
  <c r="I243" i="6"/>
  <c r="G243" i="6"/>
  <c r="U242" i="6"/>
  <c r="T242" i="6"/>
  <c r="O242" i="6"/>
  <c r="N242" i="6"/>
  <c r="M242" i="6"/>
  <c r="K242" i="6"/>
  <c r="I242" i="6"/>
  <c r="G242" i="6"/>
  <c r="U241" i="6"/>
  <c r="T241" i="6"/>
  <c r="N241" i="6"/>
  <c r="O241" i="6" s="1"/>
  <c r="M241" i="6"/>
  <c r="K241" i="6"/>
  <c r="I241" i="6"/>
  <c r="G241" i="6"/>
  <c r="S240" i="6"/>
  <c r="T240" i="6" s="1"/>
  <c r="R240" i="6"/>
  <c r="Q240" i="6"/>
  <c r="P240" i="6"/>
  <c r="L240" i="6"/>
  <c r="J240" i="6"/>
  <c r="U240" i="6" s="1"/>
  <c r="H240" i="6"/>
  <c r="I240" i="6" s="1"/>
  <c r="F240" i="6"/>
  <c r="G240" i="6" s="1"/>
  <c r="E240" i="6"/>
  <c r="D240" i="6"/>
  <c r="U239" i="6"/>
  <c r="T239" i="6"/>
  <c r="N239" i="6"/>
  <c r="O239" i="6" s="1"/>
  <c r="M239" i="6"/>
  <c r="K239" i="6"/>
  <c r="I239" i="6"/>
  <c r="G239" i="6"/>
  <c r="U238" i="6"/>
  <c r="T238" i="6"/>
  <c r="N238" i="6"/>
  <c r="O238" i="6" s="1"/>
  <c r="M238" i="6"/>
  <c r="K238" i="6"/>
  <c r="I238" i="6"/>
  <c r="G238" i="6"/>
  <c r="U237" i="6"/>
  <c r="T237" i="6"/>
  <c r="O237" i="6"/>
  <c r="N237" i="6"/>
  <c r="M237" i="6"/>
  <c r="K237" i="6"/>
  <c r="I237" i="6"/>
  <c r="G237" i="6"/>
  <c r="U236" i="6"/>
  <c r="T236" i="6"/>
  <c r="N236" i="6"/>
  <c r="O236" i="6" s="1"/>
  <c r="M236" i="6"/>
  <c r="K236" i="6"/>
  <c r="I236" i="6"/>
  <c r="G236" i="6"/>
  <c r="U235" i="6"/>
  <c r="T235" i="6"/>
  <c r="N235" i="6"/>
  <c r="O235" i="6" s="1"/>
  <c r="M235" i="6"/>
  <c r="K235" i="6"/>
  <c r="I235" i="6"/>
  <c r="G235" i="6"/>
  <c r="U234" i="6"/>
  <c r="T234" i="6"/>
  <c r="O234" i="6"/>
  <c r="N234" i="6"/>
  <c r="M234" i="6"/>
  <c r="K234" i="6"/>
  <c r="I234" i="6"/>
  <c r="G234" i="6"/>
  <c r="S231" i="6"/>
  <c r="R231" i="6"/>
  <c r="T231" i="6" s="1"/>
  <c r="Q231" i="6"/>
  <c r="P231" i="6"/>
  <c r="L231" i="6"/>
  <c r="J231" i="6"/>
  <c r="H231" i="6"/>
  <c r="I231" i="6" s="1"/>
  <c r="F231" i="6"/>
  <c r="N231" i="6" s="1"/>
  <c r="O231" i="6" s="1"/>
  <c r="E231" i="6"/>
  <c r="M231" i="6" s="1"/>
  <c r="D231" i="6"/>
  <c r="S230" i="6"/>
  <c r="R230" i="6"/>
  <c r="Q230" i="6"/>
  <c r="P230" i="6"/>
  <c r="L230" i="6"/>
  <c r="J230" i="6"/>
  <c r="H230" i="6"/>
  <c r="I230" i="6" s="1"/>
  <c r="F230" i="6"/>
  <c r="E230" i="6"/>
  <c r="D230" i="6"/>
  <c r="U229" i="6"/>
  <c r="T229" i="6"/>
  <c r="O229" i="6"/>
  <c r="N229" i="6"/>
  <c r="M229" i="6"/>
  <c r="K229" i="6"/>
  <c r="I229" i="6"/>
  <c r="G229" i="6"/>
  <c r="U228" i="6"/>
  <c r="T228" i="6"/>
  <c r="N228" i="6"/>
  <c r="O228" i="6" s="1"/>
  <c r="M228" i="6"/>
  <c r="K228" i="6"/>
  <c r="I228" i="6"/>
  <c r="G228" i="6"/>
  <c r="U227" i="6"/>
  <c r="T227" i="6"/>
  <c r="N227" i="6"/>
  <c r="O227" i="6" s="1"/>
  <c r="M227" i="6"/>
  <c r="K227" i="6"/>
  <c r="I227" i="6"/>
  <c r="G227" i="6"/>
  <c r="U226" i="6"/>
  <c r="T226" i="6"/>
  <c r="N226" i="6"/>
  <c r="O226" i="6" s="1"/>
  <c r="M226" i="6"/>
  <c r="K226" i="6"/>
  <c r="I226" i="6"/>
  <c r="G226" i="6"/>
  <c r="U225" i="6"/>
  <c r="T225" i="6"/>
  <c r="N225" i="6"/>
  <c r="O225" i="6" s="1"/>
  <c r="M225" i="6"/>
  <c r="K225" i="6"/>
  <c r="I225" i="6"/>
  <c r="G225" i="6"/>
  <c r="S224" i="6"/>
  <c r="R224" i="6"/>
  <c r="Q224" i="6"/>
  <c r="P224" i="6"/>
  <c r="U224" i="6" s="1"/>
  <c r="L224" i="6"/>
  <c r="J224" i="6"/>
  <c r="N224" i="6" s="1"/>
  <c r="O224" i="6" s="1"/>
  <c r="H224" i="6"/>
  <c r="F224" i="6"/>
  <c r="G224" i="6" s="1"/>
  <c r="E224" i="6"/>
  <c r="D224" i="6"/>
  <c r="U223" i="6"/>
  <c r="T223" i="6"/>
  <c r="N223" i="6"/>
  <c r="O223" i="6" s="1"/>
  <c r="M223" i="6"/>
  <c r="K223" i="6"/>
  <c r="I223" i="6"/>
  <c r="G223" i="6"/>
  <c r="U222" i="6"/>
  <c r="T222" i="6"/>
  <c r="N222" i="6"/>
  <c r="O222" i="6" s="1"/>
  <c r="M222" i="6"/>
  <c r="K222" i="6"/>
  <c r="I222" i="6"/>
  <c r="G222" i="6"/>
  <c r="U221" i="6"/>
  <c r="T221" i="6"/>
  <c r="O221" i="6"/>
  <c r="N221" i="6"/>
  <c r="M221" i="6"/>
  <c r="K221" i="6"/>
  <c r="I221" i="6"/>
  <c r="G221" i="6"/>
  <c r="U220" i="6"/>
  <c r="T220" i="6"/>
  <c r="N220" i="6"/>
  <c r="O220" i="6" s="1"/>
  <c r="M220" i="6"/>
  <c r="K220" i="6"/>
  <c r="I220" i="6"/>
  <c r="G220" i="6"/>
  <c r="U219" i="6"/>
  <c r="T219" i="6"/>
  <c r="N219" i="6"/>
  <c r="O219" i="6" s="1"/>
  <c r="M219" i="6"/>
  <c r="K219" i="6"/>
  <c r="I219" i="6"/>
  <c r="G219" i="6"/>
  <c r="U218" i="6"/>
  <c r="T218" i="6"/>
  <c r="N218" i="6"/>
  <c r="O218" i="6" s="1"/>
  <c r="M218" i="6"/>
  <c r="K218" i="6"/>
  <c r="I218" i="6"/>
  <c r="G218" i="6"/>
  <c r="U217" i="6"/>
  <c r="T217" i="6"/>
  <c r="N217" i="6"/>
  <c r="O217" i="6" s="1"/>
  <c r="M217" i="6"/>
  <c r="K217" i="6"/>
  <c r="I217" i="6"/>
  <c r="G217" i="6"/>
  <c r="U216" i="6"/>
  <c r="T216" i="6"/>
  <c r="S216" i="6"/>
  <c r="R216" i="6"/>
  <c r="Q216" i="6"/>
  <c r="P216" i="6"/>
  <c r="L216" i="6"/>
  <c r="J216" i="6"/>
  <c r="H216" i="6"/>
  <c r="I216" i="6" s="1"/>
  <c r="G216" i="6"/>
  <c r="F216" i="6"/>
  <c r="E216" i="6"/>
  <c r="D216" i="6"/>
  <c r="U215" i="6"/>
  <c r="T215" i="6"/>
  <c r="O215" i="6"/>
  <c r="N215" i="6"/>
  <c r="M215" i="6"/>
  <c r="K215" i="6"/>
  <c r="I215" i="6"/>
  <c r="G215" i="6"/>
  <c r="U214" i="6"/>
  <c r="T214" i="6"/>
  <c r="N214" i="6"/>
  <c r="O214" i="6" s="1"/>
  <c r="M214" i="6"/>
  <c r="K214" i="6"/>
  <c r="I214" i="6"/>
  <c r="G214" i="6"/>
  <c r="U213" i="6"/>
  <c r="T213" i="6"/>
  <c r="N213" i="6"/>
  <c r="O213" i="6" s="1"/>
  <c r="M213" i="6"/>
  <c r="K213" i="6"/>
  <c r="I213" i="6"/>
  <c r="G213" i="6"/>
  <c r="U212" i="6"/>
  <c r="T212" i="6"/>
  <c r="N212" i="6"/>
  <c r="O212" i="6" s="1"/>
  <c r="M212" i="6"/>
  <c r="K212" i="6"/>
  <c r="I212" i="6"/>
  <c r="G212" i="6"/>
  <c r="U211" i="6"/>
  <c r="T211" i="6"/>
  <c r="N211" i="6"/>
  <c r="O211" i="6" s="1"/>
  <c r="M211" i="6"/>
  <c r="K211" i="6"/>
  <c r="I211" i="6"/>
  <c r="G211" i="6"/>
  <c r="U210" i="6"/>
  <c r="T210" i="6"/>
  <c r="N210" i="6"/>
  <c r="O210" i="6" s="1"/>
  <c r="M210" i="6"/>
  <c r="K210" i="6"/>
  <c r="I210" i="6"/>
  <c r="G210" i="6"/>
  <c r="U209" i="6"/>
  <c r="T209" i="6"/>
  <c r="N209" i="6"/>
  <c r="O209" i="6" s="1"/>
  <c r="M209" i="6"/>
  <c r="K209" i="6"/>
  <c r="I209" i="6"/>
  <c r="G209" i="6"/>
  <c r="U208" i="6"/>
  <c r="T208" i="6"/>
  <c r="N208" i="6"/>
  <c r="O208" i="6" s="1"/>
  <c r="M208" i="6"/>
  <c r="K208" i="6"/>
  <c r="I208" i="6"/>
  <c r="G208" i="6"/>
  <c r="S205" i="6"/>
  <c r="R205" i="6"/>
  <c r="Q205" i="6"/>
  <c r="P205" i="6"/>
  <c r="U205" i="6" s="1"/>
  <c r="L205" i="6"/>
  <c r="J205" i="6"/>
  <c r="H205" i="6"/>
  <c r="F205" i="6"/>
  <c r="N205" i="6" s="1"/>
  <c r="O205" i="6" s="1"/>
  <c r="E205" i="6"/>
  <c r="M205" i="6" s="1"/>
  <c r="D205" i="6"/>
  <c r="I205" i="6" s="1"/>
  <c r="S204" i="6"/>
  <c r="T204" i="6" s="1"/>
  <c r="R204" i="6"/>
  <c r="Q204" i="6"/>
  <c r="P204" i="6"/>
  <c r="L204" i="6"/>
  <c r="J204" i="6"/>
  <c r="H204" i="6"/>
  <c r="I204" i="6" s="1"/>
  <c r="F204" i="6"/>
  <c r="E204" i="6"/>
  <c r="D204" i="6"/>
  <c r="U203" i="6"/>
  <c r="T203" i="6"/>
  <c r="O203" i="6"/>
  <c r="N203" i="6"/>
  <c r="M203" i="6"/>
  <c r="K203" i="6"/>
  <c r="I203" i="6"/>
  <c r="G203" i="6"/>
  <c r="U202" i="6"/>
  <c r="T202" i="6"/>
  <c r="N202" i="6"/>
  <c r="O202" i="6" s="1"/>
  <c r="M202" i="6"/>
  <c r="K202" i="6"/>
  <c r="I202" i="6"/>
  <c r="G202" i="6"/>
  <c r="U201" i="6"/>
  <c r="T201" i="6"/>
  <c r="N201" i="6"/>
  <c r="O201" i="6" s="1"/>
  <c r="M201" i="6"/>
  <c r="K201" i="6"/>
  <c r="I201" i="6"/>
  <c r="G201" i="6"/>
  <c r="U200" i="6"/>
  <c r="T200" i="6"/>
  <c r="N200" i="6"/>
  <c r="O200" i="6" s="1"/>
  <c r="M200" i="6"/>
  <c r="K200" i="6"/>
  <c r="I200" i="6"/>
  <c r="G200" i="6"/>
  <c r="U199" i="6"/>
  <c r="T199" i="6"/>
  <c r="O199" i="6"/>
  <c r="N199" i="6"/>
  <c r="M199" i="6"/>
  <c r="K199" i="6"/>
  <c r="I199" i="6"/>
  <c r="G199" i="6"/>
  <c r="U198" i="6"/>
  <c r="S198" i="6"/>
  <c r="R198" i="6"/>
  <c r="Q198" i="6"/>
  <c r="P198" i="6"/>
  <c r="L198" i="6"/>
  <c r="J198" i="6"/>
  <c r="H198" i="6"/>
  <c r="F198" i="6"/>
  <c r="E198" i="6"/>
  <c r="D198" i="6"/>
  <c r="U197" i="6"/>
  <c r="T197" i="6"/>
  <c r="N197" i="6"/>
  <c r="O197" i="6" s="1"/>
  <c r="M197" i="6"/>
  <c r="K197" i="6"/>
  <c r="I197" i="6"/>
  <c r="G197" i="6"/>
  <c r="U196" i="6"/>
  <c r="T196" i="6"/>
  <c r="N196" i="6"/>
  <c r="O196" i="6" s="1"/>
  <c r="M196" i="6"/>
  <c r="K196" i="6"/>
  <c r="I196" i="6"/>
  <c r="G196" i="6"/>
  <c r="U195" i="6"/>
  <c r="T195" i="6"/>
  <c r="N195" i="6"/>
  <c r="O195" i="6" s="1"/>
  <c r="M195" i="6"/>
  <c r="K195" i="6"/>
  <c r="I195" i="6"/>
  <c r="G195" i="6"/>
  <c r="U194" i="6"/>
  <c r="T194" i="6"/>
  <c r="N194" i="6"/>
  <c r="O194" i="6" s="1"/>
  <c r="M194" i="6"/>
  <c r="K194" i="6"/>
  <c r="I194" i="6"/>
  <c r="G194" i="6"/>
  <c r="U193" i="6"/>
  <c r="T193" i="6"/>
  <c r="N193" i="6"/>
  <c r="O193" i="6" s="1"/>
  <c r="M193" i="6"/>
  <c r="K193" i="6"/>
  <c r="I193" i="6"/>
  <c r="G193" i="6"/>
  <c r="U192" i="6"/>
  <c r="T192" i="6"/>
  <c r="N192" i="6"/>
  <c r="O192" i="6" s="1"/>
  <c r="M192" i="6"/>
  <c r="K192" i="6"/>
  <c r="I192" i="6"/>
  <c r="G192" i="6"/>
  <c r="S191" i="6"/>
  <c r="R191" i="6"/>
  <c r="Q191" i="6"/>
  <c r="P191" i="6"/>
  <c r="L191" i="6"/>
  <c r="J191" i="6"/>
  <c r="H191" i="6"/>
  <c r="F191" i="6"/>
  <c r="E191" i="6"/>
  <c r="M191" i="6" s="1"/>
  <c r="D191" i="6"/>
  <c r="G191" i="6" s="1"/>
  <c r="U190" i="6"/>
  <c r="T190" i="6"/>
  <c r="N190" i="6"/>
  <c r="O190" i="6" s="1"/>
  <c r="M190" i="6"/>
  <c r="K190" i="6"/>
  <c r="I190" i="6"/>
  <c r="G190" i="6"/>
  <c r="U189" i="6"/>
  <c r="T189" i="6"/>
  <c r="N189" i="6"/>
  <c r="O189" i="6" s="1"/>
  <c r="M189" i="6"/>
  <c r="K189" i="6"/>
  <c r="I189" i="6"/>
  <c r="G189" i="6"/>
  <c r="U188" i="6"/>
  <c r="T188" i="6"/>
  <c r="N188" i="6"/>
  <c r="O188" i="6" s="1"/>
  <c r="M188" i="6"/>
  <c r="K188" i="6"/>
  <c r="I188" i="6"/>
  <c r="G188" i="6"/>
  <c r="U187" i="6"/>
  <c r="T187" i="6"/>
  <c r="N187" i="6"/>
  <c r="O187" i="6" s="1"/>
  <c r="M187" i="6"/>
  <c r="K187" i="6"/>
  <c r="I187" i="6"/>
  <c r="G187" i="6"/>
  <c r="U186" i="6"/>
  <c r="T186" i="6"/>
  <c r="N186" i="6"/>
  <c r="O186" i="6" s="1"/>
  <c r="M186" i="6"/>
  <c r="K186" i="6"/>
  <c r="I186" i="6"/>
  <c r="G186" i="6"/>
  <c r="S185" i="6"/>
  <c r="R185" i="6"/>
  <c r="T185" i="6" s="1"/>
  <c r="Q185" i="6"/>
  <c r="P185" i="6"/>
  <c r="L185" i="6"/>
  <c r="J185" i="6"/>
  <c r="N185" i="6" s="1"/>
  <c r="O185" i="6" s="1"/>
  <c r="H185" i="6"/>
  <c r="F185" i="6"/>
  <c r="E185" i="6"/>
  <c r="D185" i="6"/>
  <c r="I185" i="6" s="1"/>
  <c r="U184" i="6"/>
  <c r="T184" i="6"/>
  <c r="O184" i="6"/>
  <c r="N184" i="6"/>
  <c r="M184" i="6"/>
  <c r="K184" i="6"/>
  <c r="I184" i="6"/>
  <c r="G184" i="6"/>
  <c r="U183" i="6"/>
  <c r="T183" i="6"/>
  <c r="N183" i="6"/>
  <c r="O183" i="6" s="1"/>
  <c r="M183" i="6"/>
  <c r="K183" i="6"/>
  <c r="I183" i="6"/>
  <c r="G183" i="6"/>
  <c r="U182" i="6"/>
  <c r="T182" i="6"/>
  <c r="N182" i="6"/>
  <c r="O182" i="6" s="1"/>
  <c r="M182" i="6"/>
  <c r="K182" i="6"/>
  <c r="I182" i="6"/>
  <c r="G182" i="6"/>
  <c r="U181" i="6"/>
  <c r="T181" i="6"/>
  <c r="N181" i="6"/>
  <c r="O181" i="6" s="1"/>
  <c r="M181" i="6"/>
  <c r="K181" i="6"/>
  <c r="I181" i="6"/>
  <c r="G181" i="6"/>
  <c r="U180" i="6"/>
  <c r="T180" i="6"/>
  <c r="N180" i="6"/>
  <c r="O180" i="6" s="1"/>
  <c r="M180" i="6"/>
  <c r="K180" i="6"/>
  <c r="I180" i="6"/>
  <c r="G180" i="6"/>
  <c r="U179" i="6"/>
  <c r="S179" i="6"/>
  <c r="T179" i="6" s="1"/>
  <c r="R179" i="6"/>
  <c r="Q179" i="6"/>
  <c r="P179" i="6"/>
  <c r="L179" i="6"/>
  <c r="K179" i="6"/>
  <c r="J179" i="6"/>
  <c r="I179" i="6"/>
  <c r="H179" i="6"/>
  <c r="N179" i="6" s="1"/>
  <c r="F179" i="6"/>
  <c r="E179" i="6"/>
  <c r="M179" i="6" s="1"/>
  <c r="D179" i="6"/>
  <c r="U178" i="6"/>
  <c r="T178" i="6"/>
  <c r="N178" i="6"/>
  <c r="O178" i="6" s="1"/>
  <c r="M178" i="6"/>
  <c r="K178" i="6"/>
  <c r="I178" i="6"/>
  <c r="G178" i="6"/>
  <c r="U177" i="6"/>
  <c r="T177" i="6"/>
  <c r="O177" i="6"/>
  <c r="N177" i="6"/>
  <c r="M177" i="6"/>
  <c r="K177" i="6"/>
  <c r="I177" i="6"/>
  <c r="G177" i="6"/>
  <c r="U176" i="6"/>
  <c r="T176" i="6"/>
  <c r="N176" i="6"/>
  <c r="O176" i="6" s="1"/>
  <c r="M176" i="6"/>
  <c r="K176" i="6"/>
  <c r="I176" i="6"/>
  <c r="G176" i="6"/>
  <c r="U175" i="6"/>
  <c r="T175" i="6"/>
  <c r="N175" i="6"/>
  <c r="O175" i="6" s="1"/>
  <c r="M175" i="6"/>
  <c r="K175" i="6"/>
  <c r="I175" i="6"/>
  <c r="G175" i="6"/>
  <c r="U174" i="6"/>
  <c r="T174" i="6"/>
  <c r="O174" i="6"/>
  <c r="N174" i="6"/>
  <c r="M174" i="6"/>
  <c r="K174" i="6"/>
  <c r="I174" i="6"/>
  <c r="G174" i="6"/>
  <c r="U173" i="6"/>
  <c r="T173" i="6"/>
  <c r="O173" i="6"/>
  <c r="N173" i="6"/>
  <c r="M173" i="6"/>
  <c r="K173" i="6"/>
  <c r="I173" i="6"/>
  <c r="G173" i="6"/>
  <c r="S170" i="6"/>
  <c r="R170" i="6"/>
  <c r="T170" i="6" s="1"/>
  <c r="Q170" i="6"/>
  <c r="P170" i="6"/>
  <c r="L170" i="6"/>
  <c r="J170" i="6"/>
  <c r="K170" i="6" s="1"/>
  <c r="H170" i="6"/>
  <c r="N170" i="6" s="1"/>
  <c r="G170" i="6"/>
  <c r="F170" i="6"/>
  <c r="E170" i="6"/>
  <c r="D170" i="6"/>
  <c r="S169" i="6"/>
  <c r="R169" i="6"/>
  <c r="T169" i="6" s="1"/>
  <c r="Q169" i="6"/>
  <c r="P169" i="6"/>
  <c r="L169" i="6"/>
  <c r="J169" i="6"/>
  <c r="H169" i="6"/>
  <c r="F169" i="6"/>
  <c r="E169" i="6"/>
  <c r="M169" i="6" s="1"/>
  <c r="D169" i="6"/>
  <c r="G169" i="6" s="1"/>
  <c r="U168" i="6"/>
  <c r="T168" i="6"/>
  <c r="O168" i="6"/>
  <c r="N168" i="6"/>
  <c r="M168" i="6"/>
  <c r="K168" i="6"/>
  <c r="I168" i="6"/>
  <c r="G168" i="6"/>
  <c r="U167" i="6"/>
  <c r="T167" i="6"/>
  <c r="N167" i="6"/>
  <c r="O167" i="6" s="1"/>
  <c r="M167" i="6"/>
  <c r="K167" i="6"/>
  <c r="I167" i="6"/>
  <c r="G167" i="6"/>
  <c r="U166" i="6"/>
  <c r="T166" i="6"/>
  <c r="O166" i="6"/>
  <c r="N166" i="6"/>
  <c r="M166" i="6"/>
  <c r="K166" i="6"/>
  <c r="I166" i="6"/>
  <c r="G166" i="6"/>
  <c r="U165" i="6"/>
  <c r="T165" i="6"/>
  <c r="O165" i="6"/>
  <c r="N165" i="6"/>
  <c r="M165" i="6"/>
  <c r="K165" i="6"/>
  <c r="I165" i="6"/>
  <c r="G165" i="6"/>
  <c r="U164" i="6"/>
  <c r="T164" i="6"/>
  <c r="O164" i="6"/>
  <c r="N164" i="6"/>
  <c r="M164" i="6"/>
  <c r="K164" i="6"/>
  <c r="I164" i="6"/>
  <c r="G164" i="6"/>
  <c r="S163" i="6"/>
  <c r="R163" i="6"/>
  <c r="T163" i="6" s="1"/>
  <c r="Q163" i="6"/>
  <c r="P163" i="6"/>
  <c r="U163" i="6" s="1"/>
  <c r="L163" i="6"/>
  <c r="J163" i="6"/>
  <c r="H163" i="6"/>
  <c r="F163" i="6"/>
  <c r="G163" i="6" s="1"/>
  <c r="E163" i="6"/>
  <c r="M163" i="6" s="1"/>
  <c r="D163" i="6"/>
  <c r="I163" i="6" s="1"/>
  <c r="U162" i="6"/>
  <c r="T162" i="6"/>
  <c r="O162" i="6"/>
  <c r="N162" i="6"/>
  <c r="M162" i="6"/>
  <c r="K162" i="6"/>
  <c r="I162" i="6"/>
  <c r="G162" i="6"/>
  <c r="U161" i="6"/>
  <c r="T161" i="6"/>
  <c r="O161" i="6"/>
  <c r="N161" i="6"/>
  <c r="M161" i="6"/>
  <c r="K161" i="6"/>
  <c r="I161" i="6"/>
  <c r="G161" i="6"/>
  <c r="U160" i="6"/>
  <c r="T160" i="6"/>
  <c r="O160" i="6"/>
  <c r="N160" i="6"/>
  <c r="M160" i="6"/>
  <c r="K160" i="6"/>
  <c r="I160" i="6"/>
  <c r="G160" i="6"/>
  <c r="U159" i="6"/>
  <c r="T159" i="6"/>
  <c r="N159" i="6"/>
  <c r="O159" i="6" s="1"/>
  <c r="M159" i="6"/>
  <c r="K159" i="6"/>
  <c r="I159" i="6"/>
  <c r="G159" i="6"/>
  <c r="U158" i="6"/>
  <c r="T158" i="6"/>
  <c r="N158" i="6"/>
  <c r="O158" i="6" s="1"/>
  <c r="M158" i="6"/>
  <c r="K158" i="6"/>
  <c r="I158" i="6"/>
  <c r="G158" i="6"/>
  <c r="S157" i="6"/>
  <c r="T157" i="6" s="1"/>
  <c r="R157" i="6"/>
  <c r="Q157" i="6"/>
  <c r="P157" i="6"/>
  <c r="L157" i="6"/>
  <c r="J157" i="6"/>
  <c r="I157" i="6"/>
  <c r="H157" i="6"/>
  <c r="F157" i="6"/>
  <c r="E157" i="6"/>
  <c r="D157" i="6"/>
  <c r="U156" i="6"/>
  <c r="T156" i="6"/>
  <c r="O156" i="6"/>
  <c r="N156" i="6"/>
  <c r="M156" i="6"/>
  <c r="K156" i="6"/>
  <c r="I156" i="6"/>
  <c r="G156" i="6"/>
  <c r="U155" i="6"/>
  <c r="T155" i="6"/>
  <c r="O155" i="6"/>
  <c r="N155" i="6"/>
  <c r="M155" i="6"/>
  <c r="K155" i="6"/>
  <c r="I155" i="6"/>
  <c r="G155" i="6"/>
  <c r="U154" i="6"/>
  <c r="T154" i="6"/>
  <c r="O154" i="6"/>
  <c r="N154" i="6"/>
  <c r="M154" i="6"/>
  <c r="K154" i="6"/>
  <c r="I154" i="6"/>
  <c r="G154" i="6"/>
  <c r="U153" i="6"/>
  <c r="T153" i="6"/>
  <c r="O153" i="6"/>
  <c r="N153" i="6"/>
  <c r="M153" i="6"/>
  <c r="K153" i="6"/>
  <c r="I153" i="6"/>
  <c r="G153" i="6"/>
  <c r="U152" i="6"/>
  <c r="T152" i="6"/>
  <c r="O152" i="6"/>
  <c r="N152" i="6"/>
  <c r="M152" i="6"/>
  <c r="K152" i="6"/>
  <c r="I152" i="6"/>
  <c r="G152" i="6"/>
  <c r="U151" i="6"/>
  <c r="T151" i="6"/>
  <c r="O151" i="6"/>
  <c r="N151" i="6"/>
  <c r="M151" i="6"/>
  <c r="K151" i="6"/>
  <c r="I151" i="6"/>
  <c r="G151" i="6"/>
  <c r="S150" i="6"/>
  <c r="R150" i="6"/>
  <c r="Q150" i="6"/>
  <c r="P150" i="6"/>
  <c r="L150" i="6"/>
  <c r="J150" i="6"/>
  <c r="H150" i="6"/>
  <c r="F150" i="6"/>
  <c r="E150" i="6"/>
  <c r="M150" i="6" s="1"/>
  <c r="D150" i="6"/>
  <c r="U149" i="6"/>
  <c r="T149" i="6"/>
  <c r="O149" i="6"/>
  <c r="N149" i="6"/>
  <c r="M149" i="6"/>
  <c r="K149" i="6"/>
  <c r="I149" i="6"/>
  <c r="G149" i="6"/>
  <c r="U148" i="6"/>
  <c r="T148" i="6"/>
  <c r="N148" i="6"/>
  <c r="O148" i="6" s="1"/>
  <c r="M148" i="6"/>
  <c r="K148" i="6"/>
  <c r="I148" i="6"/>
  <c r="G148" i="6"/>
  <c r="U147" i="6"/>
  <c r="T147" i="6"/>
  <c r="N147" i="6"/>
  <c r="O147" i="6" s="1"/>
  <c r="M147" i="6"/>
  <c r="K147" i="6"/>
  <c r="I147" i="6"/>
  <c r="G147" i="6"/>
  <c r="U146" i="6"/>
  <c r="T146" i="6"/>
  <c r="N146" i="6"/>
  <c r="O146" i="6" s="1"/>
  <c r="M146" i="6"/>
  <c r="K146" i="6"/>
  <c r="I146" i="6"/>
  <c r="G146" i="6"/>
  <c r="U145" i="6"/>
  <c r="T145" i="6"/>
  <c r="N145" i="6"/>
  <c r="O145" i="6" s="1"/>
  <c r="M145" i="6"/>
  <c r="K145" i="6"/>
  <c r="I145" i="6"/>
  <c r="G145" i="6"/>
  <c r="S144" i="6"/>
  <c r="R144" i="6"/>
  <c r="T144" i="6" s="1"/>
  <c r="Q144" i="6"/>
  <c r="P144" i="6"/>
  <c r="U144" i="6" s="1"/>
  <c r="N144" i="6"/>
  <c r="L144" i="6"/>
  <c r="J144" i="6"/>
  <c r="H144" i="6"/>
  <c r="F144" i="6"/>
  <c r="E144" i="6"/>
  <c r="D144" i="6"/>
  <c r="U143" i="6"/>
  <c r="T143" i="6"/>
  <c r="N143" i="6"/>
  <c r="O143" i="6" s="1"/>
  <c r="M143" i="6"/>
  <c r="K143" i="6"/>
  <c r="I143" i="6"/>
  <c r="G143" i="6"/>
  <c r="U142" i="6"/>
  <c r="T142" i="6"/>
  <c r="N142" i="6"/>
  <c r="O142" i="6" s="1"/>
  <c r="M142" i="6"/>
  <c r="K142" i="6"/>
  <c r="I142" i="6"/>
  <c r="G142" i="6"/>
  <c r="U141" i="6"/>
  <c r="T141" i="6"/>
  <c r="N141" i="6"/>
  <c r="O141" i="6" s="1"/>
  <c r="M141" i="6"/>
  <c r="K141" i="6"/>
  <c r="I141" i="6"/>
  <c r="G141" i="6"/>
  <c r="U140" i="6"/>
  <c r="T140" i="6"/>
  <c r="N140" i="6"/>
  <c r="O140" i="6" s="1"/>
  <c r="M140" i="6"/>
  <c r="K140" i="6"/>
  <c r="I140" i="6"/>
  <c r="G140" i="6"/>
  <c r="U139" i="6"/>
  <c r="T139" i="6"/>
  <c r="N139" i="6"/>
  <c r="O139" i="6" s="1"/>
  <c r="M139" i="6"/>
  <c r="K139" i="6"/>
  <c r="I139" i="6"/>
  <c r="G139" i="6"/>
  <c r="U138" i="6"/>
  <c r="T138" i="6"/>
  <c r="N138" i="6"/>
  <c r="O138" i="6" s="1"/>
  <c r="M138" i="6"/>
  <c r="K138" i="6"/>
  <c r="I138" i="6"/>
  <c r="G138" i="6"/>
  <c r="T137" i="6"/>
  <c r="S137" i="6"/>
  <c r="R137" i="6"/>
  <c r="Q137" i="6"/>
  <c r="P137" i="6"/>
  <c r="U137" i="6" s="1"/>
  <c r="N137" i="6"/>
  <c r="L137" i="6"/>
  <c r="J137" i="6"/>
  <c r="H137" i="6"/>
  <c r="F137" i="6"/>
  <c r="E137" i="6"/>
  <c r="D137" i="6"/>
  <c r="I137" i="6" s="1"/>
  <c r="U136" i="6"/>
  <c r="T136" i="6"/>
  <c r="N136" i="6"/>
  <c r="O136" i="6" s="1"/>
  <c r="M136" i="6"/>
  <c r="K136" i="6"/>
  <c r="I136" i="6"/>
  <c r="G136" i="6"/>
  <c r="U135" i="6"/>
  <c r="T135" i="6"/>
  <c r="O135" i="6"/>
  <c r="N135" i="6"/>
  <c r="M135" i="6"/>
  <c r="K135" i="6"/>
  <c r="I135" i="6"/>
  <c r="G135" i="6"/>
  <c r="U134" i="6"/>
  <c r="T134" i="6"/>
  <c r="N134" i="6"/>
  <c r="O134" i="6" s="1"/>
  <c r="M134" i="6"/>
  <c r="K134" i="6"/>
  <c r="I134" i="6"/>
  <c r="G134" i="6"/>
  <c r="U133" i="6"/>
  <c r="T133" i="6"/>
  <c r="N133" i="6"/>
  <c r="O133" i="6" s="1"/>
  <c r="M133" i="6"/>
  <c r="K133" i="6"/>
  <c r="I133" i="6"/>
  <c r="G133" i="6"/>
  <c r="S132" i="6"/>
  <c r="R132" i="6"/>
  <c r="T132" i="6" s="1"/>
  <c r="Q132" i="6"/>
  <c r="P132" i="6"/>
  <c r="U132" i="6" s="1"/>
  <c r="L132" i="6"/>
  <c r="J132" i="6"/>
  <c r="H132" i="6"/>
  <c r="F132" i="6"/>
  <c r="E132" i="6"/>
  <c r="D132" i="6"/>
  <c r="U131" i="6"/>
  <c r="T131" i="6"/>
  <c r="O131" i="6"/>
  <c r="N131" i="6"/>
  <c r="M131" i="6"/>
  <c r="K131" i="6"/>
  <c r="I131" i="6"/>
  <c r="G131" i="6"/>
  <c r="U130" i="6"/>
  <c r="T130" i="6"/>
  <c r="O130" i="6"/>
  <c r="N130" i="6"/>
  <c r="M130" i="6"/>
  <c r="K130" i="6"/>
  <c r="I130" i="6"/>
  <c r="G130" i="6"/>
  <c r="U129" i="6"/>
  <c r="T129" i="6"/>
  <c r="O129" i="6"/>
  <c r="N129" i="6"/>
  <c r="M129" i="6"/>
  <c r="K129" i="6"/>
  <c r="I129" i="6"/>
  <c r="G129" i="6"/>
  <c r="U128" i="6"/>
  <c r="T128" i="6"/>
  <c r="O128" i="6"/>
  <c r="N128" i="6"/>
  <c r="M128" i="6"/>
  <c r="K128" i="6"/>
  <c r="I128" i="6"/>
  <c r="G128" i="6"/>
  <c r="U127" i="6"/>
  <c r="T127" i="6"/>
  <c r="O127" i="6"/>
  <c r="N127" i="6"/>
  <c r="M127" i="6"/>
  <c r="K127" i="6"/>
  <c r="I127" i="6"/>
  <c r="G127" i="6"/>
  <c r="S126" i="6"/>
  <c r="R126" i="6"/>
  <c r="Q126" i="6"/>
  <c r="P126" i="6"/>
  <c r="L126" i="6"/>
  <c r="J126" i="6"/>
  <c r="K126" i="6" s="1"/>
  <c r="H126" i="6"/>
  <c r="I126" i="6" s="1"/>
  <c r="F126" i="6"/>
  <c r="E126" i="6"/>
  <c r="M126" i="6" s="1"/>
  <c r="D126" i="6"/>
  <c r="U125" i="6"/>
  <c r="T125" i="6"/>
  <c r="O125" i="6"/>
  <c r="N125" i="6"/>
  <c r="M125" i="6"/>
  <c r="K125" i="6"/>
  <c r="I125" i="6"/>
  <c r="G125" i="6"/>
  <c r="U124" i="6"/>
  <c r="T124" i="6"/>
  <c r="O124" i="6"/>
  <c r="N124" i="6"/>
  <c r="M124" i="6"/>
  <c r="K124" i="6"/>
  <c r="I124" i="6"/>
  <c r="G124" i="6"/>
  <c r="U123" i="6"/>
  <c r="T123" i="6"/>
  <c r="O123" i="6"/>
  <c r="N123" i="6"/>
  <c r="M123" i="6"/>
  <c r="K123" i="6"/>
  <c r="I123" i="6"/>
  <c r="G123" i="6"/>
  <c r="U122" i="6"/>
  <c r="T122" i="6"/>
  <c r="O122" i="6"/>
  <c r="N122" i="6"/>
  <c r="M122" i="6"/>
  <c r="K122" i="6"/>
  <c r="I122" i="6"/>
  <c r="G122" i="6"/>
  <c r="S121" i="6"/>
  <c r="R121" i="6"/>
  <c r="Q121" i="6"/>
  <c r="P121" i="6"/>
  <c r="U121" i="6" s="1"/>
  <c r="L121" i="6"/>
  <c r="J121" i="6"/>
  <c r="H121" i="6"/>
  <c r="F121" i="6"/>
  <c r="E121" i="6"/>
  <c r="D121" i="6"/>
  <c r="U120" i="6"/>
  <c r="T120" i="6"/>
  <c r="O120" i="6"/>
  <c r="N120" i="6"/>
  <c r="M120" i="6"/>
  <c r="K120" i="6"/>
  <c r="I120" i="6"/>
  <c r="G120" i="6"/>
  <c r="U119" i="6"/>
  <c r="T119" i="6"/>
  <c r="O119" i="6"/>
  <c r="N119" i="6"/>
  <c r="M119" i="6"/>
  <c r="K119" i="6"/>
  <c r="I119" i="6"/>
  <c r="G119" i="6"/>
  <c r="U118" i="6"/>
  <c r="T118" i="6"/>
  <c r="O118" i="6"/>
  <c r="N118" i="6"/>
  <c r="M118" i="6"/>
  <c r="K118" i="6"/>
  <c r="I118" i="6"/>
  <c r="G118" i="6"/>
  <c r="U117" i="6"/>
  <c r="T117" i="6"/>
  <c r="O117" i="6"/>
  <c r="N117" i="6"/>
  <c r="M117" i="6"/>
  <c r="K117" i="6"/>
  <c r="I117" i="6"/>
  <c r="G117" i="6"/>
  <c r="U116" i="6"/>
  <c r="T116" i="6"/>
  <c r="O116" i="6"/>
  <c r="N116" i="6"/>
  <c r="M116" i="6"/>
  <c r="K116" i="6"/>
  <c r="I116" i="6"/>
  <c r="G116" i="6"/>
  <c r="U115" i="6"/>
  <c r="T115" i="6"/>
  <c r="O115" i="6"/>
  <c r="N115" i="6"/>
  <c r="M115" i="6"/>
  <c r="K115" i="6"/>
  <c r="I115" i="6"/>
  <c r="G115" i="6"/>
  <c r="U114" i="6"/>
  <c r="T114" i="6"/>
  <c r="O114" i="6"/>
  <c r="N114" i="6"/>
  <c r="M114" i="6"/>
  <c r="K114" i="6"/>
  <c r="I114" i="6"/>
  <c r="G114" i="6"/>
  <c r="U113" i="6"/>
  <c r="T113" i="6"/>
  <c r="O113" i="6"/>
  <c r="N113" i="6"/>
  <c r="M113" i="6"/>
  <c r="K113" i="6"/>
  <c r="I113" i="6"/>
  <c r="G113" i="6"/>
  <c r="S112" i="6"/>
  <c r="T112" i="6" s="1"/>
  <c r="R112" i="6"/>
  <c r="Q112" i="6"/>
  <c r="P112" i="6"/>
  <c r="L112" i="6"/>
  <c r="J112" i="6"/>
  <c r="U112" i="6" s="1"/>
  <c r="H112" i="6"/>
  <c r="F112" i="6"/>
  <c r="E112" i="6"/>
  <c r="K112" i="6" s="1"/>
  <c r="D112" i="6"/>
  <c r="U111" i="6"/>
  <c r="T111" i="6"/>
  <c r="O111" i="6"/>
  <c r="N111" i="6"/>
  <c r="M111" i="6"/>
  <c r="K111" i="6"/>
  <c r="I111" i="6"/>
  <c r="G111" i="6"/>
  <c r="U110" i="6"/>
  <c r="T110" i="6"/>
  <c r="N110" i="6"/>
  <c r="O110" i="6" s="1"/>
  <c r="M110" i="6"/>
  <c r="K110" i="6"/>
  <c r="I110" i="6"/>
  <c r="G110" i="6"/>
  <c r="U109" i="6"/>
  <c r="T109" i="6"/>
  <c r="O109" i="6"/>
  <c r="N109" i="6"/>
  <c r="M109" i="6"/>
  <c r="K109" i="6"/>
  <c r="I109" i="6"/>
  <c r="G109" i="6"/>
  <c r="U108" i="6"/>
  <c r="T108" i="6"/>
  <c r="N108" i="6"/>
  <c r="O108" i="6" s="1"/>
  <c r="M108" i="6"/>
  <c r="K108" i="6"/>
  <c r="I108" i="6"/>
  <c r="G108" i="6"/>
  <c r="U107" i="6"/>
  <c r="T107" i="6"/>
  <c r="N107" i="6"/>
  <c r="O107" i="6" s="1"/>
  <c r="M107" i="6"/>
  <c r="K107" i="6"/>
  <c r="I107" i="6"/>
  <c r="G107" i="6"/>
  <c r="S106" i="6"/>
  <c r="R106" i="6"/>
  <c r="T106" i="6" s="1"/>
  <c r="Q106" i="6"/>
  <c r="P106" i="6"/>
  <c r="U106" i="6" s="1"/>
  <c r="L106" i="6"/>
  <c r="J106" i="6"/>
  <c r="H106" i="6"/>
  <c r="I106" i="6" s="1"/>
  <c r="F106" i="6"/>
  <c r="E106" i="6"/>
  <c r="M106" i="6" s="1"/>
  <c r="D106" i="6"/>
  <c r="U105" i="6"/>
  <c r="T105" i="6"/>
  <c r="N105" i="6"/>
  <c r="O105" i="6" s="1"/>
  <c r="M105" i="6"/>
  <c r="K105" i="6"/>
  <c r="I105" i="6"/>
  <c r="G105" i="6"/>
  <c r="S102" i="6"/>
  <c r="R102" i="6"/>
  <c r="Q102" i="6"/>
  <c r="P102" i="6"/>
  <c r="L102" i="6"/>
  <c r="J102" i="6"/>
  <c r="K102" i="6" s="1"/>
  <c r="I102" i="6"/>
  <c r="H102" i="6"/>
  <c r="F102" i="6"/>
  <c r="E102" i="6"/>
  <c r="D102" i="6"/>
  <c r="S101" i="6"/>
  <c r="R101" i="6"/>
  <c r="T101" i="6" s="1"/>
  <c r="Q101" i="6"/>
  <c r="P101" i="6"/>
  <c r="L101" i="6"/>
  <c r="J101" i="6"/>
  <c r="U101" i="6" s="1"/>
  <c r="H101" i="6"/>
  <c r="F101" i="6"/>
  <c r="N101" i="6" s="1"/>
  <c r="E101" i="6"/>
  <c r="D101" i="6"/>
  <c r="U100" i="6"/>
  <c r="T100" i="6"/>
  <c r="N100" i="6"/>
  <c r="O100" i="6" s="1"/>
  <c r="M100" i="6"/>
  <c r="K100" i="6"/>
  <c r="I100" i="6"/>
  <c r="G100" i="6"/>
  <c r="U99" i="6"/>
  <c r="T99" i="6"/>
  <c r="N99" i="6"/>
  <c r="O99" i="6" s="1"/>
  <c r="M99" i="6"/>
  <c r="K99" i="6"/>
  <c r="I99" i="6"/>
  <c r="G99" i="6"/>
  <c r="U98" i="6"/>
  <c r="T98" i="6"/>
  <c r="O98" i="6"/>
  <c r="N98" i="6"/>
  <c r="M98" i="6"/>
  <c r="K98" i="6"/>
  <c r="I98" i="6"/>
  <c r="G98" i="6"/>
  <c r="U97" i="6"/>
  <c r="T97" i="6"/>
  <c r="O97" i="6"/>
  <c r="N97" i="6"/>
  <c r="M97" i="6"/>
  <c r="K97" i="6"/>
  <c r="I97" i="6"/>
  <c r="G97" i="6"/>
  <c r="S96" i="6"/>
  <c r="R96" i="6"/>
  <c r="Q96" i="6"/>
  <c r="P96" i="6"/>
  <c r="U96" i="6" s="1"/>
  <c r="N96" i="6"/>
  <c r="L96" i="6"/>
  <c r="J96" i="6"/>
  <c r="H96" i="6"/>
  <c r="F96" i="6"/>
  <c r="E96" i="6"/>
  <c r="K96" i="6" s="1"/>
  <c r="D96" i="6"/>
  <c r="U95" i="6"/>
  <c r="T95" i="6"/>
  <c r="N95" i="6"/>
  <c r="O95" i="6" s="1"/>
  <c r="M95" i="6"/>
  <c r="K95" i="6"/>
  <c r="I95" i="6"/>
  <c r="G95" i="6"/>
  <c r="U94" i="6"/>
  <c r="T94" i="6"/>
  <c r="N94" i="6"/>
  <c r="O94" i="6" s="1"/>
  <c r="M94" i="6"/>
  <c r="K94" i="6"/>
  <c r="I94" i="6"/>
  <c r="G94" i="6"/>
  <c r="U93" i="6"/>
  <c r="T93" i="6"/>
  <c r="N93" i="6"/>
  <c r="O93" i="6" s="1"/>
  <c r="M93" i="6"/>
  <c r="K93" i="6"/>
  <c r="I93" i="6"/>
  <c r="G93" i="6"/>
  <c r="U92" i="6"/>
  <c r="T92" i="6"/>
  <c r="N92" i="6"/>
  <c r="O92" i="6" s="1"/>
  <c r="M92" i="6"/>
  <c r="K92" i="6"/>
  <c r="I92" i="6"/>
  <c r="G92" i="6"/>
  <c r="S91" i="6"/>
  <c r="R91" i="6"/>
  <c r="T91" i="6" s="1"/>
  <c r="Q91" i="6"/>
  <c r="P91" i="6"/>
  <c r="L91" i="6"/>
  <c r="J91" i="6"/>
  <c r="H91" i="6"/>
  <c r="F91" i="6"/>
  <c r="E91" i="6"/>
  <c r="D91" i="6"/>
  <c r="G91" i="6" s="1"/>
  <c r="U90" i="6"/>
  <c r="T90" i="6"/>
  <c r="N90" i="6"/>
  <c r="O90" i="6" s="1"/>
  <c r="M90" i="6"/>
  <c r="K90" i="6"/>
  <c r="I90" i="6"/>
  <c r="G90" i="6"/>
  <c r="U89" i="6"/>
  <c r="T89" i="6"/>
  <c r="N89" i="6"/>
  <c r="O89" i="6" s="1"/>
  <c r="M89" i="6"/>
  <c r="K89" i="6"/>
  <c r="I89" i="6"/>
  <c r="G89" i="6"/>
  <c r="U88" i="6"/>
  <c r="T88" i="6"/>
  <c r="N88" i="6"/>
  <c r="O88" i="6" s="1"/>
  <c r="M88" i="6"/>
  <c r="K88" i="6"/>
  <c r="I88" i="6"/>
  <c r="G88" i="6"/>
  <c r="S85" i="6"/>
  <c r="R85" i="6"/>
  <c r="T85" i="6" s="1"/>
  <c r="Q85" i="6"/>
  <c r="P85" i="6"/>
  <c r="U85" i="6" s="1"/>
  <c r="L85" i="6"/>
  <c r="J85" i="6"/>
  <c r="H85" i="6"/>
  <c r="F85" i="6"/>
  <c r="E85" i="6"/>
  <c r="M85" i="6" s="1"/>
  <c r="D85" i="6"/>
  <c r="U84" i="6"/>
  <c r="T84" i="6"/>
  <c r="S84" i="6"/>
  <c r="R84" i="6"/>
  <c r="Q84" i="6"/>
  <c r="P84" i="6"/>
  <c r="L84" i="6"/>
  <c r="M84" i="6" s="1"/>
  <c r="J84" i="6"/>
  <c r="H84" i="6"/>
  <c r="F84" i="6"/>
  <c r="E84" i="6"/>
  <c r="D84" i="6"/>
  <c r="U83" i="6"/>
  <c r="T83" i="6"/>
  <c r="N83" i="6"/>
  <c r="O83" i="6" s="1"/>
  <c r="M83" i="6"/>
  <c r="K83" i="6"/>
  <c r="I83" i="6"/>
  <c r="G83" i="6"/>
  <c r="U82" i="6"/>
  <c r="T82" i="6"/>
  <c r="O82" i="6"/>
  <c r="N82" i="6"/>
  <c r="M82" i="6"/>
  <c r="K82" i="6"/>
  <c r="I82" i="6"/>
  <c r="G82" i="6"/>
  <c r="U81" i="6"/>
  <c r="T81" i="6"/>
  <c r="N81" i="6"/>
  <c r="O81" i="6" s="1"/>
  <c r="M81" i="6"/>
  <c r="K81" i="6"/>
  <c r="I81" i="6"/>
  <c r="G81" i="6"/>
  <c r="U80" i="6"/>
  <c r="T80" i="6"/>
  <c r="N80" i="6"/>
  <c r="O80" i="6" s="1"/>
  <c r="M80" i="6"/>
  <c r="K80" i="6"/>
  <c r="I80" i="6"/>
  <c r="G80" i="6"/>
  <c r="U79" i="6"/>
  <c r="T79" i="6"/>
  <c r="N79" i="6"/>
  <c r="O79" i="6" s="1"/>
  <c r="M79" i="6"/>
  <c r="K79" i="6"/>
  <c r="I79" i="6"/>
  <c r="G79" i="6"/>
  <c r="S78" i="6"/>
  <c r="R78" i="6"/>
  <c r="T78" i="6" s="1"/>
  <c r="Q78" i="6"/>
  <c r="P78" i="6"/>
  <c r="U78" i="6" s="1"/>
  <c r="M78" i="6"/>
  <c r="L78" i="6"/>
  <c r="J78" i="6"/>
  <c r="H78" i="6"/>
  <c r="F78" i="6"/>
  <c r="N78" i="6" s="1"/>
  <c r="E78" i="6"/>
  <c r="K78" i="6" s="1"/>
  <c r="D78" i="6"/>
  <c r="U77" i="6"/>
  <c r="T77" i="6"/>
  <c r="O77" i="6"/>
  <c r="N77" i="6"/>
  <c r="M77" i="6"/>
  <c r="K77" i="6"/>
  <c r="I77" i="6"/>
  <c r="G77" i="6"/>
  <c r="U76" i="6"/>
  <c r="T76" i="6"/>
  <c r="N76" i="6"/>
  <c r="O76" i="6" s="1"/>
  <c r="M76" i="6"/>
  <c r="K76" i="6"/>
  <c r="I76" i="6"/>
  <c r="G76" i="6"/>
  <c r="U75" i="6"/>
  <c r="T75" i="6"/>
  <c r="O75" i="6"/>
  <c r="N75" i="6"/>
  <c r="M75" i="6"/>
  <c r="K75" i="6"/>
  <c r="I75" i="6"/>
  <c r="G75" i="6"/>
  <c r="U74" i="6"/>
  <c r="T74" i="6"/>
  <c r="N74" i="6"/>
  <c r="O74" i="6" s="1"/>
  <c r="M74" i="6"/>
  <c r="K74" i="6"/>
  <c r="I74" i="6"/>
  <c r="G74" i="6"/>
  <c r="U73" i="6"/>
  <c r="T73" i="6"/>
  <c r="N73" i="6"/>
  <c r="O73" i="6" s="1"/>
  <c r="M73" i="6"/>
  <c r="K73" i="6"/>
  <c r="I73" i="6"/>
  <c r="G73" i="6"/>
  <c r="U72" i="6"/>
  <c r="T72" i="6"/>
  <c r="N72" i="6"/>
  <c r="O72" i="6" s="1"/>
  <c r="M72" i="6"/>
  <c r="K72" i="6"/>
  <c r="I72" i="6"/>
  <c r="G72" i="6"/>
  <c r="U71" i="6"/>
  <c r="T71" i="6"/>
  <c r="N71" i="6"/>
  <c r="O71" i="6" s="1"/>
  <c r="M71" i="6"/>
  <c r="K71" i="6"/>
  <c r="I71" i="6"/>
  <c r="G71" i="6"/>
  <c r="S70" i="6"/>
  <c r="R70" i="6"/>
  <c r="Q70" i="6"/>
  <c r="P70" i="6"/>
  <c r="L70" i="6"/>
  <c r="J70" i="6"/>
  <c r="H70" i="6"/>
  <c r="F70" i="6"/>
  <c r="E70" i="6"/>
  <c r="M70" i="6" s="1"/>
  <c r="D70" i="6"/>
  <c r="G70" i="6" s="1"/>
  <c r="U69" i="6"/>
  <c r="T69" i="6"/>
  <c r="O69" i="6"/>
  <c r="N69" i="6"/>
  <c r="M69" i="6"/>
  <c r="K69" i="6"/>
  <c r="I69" i="6"/>
  <c r="G69" i="6"/>
  <c r="U68" i="6"/>
  <c r="T68" i="6"/>
  <c r="N68" i="6"/>
  <c r="O68" i="6" s="1"/>
  <c r="M68" i="6"/>
  <c r="K68" i="6"/>
  <c r="I68" i="6"/>
  <c r="G68" i="6"/>
  <c r="U67" i="6"/>
  <c r="T67" i="6"/>
  <c r="N67" i="6"/>
  <c r="O67" i="6" s="1"/>
  <c r="M67" i="6"/>
  <c r="K67" i="6"/>
  <c r="I67" i="6"/>
  <c r="G67" i="6"/>
  <c r="U66" i="6"/>
  <c r="T66" i="6"/>
  <c r="N66" i="6"/>
  <c r="O66" i="6" s="1"/>
  <c r="M66" i="6"/>
  <c r="K66" i="6"/>
  <c r="I66" i="6"/>
  <c r="G66" i="6"/>
  <c r="U65" i="6"/>
  <c r="T65" i="6"/>
  <c r="N65" i="6"/>
  <c r="O65" i="6" s="1"/>
  <c r="M65" i="6"/>
  <c r="K65" i="6"/>
  <c r="I65" i="6"/>
  <c r="G65" i="6"/>
  <c r="U64" i="6"/>
  <c r="T64" i="6"/>
  <c r="N64" i="6"/>
  <c r="O64" i="6" s="1"/>
  <c r="M64" i="6"/>
  <c r="K64" i="6"/>
  <c r="I64" i="6"/>
  <c r="G64" i="6"/>
  <c r="S63" i="6"/>
  <c r="R63" i="6"/>
  <c r="T63" i="6" s="1"/>
  <c r="Q63" i="6"/>
  <c r="P63" i="6"/>
  <c r="L63" i="6"/>
  <c r="J63" i="6"/>
  <c r="K63" i="6" s="1"/>
  <c r="H63" i="6"/>
  <c r="I63" i="6" s="1"/>
  <c r="F63" i="6"/>
  <c r="E63" i="6"/>
  <c r="D63" i="6"/>
  <c r="G63" i="6" s="1"/>
  <c r="U62" i="6"/>
  <c r="T62" i="6"/>
  <c r="O62" i="6"/>
  <c r="N62" i="6"/>
  <c r="M62" i="6"/>
  <c r="K62" i="6"/>
  <c r="I62" i="6"/>
  <c r="G62" i="6"/>
  <c r="U61" i="6"/>
  <c r="T61" i="6"/>
  <c r="O61" i="6"/>
  <c r="N61" i="6"/>
  <c r="M61" i="6"/>
  <c r="K61" i="6"/>
  <c r="I61" i="6"/>
  <c r="G61" i="6"/>
  <c r="U60" i="6"/>
  <c r="T60" i="6"/>
  <c r="O60" i="6"/>
  <c r="N60" i="6"/>
  <c r="M60" i="6"/>
  <c r="K60" i="6"/>
  <c r="I60" i="6"/>
  <c r="G60" i="6"/>
  <c r="U59" i="6"/>
  <c r="T59" i="6"/>
  <c r="O59" i="6"/>
  <c r="N59" i="6"/>
  <c r="M59" i="6"/>
  <c r="K59" i="6"/>
  <c r="I59" i="6"/>
  <c r="G59" i="6"/>
  <c r="U58" i="6"/>
  <c r="S58" i="6"/>
  <c r="R58" i="6"/>
  <c r="Q58" i="6"/>
  <c r="P58" i="6"/>
  <c r="L58" i="6"/>
  <c r="J58" i="6"/>
  <c r="H58" i="6"/>
  <c r="F58" i="6"/>
  <c r="N58" i="6" s="1"/>
  <c r="E58" i="6"/>
  <c r="D58" i="6"/>
  <c r="U57" i="6"/>
  <c r="T57" i="6"/>
  <c r="N57" i="6"/>
  <c r="O57" i="6" s="1"/>
  <c r="M57" i="6"/>
  <c r="K57" i="6"/>
  <c r="I57" i="6"/>
  <c r="G57" i="6"/>
  <c r="T54" i="6"/>
  <c r="S54" i="6"/>
  <c r="R54" i="6"/>
  <c r="Q54" i="6"/>
  <c r="P54" i="6"/>
  <c r="L54" i="6"/>
  <c r="J54" i="6"/>
  <c r="N54" i="6" s="1"/>
  <c r="H54" i="6"/>
  <c r="F54" i="6"/>
  <c r="E54" i="6"/>
  <c r="D54" i="6"/>
  <c r="S53" i="6"/>
  <c r="R53" i="6"/>
  <c r="T53" i="6" s="1"/>
  <c r="Q53" i="6"/>
  <c r="P53" i="6"/>
  <c r="U53" i="6" s="1"/>
  <c r="L53" i="6"/>
  <c r="J53" i="6"/>
  <c r="H53" i="6"/>
  <c r="F53" i="6"/>
  <c r="E53" i="6"/>
  <c r="M53" i="6" s="1"/>
  <c r="D53" i="6"/>
  <c r="U52" i="6"/>
  <c r="T52" i="6"/>
  <c r="N52" i="6"/>
  <c r="O52" i="6" s="1"/>
  <c r="M52" i="6"/>
  <c r="K52" i="6"/>
  <c r="I52" i="6"/>
  <c r="G52" i="6"/>
  <c r="U51" i="6"/>
  <c r="T51" i="6"/>
  <c r="N51" i="6"/>
  <c r="O51" i="6" s="1"/>
  <c r="M51" i="6"/>
  <c r="K51" i="6"/>
  <c r="I51" i="6"/>
  <c r="G51" i="6"/>
  <c r="U50" i="6"/>
  <c r="T50" i="6"/>
  <c r="N50" i="6"/>
  <c r="O50" i="6" s="1"/>
  <c r="M50" i="6"/>
  <c r="K50" i="6"/>
  <c r="I50" i="6"/>
  <c r="G50" i="6"/>
  <c r="U49" i="6"/>
  <c r="T49" i="6"/>
  <c r="N49" i="6"/>
  <c r="O49" i="6" s="1"/>
  <c r="M49" i="6"/>
  <c r="K49" i="6"/>
  <c r="I49" i="6"/>
  <c r="G49" i="6"/>
  <c r="U48" i="6"/>
  <c r="T48" i="6"/>
  <c r="N48" i="6"/>
  <c r="O48" i="6" s="1"/>
  <c r="M48" i="6"/>
  <c r="K48" i="6"/>
  <c r="I48" i="6"/>
  <c r="G48" i="6"/>
  <c r="S47" i="6"/>
  <c r="R47" i="6"/>
  <c r="Q47" i="6"/>
  <c r="P47" i="6"/>
  <c r="U47" i="6" s="1"/>
  <c r="L47" i="6"/>
  <c r="K47" i="6"/>
  <c r="J47" i="6"/>
  <c r="H47" i="6"/>
  <c r="F47" i="6"/>
  <c r="E47" i="6"/>
  <c r="D47" i="6"/>
  <c r="G47" i="6" s="1"/>
  <c r="U46" i="6"/>
  <c r="T46" i="6"/>
  <c r="N46" i="6"/>
  <c r="O46" i="6" s="1"/>
  <c r="M46" i="6"/>
  <c r="K46" i="6"/>
  <c r="I46" i="6"/>
  <c r="G46" i="6"/>
  <c r="U45" i="6"/>
  <c r="T45" i="6"/>
  <c r="N45" i="6"/>
  <c r="O45" i="6" s="1"/>
  <c r="M45" i="6"/>
  <c r="K45" i="6"/>
  <c r="I45" i="6"/>
  <c r="G45" i="6"/>
  <c r="U44" i="6"/>
  <c r="T44" i="6"/>
  <c r="N44" i="6"/>
  <c r="O44" i="6" s="1"/>
  <c r="M44" i="6"/>
  <c r="K44" i="6"/>
  <c r="I44" i="6"/>
  <c r="G44" i="6"/>
  <c r="U43" i="6"/>
  <c r="T43" i="6"/>
  <c r="N43" i="6"/>
  <c r="O43" i="6" s="1"/>
  <c r="M43" i="6"/>
  <c r="K43" i="6"/>
  <c r="I43" i="6"/>
  <c r="G43" i="6"/>
  <c r="U42" i="6"/>
  <c r="T42" i="6"/>
  <c r="O42" i="6"/>
  <c r="N42" i="6"/>
  <c r="M42" i="6"/>
  <c r="K42" i="6"/>
  <c r="I42" i="6"/>
  <c r="G42" i="6"/>
  <c r="U41" i="6"/>
  <c r="T41" i="6"/>
  <c r="O41" i="6"/>
  <c r="N41" i="6"/>
  <c r="M41" i="6"/>
  <c r="K41" i="6"/>
  <c r="I41" i="6"/>
  <c r="G41" i="6"/>
  <c r="T40" i="6"/>
  <c r="S40" i="6"/>
  <c r="R40" i="6"/>
  <c r="Q40" i="6"/>
  <c r="P40" i="6"/>
  <c r="L40" i="6"/>
  <c r="J40" i="6"/>
  <c r="U40" i="6" s="1"/>
  <c r="H40" i="6"/>
  <c r="F40" i="6"/>
  <c r="N40" i="6" s="1"/>
  <c r="E40" i="6"/>
  <c r="D40" i="6"/>
  <c r="U39" i="6"/>
  <c r="T39" i="6"/>
  <c r="N39" i="6"/>
  <c r="O39" i="6" s="1"/>
  <c r="M39" i="6"/>
  <c r="K39" i="6"/>
  <c r="I39" i="6"/>
  <c r="G39" i="6"/>
  <c r="U38" i="6"/>
  <c r="T38" i="6"/>
  <c r="N38" i="6"/>
  <c r="O38" i="6" s="1"/>
  <c r="M38" i="6"/>
  <c r="K38" i="6"/>
  <c r="I38" i="6"/>
  <c r="G38" i="6"/>
  <c r="U37" i="6"/>
  <c r="T37" i="6"/>
  <c r="N37" i="6"/>
  <c r="O37" i="6" s="1"/>
  <c r="M37" i="6"/>
  <c r="K37" i="6"/>
  <c r="I37" i="6"/>
  <c r="G37" i="6"/>
  <c r="U36" i="6"/>
  <c r="T36" i="6"/>
  <c r="N36" i="6"/>
  <c r="O36" i="6" s="1"/>
  <c r="M36" i="6"/>
  <c r="K36" i="6"/>
  <c r="I36" i="6"/>
  <c r="G36" i="6"/>
  <c r="T35" i="6"/>
  <c r="S35" i="6"/>
  <c r="R35" i="6"/>
  <c r="Q35" i="6"/>
  <c r="P35" i="6"/>
  <c r="L35" i="6"/>
  <c r="J35" i="6"/>
  <c r="U35" i="6" s="1"/>
  <c r="H35" i="6"/>
  <c r="F35" i="6"/>
  <c r="N35" i="6" s="1"/>
  <c r="E35" i="6"/>
  <c r="D35" i="6"/>
  <c r="I35" i="6" s="1"/>
  <c r="U34" i="6"/>
  <c r="T34" i="6"/>
  <c r="N34" i="6"/>
  <c r="O34" i="6" s="1"/>
  <c r="M34" i="6"/>
  <c r="K34" i="6"/>
  <c r="I34" i="6"/>
  <c r="G34" i="6"/>
  <c r="U33" i="6"/>
  <c r="T33" i="6"/>
  <c r="N33" i="6"/>
  <c r="O33" i="6" s="1"/>
  <c r="M33" i="6"/>
  <c r="K33" i="6"/>
  <c r="I33" i="6"/>
  <c r="G33" i="6"/>
  <c r="U32" i="6"/>
  <c r="T32" i="6"/>
  <c r="N32" i="6"/>
  <c r="O32" i="6" s="1"/>
  <c r="M32" i="6"/>
  <c r="K32" i="6"/>
  <c r="I32" i="6"/>
  <c r="G32" i="6"/>
  <c r="U31" i="6"/>
  <c r="T31" i="6"/>
  <c r="N31" i="6"/>
  <c r="O31" i="6" s="1"/>
  <c r="M31" i="6"/>
  <c r="K31" i="6"/>
  <c r="I31" i="6"/>
  <c r="G31" i="6"/>
  <c r="U30" i="6"/>
  <c r="T30" i="6"/>
  <c r="N30" i="6"/>
  <c r="O30" i="6" s="1"/>
  <c r="M30" i="6"/>
  <c r="K30" i="6"/>
  <c r="I30" i="6"/>
  <c r="G30" i="6"/>
  <c r="U29" i="6"/>
  <c r="T29" i="6"/>
  <c r="N29" i="6"/>
  <c r="O29" i="6" s="1"/>
  <c r="M29" i="6"/>
  <c r="K29" i="6"/>
  <c r="I29" i="6"/>
  <c r="G29" i="6"/>
  <c r="U28" i="6"/>
  <c r="T28" i="6"/>
  <c r="N28" i="6"/>
  <c r="O28" i="6" s="1"/>
  <c r="M28" i="6"/>
  <c r="K28" i="6"/>
  <c r="I28" i="6"/>
  <c r="G28" i="6"/>
  <c r="S27" i="6"/>
  <c r="R27" i="6"/>
  <c r="T27" i="6" s="1"/>
  <c r="Q27" i="6"/>
  <c r="P27" i="6"/>
  <c r="U27" i="6" s="1"/>
  <c r="L27" i="6"/>
  <c r="J27" i="6"/>
  <c r="K27" i="6" s="1"/>
  <c r="H27" i="6"/>
  <c r="I27" i="6" s="1"/>
  <c r="F27" i="6"/>
  <c r="E27" i="6"/>
  <c r="D27" i="6"/>
  <c r="G27" i="6" s="1"/>
  <c r="U26" i="6"/>
  <c r="T26" i="6"/>
  <c r="N26" i="6"/>
  <c r="O26" i="6" s="1"/>
  <c r="M26" i="6"/>
  <c r="K26" i="6"/>
  <c r="I26" i="6"/>
  <c r="G26" i="6"/>
  <c r="U25" i="6"/>
  <c r="T25" i="6"/>
  <c r="N25" i="6"/>
  <c r="O25" i="6" s="1"/>
  <c r="M25" i="6"/>
  <c r="K25" i="6"/>
  <c r="I25" i="6"/>
  <c r="G25" i="6"/>
  <c r="U24" i="6"/>
  <c r="T24" i="6"/>
  <c r="N24" i="6"/>
  <c r="O24" i="6" s="1"/>
  <c r="M24" i="6"/>
  <c r="K24" i="6"/>
  <c r="I24" i="6"/>
  <c r="G24" i="6"/>
  <c r="U23" i="6"/>
  <c r="T23" i="6"/>
  <c r="N23" i="6"/>
  <c r="O23" i="6" s="1"/>
  <c r="M23" i="6"/>
  <c r="K23" i="6"/>
  <c r="I23" i="6"/>
  <c r="G23" i="6"/>
  <c r="U22" i="6"/>
  <c r="T22" i="6"/>
  <c r="N22" i="6"/>
  <c r="O22" i="6" s="1"/>
  <c r="M22" i="6"/>
  <c r="K22" i="6"/>
  <c r="I22" i="6"/>
  <c r="G22" i="6"/>
  <c r="U21" i="6"/>
  <c r="T21" i="6"/>
  <c r="N21" i="6"/>
  <c r="O21" i="6" s="1"/>
  <c r="M21" i="6"/>
  <c r="K21" i="6"/>
  <c r="I21" i="6"/>
  <c r="G21" i="6"/>
  <c r="U20" i="6"/>
  <c r="T20" i="6"/>
  <c r="N20" i="6"/>
  <c r="O20" i="6" s="1"/>
  <c r="M20" i="6"/>
  <c r="K20" i="6"/>
  <c r="I20" i="6"/>
  <c r="G20" i="6"/>
  <c r="S19" i="6"/>
  <c r="R19" i="6"/>
  <c r="Q19" i="6"/>
  <c r="P19" i="6"/>
  <c r="L19" i="6"/>
  <c r="J19" i="6"/>
  <c r="U19" i="6" s="1"/>
  <c r="I19" i="6"/>
  <c r="H19" i="6"/>
  <c r="F19" i="6"/>
  <c r="E19" i="6"/>
  <c r="K19" i="6" s="1"/>
  <c r="D19" i="6"/>
  <c r="U18" i="6"/>
  <c r="T18" i="6"/>
  <c r="N18" i="6"/>
  <c r="O18" i="6" s="1"/>
  <c r="M18" i="6"/>
  <c r="K18" i="6"/>
  <c r="I18" i="6"/>
  <c r="G18" i="6"/>
  <c r="U17" i="6"/>
  <c r="T17" i="6"/>
  <c r="N17" i="6"/>
  <c r="O17" i="6" s="1"/>
  <c r="M17" i="6"/>
  <c r="K17" i="6"/>
  <c r="I17" i="6"/>
  <c r="G17" i="6"/>
  <c r="U16" i="6"/>
  <c r="T16" i="6"/>
  <c r="N16" i="6"/>
  <c r="O16" i="6" s="1"/>
  <c r="M16" i="6"/>
  <c r="K16" i="6"/>
  <c r="I16" i="6"/>
  <c r="G16" i="6"/>
  <c r="U15" i="6"/>
  <c r="T15" i="6"/>
  <c r="N15" i="6"/>
  <c r="O15" i="6" s="1"/>
  <c r="M15" i="6"/>
  <c r="K15" i="6"/>
  <c r="I15" i="6"/>
  <c r="G15" i="6"/>
  <c r="U14" i="6"/>
  <c r="T14" i="6"/>
  <c r="N14" i="6"/>
  <c r="O14" i="6" s="1"/>
  <c r="M14" i="6"/>
  <c r="K14" i="6"/>
  <c r="I14" i="6"/>
  <c r="G14" i="6"/>
  <c r="U13" i="6"/>
  <c r="T13" i="6"/>
  <c r="N13" i="6"/>
  <c r="O13" i="6" s="1"/>
  <c r="M13" i="6"/>
  <c r="K13" i="6"/>
  <c r="I13" i="6"/>
  <c r="G13" i="6"/>
  <c r="U12" i="6"/>
  <c r="T12" i="6"/>
  <c r="N12" i="6"/>
  <c r="O12" i="6" s="1"/>
  <c r="M12" i="6"/>
  <c r="K12" i="6"/>
  <c r="I12" i="6"/>
  <c r="G12" i="6"/>
  <c r="U11" i="6"/>
  <c r="T11" i="6"/>
  <c r="N11" i="6"/>
  <c r="O11" i="6" s="1"/>
  <c r="M11" i="6"/>
  <c r="K11" i="6"/>
  <c r="I11" i="6"/>
  <c r="G11" i="6"/>
  <c r="T10" i="6"/>
  <c r="S10" i="6"/>
  <c r="R10" i="6"/>
  <c r="Q10" i="6"/>
  <c r="P10" i="6"/>
  <c r="U10" i="6" s="1"/>
  <c r="L10" i="6"/>
  <c r="J10" i="6"/>
  <c r="H10" i="6"/>
  <c r="F10" i="6"/>
  <c r="E10" i="6"/>
  <c r="D10" i="6"/>
  <c r="U9" i="6"/>
  <c r="T9" i="6"/>
  <c r="N9" i="6"/>
  <c r="O9" i="6" s="1"/>
  <c r="M9" i="6"/>
  <c r="K9" i="6"/>
  <c r="I9" i="6"/>
  <c r="G9" i="6"/>
  <c r="U8" i="6"/>
  <c r="T8" i="6"/>
  <c r="N8" i="6"/>
  <c r="O8" i="6" s="1"/>
  <c r="M8" i="6"/>
  <c r="K8" i="6"/>
  <c r="I8" i="6"/>
  <c r="G8" i="6"/>
  <c r="S339" i="5"/>
  <c r="R339" i="5"/>
  <c r="Q339" i="5"/>
  <c r="P339" i="5"/>
  <c r="L339" i="5"/>
  <c r="J339" i="5"/>
  <c r="H339" i="5"/>
  <c r="I339" i="5" s="1"/>
  <c r="F339" i="5"/>
  <c r="E339" i="5"/>
  <c r="D339" i="5"/>
  <c r="G339" i="5" s="1"/>
  <c r="S338" i="5"/>
  <c r="T338" i="5" s="1"/>
  <c r="R338" i="5"/>
  <c r="Q338" i="5"/>
  <c r="P338" i="5"/>
  <c r="L338" i="5"/>
  <c r="J338" i="5"/>
  <c r="H338" i="5"/>
  <c r="F338" i="5"/>
  <c r="N338" i="5" s="1"/>
  <c r="E338" i="5"/>
  <c r="K338" i="5" s="1"/>
  <c r="D338" i="5"/>
  <c r="U337" i="5"/>
  <c r="S337" i="5"/>
  <c r="R337" i="5"/>
  <c r="Q337" i="5"/>
  <c r="P337" i="5"/>
  <c r="M337" i="5"/>
  <c r="L337" i="5"/>
  <c r="J337" i="5"/>
  <c r="H337" i="5"/>
  <c r="F337" i="5"/>
  <c r="N337" i="5" s="1"/>
  <c r="O337" i="5" s="1"/>
  <c r="E337" i="5"/>
  <c r="D337" i="5"/>
  <c r="I337" i="5" s="1"/>
  <c r="U336" i="5"/>
  <c r="T336" i="5"/>
  <c r="O336" i="5"/>
  <c r="N336" i="5"/>
  <c r="M336" i="5"/>
  <c r="K336" i="5"/>
  <c r="I336" i="5"/>
  <c r="G336" i="5"/>
  <c r="U335" i="5"/>
  <c r="T335" i="5"/>
  <c r="O335" i="5"/>
  <c r="N335" i="5"/>
  <c r="M335" i="5"/>
  <c r="K335" i="5"/>
  <c r="I335" i="5"/>
  <c r="G335" i="5"/>
  <c r="U334" i="5"/>
  <c r="T334" i="5"/>
  <c r="O334" i="5"/>
  <c r="N334" i="5"/>
  <c r="M334" i="5"/>
  <c r="K334" i="5"/>
  <c r="I334" i="5"/>
  <c r="G334" i="5"/>
  <c r="U333" i="5"/>
  <c r="T333" i="5"/>
  <c r="O333" i="5"/>
  <c r="N333" i="5"/>
  <c r="M333" i="5"/>
  <c r="K333" i="5"/>
  <c r="I333" i="5"/>
  <c r="G333" i="5"/>
  <c r="S332" i="5"/>
  <c r="R332" i="5"/>
  <c r="T332" i="5" s="1"/>
  <c r="Q332" i="5"/>
  <c r="P332" i="5"/>
  <c r="U332" i="5" s="1"/>
  <c r="L332" i="5"/>
  <c r="K332" i="5"/>
  <c r="J332" i="5"/>
  <c r="H332" i="5"/>
  <c r="I332" i="5" s="1"/>
  <c r="F332" i="5"/>
  <c r="G332" i="5" s="1"/>
  <c r="E332" i="5"/>
  <c r="M332" i="5" s="1"/>
  <c r="D332" i="5"/>
  <c r="U331" i="5"/>
  <c r="T331" i="5"/>
  <c r="N331" i="5"/>
  <c r="O331" i="5" s="1"/>
  <c r="M331" i="5"/>
  <c r="K331" i="5"/>
  <c r="I331" i="5"/>
  <c r="G331" i="5"/>
  <c r="U330" i="5"/>
  <c r="T330" i="5"/>
  <c r="N330" i="5"/>
  <c r="O330" i="5" s="1"/>
  <c r="M330" i="5"/>
  <c r="K330" i="5"/>
  <c r="I330" i="5"/>
  <c r="G330" i="5"/>
  <c r="U329" i="5"/>
  <c r="T329" i="5"/>
  <c r="N329" i="5"/>
  <c r="O329" i="5" s="1"/>
  <c r="M329" i="5"/>
  <c r="K329" i="5"/>
  <c r="I329" i="5"/>
  <c r="G329" i="5"/>
  <c r="U328" i="5"/>
  <c r="T328" i="5"/>
  <c r="N328" i="5"/>
  <c r="O328" i="5" s="1"/>
  <c r="M328" i="5"/>
  <c r="K328" i="5"/>
  <c r="I328" i="5"/>
  <c r="G328" i="5"/>
  <c r="U327" i="5"/>
  <c r="T327" i="5"/>
  <c r="N327" i="5"/>
  <c r="O327" i="5" s="1"/>
  <c r="M327" i="5"/>
  <c r="K327" i="5"/>
  <c r="I327" i="5"/>
  <c r="G327" i="5"/>
  <c r="U326" i="5"/>
  <c r="T326" i="5"/>
  <c r="N326" i="5"/>
  <c r="O326" i="5" s="1"/>
  <c r="M326" i="5"/>
  <c r="K326" i="5"/>
  <c r="I326" i="5"/>
  <c r="G326" i="5"/>
  <c r="U325" i="5"/>
  <c r="T325" i="5"/>
  <c r="N325" i="5"/>
  <c r="O325" i="5" s="1"/>
  <c r="M325" i="5"/>
  <c r="K325" i="5"/>
  <c r="I325" i="5"/>
  <c r="G325" i="5"/>
  <c r="U324" i="5"/>
  <c r="T324" i="5"/>
  <c r="N324" i="5"/>
  <c r="O324" i="5" s="1"/>
  <c r="M324" i="5"/>
  <c r="K324" i="5"/>
  <c r="I324" i="5"/>
  <c r="G324" i="5"/>
  <c r="S323" i="5"/>
  <c r="R323" i="5"/>
  <c r="T323" i="5" s="1"/>
  <c r="Q323" i="5"/>
  <c r="P323" i="5"/>
  <c r="L323" i="5"/>
  <c r="J323" i="5"/>
  <c r="H323" i="5"/>
  <c r="F323" i="5"/>
  <c r="N323" i="5" s="1"/>
  <c r="E323" i="5"/>
  <c r="D323" i="5"/>
  <c r="I323" i="5" s="1"/>
  <c r="U322" i="5"/>
  <c r="T322" i="5"/>
  <c r="O322" i="5"/>
  <c r="N322" i="5"/>
  <c r="M322" i="5"/>
  <c r="K322" i="5"/>
  <c r="I322" i="5"/>
  <c r="G322" i="5"/>
  <c r="U321" i="5"/>
  <c r="T321" i="5"/>
  <c r="O321" i="5"/>
  <c r="N321" i="5"/>
  <c r="M321" i="5"/>
  <c r="K321" i="5"/>
  <c r="I321" i="5"/>
  <c r="G321" i="5"/>
  <c r="U320" i="5"/>
  <c r="T320" i="5"/>
  <c r="O320" i="5"/>
  <c r="N320" i="5"/>
  <c r="M320" i="5"/>
  <c r="K320" i="5"/>
  <c r="I320" i="5"/>
  <c r="G320" i="5"/>
  <c r="U319" i="5"/>
  <c r="T319" i="5"/>
  <c r="O319" i="5"/>
  <c r="N319" i="5"/>
  <c r="M319" i="5"/>
  <c r="K319" i="5"/>
  <c r="I319" i="5"/>
  <c r="G319" i="5"/>
  <c r="U318" i="5"/>
  <c r="T318" i="5"/>
  <c r="O318" i="5"/>
  <c r="N318" i="5"/>
  <c r="M318" i="5"/>
  <c r="K318" i="5"/>
  <c r="I318" i="5"/>
  <c r="G318" i="5"/>
  <c r="S317" i="5"/>
  <c r="T317" i="5" s="1"/>
  <c r="R317" i="5"/>
  <c r="Q317" i="5"/>
  <c r="P317" i="5"/>
  <c r="U317" i="5" s="1"/>
  <c r="L317" i="5"/>
  <c r="M317" i="5" s="1"/>
  <c r="J317" i="5"/>
  <c r="H317" i="5"/>
  <c r="F317" i="5"/>
  <c r="N317" i="5" s="1"/>
  <c r="E317" i="5"/>
  <c r="D317" i="5"/>
  <c r="U316" i="5"/>
  <c r="T316" i="5"/>
  <c r="O316" i="5"/>
  <c r="N316" i="5"/>
  <c r="M316" i="5"/>
  <c r="K316" i="5"/>
  <c r="I316" i="5"/>
  <c r="G316" i="5"/>
  <c r="U315" i="5"/>
  <c r="T315" i="5"/>
  <c r="O315" i="5"/>
  <c r="N315" i="5"/>
  <c r="M315" i="5"/>
  <c r="K315" i="5"/>
  <c r="I315" i="5"/>
  <c r="G315" i="5"/>
  <c r="U314" i="5"/>
  <c r="T314" i="5"/>
  <c r="O314" i="5"/>
  <c r="N314" i="5"/>
  <c r="M314" i="5"/>
  <c r="K314" i="5"/>
  <c r="I314" i="5"/>
  <c r="G314" i="5"/>
  <c r="U313" i="5"/>
  <c r="T313" i="5"/>
  <c r="O313" i="5"/>
  <c r="N313" i="5"/>
  <c r="M313" i="5"/>
  <c r="K313" i="5"/>
  <c r="I313" i="5"/>
  <c r="G313" i="5"/>
  <c r="U312" i="5"/>
  <c r="T312" i="5"/>
  <c r="O312" i="5"/>
  <c r="N312" i="5"/>
  <c r="M312" i="5"/>
  <c r="K312" i="5"/>
  <c r="I312" i="5"/>
  <c r="G312" i="5"/>
  <c r="U311" i="5"/>
  <c r="T311" i="5"/>
  <c r="O311" i="5"/>
  <c r="N311" i="5"/>
  <c r="M311" i="5"/>
  <c r="K311" i="5"/>
  <c r="I311" i="5"/>
  <c r="G311" i="5"/>
  <c r="S310" i="5"/>
  <c r="R310" i="5"/>
  <c r="T310" i="5" s="1"/>
  <c r="Q310" i="5"/>
  <c r="P310" i="5"/>
  <c r="L310" i="5"/>
  <c r="J310" i="5"/>
  <c r="U310" i="5" s="1"/>
  <c r="H310" i="5"/>
  <c r="N310" i="5" s="1"/>
  <c r="F310" i="5"/>
  <c r="G310" i="5" s="1"/>
  <c r="E310" i="5"/>
  <c r="M310" i="5" s="1"/>
  <c r="D310" i="5"/>
  <c r="U309" i="5"/>
  <c r="T309" i="5"/>
  <c r="N309" i="5"/>
  <c r="O309" i="5" s="1"/>
  <c r="M309" i="5"/>
  <c r="K309" i="5"/>
  <c r="I309" i="5"/>
  <c r="G309" i="5"/>
  <c r="U308" i="5"/>
  <c r="T308" i="5"/>
  <c r="N308" i="5"/>
  <c r="O308" i="5" s="1"/>
  <c r="M308" i="5"/>
  <c r="K308" i="5"/>
  <c r="I308" i="5"/>
  <c r="G308" i="5"/>
  <c r="U307" i="5"/>
  <c r="T307" i="5"/>
  <c r="N307" i="5"/>
  <c r="O307" i="5" s="1"/>
  <c r="M307" i="5"/>
  <c r="K307" i="5"/>
  <c r="I307" i="5"/>
  <c r="G307" i="5"/>
  <c r="U306" i="5"/>
  <c r="T306" i="5"/>
  <c r="N306" i="5"/>
  <c r="O306" i="5" s="1"/>
  <c r="M306" i="5"/>
  <c r="K306" i="5"/>
  <c r="I306" i="5"/>
  <c r="G306" i="5"/>
  <c r="U305" i="5"/>
  <c r="T305" i="5"/>
  <c r="N305" i="5"/>
  <c r="O305" i="5" s="1"/>
  <c r="M305" i="5"/>
  <c r="K305" i="5"/>
  <c r="I305" i="5"/>
  <c r="G305" i="5"/>
  <c r="U304" i="5"/>
  <c r="T304" i="5"/>
  <c r="N304" i="5"/>
  <c r="O304" i="5" s="1"/>
  <c r="M304" i="5"/>
  <c r="K304" i="5"/>
  <c r="I304" i="5"/>
  <c r="G304" i="5"/>
  <c r="S303" i="5"/>
  <c r="R303" i="5"/>
  <c r="T303" i="5" s="1"/>
  <c r="Q303" i="5"/>
  <c r="P303" i="5"/>
  <c r="U303" i="5" s="1"/>
  <c r="L303" i="5"/>
  <c r="J303" i="5"/>
  <c r="H303" i="5"/>
  <c r="G303" i="5"/>
  <c r="F303" i="5"/>
  <c r="E303" i="5"/>
  <c r="M303" i="5" s="1"/>
  <c r="D303" i="5"/>
  <c r="I303" i="5" s="1"/>
  <c r="U302" i="5"/>
  <c r="T302" i="5"/>
  <c r="O302" i="5"/>
  <c r="N302" i="5"/>
  <c r="M302" i="5"/>
  <c r="K302" i="5"/>
  <c r="I302" i="5"/>
  <c r="G302" i="5"/>
  <c r="S299" i="5"/>
  <c r="R299" i="5"/>
  <c r="T299" i="5" s="1"/>
  <c r="Q299" i="5"/>
  <c r="P299" i="5"/>
  <c r="L299" i="5"/>
  <c r="J299" i="5"/>
  <c r="U299" i="5" s="1"/>
  <c r="H299" i="5"/>
  <c r="F299" i="5"/>
  <c r="E299" i="5"/>
  <c r="D299" i="5"/>
  <c r="G299" i="5" s="1"/>
  <c r="T298" i="5"/>
  <c r="S298" i="5"/>
  <c r="R298" i="5"/>
  <c r="Q298" i="5"/>
  <c r="P298" i="5"/>
  <c r="L298" i="5"/>
  <c r="J298" i="5"/>
  <c r="U298" i="5" s="1"/>
  <c r="H298" i="5"/>
  <c r="F298" i="5"/>
  <c r="N298" i="5" s="1"/>
  <c r="E298" i="5"/>
  <c r="D298" i="5"/>
  <c r="U297" i="5"/>
  <c r="T297" i="5"/>
  <c r="O297" i="5"/>
  <c r="N297" i="5"/>
  <c r="M297" i="5"/>
  <c r="K297" i="5"/>
  <c r="I297" i="5"/>
  <c r="G297" i="5"/>
  <c r="U296" i="5"/>
  <c r="T296" i="5"/>
  <c r="O296" i="5"/>
  <c r="N296" i="5"/>
  <c r="M296" i="5"/>
  <c r="K296" i="5"/>
  <c r="I296" i="5"/>
  <c r="G296" i="5"/>
  <c r="U295" i="5"/>
  <c r="T295" i="5"/>
  <c r="N295" i="5"/>
  <c r="O295" i="5" s="1"/>
  <c r="M295" i="5"/>
  <c r="K295" i="5"/>
  <c r="I295" i="5"/>
  <c r="G295" i="5"/>
  <c r="U294" i="5"/>
  <c r="T294" i="5"/>
  <c r="O294" i="5"/>
  <c r="N294" i="5"/>
  <c r="M294" i="5"/>
  <c r="K294" i="5"/>
  <c r="I294" i="5"/>
  <c r="G294" i="5"/>
  <c r="U293" i="5"/>
  <c r="T293" i="5"/>
  <c r="N293" i="5"/>
  <c r="O293" i="5" s="1"/>
  <c r="M293" i="5"/>
  <c r="K293" i="5"/>
  <c r="I293" i="5"/>
  <c r="G293" i="5"/>
  <c r="S292" i="5"/>
  <c r="R292" i="5"/>
  <c r="Q292" i="5"/>
  <c r="P292" i="5"/>
  <c r="N292" i="5"/>
  <c r="L292" i="5"/>
  <c r="J292" i="5"/>
  <c r="U292" i="5" s="1"/>
  <c r="H292" i="5"/>
  <c r="F292" i="5"/>
  <c r="E292" i="5"/>
  <c r="M292" i="5" s="1"/>
  <c r="D292" i="5"/>
  <c r="I292" i="5" s="1"/>
  <c r="U291" i="5"/>
  <c r="T291" i="5"/>
  <c r="O291" i="5"/>
  <c r="N291" i="5"/>
  <c r="M291" i="5"/>
  <c r="K291" i="5"/>
  <c r="I291" i="5"/>
  <c r="G291" i="5"/>
  <c r="U290" i="5"/>
  <c r="T290" i="5"/>
  <c r="O290" i="5"/>
  <c r="N290" i="5"/>
  <c r="M290" i="5"/>
  <c r="K290" i="5"/>
  <c r="I290" i="5"/>
  <c r="G290" i="5"/>
  <c r="U289" i="5"/>
  <c r="T289" i="5"/>
  <c r="O289" i="5"/>
  <c r="N289" i="5"/>
  <c r="M289" i="5"/>
  <c r="K289" i="5"/>
  <c r="I289" i="5"/>
  <c r="G289" i="5"/>
  <c r="U288" i="5"/>
  <c r="T288" i="5"/>
  <c r="O288" i="5"/>
  <c r="N288" i="5"/>
  <c r="M288" i="5"/>
  <c r="K288" i="5"/>
  <c r="I288" i="5"/>
  <c r="G288" i="5"/>
  <c r="U287" i="5"/>
  <c r="T287" i="5"/>
  <c r="O287" i="5"/>
  <c r="N287" i="5"/>
  <c r="M287" i="5"/>
  <c r="K287" i="5"/>
  <c r="I287" i="5"/>
  <c r="G287" i="5"/>
  <c r="U286" i="5"/>
  <c r="T286" i="5"/>
  <c r="O286" i="5"/>
  <c r="N286" i="5"/>
  <c r="M286" i="5"/>
  <c r="K286" i="5"/>
  <c r="I286" i="5"/>
  <c r="G286" i="5"/>
  <c r="S285" i="5"/>
  <c r="R285" i="5"/>
  <c r="T285" i="5" s="1"/>
  <c r="Q285" i="5"/>
  <c r="P285" i="5"/>
  <c r="L285" i="5"/>
  <c r="K285" i="5"/>
  <c r="J285" i="5"/>
  <c r="I285" i="5"/>
  <c r="H285" i="5"/>
  <c r="F285" i="5"/>
  <c r="N285" i="5" s="1"/>
  <c r="O285" i="5" s="1"/>
  <c r="E285" i="5"/>
  <c r="M285" i="5" s="1"/>
  <c r="D285" i="5"/>
  <c r="U284" i="5"/>
  <c r="T284" i="5"/>
  <c r="O284" i="5"/>
  <c r="N284" i="5"/>
  <c r="M284" i="5"/>
  <c r="K284" i="5"/>
  <c r="I284" i="5"/>
  <c r="G284" i="5"/>
  <c r="U283" i="5"/>
  <c r="T283" i="5"/>
  <c r="O283" i="5"/>
  <c r="N283" i="5"/>
  <c r="M283" i="5"/>
  <c r="K283" i="5"/>
  <c r="I283" i="5"/>
  <c r="G283" i="5"/>
  <c r="U282" i="5"/>
  <c r="T282" i="5"/>
  <c r="O282" i="5"/>
  <c r="N282" i="5"/>
  <c r="M282" i="5"/>
  <c r="K282" i="5"/>
  <c r="I282" i="5"/>
  <c r="G282" i="5"/>
  <c r="U281" i="5"/>
  <c r="T281" i="5"/>
  <c r="O281" i="5"/>
  <c r="N281" i="5"/>
  <c r="M281" i="5"/>
  <c r="K281" i="5"/>
  <c r="I281" i="5"/>
  <c r="G281" i="5"/>
  <c r="U280" i="5"/>
  <c r="T280" i="5"/>
  <c r="O280" i="5"/>
  <c r="N280" i="5"/>
  <c r="M280" i="5"/>
  <c r="K280" i="5"/>
  <c r="I280" i="5"/>
  <c r="G280" i="5"/>
  <c r="U279" i="5"/>
  <c r="T279" i="5"/>
  <c r="O279" i="5"/>
  <c r="N279" i="5"/>
  <c r="M279" i="5"/>
  <c r="K279" i="5"/>
  <c r="I279" i="5"/>
  <c r="G279" i="5"/>
  <c r="U278" i="5"/>
  <c r="T278" i="5"/>
  <c r="O278" i="5"/>
  <c r="N278" i="5"/>
  <c r="M278" i="5"/>
  <c r="K278" i="5"/>
  <c r="I278" i="5"/>
  <c r="G278" i="5"/>
  <c r="U277" i="5"/>
  <c r="T277" i="5"/>
  <c r="O277" i="5"/>
  <c r="N277" i="5"/>
  <c r="M277" i="5"/>
  <c r="K277" i="5"/>
  <c r="I277" i="5"/>
  <c r="G277" i="5"/>
  <c r="U276" i="5"/>
  <c r="T276" i="5"/>
  <c r="O276" i="5"/>
  <c r="N276" i="5"/>
  <c r="M276" i="5"/>
  <c r="K276" i="5"/>
  <c r="I276" i="5"/>
  <c r="G276" i="5"/>
  <c r="S275" i="5"/>
  <c r="R275" i="5"/>
  <c r="Q275" i="5"/>
  <c r="P275" i="5"/>
  <c r="L275" i="5"/>
  <c r="K275" i="5"/>
  <c r="J275" i="5"/>
  <c r="H275" i="5"/>
  <c r="F275" i="5"/>
  <c r="N275" i="5" s="1"/>
  <c r="E275" i="5"/>
  <c r="D275" i="5"/>
  <c r="I275" i="5" s="1"/>
  <c r="U274" i="5"/>
  <c r="T274" i="5"/>
  <c r="O274" i="5"/>
  <c r="N274" i="5"/>
  <c r="M274" i="5"/>
  <c r="K274" i="5"/>
  <c r="I274" i="5"/>
  <c r="G274" i="5"/>
  <c r="U273" i="5"/>
  <c r="T273" i="5"/>
  <c r="N273" i="5"/>
  <c r="O273" i="5" s="1"/>
  <c r="M273" i="5"/>
  <c r="K273" i="5"/>
  <c r="I273" i="5"/>
  <c r="G273" i="5"/>
  <c r="U272" i="5"/>
  <c r="T272" i="5"/>
  <c r="N272" i="5"/>
  <c r="O272" i="5" s="1"/>
  <c r="M272" i="5"/>
  <c r="K272" i="5"/>
  <c r="I272" i="5"/>
  <c r="G272" i="5"/>
  <c r="U271" i="5"/>
  <c r="T271" i="5"/>
  <c r="N271" i="5"/>
  <c r="O271" i="5" s="1"/>
  <c r="M271" i="5"/>
  <c r="K271" i="5"/>
  <c r="I271" i="5"/>
  <c r="G271" i="5"/>
  <c r="U270" i="5"/>
  <c r="T270" i="5"/>
  <c r="O270" i="5"/>
  <c r="N270" i="5"/>
  <c r="M270" i="5"/>
  <c r="K270" i="5"/>
  <c r="I270" i="5"/>
  <c r="G270" i="5"/>
  <c r="U269" i="5"/>
  <c r="T269" i="5"/>
  <c r="N269" i="5"/>
  <c r="O269" i="5" s="1"/>
  <c r="M269" i="5"/>
  <c r="K269" i="5"/>
  <c r="I269" i="5"/>
  <c r="G269" i="5"/>
  <c r="U268" i="5"/>
  <c r="T268" i="5"/>
  <c r="N268" i="5"/>
  <c r="O268" i="5" s="1"/>
  <c r="M268" i="5"/>
  <c r="K268" i="5"/>
  <c r="I268" i="5"/>
  <c r="G268" i="5"/>
  <c r="U267" i="5"/>
  <c r="S267" i="5"/>
  <c r="T267" i="5" s="1"/>
  <c r="R267" i="5"/>
  <c r="Q267" i="5"/>
  <c r="P267" i="5"/>
  <c r="L267" i="5"/>
  <c r="J267" i="5"/>
  <c r="H267" i="5"/>
  <c r="F267" i="5"/>
  <c r="N267" i="5" s="1"/>
  <c r="E267" i="5"/>
  <c r="D267" i="5"/>
  <c r="U266" i="5"/>
  <c r="T266" i="5"/>
  <c r="O266" i="5"/>
  <c r="N266" i="5"/>
  <c r="M266" i="5"/>
  <c r="K266" i="5"/>
  <c r="I266" i="5"/>
  <c r="G266" i="5"/>
  <c r="U265" i="5"/>
  <c r="T265" i="5"/>
  <c r="O265" i="5"/>
  <c r="N265" i="5"/>
  <c r="M265" i="5"/>
  <c r="K265" i="5"/>
  <c r="I265" i="5"/>
  <c r="G265" i="5"/>
  <c r="U264" i="5"/>
  <c r="T264" i="5"/>
  <c r="O264" i="5"/>
  <c r="N264" i="5"/>
  <c r="M264" i="5"/>
  <c r="K264" i="5"/>
  <c r="I264" i="5"/>
  <c r="G264" i="5"/>
  <c r="U263" i="5"/>
  <c r="T263" i="5"/>
  <c r="O263" i="5"/>
  <c r="N263" i="5"/>
  <c r="M263" i="5"/>
  <c r="K263" i="5"/>
  <c r="I263" i="5"/>
  <c r="G263" i="5"/>
  <c r="U260" i="5"/>
  <c r="S260" i="5"/>
  <c r="R260" i="5"/>
  <c r="T260" i="5" s="1"/>
  <c r="Q260" i="5"/>
  <c r="P260" i="5"/>
  <c r="L260" i="5"/>
  <c r="J260" i="5"/>
  <c r="I260" i="5"/>
  <c r="H260" i="5"/>
  <c r="F260" i="5"/>
  <c r="G260" i="5" s="1"/>
  <c r="E260" i="5"/>
  <c r="K260" i="5" s="1"/>
  <c r="D260" i="5"/>
  <c r="S259" i="5"/>
  <c r="R259" i="5"/>
  <c r="Q259" i="5"/>
  <c r="P259" i="5"/>
  <c r="U259" i="5" s="1"/>
  <c r="L259" i="5"/>
  <c r="K259" i="5"/>
  <c r="J259" i="5"/>
  <c r="H259" i="5"/>
  <c r="F259" i="5"/>
  <c r="E259" i="5"/>
  <c r="D259" i="5"/>
  <c r="G259" i="5" s="1"/>
  <c r="U258" i="5"/>
  <c r="T258" i="5"/>
  <c r="O258" i="5"/>
  <c r="N258" i="5"/>
  <c r="M258" i="5"/>
  <c r="K258" i="5"/>
  <c r="I258" i="5"/>
  <c r="G258" i="5"/>
  <c r="U257" i="5"/>
  <c r="T257" i="5"/>
  <c r="N257" i="5"/>
  <c r="O257" i="5" s="1"/>
  <c r="M257" i="5"/>
  <c r="K257" i="5"/>
  <c r="I257" i="5"/>
  <c r="G257" i="5"/>
  <c r="U256" i="5"/>
  <c r="T256" i="5"/>
  <c r="N256" i="5"/>
  <c r="O256" i="5" s="1"/>
  <c r="M256" i="5"/>
  <c r="K256" i="5"/>
  <c r="I256" i="5"/>
  <c r="G256" i="5"/>
  <c r="U255" i="5"/>
  <c r="T255" i="5"/>
  <c r="N255" i="5"/>
  <c r="O255" i="5" s="1"/>
  <c r="M255" i="5"/>
  <c r="K255" i="5"/>
  <c r="I255" i="5"/>
  <c r="G255" i="5"/>
  <c r="S254" i="5"/>
  <c r="R254" i="5"/>
  <c r="Q254" i="5"/>
  <c r="P254" i="5"/>
  <c r="L254" i="5"/>
  <c r="J254" i="5"/>
  <c r="H254" i="5"/>
  <c r="F254" i="5"/>
  <c r="E254" i="5"/>
  <c r="D254" i="5"/>
  <c r="G254" i="5" s="1"/>
  <c r="U253" i="5"/>
  <c r="T253" i="5"/>
  <c r="O253" i="5"/>
  <c r="N253" i="5"/>
  <c r="M253" i="5"/>
  <c r="K253" i="5"/>
  <c r="I253" i="5"/>
  <c r="G253" i="5"/>
  <c r="U252" i="5"/>
  <c r="T252" i="5"/>
  <c r="O252" i="5"/>
  <c r="N252" i="5"/>
  <c r="M252" i="5"/>
  <c r="K252" i="5"/>
  <c r="I252" i="5"/>
  <c r="G252" i="5"/>
  <c r="U251" i="5"/>
  <c r="T251" i="5"/>
  <c r="N251" i="5"/>
  <c r="O251" i="5" s="1"/>
  <c r="M251" i="5"/>
  <c r="K251" i="5"/>
  <c r="I251" i="5"/>
  <c r="G251" i="5"/>
  <c r="U250" i="5"/>
  <c r="T250" i="5"/>
  <c r="N250" i="5"/>
  <c r="O250" i="5" s="1"/>
  <c r="M250" i="5"/>
  <c r="K250" i="5"/>
  <c r="I250" i="5"/>
  <c r="G250" i="5"/>
  <c r="U249" i="5"/>
  <c r="T249" i="5"/>
  <c r="N249" i="5"/>
  <c r="O249" i="5" s="1"/>
  <c r="M249" i="5"/>
  <c r="K249" i="5"/>
  <c r="I249" i="5"/>
  <c r="G249" i="5"/>
  <c r="U248" i="5"/>
  <c r="T248" i="5"/>
  <c r="N248" i="5"/>
  <c r="O248" i="5" s="1"/>
  <c r="M248" i="5"/>
  <c r="K248" i="5"/>
  <c r="I248" i="5"/>
  <c r="G248" i="5"/>
  <c r="U247" i="5"/>
  <c r="S247" i="5"/>
  <c r="R247" i="5"/>
  <c r="Q247" i="5"/>
  <c r="P247" i="5"/>
  <c r="L247" i="5"/>
  <c r="J247" i="5"/>
  <c r="H247" i="5"/>
  <c r="F247" i="5"/>
  <c r="E247" i="5"/>
  <c r="M247" i="5" s="1"/>
  <c r="D247" i="5"/>
  <c r="U246" i="5"/>
  <c r="T246" i="5"/>
  <c r="O246" i="5"/>
  <c r="N246" i="5"/>
  <c r="M246" i="5"/>
  <c r="K246" i="5"/>
  <c r="I246" i="5"/>
  <c r="G246" i="5"/>
  <c r="U245" i="5"/>
  <c r="T245" i="5"/>
  <c r="O245" i="5"/>
  <c r="N245" i="5"/>
  <c r="M245" i="5"/>
  <c r="K245" i="5"/>
  <c r="I245" i="5"/>
  <c r="G245" i="5"/>
  <c r="U244" i="5"/>
  <c r="T244" i="5"/>
  <c r="O244" i="5"/>
  <c r="N244" i="5"/>
  <c r="M244" i="5"/>
  <c r="K244" i="5"/>
  <c r="I244" i="5"/>
  <c r="G244" i="5"/>
  <c r="U243" i="5"/>
  <c r="T243" i="5"/>
  <c r="O243" i="5"/>
  <c r="N243" i="5"/>
  <c r="M243" i="5"/>
  <c r="K243" i="5"/>
  <c r="I243" i="5"/>
  <c r="G243" i="5"/>
  <c r="U242" i="5"/>
  <c r="T242" i="5"/>
  <c r="O242" i="5"/>
  <c r="N242" i="5"/>
  <c r="M242" i="5"/>
  <c r="K242" i="5"/>
  <c r="I242" i="5"/>
  <c r="G242" i="5"/>
  <c r="U241" i="5"/>
  <c r="T241" i="5"/>
  <c r="O241" i="5"/>
  <c r="N241" i="5"/>
  <c r="M241" i="5"/>
  <c r="K241" i="5"/>
  <c r="I241" i="5"/>
  <c r="G241" i="5"/>
  <c r="S240" i="5"/>
  <c r="R240" i="5"/>
  <c r="T240" i="5" s="1"/>
  <c r="Q240" i="5"/>
  <c r="P240" i="5"/>
  <c r="U240" i="5" s="1"/>
  <c r="L240" i="5"/>
  <c r="J240" i="5"/>
  <c r="I240" i="5"/>
  <c r="H240" i="5"/>
  <c r="F240" i="5"/>
  <c r="E240" i="5"/>
  <c r="K240" i="5" s="1"/>
  <c r="D240" i="5"/>
  <c r="U239" i="5"/>
  <c r="T239" i="5"/>
  <c r="N239" i="5"/>
  <c r="O239" i="5" s="1"/>
  <c r="M239" i="5"/>
  <c r="K239" i="5"/>
  <c r="I239" i="5"/>
  <c r="G239" i="5"/>
  <c r="U238" i="5"/>
  <c r="T238" i="5"/>
  <c r="N238" i="5"/>
  <c r="O238" i="5" s="1"/>
  <c r="M238" i="5"/>
  <c r="K238" i="5"/>
  <c r="I238" i="5"/>
  <c r="G238" i="5"/>
  <c r="U237" i="5"/>
  <c r="T237" i="5"/>
  <c r="N237" i="5"/>
  <c r="O237" i="5" s="1"/>
  <c r="M237" i="5"/>
  <c r="K237" i="5"/>
  <c r="I237" i="5"/>
  <c r="G237" i="5"/>
  <c r="U236" i="5"/>
  <c r="T236" i="5"/>
  <c r="N236" i="5"/>
  <c r="O236" i="5" s="1"/>
  <c r="M236" i="5"/>
  <c r="K236" i="5"/>
  <c r="I236" i="5"/>
  <c r="G236" i="5"/>
  <c r="U235" i="5"/>
  <c r="T235" i="5"/>
  <c r="N235" i="5"/>
  <c r="O235" i="5" s="1"/>
  <c r="M235" i="5"/>
  <c r="K235" i="5"/>
  <c r="I235" i="5"/>
  <c r="G235" i="5"/>
  <c r="U234" i="5"/>
  <c r="T234" i="5"/>
  <c r="N234" i="5"/>
  <c r="O234" i="5" s="1"/>
  <c r="M234" i="5"/>
  <c r="K234" i="5"/>
  <c r="I234" i="5"/>
  <c r="G234" i="5"/>
  <c r="S231" i="5"/>
  <c r="R231" i="5"/>
  <c r="Q231" i="5"/>
  <c r="P231" i="5"/>
  <c r="L231" i="5"/>
  <c r="K231" i="5"/>
  <c r="J231" i="5"/>
  <c r="I231" i="5"/>
  <c r="H231" i="5"/>
  <c r="F231" i="5"/>
  <c r="N231" i="5" s="1"/>
  <c r="E231" i="5"/>
  <c r="M231" i="5" s="1"/>
  <c r="D231" i="5"/>
  <c r="S230" i="5"/>
  <c r="R230" i="5"/>
  <c r="Q230" i="5"/>
  <c r="P230" i="5"/>
  <c r="L230" i="5"/>
  <c r="J230" i="5"/>
  <c r="U230" i="5" s="1"/>
  <c r="H230" i="5"/>
  <c r="G230" i="5"/>
  <c r="F230" i="5"/>
  <c r="E230" i="5"/>
  <c r="D230" i="5"/>
  <c r="I230" i="5" s="1"/>
  <c r="U229" i="5"/>
  <c r="T229" i="5"/>
  <c r="O229" i="5"/>
  <c r="N229" i="5"/>
  <c r="M229" i="5"/>
  <c r="K229" i="5"/>
  <c r="I229" i="5"/>
  <c r="G229" i="5"/>
  <c r="U228" i="5"/>
  <c r="T228" i="5"/>
  <c r="O228" i="5"/>
  <c r="N228" i="5"/>
  <c r="M228" i="5"/>
  <c r="K228" i="5"/>
  <c r="I228" i="5"/>
  <c r="G228" i="5"/>
  <c r="U227" i="5"/>
  <c r="T227" i="5"/>
  <c r="O227" i="5"/>
  <c r="N227" i="5"/>
  <c r="M227" i="5"/>
  <c r="K227" i="5"/>
  <c r="I227" i="5"/>
  <c r="G227" i="5"/>
  <c r="U226" i="5"/>
  <c r="T226" i="5"/>
  <c r="O226" i="5"/>
  <c r="N226" i="5"/>
  <c r="M226" i="5"/>
  <c r="K226" i="5"/>
  <c r="I226" i="5"/>
  <c r="G226" i="5"/>
  <c r="U225" i="5"/>
  <c r="T225" i="5"/>
  <c r="O225" i="5"/>
  <c r="N225" i="5"/>
  <c r="M225" i="5"/>
  <c r="K225" i="5"/>
  <c r="I225" i="5"/>
  <c r="G225" i="5"/>
  <c r="S224" i="5"/>
  <c r="T224" i="5" s="1"/>
  <c r="R224" i="5"/>
  <c r="Q224" i="5"/>
  <c r="P224" i="5"/>
  <c r="U224" i="5" s="1"/>
  <c r="L224" i="5"/>
  <c r="M224" i="5" s="1"/>
  <c r="J224" i="5"/>
  <c r="K224" i="5" s="1"/>
  <c r="H224" i="5"/>
  <c r="F224" i="5"/>
  <c r="E224" i="5"/>
  <c r="D224" i="5"/>
  <c r="U223" i="5"/>
  <c r="T223" i="5"/>
  <c r="O223" i="5"/>
  <c r="N223" i="5"/>
  <c r="M223" i="5"/>
  <c r="K223" i="5"/>
  <c r="I223" i="5"/>
  <c r="G223" i="5"/>
  <c r="U222" i="5"/>
  <c r="T222" i="5"/>
  <c r="O222" i="5"/>
  <c r="N222" i="5"/>
  <c r="M222" i="5"/>
  <c r="K222" i="5"/>
  <c r="I222" i="5"/>
  <c r="G222" i="5"/>
  <c r="U221" i="5"/>
  <c r="T221" i="5"/>
  <c r="N221" i="5"/>
  <c r="O221" i="5" s="1"/>
  <c r="M221" i="5"/>
  <c r="K221" i="5"/>
  <c r="I221" i="5"/>
  <c r="G221" i="5"/>
  <c r="U220" i="5"/>
  <c r="T220" i="5"/>
  <c r="N220" i="5"/>
  <c r="O220" i="5" s="1"/>
  <c r="M220" i="5"/>
  <c r="K220" i="5"/>
  <c r="I220" i="5"/>
  <c r="G220" i="5"/>
  <c r="U219" i="5"/>
  <c r="T219" i="5"/>
  <c r="N219" i="5"/>
  <c r="O219" i="5" s="1"/>
  <c r="M219" i="5"/>
  <c r="K219" i="5"/>
  <c r="I219" i="5"/>
  <c r="G219" i="5"/>
  <c r="U218" i="5"/>
  <c r="T218" i="5"/>
  <c r="N218" i="5"/>
  <c r="O218" i="5" s="1"/>
  <c r="M218" i="5"/>
  <c r="K218" i="5"/>
  <c r="I218" i="5"/>
  <c r="G218" i="5"/>
  <c r="U217" i="5"/>
  <c r="T217" i="5"/>
  <c r="N217" i="5"/>
  <c r="O217" i="5" s="1"/>
  <c r="M217" i="5"/>
  <c r="K217" i="5"/>
  <c r="I217" i="5"/>
  <c r="G217" i="5"/>
  <c r="S216" i="5"/>
  <c r="R216" i="5"/>
  <c r="Q216" i="5"/>
  <c r="P216" i="5"/>
  <c r="L216" i="5"/>
  <c r="J216" i="5"/>
  <c r="U216" i="5" s="1"/>
  <c r="H216" i="5"/>
  <c r="I216" i="5" s="1"/>
  <c r="F216" i="5"/>
  <c r="E216" i="5"/>
  <c r="M216" i="5" s="1"/>
  <c r="D216" i="5"/>
  <c r="U215" i="5"/>
  <c r="T215" i="5"/>
  <c r="O215" i="5"/>
  <c r="N215" i="5"/>
  <c r="M215" i="5"/>
  <c r="K215" i="5"/>
  <c r="I215" i="5"/>
  <c r="G215" i="5"/>
  <c r="U214" i="5"/>
  <c r="T214" i="5"/>
  <c r="N214" i="5"/>
  <c r="O214" i="5" s="1"/>
  <c r="M214" i="5"/>
  <c r="K214" i="5"/>
  <c r="I214" i="5"/>
  <c r="G214" i="5"/>
  <c r="U213" i="5"/>
  <c r="T213" i="5"/>
  <c r="N213" i="5"/>
  <c r="O213" i="5" s="1"/>
  <c r="M213" i="5"/>
  <c r="K213" i="5"/>
  <c r="I213" i="5"/>
  <c r="G213" i="5"/>
  <c r="U212" i="5"/>
  <c r="T212" i="5"/>
  <c r="N212" i="5"/>
  <c r="O212" i="5" s="1"/>
  <c r="M212" i="5"/>
  <c r="K212" i="5"/>
  <c r="I212" i="5"/>
  <c r="G212" i="5"/>
  <c r="U211" i="5"/>
  <c r="T211" i="5"/>
  <c r="N211" i="5"/>
  <c r="O211" i="5" s="1"/>
  <c r="M211" i="5"/>
  <c r="K211" i="5"/>
  <c r="I211" i="5"/>
  <c r="G211" i="5"/>
  <c r="U210" i="5"/>
  <c r="T210" i="5"/>
  <c r="N210" i="5"/>
  <c r="O210" i="5" s="1"/>
  <c r="M210" i="5"/>
  <c r="K210" i="5"/>
  <c r="I210" i="5"/>
  <c r="G210" i="5"/>
  <c r="U209" i="5"/>
  <c r="T209" i="5"/>
  <c r="N209" i="5"/>
  <c r="O209" i="5" s="1"/>
  <c r="M209" i="5"/>
  <c r="K209" i="5"/>
  <c r="I209" i="5"/>
  <c r="G209" i="5"/>
  <c r="U208" i="5"/>
  <c r="T208" i="5"/>
  <c r="N208" i="5"/>
  <c r="O208" i="5" s="1"/>
  <c r="M208" i="5"/>
  <c r="K208" i="5"/>
  <c r="I208" i="5"/>
  <c r="G208" i="5"/>
  <c r="S205" i="5"/>
  <c r="R205" i="5"/>
  <c r="T205" i="5" s="1"/>
  <c r="Q205" i="5"/>
  <c r="P205" i="5"/>
  <c r="U205" i="5" s="1"/>
  <c r="L205" i="5"/>
  <c r="K205" i="5"/>
  <c r="J205" i="5"/>
  <c r="H205" i="5"/>
  <c r="F205" i="5"/>
  <c r="N205" i="5" s="1"/>
  <c r="E205" i="5"/>
  <c r="D205" i="5"/>
  <c r="I205" i="5" s="1"/>
  <c r="S204" i="5"/>
  <c r="R204" i="5"/>
  <c r="Q204" i="5"/>
  <c r="P204" i="5"/>
  <c r="L204" i="5"/>
  <c r="J204" i="5"/>
  <c r="U204" i="5" s="1"/>
  <c r="H204" i="5"/>
  <c r="F204" i="5"/>
  <c r="E204" i="5"/>
  <c r="D204" i="5"/>
  <c r="G204" i="5" s="1"/>
  <c r="U203" i="5"/>
  <c r="T203" i="5"/>
  <c r="O203" i="5"/>
  <c r="N203" i="5"/>
  <c r="M203" i="5"/>
  <c r="K203" i="5"/>
  <c r="I203" i="5"/>
  <c r="G203" i="5"/>
  <c r="U202" i="5"/>
  <c r="T202" i="5"/>
  <c r="N202" i="5"/>
  <c r="O202" i="5" s="1"/>
  <c r="M202" i="5"/>
  <c r="K202" i="5"/>
  <c r="I202" i="5"/>
  <c r="G202" i="5"/>
  <c r="U201" i="5"/>
  <c r="T201" i="5"/>
  <c r="N201" i="5"/>
  <c r="O201" i="5" s="1"/>
  <c r="M201" i="5"/>
  <c r="K201" i="5"/>
  <c r="I201" i="5"/>
  <c r="G201" i="5"/>
  <c r="U200" i="5"/>
  <c r="T200" i="5"/>
  <c r="N200" i="5"/>
  <c r="O200" i="5" s="1"/>
  <c r="M200" i="5"/>
  <c r="K200" i="5"/>
  <c r="I200" i="5"/>
  <c r="G200" i="5"/>
  <c r="U199" i="5"/>
  <c r="T199" i="5"/>
  <c r="N199" i="5"/>
  <c r="O199" i="5" s="1"/>
  <c r="M199" i="5"/>
  <c r="K199" i="5"/>
  <c r="I199" i="5"/>
  <c r="G199" i="5"/>
  <c r="T198" i="5"/>
  <c r="S198" i="5"/>
  <c r="R198" i="5"/>
  <c r="Q198" i="5"/>
  <c r="P198" i="5"/>
  <c r="L198" i="5"/>
  <c r="K198" i="5"/>
  <c r="J198" i="5"/>
  <c r="U198" i="5" s="1"/>
  <c r="H198" i="5"/>
  <c r="F198" i="5"/>
  <c r="E198" i="5"/>
  <c r="D198" i="5"/>
  <c r="U197" i="5"/>
  <c r="T197" i="5"/>
  <c r="O197" i="5"/>
  <c r="N197" i="5"/>
  <c r="M197" i="5"/>
  <c r="K197" i="5"/>
  <c r="I197" i="5"/>
  <c r="G197" i="5"/>
  <c r="U196" i="5"/>
  <c r="T196" i="5"/>
  <c r="O196" i="5"/>
  <c r="N196" i="5"/>
  <c r="M196" i="5"/>
  <c r="K196" i="5"/>
  <c r="I196" i="5"/>
  <c r="G196" i="5"/>
  <c r="U195" i="5"/>
  <c r="T195" i="5"/>
  <c r="O195" i="5"/>
  <c r="N195" i="5"/>
  <c r="M195" i="5"/>
  <c r="K195" i="5"/>
  <c r="I195" i="5"/>
  <c r="G195" i="5"/>
  <c r="U194" i="5"/>
  <c r="T194" i="5"/>
  <c r="O194" i="5"/>
  <c r="N194" i="5"/>
  <c r="M194" i="5"/>
  <c r="K194" i="5"/>
  <c r="I194" i="5"/>
  <c r="G194" i="5"/>
  <c r="U193" i="5"/>
  <c r="T193" i="5"/>
  <c r="O193" i="5"/>
  <c r="N193" i="5"/>
  <c r="M193" i="5"/>
  <c r="K193" i="5"/>
  <c r="I193" i="5"/>
  <c r="G193" i="5"/>
  <c r="U192" i="5"/>
  <c r="T192" i="5"/>
  <c r="O192" i="5"/>
  <c r="N192" i="5"/>
  <c r="M192" i="5"/>
  <c r="K192" i="5"/>
  <c r="I192" i="5"/>
  <c r="G192" i="5"/>
  <c r="S191" i="5"/>
  <c r="R191" i="5"/>
  <c r="T191" i="5" s="1"/>
  <c r="Q191" i="5"/>
  <c r="P191" i="5"/>
  <c r="U191" i="5" s="1"/>
  <c r="L191" i="5"/>
  <c r="J191" i="5"/>
  <c r="H191" i="5"/>
  <c r="G191" i="5"/>
  <c r="F191" i="5"/>
  <c r="N191" i="5" s="1"/>
  <c r="E191" i="5"/>
  <c r="K191" i="5" s="1"/>
  <c r="D191" i="5"/>
  <c r="I191" i="5" s="1"/>
  <c r="U190" i="5"/>
  <c r="T190" i="5"/>
  <c r="O190" i="5"/>
  <c r="N190" i="5"/>
  <c r="M190" i="5"/>
  <c r="K190" i="5"/>
  <c r="I190" i="5"/>
  <c r="G190" i="5"/>
  <c r="U189" i="5"/>
  <c r="T189" i="5"/>
  <c r="O189" i="5"/>
  <c r="N189" i="5"/>
  <c r="M189" i="5"/>
  <c r="K189" i="5"/>
  <c r="I189" i="5"/>
  <c r="G189" i="5"/>
  <c r="U188" i="5"/>
  <c r="T188" i="5"/>
  <c r="O188" i="5"/>
  <c r="N188" i="5"/>
  <c r="M188" i="5"/>
  <c r="K188" i="5"/>
  <c r="I188" i="5"/>
  <c r="G188" i="5"/>
  <c r="U187" i="5"/>
  <c r="T187" i="5"/>
  <c r="O187" i="5"/>
  <c r="N187" i="5"/>
  <c r="M187" i="5"/>
  <c r="K187" i="5"/>
  <c r="I187" i="5"/>
  <c r="G187" i="5"/>
  <c r="U186" i="5"/>
  <c r="T186" i="5"/>
  <c r="O186" i="5"/>
  <c r="N186" i="5"/>
  <c r="M186" i="5"/>
  <c r="K186" i="5"/>
  <c r="I186" i="5"/>
  <c r="G186" i="5"/>
  <c r="S185" i="5"/>
  <c r="R185" i="5"/>
  <c r="T185" i="5" s="1"/>
  <c r="Q185" i="5"/>
  <c r="P185" i="5"/>
  <c r="L185" i="5"/>
  <c r="J185" i="5"/>
  <c r="K185" i="5" s="1"/>
  <c r="H185" i="5"/>
  <c r="I185" i="5" s="1"/>
  <c r="F185" i="5"/>
  <c r="G185" i="5" s="1"/>
  <c r="E185" i="5"/>
  <c r="D185" i="5"/>
  <c r="U184" i="5"/>
  <c r="T184" i="5"/>
  <c r="O184" i="5"/>
  <c r="N184" i="5"/>
  <c r="M184" i="5"/>
  <c r="K184" i="5"/>
  <c r="I184" i="5"/>
  <c r="G184" i="5"/>
  <c r="U183" i="5"/>
  <c r="T183" i="5"/>
  <c r="N183" i="5"/>
  <c r="O183" i="5" s="1"/>
  <c r="M183" i="5"/>
  <c r="K183" i="5"/>
  <c r="I183" i="5"/>
  <c r="G183" i="5"/>
  <c r="U182" i="5"/>
  <c r="T182" i="5"/>
  <c r="N182" i="5"/>
  <c r="O182" i="5" s="1"/>
  <c r="M182" i="5"/>
  <c r="K182" i="5"/>
  <c r="I182" i="5"/>
  <c r="G182" i="5"/>
  <c r="U181" i="5"/>
  <c r="T181" i="5"/>
  <c r="N181" i="5"/>
  <c r="O181" i="5" s="1"/>
  <c r="M181" i="5"/>
  <c r="K181" i="5"/>
  <c r="I181" i="5"/>
  <c r="G181" i="5"/>
  <c r="U180" i="5"/>
  <c r="T180" i="5"/>
  <c r="N180" i="5"/>
  <c r="O180" i="5" s="1"/>
  <c r="M180" i="5"/>
  <c r="K180" i="5"/>
  <c r="I180" i="5"/>
  <c r="G180" i="5"/>
  <c r="S179" i="5"/>
  <c r="R179" i="5"/>
  <c r="Q179" i="5"/>
  <c r="P179" i="5"/>
  <c r="L179" i="5"/>
  <c r="J179" i="5"/>
  <c r="H179" i="5"/>
  <c r="F179" i="5"/>
  <c r="E179" i="5"/>
  <c r="D179" i="5"/>
  <c r="G179" i="5" s="1"/>
  <c r="U178" i="5"/>
  <c r="T178" i="5"/>
  <c r="N178" i="5"/>
  <c r="O178" i="5" s="1"/>
  <c r="M178" i="5"/>
  <c r="K178" i="5"/>
  <c r="I178" i="5"/>
  <c r="G178" i="5"/>
  <c r="U177" i="5"/>
  <c r="T177" i="5"/>
  <c r="O177" i="5"/>
  <c r="N177" i="5"/>
  <c r="M177" i="5"/>
  <c r="K177" i="5"/>
  <c r="I177" i="5"/>
  <c r="G177" i="5"/>
  <c r="U176" i="5"/>
  <c r="T176" i="5"/>
  <c r="N176" i="5"/>
  <c r="O176" i="5" s="1"/>
  <c r="M176" i="5"/>
  <c r="K176" i="5"/>
  <c r="I176" i="5"/>
  <c r="G176" i="5"/>
  <c r="U175" i="5"/>
  <c r="T175" i="5"/>
  <c r="N175" i="5"/>
  <c r="O175" i="5" s="1"/>
  <c r="M175" i="5"/>
  <c r="K175" i="5"/>
  <c r="I175" i="5"/>
  <c r="G175" i="5"/>
  <c r="U174" i="5"/>
  <c r="T174" i="5"/>
  <c r="N174" i="5"/>
  <c r="O174" i="5" s="1"/>
  <c r="M174" i="5"/>
  <c r="K174" i="5"/>
  <c r="I174" i="5"/>
  <c r="G174" i="5"/>
  <c r="U173" i="5"/>
  <c r="T173" i="5"/>
  <c r="N173" i="5"/>
  <c r="O173" i="5" s="1"/>
  <c r="M173" i="5"/>
  <c r="K173" i="5"/>
  <c r="I173" i="5"/>
  <c r="G173" i="5"/>
  <c r="T170" i="5"/>
  <c r="S170" i="5"/>
  <c r="R170" i="5"/>
  <c r="Q170" i="5"/>
  <c r="P170" i="5"/>
  <c r="L170" i="5"/>
  <c r="K170" i="5"/>
  <c r="J170" i="5"/>
  <c r="U170" i="5" s="1"/>
  <c r="H170" i="5"/>
  <c r="F170" i="5"/>
  <c r="E170" i="5"/>
  <c r="D170" i="5"/>
  <c r="S169" i="5"/>
  <c r="R169" i="5"/>
  <c r="T169" i="5" s="1"/>
  <c r="Q169" i="5"/>
  <c r="P169" i="5"/>
  <c r="U169" i="5" s="1"/>
  <c r="L169" i="5"/>
  <c r="J169" i="5"/>
  <c r="H169" i="5"/>
  <c r="F169" i="5"/>
  <c r="E169" i="5"/>
  <c r="K169" i="5" s="1"/>
  <c r="D169" i="5"/>
  <c r="I169" i="5" s="1"/>
  <c r="U168" i="5"/>
  <c r="T168" i="5"/>
  <c r="O168" i="5"/>
  <c r="N168" i="5"/>
  <c r="M168" i="5"/>
  <c r="K168" i="5"/>
  <c r="I168" i="5"/>
  <c r="G168" i="5"/>
  <c r="U167" i="5"/>
  <c r="T167" i="5"/>
  <c r="O167" i="5"/>
  <c r="N167" i="5"/>
  <c r="M167" i="5"/>
  <c r="K167" i="5"/>
  <c r="I167" i="5"/>
  <c r="G167" i="5"/>
  <c r="U166" i="5"/>
  <c r="T166" i="5"/>
  <c r="N166" i="5"/>
  <c r="O166" i="5" s="1"/>
  <c r="M166" i="5"/>
  <c r="K166" i="5"/>
  <c r="I166" i="5"/>
  <c r="G166" i="5"/>
  <c r="U165" i="5"/>
  <c r="T165" i="5"/>
  <c r="N165" i="5"/>
  <c r="O165" i="5" s="1"/>
  <c r="M165" i="5"/>
  <c r="K165" i="5"/>
  <c r="I165" i="5"/>
  <c r="G165" i="5"/>
  <c r="U164" i="5"/>
  <c r="T164" i="5"/>
  <c r="N164" i="5"/>
  <c r="O164" i="5" s="1"/>
  <c r="M164" i="5"/>
  <c r="K164" i="5"/>
  <c r="I164" i="5"/>
  <c r="G164" i="5"/>
  <c r="S163" i="5"/>
  <c r="R163" i="5"/>
  <c r="Q163" i="5"/>
  <c r="P163" i="5"/>
  <c r="L163" i="5"/>
  <c r="J163" i="5"/>
  <c r="H163" i="5"/>
  <c r="I163" i="5" s="1"/>
  <c r="G163" i="5"/>
  <c r="F163" i="5"/>
  <c r="E163" i="5"/>
  <c r="M163" i="5" s="1"/>
  <c r="D163" i="5"/>
  <c r="U162" i="5"/>
  <c r="T162" i="5"/>
  <c r="O162" i="5"/>
  <c r="N162" i="5"/>
  <c r="M162" i="5"/>
  <c r="K162" i="5"/>
  <c r="I162" i="5"/>
  <c r="G162" i="5"/>
  <c r="U161" i="5"/>
  <c r="T161" i="5"/>
  <c r="O161" i="5"/>
  <c r="N161" i="5"/>
  <c r="M161" i="5"/>
  <c r="K161" i="5"/>
  <c r="I161" i="5"/>
  <c r="G161" i="5"/>
  <c r="U160" i="5"/>
  <c r="T160" i="5"/>
  <c r="N160" i="5"/>
  <c r="O160" i="5" s="1"/>
  <c r="M160" i="5"/>
  <c r="K160" i="5"/>
  <c r="I160" i="5"/>
  <c r="G160" i="5"/>
  <c r="U159" i="5"/>
  <c r="T159" i="5"/>
  <c r="N159" i="5"/>
  <c r="O159" i="5" s="1"/>
  <c r="M159" i="5"/>
  <c r="K159" i="5"/>
  <c r="I159" i="5"/>
  <c r="G159" i="5"/>
  <c r="U158" i="5"/>
  <c r="T158" i="5"/>
  <c r="N158" i="5"/>
  <c r="O158" i="5" s="1"/>
  <c r="M158" i="5"/>
  <c r="K158" i="5"/>
  <c r="I158" i="5"/>
  <c r="G158" i="5"/>
  <c r="S157" i="5"/>
  <c r="R157" i="5"/>
  <c r="Q157" i="5"/>
  <c r="P157" i="5"/>
  <c r="L157" i="5"/>
  <c r="K157" i="5"/>
  <c r="J157" i="5"/>
  <c r="U157" i="5" s="1"/>
  <c r="I157" i="5"/>
  <c r="H157" i="5"/>
  <c r="F157" i="5"/>
  <c r="G157" i="5" s="1"/>
  <c r="E157" i="5"/>
  <c r="D157" i="5"/>
  <c r="U156" i="5"/>
  <c r="T156" i="5"/>
  <c r="O156" i="5"/>
  <c r="N156" i="5"/>
  <c r="M156" i="5"/>
  <c r="K156" i="5"/>
  <c r="I156" i="5"/>
  <c r="G156" i="5"/>
  <c r="U155" i="5"/>
  <c r="T155" i="5"/>
  <c r="O155" i="5"/>
  <c r="N155" i="5"/>
  <c r="M155" i="5"/>
  <c r="K155" i="5"/>
  <c r="I155" i="5"/>
  <c r="G155" i="5"/>
  <c r="U154" i="5"/>
  <c r="T154" i="5"/>
  <c r="O154" i="5"/>
  <c r="N154" i="5"/>
  <c r="M154" i="5"/>
  <c r="K154" i="5"/>
  <c r="I154" i="5"/>
  <c r="G154" i="5"/>
  <c r="U153" i="5"/>
  <c r="T153" i="5"/>
  <c r="O153" i="5"/>
  <c r="N153" i="5"/>
  <c r="M153" i="5"/>
  <c r="K153" i="5"/>
  <c r="I153" i="5"/>
  <c r="G153" i="5"/>
  <c r="U152" i="5"/>
  <c r="T152" i="5"/>
  <c r="O152" i="5"/>
  <c r="N152" i="5"/>
  <c r="M152" i="5"/>
  <c r="K152" i="5"/>
  <c r="I152" i="5"/>
  <c r="G152" i="5"/>
  <c r="U151" i="5"/>
  <c r="T151" i="5"/>
  <c r="O151" i="5"/>
  <c r="N151" i="5"/>
  <c r="M151" i="5"/>
  <c r="K151" i="5"/>
  <c r="I151" i="5"/>
  <c r="G151" i="5"/>
  <c r="U150" i="5"/>
  <c r="S150" i="5"/>
  <c r="R150" i="5"/>
  <c r="Q150" i="5"/>
  <c r="P150" i="5"/>
  <c r="L150" i="5"/>
  <c r="J150" i="5"/>
  <c r="H150" i="5"/>
  <c r="F150" i="5"/>
  <c r="E150" i="5"/>
  <c r="K150" i="5" s="1"/>
  <c r="D150" i="5"/>
  <c r="U149" i="5"/>
  <c r="T149" i="5"/>
  <c r="O149" i="5"/>
  <c r="N149" i="5"/>
  <c r="M149" i="5"/>
  <c r="K149" i="5"/>
  <c r="I149" i="5"/>
  <c r="G149" i="5"/>
  <c r="U148" i="5"/>
  <c r="T148" i="5"/>
  <c r="O148" i="5"/>
  <c r="N148" i="5"/>
  <c r="M148" i="5"/>
  <c r="K148" i="5"/>
  <c r="I148" i="5"/>
  <c r="G148" i="5"/>
  <c r="U147" i="5"/>
  <c r="T147" i="5"/>
  <c r="O147" i="5"/>
  <c r="N147" i="5"/>
  <c r="M147" i="5"/>
  <c r="K147" i="5"/>
  <c r="I147" i="5"/>
  <c r="G147" i="5"/>
  <c r="U146" i="5"/>
  <c r="T146" i="5"/>
  <c r="O146" i="5"/>
  <c r="N146" i="5"/>
  <c r="M146" i="5"/>
  <c r="K146" i="5"/>
  <c r="I146" i="5"/>
  <c r="G146" i="5"/>
  <c r="U145" i="5"/>
  <c r="T145" i="5"/>
  <c r="O145" i="5"/>
  <c r="N145" i="5"/>
  <c r="M145" i="5"/>
  <c r="K145" i="5"/>
  <c r="I145" i="5"/>
  <c r="G145" i="5"/>
  <c r="S144" i="5"/>
  <c r="R144" i="5"/>
  <c r="Q144" i="5"/>
  <c r="P144" i="5"/>
  <c r="U144" i="5" s="1"/>
  <c r="L144" i="5"/>
  <c r="J144" i="5"/>
  <c r="H144" i="5"/>
  <c r="F144" i="5"/>
  <c r="E144" i="5"/>
  <c r="K144" i="5" s="1"/>
  <c r="D144" i="5"/>
  <c r="G144" i="5" s="1"/>
  <c r="U143" i="5"/>
  <c r="T143" i="5"/>
  <c r="O143" i="5"/>
  <c r="N143" i="5"/>
  <c r="M143" i="5"/>
  <c r="K143" i="5"/>
  <c r="I143" i="5"/>
  <c r="G143" i="5"/>
  <c r="U142" i="5"/>
  <c r="T142" i="5"/>
  <c r="N142" i="5"/>
  <c r="O142" i="5" s="1"/>
  <c r="M142" i="5"/>
  <c r="K142" i="5"/>
  <c r="I142" i="5"/>
  <c r="G142" i="5"/>
  <c r="U141" i="5"/>
  <c r="T141" i="5"/>
  <c r="N141" i="5"/>
  <c r="O141" i="5" s="1"/>
  <c r="M141" i="5"/>
  <c r="K141" i="5"/>
  <c r="I141" i="5"/>
  <c r="G141" i="5"/>
  <c r="U140" i="5"/>
  <c r="T140" i="5"/>
  <c r="N140" i="5"/>
  <c r="O140" i="5" s="1"/>
  <c r="M140" i="5"/>
  <c r="K140" i="5"/>
  <c r="I140" i="5"/>
  <c r="G140" i="5"/>
  <c r="U139" i="5"/>
  <c r="T139" i="5"/>
  <c r="N139" i="5"/>
  <c r="O139" i="5" s="1"/>
  <c r="M139" i="5"/>
  <c r="K139" i="5"/>
  <c r="I139" i="5"/>
  <c r="G139" i="5"/>
  <c r="U138" i="5"/>
  <c r="T138" i="5"/>
  <c r="O138" i="5"/>
  <c r="N138" i="5"/>
  <c r="M138" i="5"/>
  <c r="K138" i="5"/>
  <c r="I138" i="5"/>
  <c r="G138" i="5"/>
  <c r="S137" i="5"/>
  <c r="R137" i="5"/>
  <c r="Q137" i="5"/>
  <c r="P137" i="5"/>
  <c r="L137" i="5"/>
  <c r="J137" i="5"/>
  <c r="H137" i="5"/>
  <c r="I137" i="5" s="1"/>
  <c r="G137" i="5"/>
  <c r="F137" i="5"/>
  <c r="E137" i="5"/>
  <c r="M137" i="5" s="1"/>
  <c r="D137" i="5"/>
  <c r="U136" i="5"/>
  <c r="T136" i="5"/>
  <c r="N136" i="5"/>
  <c r="O136" i="5" s="1"/>
  <c r="M136" i="5"/>
  <c r="K136" i="5"/>
  <c r="I136" i="5"/>
  <c r="G136" i="5"/>
  <c r="U135" i="5"/>
  <c r="T135" i="5"/>
  <c r="O135" i="5"/>
  <c r="N135" i="5"/>
  <c r="M135" i="5"/>
  <c r="K135" i="5"/>
  <c r="I135" i="5"/>
  <c r="G135" i="5"/>
  <c r="U134" i="5"/>
  <c r="T134" i="5"/>
  <c r="N134" i="5"/>
  <c r="O134" i="5" s="1"/>
  <c r="M134" i="5"/>
  <c r="K134" i="5"/>
  <c r="I134" i="5"/>
  <c r="G134" i="5"/>
  <c r="U133" i="5"/>
  <c r="T133" i="5"/>
  <c r="N133" i="5"/>
  <c r="O133" i="5" s="1"/>
  <c r="M133" i="5"/>
  <c r="K133" i="5"/>
  <c r="I133" i="5"/>
  <c r="G133" i="5"/>
  <c r="S132" i="5"/>
  <c r="R132" i="5"/>
  <c r="T132" i="5" s="1"/>
  <c r="Q132" i="5"/>
  <c r="P132" i="5"/>
  <c r="L132" i="5"/>
  <c r="J132" i="5"/>
  <c r="U132" i="5" s="1"/>
  <c r="H132" i="5"/>
  <c r="I132" i="5" s="1"/>
  <c r="F132" i="5"/>
  <c r="E132" i="5"/>
  <c r="D132" i="5"/>
  <c r="U131" i="5"/>
  <c r="T131" i="5"/>
  <c r="O131" i="5"/>
  <c r="N131" i="5"/>
  <c r="M131" i="5"/>
  <c r="K131" i="5"/>
  <c r="I131" i="5"/>
  <c r="G131" i="5"/>
  <c r="U130" i="5"/>
  <c r="T130" i="5"/>
  <c r="N130" i="5"/>
  <c r="O130" i="5" s="1"/>
  <c r="M130" i="5"/>
  <c r="K130" i="5"/>
  <c r="I130" i="5"/>
  <c r="G130" i="5"/>
  <c r="U129" i="5"/>
  <c r="T129" i="5"/>
  <c r="N129" i="5"/>
  <c r="O129" i="5" s="1"/>
  <c r="M129" i="5"/>
  <c r="K129" i="5"/>
  <c r="I129" i="5"/>
  <c r="G129" i="5"/>
  <c r="U128" i="5"/>
  <c r="T128" i="5"/>
  <c r="O128" i="5"/>
  <c r="N128" i="5"/>
  <c r="M128" i="5"/>
  <c r="K128" i="5"/>
  <c r="I128" i="5"/>
  <c r="G128" i="5"/>
  <c r="U127" i="5"/>
  <c r="T127" i="5"/>
  <c r="N127" i="5"/>
  <c r="O127" i="5" s="1"/>
  <c r="M127" i="5"/>
  <c r="K127" i="5"/>
  <c r="I127" i="5"/>
  <c r="G127" i="5"/>
  <c r="S126" i="5"/>
  <c r="R126" i="5"/>
  <c r="T126" i="5" s="1"/>
  <c r="Q126" i="5"/>
  <c r="P126" i="5"/>
  <c r="U126" i="5" s="1"/>
  <c r="L126" i="5"/>
  <c r="J126" i="5"/>
  <c r="H126" i="5"/>
  <c r="F126" i="5"/>
  <c r="E126" i="5"/>
  <c r="D126" i="5"/>
  <c r="U125" i="5"/>
  <c r="T125" i="5"/>
  <c r="O125" i="5"/>
  <c r="N125" i="5"/>
  <c r="M125" i="5"/>
  <c r="K125" i="5"/>
  <c r="I125" i="5"/>
  <c r="G125" i="5"/>
  <c r="U124" i="5"/>
  <c r="T124" i="5"/>
  <c r="O124" i="5"/>
  <c r="N124" i="5"/>
  <c r="M124" i="5"/>
  <c r="K124" i="5"/>
  <c r="I124" i="5"/>
  <c r="G124" i="5"/>
  <c r="U123" i="5"/>
  <c r="T123" i="5"/>
  <c r="O123" i="5"/>
  <c r="N123" i="5"/>
  <c r="M123" i="5"/>
  <c r="K123" i="5"/>
  <c r="I123" i="5"/>
  <c r="G123" i="5"/>
  <c r="U122" i="5"/>
  <c r="T122" i="5"/>
  <c r="O122" i="5"/>
  <c r="N122" i="5"/>
  <c r="M122" i="5"/>
  <c r="K122" i="5"/>
  <c r="I122" i="5"/>
  <c r="G122" i="5"/>
  <c r="S121" i="5"/>
  <c r="R121" i="5"/>
  <c r="Q121" i="5"/>
  <c r="P121" i="5"/>
  <c r="U121" i="5" s="1"/>
  <c r="M121" i="5"/>
  <c r="L121" i="5"/>
  <c r="J121" i="5"/>
  <c r="H121" i="5"/>
  <c r="F121" i="5"/>
  <c r="N121" i="5" s="1"/>
  <c r="E121" i="5"/>
  <c r="K121" i="5" s="1"/>
  <c r="D121" i="5"/>
  <c r="U120" i="5"/>
  <c r="T120" i="5"/>
  <c r="O120" i="5"/>
  <c r="N120" i="5"/>
  <c r="M120" i="5"/>
  <c r="K120" i="5"/>
  <c r="I120" i="5"/>
  <c r="G120" i="5"/>
  <c r="U119" i="5"/>
  <c r="T119" i="5"/>
  <c r="O119" i="5"/>
  <c r="N119" i="5"/>
  <c r="M119" i="5"/>
  <c r="K119" i="5"/>
  <c r="I119" i="5"/>
  <c r="G119" i="5"/>
  <c r="U118" i="5"/>
  <c r="T118" i="5"/>
  <c r="O118" i="5"/>
  <c r="N118" i="5"/>
  <c r="M118" i="5"/>
  <c r="K118" i="5"/>
  <c r="I118" i="5"/>
  <c r="G118" i="5"/>
  <c r="U117" i="5"/>
  <c r="T117" i="5"/>
  <c r="O117" i="5"/>
  <c r="N117" i="5"/>
  <c r="M117" i="5"/>
  <c r="K117" i="5"/>
  <c r="I117" i="5"/>
  <c r="G117" i="5"/>
  <c r="U116" i="5"/>
  <c r="T116" i="5"/>
  <c r="O116" i="5"/>
  <c r="N116" i="5"/>
  <c r="M116" i="5"/>
  <c r="K116" i="5"/>
  <c r="I116" i="5"/>
  <c r="G116" i="5"/>
  <c r="U115" i="5"/>
  <c r="T115" i="5"/>
  <c r="O115" i="5"/>
  <c r="N115" i="5"/>
  <c r="M115" i="5"/>
  <c r="K115" i="5"/>
  <c r="I115" i="5"/>
  <c r="G115" i="5"/>
  <c r="U114" i="5"/>
  <c r="T114" i="5"/>
  <c r="O114" i="5"/>
  <c r="N114" i="5"/>
  <c r="M114" i="5"/>
  <c r="K114" i="5"/>
  <c r="I114" i="5"/>
  <c r="G114" i="5"/>
  <c r="U113" i="5"/>
  <c r="T113" i="5"/>
  <c r="O113" i="5"/>
  <c r="N113" i="5"/>
  <c r="M113" i="5"/>
  <c r="K113" i="5"/>
  <c r="I113" i="5"/>
  <c r="G113" i="5"/>
  <c r="S112" i="5"/>
  <c r="R112" i="5"/>
  <c r="T112" i="5" s="1"/>
  <c r="Q112" i="5"/>
  <c r="P112" i="5"/>
  <c r="L112" i="5"/>
  <c r="K112" i="5"/>
  <c r="J112" i="5"/>
  <c r="I112" i="5"/>
  <c r="H112" i="5"/>
  <c r="F112" i="5"/>
  <c r="G112" i="5" s="1"/>
  <c r="E112" i="5"/>
  <c r="M112" i="5" s="1"/>
  <c r="D112" i="5"/>
  <c r="U111" i="5"/>
  <c r="T111" i="5"/>
  <c r="O111" i="5"/>
  <c r="N111" i="5"/>
  <c r="M111" i="5"/>
  <c r="K111" i="5"/>
  <c r="I111" i="5"/>
  <c r="G111" i="5"/>
  <c r="U110" i="5"/>
  <c r="T110" i="5"/>
  <c r="O110" i="5"/>
  <c r="N110" i="5"/>
  <c r="M110" i="5"/>
  <c r="K110" i="5"/>
  <c r="I110" i="5"/>
  <c r="G110" i="5"/>
  <c r="U109" i="5"/>
  <c r="T109" i="5"/>
  <c r="O109" i="5"/>
  <c r="N109" i="5"/>
  <c r="M109" i="5"/>
  <c r="K109" i="5"/>
  <c r="I109" i="5"/>
  <c r="G109" i="5"/>
  <c r="U108" i="5"/>
  <c r="T108" i="5"/>
  <c r="O108" i="5"/>
  <c r="N108" i="5"/>
  <c r="M108" i="5"/>
  <c r="K108" i="5"/>
  <c r="I108" i="5"/>
  <c r="G108" i="5"/>
  <c r="U107" i="5"/>
  <c r="T107" i="5"/>
  <c r="O107" i="5"/>
  <c r="N107" i="5"/>
  <c r="M107" i="5"/>
  <c r="K107" i="5"/>
  <c r="I107" i="5"/>
  <c r="G107" i="5"/>
  <c r="S106" i="5"/>
  <c r="R106" i="5"/>
  <c r="Q106" i="5"/>
  <c r="P106" i="5"/>
  <c r="L106" i="5"/>
  <c r="K106" i="5"/>
  <c r="J106" i="5"/>
  <c r="H106" i="5"/>
  <c r="F106" i="5"/>
  <c r="E106" i="5"/>
  <c r="D106" i="5"/>
  <c r="I106" i="5" s="1"/>
  <c r="U105" i="5"/>
  <c r="T105" i="5"/>
  <c r="N105" i="5"/>
  <c r="O105" i="5" s="1"/>
  <c r="M105" i="5"/>
  <c r="K105" i="5"/>
  <c r="I105" i="5"/>
  <c r="G105" i="5"/>
  <c r="S102" i="5"/>
  <c r="R102" i="5"/>
  <c r="T102" i="5" s="1"/>
  <c r="Q102" i="5"/>
  <c r="P102" i="5"/>
  <c r="U102" i="5" s="1"/>
  <c r="L102" i="5"/>
  <c r="J102" i="5"/>
  <c r="H102" i="5"/>
  <c r="F102" i="5"/>
  <c r="E102" i="5"/>
  <c r="D102" i="5"/>
  <c r="S101" i="5"/>
  <c r="R101" i="5"/>
  <c r="Q101" i="5"/>
  <c r="P101" i="5"/>
  <c r="L101" i="5"/>
  <c r="J101" i="5"/>
  <c r="U101" i="5" s="1"/>
  <c r="I101" i="5"/>
  <c r="H101" i="5"/>
  <c r="F101" i="5"/>
  <c r="G101" i="5" s="1"/>
  <c r="E101" i="5"/>
  <c r="M101" i="5" s="1"/>
  <c r="D101" i="5"/>
  <c r="U100" i="5"/>
  <c r="T100" i="5"/>
  <c r="O100" i="5"/>
  <c r="N100" i="5"/>
  <c r="M100" i="5"/>
  <c r="K100" i="5"/>
  <c r="I100" i="5"/>
  <c r="G100" i="5"/>
  <c r="U99" i="5"/>
  <c r="T99" i="5"/>
  <c r="N99" i="5"/>
  <c r="O99" i="5" s="1"/>
  <c r="M99" i="5"/>
  <c r="K99" i="5"/>
  <c r="I99" i="5"/>
  <c r="G99" i="5"/>
  <c r="U98" i="5"/>
  <c r="T98" i="5"/>
  <c r="N98" i="5"/>
  <c r="O98" i="5" s="1"/>
  <c r="M98" i="5"/>
  <c r="K98" i="5"/>
  <c r="I98" i="5"/>
  <c r="G98" i="5"/>
  <c r="U97" i="5"/>
  <c r="T97" i="5"/>
  <c r="N97" i="5"/>
  <c r="O97" i="5" s="1"/>
  <c r="M97" i="5"/>
  <c r="K97" i="5"/>
  <c r="I97" i="5"/>
  <c r="G97" i="5"/>
  <c r="S96" i="5"/>
  <c r="R96" i="5"/>
  <c r="T96" i="5" s="1"/>
  <c r="Q96" i="5"/>
  <c r="P96" i="5"/>
  <c r="U96" i="5" s="1"/>
  <c r="L96" i="5"/>
  <c r="J96" i="5"/>
  <c r="H96" i="5"/>
  <c r="G96" i="5"/>
  <c r="F96" i="5"/>
  <c r="N96" i="5" s="1"/>
  <c r="E96" i="5"/>
  <c r="D96" i="5"/>
  <c r="I96" i="5" s="1"/>
  <c r="U95" i="5"/>
  <c r="T95" i="5"/>
  <c r="O95" i="5"/>
  <c r="N95" i="5"/>
  <c r="M95" i="5"/>
  <c r="K95" i="5"/>
  <c r="I95" i="5"/>
  <c r="G95" i="5"/>
  <c r="U94" i="5"/>
  <c r="T94" i="5"/>
  <c r="O94" i="5"/>
  <c r="N94" i="5"/>
  <c r="M94" i="5"/>
  <c r="K94" i="5"/>
  <c r="I94" i="5"/>
  <c r="G94" i="5"/>
  <c r="U93" i="5"/>
  <c r="T93" i="5"/>
  <c r="O93" i="5"/>
  <c r="N93" i="5"/>
  <c r="M93" i="5"/>
  <c r="K93" i="5"/>
  <c r="I93" i="5"/>
  <c r="G93" i="5"/>
  <c r="U92" i="5"/>
  <c r="T92" i="5"/>
  <c r="O92" i="5"/>
  <c r="N92" i="5"/>
  <c r="M92" i="5"/>
  <c r="K92" i="5"/>
  <c r="I92" i="5"/>
  <c r="G92" i="5"/>
  <c r="S91" i="5"/>
  <c r="R91" i="5"/>
  <c r="T91" i="5" s="1"/>
  <c r="Q91" i="5"/>
  <c r="P91" i="5"/>
  <c r="L91" i="5"/>
  <c r="J91" i="5"/>
  <c r="H91" i="5"/>
  <c r="F91" i="5"/>
  <c r="E91" i="5"/>
  <c r="D91" i="5"/>
  <c r="G91" i="5" s="1"/>
  <c r="U90" i="5"/>
  <c r="T90" i="5"/>
  <c r="N90" i="5"/>
  <c r="O90" i="5" s="1"/>
  <c r="M90" i="5"/>
  <c r="K90" i="5"/>
  <c r="I90" i="5"/>
  <c r="G90" i="5"/>
  <c r="U89" i="5"/>
  <c r="T89" i="5"/>
  <c r="N89" i="5"/>
  <c r="O89" i="5" s="1"/>
  <c r="M89" i="5"/>
  <c r="K89" i="5"/>
  <c r="I89" i="5"/>
  <c r="G89" i="5"/>
  <c r="U88" i="5"/>
  <c r="T88" i="5"/>
  <c r="N88" i="5"/>
  <c r="O88" i="5" s="1"/>
  <c r="M88" i="5"/>
  <c r="K88" i="5"/>
  <c r="I88" i="5"/>
  <c r="G88" i="5"/>
  <c r="U85" i="5"/>
  <c r="S85" i="5"/>
  <c r="T85" i="5" s="1"/>
  <c r="R85" i="5"/>
  <c r="Q85" i="5"/>
  <c r="P85" i="5"/>
  <c r="L85" i="5"/>
  <c r="J85" i="5"/>
  <c r="H85" i="5"/>
  <c r="F85" i="5"/>
  <c r="E85" i="5"/>
  <c r="D85" i="5"/>
  <c r="S84" i="5"/>
  <c r="R84" i="5"/>
  <c r="Q84" i="5"/>
  <c r="P84" i="5"/>
  <c r="U84" i="5" s="1"/>
  <c r="N84" i="5"/>
  <c r="L84" i="5"/>
  <c r="J84" i="5"/>
  <c r="H84" i="5"/>
  <c r="F84" i="5"/>
  <c r="E84" i="5"/>
  <c r="D84" i="5"/>
  <c r="I84" i="5" s="1"/>
  <c r="U83" i="5"/>
  <c r="T83" i="5"/>
  <c r="O83" i="5"/>
  <c r="N83" i="5"/>
  <c r="M83" i="5"/>
  <c r="K83" i="5"/>
  <c r="I83" i="5"/>
  <c r="G83" i="5"/>
  <c r="U82" i="5"/>
  <c r="T82" i="5"/>
  <c r="O82" i="5"/>
  <c r="N82" i="5"/>
  <c r="M82" i="5"/>
  <c r="K82" i="5"/>
  <c r="I82" i="5"/>
  <c r="G82" i="5"/>
  <c r="U81" i="5"/>
  <c r="T81" i="5"/>
  <c r="N81" i="5"/>
  <c r="O81" i="5" s="1"/>
  <c r="M81" i="5"/>
  <c r="K81" i="5"/>
  <c r="I81" i="5"/>
  <c r="G81" i="5"/>
  <c r="U80" i="5"/>
  <c r="T80" i="5"/>
  <c r="N80" i="5"/>
  <c r="O80" i="5" s="1"/>
  <c r="M80" i="5"/>
  <c r="K80" i="5"/>
  <c r="I80" i="5"/>
  <c r="G80" i="5"/>
  <c r="U79" i="5"/>
  <c r="T79" i="5"/>
  <c r="N79" i="5"/>
  <c r="O79" i="5" s="1"/>
  <c r="M79" i="5"/>
  <c r="K79" i="5"/>
  <c r="I79" i="5"/>
  <c r="G79" i="5"/>
  <c r="S78" i="5"/>
  <c r="R78" i="5"/>
  <c r="T78" i="5" s="1"/>
  <c r="Q78" i="5"/>
  <c r="P78" i="5"/>
  <c r="U78" i="5" s="1"/>
  <c r="L78" i="5"/>
  <c r="J78" i="5"/>
  <c r="H78" i="5"/>
  <c r="I78" i="5" s="1"/>
  <c r="F78" i="5"/>
  <c r="G78" i="5" s="1"/>
  <c r="E78" i="5"/>
  <c r="D78" i="5"/>
  <c r="U77" i="5"/>
  <c r="T77" i="5"/>
  <c r="N77" i="5"/>
  <c r="O77" i="5" s="1"/>
  <c r="M77" i="5"/>
  <c r="K77" i="5"/>
  <c r="I77" i="5"/>
  <c r="G77" i="5"/>
  <c r="U76" i="5"/>
  <c r="T76" i="5"/>
  <c r="N76" i="5"/>
  <c r="O76" i="5" s="1"/>
  <c r="M76" i="5"/>
  <c r="K76" i="5"/>
  <c r="I76" i="5"/>
  <c r="G76" i="5"/>
  <c r="U75" i="5"/>
  <c r="T75" i="5"/>
  <c r="N75" i="5"/>
  <c r="O75" i="5" s="1"/>
  <c r="M75" i="5"/>
  <c r="K75" i="5"/>
  <c r="I75" i="5"/>
  <c r="G75" i="5"/>
  <c r="U74" i="5"/>
  <c r="T74" i="5"/>
  <c r="N74" i="5"/>
  <c r="O74" i="5" s="1"/>
  <c r="M74" i="5"/>
  <c r="K74" i="5"/>
  <c r="I74" i="5"/>
  <c r="G74" i="5"/>
  <c r="U73" i="5"/>
  <c r="T73" i="5"/>
  <c r="N73" i="5"/>
  <c r="O73" i="5" s="1"/>
  <c r="M73" i="5"/>
  <c r="K73" i="5"/>
  <c r="I73" i="5"/>
  <c r="G73" i="5"/>
  <c r="U72" i="5"/>
  <c r="T72" i="5"/>
  <c r="N72" i="5"/>
  <c r="O72" i="5" s="1"/>
  <c r="M72" i="5"/>
  <c r="K72" i="5"/>
  <c r="I72" i="5"/>
  <c r="G72" i="5"/>
  <c r="U71" i="5"/>
  <c r="T71" i="5"/>
  <c r="N71" i="5"/>
  <c r="O71" i="5" s="1"/>
  <c r="M71" i="5"/>
  <c r="K71" i="5"/>
  <c r="I71" i="5"/>
  <c r="G71" i="5"/>
  <c r="S70" i="5"/>
  <c r="R70" i="5"/>
  <c r="Q70" i="5"/>
  <c r="P70" i="5"/>
  <c r="L70" i="5"/>
  <c r="J70" i="5"/>
  <c r="H70" i="5"/>
  <c r="F70" i="5"/>
  <c r="E70" i="5"/>
  <c r="D70" i="5"/>
  <c r="G70" i="5" s="1"/>
  <c r="U69" i="5"/>
  <c r="T69" i="5"/>
  <c r="O69" i="5"/>
  <c r="N69" i="5"/>
  <c r="M69" i="5"/>
  <c r="K69" i="5"/>
  <c r="I69" i="5"/>
  <c r="G69" i="5"/>
  <c r="U68" i="5"/>
  <c r="T68" i="5"/>
  <c r="N68" i="5"/>
  <c r="O68" i="5" s="1"/>
  <c r="M68" i="5"/>
  <c r="K68" i="5"/>
  <c r="I68" i="5"/>
  <c r="G68" i="5"/>
  <c r="U67" i="5"/>
  <c r="T67" i="5"/>
  <c r="N67" i="5"/>
  <c r="O67" i="5" s="1"/>
  <c r="M67" i="5"/>
  <c r="K67" i="5"/>
  <c r="I67" i="5"/>
  <c r="G67" i="5"/>
  <c r="U66" i="5"/>
  <c r="T66" i="5"/>
  <c r="N66" i="5"/>
  <c r="O66" i="5" s="1"/>
  <c r="M66" i="5"/>
  <c r="K66" i="5"/>
  <c r="I66" i="5"/>
  <c r="G66" i="5"/>
  <c r="U65" i="5"/>
  <c r="T65" i="5"/>
  <c r="N65" i="5"/>
  <c r="O65" i="5" s="1"/>
  <c r="M65" i="5"/>
  <c r="K65" i="5"/>
  <c r="I65" i="5"/>
  <c r="G65" i="5"/>
  <c r="U64" i="5"/>
  <c r="T64" i="5"/>
  <c r="N64" i="5"/>
  <c r="O64" i="5" s="1"/>
  <c r="M64" i="5"/>
  <c r="K64" i="5"/>
  <c r="I64" i="5"/>
  <c r="G64" i="5"/>
  <c r="U63" i="5"/>
  <c r="S63" i="5"/>
  <c r="R63" i="5"/>
  <c r="Q63" i="5"/>
  <c r="P63" i="5"/>
  <c r="L63" i="5"/>
  <c r="J63" i="5"/>
  <c r="H63" i="5"/>
  <c r="F63" i="5"/>
  <c r="E63" i="5"/>
  <c r="M63" i="5" s="1"/>
  <c r="D63" i="5"/>
  <c r="U62" i="5"/>
  <c r="T62" i="5"/>
  <c r="O62" i="5"/>
  <c r="N62" i="5"/>
  <c r="M62" i="5"/>
  <c r="K62" i="5"/>
  <c r="I62" i="5"/>
  <c r="G62" i="5"/>
  <c r="U61" i="5"/>
  <c r="T61" i="5"/>
  <c r="O61" i="5"/>
  <c r="N61" i="5"/>
  <c r="M61" i="5"/>
  <c r="K61" i="5"/>
  <c r="I61" i="5"/>
  <c r="G61" i="5"/>
  <c r="U60" i="5"/>
  <c r="T60" i="5"/>
  <c r="O60" i="5"/>
  <c r="N60" i="5"/>
  <c r="M60" i="5"/>
  <c r="K60" i="5"/>
  <c r="I60" i="5"/>
  <c r="G60" i="5"/>
  <c r="U59" i="5"/>
  <c r="T59" i="5"/>
  <c r="O59" i="5"/>
  <c r="N59" i="5"/>
  <c r="M59" i="5"/>
  <c r="K59" i="5"/>
  <c r="I59" i="5"/>
  <c r="G59" i="5"/>
  <c r="S58" i="5"/>
  <c r="R58" i="5"/>
  <c r="T58" i="5" s="1"/>
  <c r="Q58" i="5"/>
  <c r="P58" i="5"/>
  <c r="U58" i="5" s="1"/>
  <c r="L58" i="5"/>
  <c r="J58" i="5"/>
  <c r="H58" i="5"/>
  <c r="F58" i="5"/>
  <c r="E58" i="5"/>
  <c r="K58" i="5" s="1"/>
  <c r="D58" i="5"/>
  <c r="I58" i="5" s="1"/>
  <c r="U57" i="5"/>
  <c r="T57" i="5"/>
  <c r="N57" i="5"/>
  <c r="O57" i="5" s="1"/>
  <c r="M57" i="5"/>
  <c r="K57" i="5"/>
  <c r="I57" i="5"/>
  <c r="G57" i="5"/>
  <c r="S54" i="5"/>
  <c r="R54" i="5"/>
  <c r="Q54" i="5"/>
  <c r="P54" i="5"/>
  <c r="L54" i="5"/>
  <c r="K54" i="5"/>
  <c r="J54" i="5"/>
  <c r="I54" i="5"/>
  <c r="H54" i="5"/>
  <c r="F54" i="5"/>
  <c r="G54" i="5" s="1"/>
  <c r="E54" i="5"/>
  <c r="M54" i="5" s="1"/>
  <c r="D54" i="5"/>
  <c r="S53" i="5"/>
  <c r="R53" i="5"/>
  <c r="Q53" i="5"/>
  <c r="P53" i="5"/>
  <c r="L53" i="5"/>
  <c r="J53" i="5"/>
  <c r="U53" i="5" s="1"/>
  <c r="H53" i="5"/>
  <c r="G53" i="5"/>
  <c r="F53" i="5"/>
  <c r="E53" i="5"/>
  <c r="D53" i="5"/>
  <c r="I53" i="5" s="1"/>
  <c r="U52" i="5"/>
  <c r="T52" i="5"/>
  <c r="O52" i="5"/>
  <c r="N52" i="5"/>
  <c r="M52" i="5"/>
  <c r="K52" i="5"/>
  <c r="I52" i="5"/>
  <c r="G52" i="5"/>
  <c r="U51" i="5"/>
  <c r="T51" i="5"/>
  <c r="O51" i="5"/>
  <c r="N51" i="5"/>
  <c r="M51" i="5"/>
  <c r="K51" i="5"/>
  <c r="I51" i="5"/>
  <c r="G51" i="5"/>
  <c r="U50" i="5"/>
  <c r="T50" i="5"/>
  <c r="O50" i="5"/>
  <c r="N50" i="5"/>
  <c r="M50" i="5"/>
  <c r="K50" i="5"/>
  <c r="I50" i="5"/>
  <c r="G50" i="5"/>
  <c r="U49" i="5"/>
  <c r="T49" i="5"/>
  <c r="O49" i="5"/>
  <c r="N49" i="5"/>
  <c r="M49" i="5"/>
  <c r="K49" i="5"/>
  <c r="I49" i="5"/>
  <c r="G49" i="5"/>
  <c r="U48" i="5"/>
  <c r="T48" i="5"/>
  <c r="O48" i="5"/>
  <c r="N48" i="5"/>
  <c r="M48" i="5"/>
  <c r="K48" i="5"/>
  <c r="I48" i="5"/>
  <c r="G48" i="5"/>
  <c r="S47" i="5"/>
  <c r="T47" i="5" s="1"/>
  <c r="R47" i="5"/>
  <c r="Q47" i="5"/>
  <c r="P47" i="5"/>
  <c r="U47" i="5" s="1"/>
  <c r="L47" i="5"/>
  <c r="M47" i="5" s="1"/>
  <c r="J47" i="5"/>
  <c r="K47" i="5" s="1"/>
  <c r="H47" i="5"/>
  <c r="F47" i="5"/>
  <c r="E47" i="5"/>
  <c r="D47" i="5"/>
  <c r="U46" i="5"/>
  <c r="T46" i="5"/>
  <c r="N46" i="5"/>
  <c r="O46" i="5" s="1"/>
  <c r="M46" i="5"/>
  <c r="K46" i="5"/>
  <c r="I46" i="5"/>
  <c r="G46" i="5"/>
  <c r="U45" i="5"/>
  <c r="T45" i="5"/>
  <c r="N45" i="5"/>
  <c r="O45" i="5" s="1"/>
  <c r="M45" i="5"/>
  <c r="K45" i="5"/>
  <c r="I45" i="5"/>
  <c r="G45" i="5"/>
  <c r="U44" i="5"/>
  <c r="T44" i="5"/>
  <c r="N44" i="5"/>
  <c r="O44" i="5" s="1"/>
  <c r="M44" i="5"/>
  <c r="K44" i="5"/>
  <c r="I44" i="5"/>
  <c r="G44" i="5"/>
  <c r="U43" i="5"/>
  <c r="T43" i="5"/>
  <c r="O43" i="5"/>
  <c r="N43" i="5"/>
  <c r="M43" i="5"/>
  <c r="K43" i="5"/>
  <c r="I43" i="5"/>
  <c r="G43" i="5"/>
  <c r="U42" i="5"/>
  <c r="T42" i="5"/>
  <c r="O42" i="5"/>
  <c r="N42" i="5"/>
  <c r="M42" i="5"/>
  <c r="K42" i="5"/>
  <c r="I42" i="5"/>
  <c r="G42" i="5"/>
  <c r="U41" i="5"/>
  <c r="T41" i="5"/>
  <c r="O41" i="5"/>
  <c r="N41" i="5"/>
  <c r="M41" i="5"/>
  <c r="K41" i="5"/>
  <c r="I41" i="5"/>
  <c r="G41" i="5"/>
  <c r="S40" i="5"/>
  <c r="R40" i="5"/>
  <c r="Q40" i="5"/>
  <c r="P40" i="5"/>
  <c r="L40" i="5"/>
  <c r="J40" i="5"/>
  <c r="U40" i="5" s="1"/>
  <c r="H40" i="5"/>
  <c r="I40" i="5" s="1"/>
  <c r="F40" i="5"/>
  <c r="E40" i="5"/>
  <c r="M40" i="5" s="1"/>
  <c r="D40" i="5"/>
  <c r="U39" i="5"/>
  <c r="T39" i="5"/>
  <c r="O39" i="5"/>
  <c r="N39" i="5"/>
  <c r="M39" i="5"/>
  <c r="K39" i="5"/>
  <c r="I39" i="5"/>
  <c r="G39" i="5"/>
  <c r="U38" i="5"/>
  <c r="T38" i="5"/>
  <c r="N38" i="5"/>
  <c r="O38" i="5" s="1"/>
  <c r="M38" i="5"/>
  <c r="K38" i="5"/>
  <c r="I38" i="5"/>
  <c r="G38" i="5"/>
  <c r="U37" i="5"/>
  <c r="T37" i="5"/>
  <c r="N37" i="5"/>
  <c r="O37" i="5" s="1"/>
  <c r="M37" i="5"/>
  <c r="K37" i="5"/>
  <c r="I37" i="5"/>
  <c r="G37" i="5"/>
  <c r="U36" i="5"/>
  <c r="T36" i="5"/>
  <c r="N36" i="5"/>
  <c r="O36" i="5" s="1"/>
  <c r="M36" i="5"/>
  <c r="K36" i="5"/>
  <c r="I36" i="5"/>
  <c r="G36" i="5"/>
  <c r="S35" i="5"/>
  <c r="R35" i="5"/>
  <c r="T35" i="5" s="1"/>
  <c r="Q35" i="5"/>
  <c r="P35" i="5"/>
  <c r="U35" i="5" s="1"/>
  <c r="L35" i="5"/>
  <c r="K35" i="5"/>
  <c r="J35" i="5"/>
  <c r="H35" i="5"/>
  <c r="F35" i="5"/>
  <c r="E35" i="5"/>
  <c r="D35" i="5"/>
  <c r="I35" i="5" s="1"/>
  <c r="U34" i="5"/>
  <c r="T34" i="5"/>
  <c r="O34" i="5"/>
  <c r="N34" i="5"/>
  <c r="M34" i="5"/>
  <c r="K34" i="5"/>
  <c r="I34" i="5"/>
  <c r="G34" i="5"/>
  <c r="U33" i="5"/>
  <c r="T33" i="5"/>
  <c r="N33" i="5"/>
  <c r="O33" i="5" s="1"/>
  <c r="M33" i="5"/>
  <c r="K33" i="5"/>
  <c r="I33" i="5"/>
  <c r="G33" i="5"/>
  <c r="U32" i="5"/>
  <c r="T32" i="5"/>
  <c r="N32" i="5"/>
  <c r="O32" i="5" s="1"/>
  <c r="M32" i="5"/>
  <c r="K32" i="5"/>
  <c r="I32" i="5"/>
  <c r="G32" i="5"/>
  <c r="U31" i="5"/>
  <c r="T31" i="5"/>
  <c r="O31" i="5"/>
  <c r="N31" i="5"/>
  <c r="M31" i="5"/>
  <c r="K31" i="5"/>
  <c r="I31" i="5"/>
  <c r="G31" i="5"/>
  <c r="U30" i="5"/>
  <c r="T30" i="5"/>
  <c r="N30" i="5"/>
  <c r="O30" i="5" s="1"/>
  <c r="M30" i="5"/>
  <c r="K30" i="5"/>
  <c r="I30" i="5"/>
  <c r="G30" i="5"/>
  <c r="U29" i="5"/>
  <c r="T29" i="5"/>
  <c r="N29" i="5"/>
  <c r="O29" i="5" s="1"/>
  <c r="M29" i="5"/>
  <c r="K29" i="5"/>
  <c r="I29" i="5"/>
  <c r="G29" i="5"/>
  <c r="U28" i="5"/>
  <c r="T28" i="5"/>
  <c r="N28" i="5"/>
  <c r="O28" i="5" s="1"/>
  <c r="M28" i="5"/>
  <c r="K28" i="5"/>
  <c r="I28" i="5"/>
  <c r="G28" i="5"/>
  <c r="S27" i="5"/>
  <c r="R27" i="5"/>
  <c r="Q27" i="5"/>
  <c r="P27" i="5"/>
  <c r="L27" i="5"/>
  <c r="J27" i="5"/>
  <c r="U27" i="5" s="1"/>
  <c r="H27" i="5"/>
  <c r="F27" i="5"/>
  <c r="E27" i="5"/>
  <c r="D27" i="5"/>
  <c r="G27" i="5" s="1"/>
  <c r="U26" i="5"/>
  <c r="T26" i="5"/>
  <c r="O26" i="5"/>
  <c r="N26" i="5"/>
  <c r="M26" i="5"/>
  <c r="K26" i="5"/>
  <c r="I26" i="5"/>
  <c r="G26" i="5"/>
  <c r="U25" i="5"/>
  <c r="T25" i="5"/>
  <c r="N25" i="5"/>
  <c r="O25" i="5" s="1"/>
  <c r="M25" i="5"/>
  <c r="K25" i="5"/>
  <c r="I25" i="5"/>
  <c r="G25" i="5"/>
  <c r="U24" i="5"/>
  <c r="T24" i="5"/>
  <c r="N24" i="5"/>
  <c r="O24" i="5" s="1"/>
  <c r="M24" i="5"/>
  <c r="K24" i="5"/>
  <c r="I24" i="5"/>
  <c r="G24" i="5"/>
  <c r="U23" i="5"/>
  <c r="T23" i="5"/>
  <c r="N23" i="5"/>
  <c r="O23" i="5" s="1"/>
  <c r="M23" i="5"/>
  <c r="K23" i="5"/>
  <c r="I23" i="5"/>
  <c r="G23" i="5"/>
  <c r="U22" i="5"/>
  <c r="T22" i="5"/>
  <c r="O22" i="5"/>
  <c r="N22" i="5"/>
  <c r="M22" i="5"/>
  <c r="K22" i="5"/>
  <c r="I22" i="5"/>
  <c r="G22" i="5"/>
  <c r="U21" i="5"/>
  <c r="T21" i="5"/>
  <c r="O21" i="5"/>
  <c r="N21" i="5"/>
  <c r="M21" i="5"/>
  <c r="K21" i="5"/>
  <c r="I21" i="5"/>
  <c r="G21" i="5"/>
  <c r="U20" i="5"/>
  <c r="T20" i="5"/>
  <c r="O20" i="5"/>
  <c r="N20" i="5"/>
  <c r="M20" i="5"/>
  <c r="K20" i="5"/>
  <c r="I20" i="5"/>
  <c r="G20" i="5"/>
  <c r="T19" i="5"/>
  <c r="S19" i="5"/>
  <c r="R19" i="5"/>
  <c r="Q19" i="5"/>
  <c r="P19" i="5"/>
  <c r="L19" i="5"/>
  <c r="K19" i="5"/>
  <c r="J19" i="5"/>
  <c r="U19" i="5" s="1"/>
  <c r="H19" i="5"/>
  <c r="F19" i="5"/>
  <c r="E19" i="5"/>
  <c r="D19" i="5"/>
  <c r="U18" i="5"/>
  <c r="T18" i="5"/>
  <c r="O18" i="5"/>
  <c r="N18" i="5"/>
  <c r="M18" i="5"/>
  <c r="K18" i="5"/>
  <c r="I18" i="5"/>
  <c r="G18" i="5"/>
  <c r="U17" i="5"/>
  <c r="T17" i="5"/>
  <c r="O17" i="5"/>
  <c r="N17" i="5"/>
  <c r="M17" i="5"/>
  <c r="K17" i="5"/>
  <c r="I17" i="5"/>
  <c r="G17" i="5"/>
  <c r="U16" i="5"/>
  <c r="T16" i="5"/>
  <c r="O16" i="5"/>
  <c r="N16" i="5"/>
  <c r="M16" i="5"/>
  <c r="K16" i="5"/>
  <c r="I16" i="5"/>
  <c r="G16" i="5"/>
  <c r="U15" i="5"/>
  <c r="T15" i="5"/>
  <c r="O15" i="5"/>
  <c r="N15" i="5"/>
  <c r="M15" i="5"/>
  <c r="K15" i="5"/>
  <c r="I15" i="5"/>
  <c r="G15" i="5"/>
  <c r="U14" i="5"/>
  <c r="T14" i="5"/>
  <c r="O14" i="5"/>
  <c r="N14" i="5"/>
  <c r="M14" i="5"/>
  <c r="K14" i="5"/>
  <c r="I14" i="5"/>
  <c r="G14" i="5"/>
  <c r="U13" i="5"/>
  <c r="T13" i="5"/>
  <c r="O13" i="5"/>
  <c r="N13" i="5"/>
  <c r="M13" i="5"/>
  <c r="K13" i="5"/>
  <c r="I13" i="5"/>
  <c r="G13" i="5"/>
  <c r="U12" i="5"/>
  <c r="T12" i="5"/>
  <c r="O12" i="5"/>
  <c r="N12" i="5"/>
  <c r="M12" i="5"/>
  <c r="K12" i="5"/>
  <c r="I12" i="5"/>
  <c r="G12" i="5"/>
  <c r="U11" i="5"/>
  <c r="T11" i="5"/>
  <c r="O11" i="5"/>
  <c r="N11" i="5"/>
  <c r="M11" i="5"/>
  <c r="K11" i="5"/>
  <c r="I11" i="5"/>
  <c r="G11" i="5"/>
  <c r="S10" i="5"/>
  <c r="R10" i="5"/>
  <c r="T10" i="5" s="1"/>
  <c r="Q10" i="5"/>
  <c r="P10" i="5"/>
  <c r="U10" i="5" s="1"/>
  <c r="L10" i="5"/>
  <c r="J10" i="5"/>
  <c r="H10" i="5"/>
  <c r="G10" i="5"/>
  <c r="F10" i="5"/>
  <c r="N10" i="5" s="1"/>
  <c r="E10" i="5"/>
  <c r="K10" i="5" s="1"/>
  <c r="D10" i="5"/>
  <c r="I10" i="5" s="1"/>
  <c r="U9" i="5"/>
  <c r="T9" i="5"/>
  <c r="O9" i="5"/>
  <c r="N9" i="5"/>
  <c r="M9" i="5"/>
  <c r="K9" i="5"/>
  <c r="I9" i="5"/>
  <c r="G9" i="5"/>
  <c r="U8" i="5"/>
  <c r="T8" i="5"/>
  <c r="O8" i="5"/>
  <c r="N8" i="5"/>
  <c r="M8" i="5"/>
  <c r="K8" i="5"/>
  <c r="I8" i="5"/>
  <c r="G8" i="5"/>
  <c r="S339" i="4"/>
  <c r="R339" i="4"/>
  <c r="T339" i="4" s="1"/>
  <c r="Q339" i="4"/>
  <c r="P339" i="4"/>
  <c r="L339" i="4"/>
  <c r="J339" i="4"/>
  <c r="H339" i="4"/>
  <c r="F339" i="4"/>
  <c r="E339" i="4"/>
  <c r="K339" i="4" s="1"/>
  <c r="D339" i="4"/>
  <c r="G339" i="4" s="1"/>
  <c r="S338" i="4"/>
  <c r="R338" i="4"/>
  <c r="Q338" i="4"/>
  <c r="P338" i="4"/>
  <c r="L338" i="4"/>
  <c r="J338" i="4"/>
  <c r="U338" i="4" s="1"/>
  <c r="H338" i="4"/>
  <c r="F338" i="4"/>
  <c r="N338" i="4" s="1"/>
  <c r="O338" i="4" s="1"/>
  <c r="E338" i="4"/>
  <c r="K338" i="4" s="1"/>
  <c r="D338" i="4"/>
  <c r="S337" i="4"/>
  <c r="R337" i="4"/>
  <c r="Q337" i="4"/>
  <c r="P337" i="4"/>
  <c r="U337" i="4" s="1"/>
  <c r="M337" i="4"/>
  <c r="L337" i="4"/>
  <c r="J337" i="4"/>
  <c r="H337" i="4"/>
  <c r="F337" i="4"/>
  <c r="E337" i="4"/>
  <c r="D337" i="4"/>
  <c r="U336" i="4"/>
  <c r="T336" i="4"/>
  <c r="N336" i="4"/>
  <c r="O336" i="4" s="1"/>
  <c r="M336" i="4"/>
  <c r="K336" i="4"/>
  <c r="I336" i="4"/>
  <c r="G336" i="4"/>
  <c r="U335" i="4"/>
  <c r="T335" i="4"/>
  <c r="N335" i="4"/>
  <c r="O335" i="4" s="1"/>
  <c r="M335" i="4"/>
  <c r="K335" i="4"/>
  <c r="I335" i="4"/>
  <c r="G335" i="4"/>
  <c r="U334" i="4"/>
  <c r="T334" i="4"/>
  <c r="N334" i="4"/>
  <c r="O334" i="4" s="1"/>
  <c r="M334" i="4"/>
  <c r="K334" i="4"/>
  <c r="I334" i="4"/>
  <c r="G334" i="4"/>
  <c r="U333" i="4"/>
  <c r="T333" i="4"/>
  <c r="N333" i="4"/>
  <c r="O333" i="4" s="1"/>
  <c r="M333" i="4"/>
  <c r="K333" i="4"/>
  <c r="I333" i="4"/>
  <c r="G333" i="4"/>
  <c r="S332" i="4"/>
  <c r="R332" i="4"/>
  <c r="Q332" i="4"/>
  <c r="P332" i="4"/>
  <c r="L332" i="4"/>
  <c r="J332" i="4"/>
  <c r="U332" i="4" s="1"/>
  <c r="H332" i="4"/>
  <c r="I332" i="4" s="1"/>
  <c r="F332" i="4"/>
  <c r="G332" i="4" s="1"/>
  <c r="E332" i="4"/>
  <c r="D332" i="4"/>
  <c r="U331" i="4"/>
  <c r="T331" i="4"/>
  <c r="N331" i="4"/>
  <c r="O331" i="4" s="1"/>
  <c r="M331" i="4"/>
  <c r="K331" i="4"/>
  <c r="I331" i="4"/>
  <c r="G331" i="4"/>
  <c r="U330" i="4"/>
  <c r="T330" i="4"/>
  <c r="N330" i="4"/>
  <c r="O330" i="4" s="1"/>
  <c r="M330" i="4"/>
  <c r="K330" i="4"/>
  <c r="I330" i="4"/>
  <c r="G330" i="4"/>
  <c r="U329" i="4"/>
  <c r="T329" i="4"/>
  <c r="N329" i="4"/>
  <c r="O329" i="4" s="1"/>
  <c r="M329" i="4"/>
  <c r="K329" i="4"/>
  <c r="I329" i="4"/>
  <c r="G329" i="4"/>
  <c r="U328" i="4"/>
  <c r="T328" i="4"/>
  <c r="N328" i="4"/>
  <c r="O328" i="4" s="1"/>
  <c r="M328" i="4"/>
  <c r="K328" i="4"/>
  <c r="I328" i="4"/>
  <c r="G328" i="4"/>
  <c r="U327" i="4"/>
  <c r="T327" i="4"/>
  <c r="N327" i="4"/>
  <c r="O327" i="4" s="1"/>
  <c r="M327" i="4"/>
  <c r="K327" i="4"/>
  <c r="I327" i="4"/>
  <c r="G327" i="4"/>
  <c r="U326" i="4"/>
  <c r="T326" i="4"/>
  <c r="N326" i="4"/>
  <c r="O326" i="4" s="1"/>
  <c r="M326" i="4"/>
  <c r="K326" i="4"/>
  <c r="I326" i="4"/>
  <c r="G326" i="4"/>
  <c r="U325" i="4"/>
  <c r="T325" i="4"/>
  <c r="N325" i="4"/>
  <c r="O325" i="4" s="1"/>
  <c r="M325" i="4"/>
  <c r="K325" i="4"/>
  <c r="I325" i="4"/>
  <c r="G325" i="4"/>
  <c r="U324" i="4"/>
  <c r="T324" i="4"/>
  <c r="N324" i="4"/>
  <c r="O324" i="4" s="1"/>
  <c r="M324" i="4"/>
  <c r="K324" i="4"/>
  <c r="I324" i="4"/>
  <c r="G324" i="4"/>
  <c r="S323" i="4"/>
  <c r="R323" i="4"/>
  <c r="T323" i="4" s="1"/>
  <c r="Q323" i="4"/>
  <c r="P323" i="4"/>
  <c r="U323" i="4" s="1"/>
  <c r="L323" i="4"/>
  <c r="J323" i="4"/>
  <c r="H323" i="4"/>
  <c r="F323" i="4"/>
  <c r="E323" i="4"/>
  <c r="D323" i="4"/>
  <c r="G323" i="4" s="1"/>
  <c r="U322" i="4"/>
  <c r="T322" i="4"/>
  <c r="O322" i="4"/>
  <c r="N322" i="4"/>
  <c r="M322" i="4"/>
  <c r="K322" i="4"/>
  <c r="I322" i="4"/>
  <c r="G322" i="4"/>
  <c r="U321" i="4"/>
  <c r="T321" i="4"/>
  <c r="N321" i="4"/>
  <c r="O321" i="4" s="1"/>
  <c r="M321" i="4"/>
  <c r="K321" i="4"/>
  <c r="I321" i="4"/>
  <c r="G321" i="4"/>
  <c r="U320" i="4"/>
  <c r="T320" i="4"/>
  <c r="N320" i="4"/>
  <c r="O320" i="4" s="1"/>
  <c r="M320" i="4"/>
  <c r="K320" i="4"/>
  <c r="I320" i="4"/>
  <c r="G320" i="4"/>
  <c r="U319" i="4"/>
  <c r="T319" i="4"/>
  <c r="N319" i="4"/>
  <c r="O319" i="4" s="1"/>
  <c r="M319" i="4"/>
  <c r="K319" i="4"/>
  <c r="I319" i="4"/>
  <c r="G319" i="4"/>
  <c r="U318" i="4"/>
  <c r="T318" i="4"/>
  <c r="N318" i="4"/>
  <c r="O318" i="4" s="1"/>
  <c r="M318" i="4"/>
  <c r="K318" i="4"/>
  <c r="I318" i="4"/>
  <c r="G318" i="4"/>
  <c r="T317" i="4"/>
  <c r="S317" i="4"/>
  <c r="R317" i="4"/>
  <c r="Q317" i="4"/>
  <c r="P317" i="4"/>
  <c r="L317" i="4"/>
  <c r="J317" i="4"/>
  <c r="H317" i="4"/>
  <c r="F317" i="4"/>
  <c r="E317" i="4"/>
  <c r="D317" i="4"/>
  <c r="G317" i="4" s="1"/>
  <c r="U316" i="4"/>
  <c r="T316" i="4"/>
  <c r="N316" i="4"/>
  <c r="O316" i="4" s="1"/>
  <c r="M316" i="4"/>
  <c r="K316" i="4"/>
  <c r="I316" i="4"/>
  <c r="G316" i="4"/>
  <c r="U315" i="4"/>
  <c r="T315" i="4"/>
  <c r="N315" i="4"/>
  <c r="O315" i="4" s="1"/>
  <c r="M315" i="4"/>
  <c r="K315" i="4"/>
  <c r="I315" i="4"/>
  <c r="G315" i="4"/>
  <c r="U314" i="4"/>
  <c r="T314" i="4"/>
  <c r="N314" i="4"/>
  <c r="O314" i="4" s="1"/>
  <c r="M314" i="4"/>
  <c r="K314" i="4"/>
  <c r="I314" i="4"/>
  <c r="G314" i="4"/>
  <c r="U313" i="4"/>
  <c r="T313" i="4"/>
  <c r="N313" i="4"/>
  <c r="O313" i="4" s="1"/>
  <c r="M313" i="4"/>
  <c r="K313" i="4"/>
  <c r="I313" i="4"/>
  <c r="G313" i="4"/>
  <c r="U312" i="4"/>
  <c r="T312" i="4"/>
  <c r="N312" i="4"/>
  <c r="O312" i="4" s="1"/>
  <c r="M312" i="4"/>
  <c r="K312" i="4"/>
  <c r="I312" i="4"/>
  <c r="G312" i="4"/>
  <c r="U311" i="4"/>
  <c r="T311" i="4"/>
  <c r="N311" i="4"/>
  <c r="O311" i="4" s="1"/>
  <c r="M311" i="4"/>
  <c r="K311" i="4"/>
  <c r="I311" i="4"/>
  <c r="G311" i="4"/>
  <c r="T310" i="4"/>
  <c r="S310" i="4"/>
  <c r="R310" i="4"/>
  <c r="Q310" i="4"/>
  <c r="P310" i="4"/>
  <c r="L310" i="4"/>
  <c r="J310" i="4"/>
  <c r="K310" i="4" s="1"/>
  <c r="H310" i="4"/>
  <c r="F310" i="4"/>
  <c r="E310" i="4"/>
  <c r="D310" i="4"/>
  <c r="U309" i="4"/>
  <c r="T309" i="4"/>
  <c r="N309" i="4"/>
  <c r="O309" i="4" s="1"/>
  <c r="M309" i="4"/>
  <c r="K309" i="4"/>
  <c r="I309" i="4"/>
  <c r="G309" i="4"/>
  <c r="U308" i="4"/>
  <c r="T308" i="4"/>
  <c r="N308" i="4"/>
  <c r="O308" i="4" s="1"/>
  <c r="M308" i="4"/>
  <c r="K308" i="4"/>
  <c r="I308" i="4"/>
  <c r="G308" i="4"/>
  <c r="U307" i="4"/>
  <c r="T307" i="4"/>
  <c r="N307" i="4"/>
  <c r="O307" i="4" s="1"/>
  <c r="M307" i="4"/>
  <c r="K307" i="4"/>
  <c r="I307" i="4"/>
  <c r="G307" i="4"/>
  <c r="U306" i="4"/>
  <c r="T306" i="4"/>
  <c r="N306" i="4"/>
  <c r="O306" i="4" s="1"/>
  <c r="M306" i="4"/>
  <c r="K306" i="4"/>
  <c r="I306" i="4"/>
  <c r="G306" i="4"/>
  <c r="U305" i="4"/>
  <c r="T305" i="4"/>
  <c r="N305" i="4"/>
  <c r="O305" i="4" s="1"/>
  <c r="M305" i="4"/>
  <c r="K305" i="4"/>
  <c r="I305" i="4"/>
  <c r="G305" i="4"/>
  <c r="U304" i="4"/>
  <c r="T304" i="4"/>
  <c r="N304" i="4"/>
  <c r="O304" i="4" s="1"/>
  <c r="M304" i="4"/>
  <c r="K304" i="4"/>
  <c r="I304" i="4"/>
  <c r="G304" i="4"/>
  <c r="S303" i="4"/>
  <c r="R303" i="4"/>
  <c r="T303" i="4" s="1"/>
  <c r="Q303" i="4"/>
  <c r="P303" i="4"/>
  <c r="U303" i="4" s="1"/>
  <c r="L303" i="4"/>
  <c r="J303" i="4"/>
  <c r="H303" i="4"/>
  <c r="I303" i="4" s="1"/>
  <c r="F303" i="4"/>
  <c r="G303" i="4" s="1"/>
  <c r="E303" i="4"/>
  <c r="D303" i="4"/>
  <c r="U302" i="4"/>
  <c r="T302" i="4"/>
  <c r="N302" i="4"/>
  <c r="O302" i="4" s="1"/>
  <c r="M302" i="4"/>
  <c r="K302" i="4"/>
  <c r="I302" i="4"/>
  <c r="G302" i="4"/>
  <c r="S299" i="4"/>
  <c r="R299" i="4"/>
  <c r="T299" i="4" s="1"/>
  <c r="Q299" i="4"/>
  <c r="P299" i="4"/>
  <c r="L299" i="4"/>
  <c r="J299" i="4"/>
  <c r="U299" i="4" s="1"/>
  <c r="H299" i="4"/>
  <c r="I299" i="4" s="1"/>
  <c r="F299" i="4"/>
  <c r="G299" i="4" s="1"/>
  <c r="E299" i="4"/>
  <c r="M299" i="4" s="1"/>
  <c r="D299" i="4"/>
  <c r="S298" i="4"/>
  <c r="R298" i="4"/>
  <c r="T298" i="4" s="1"/>
  <c r="Q298" i="4"/>
  <c r="P298" i="4"/>
  <c r="L298" i="4"/>
  <c r="J298" i="4"/>
  <c r="H298" i="4"/>
  <c r="F298" i="4"/>
  <c r="N298" i="4" s="1"/>
  <c r="E298" i="4"/>
  <c r="K298" i="4" s="1"/>
  <c r="D298" i="4"/>
  <c r="I298" i="4" s="1"/>
  <c r="U297" i="4"/>
  <c r="T297" i="4"/>
  <c r="N297" i="4"/>
  <c r="O297" i="4" s="1"/>
  <c r="M297" i="4"/>
  <c r="K297" i="4"/>
  <c r="I297" i="4"/>
  <c r="G297" i="4"/>
  <c r="U296" i="4"/>
  <c r="T296" i="4"/>
  <c r="N296" i="4"/>
  <c r="O296" i="4" s="1"/>
  <c r="M296" i="4"/>
  <c r="K296" i="4"/>
  <c r="I296" i="4"/>
  <c r="G296" i="4"/>
  <c r="U295" i="4"/>
  <c r="T295" i="4"/>
  <c r="N295" i="4"/>
  <c r="O295" i="4" s="1"/>
  <c r="M295" i="4"/>
  <c r="K295" i="4"/>
  <c r="I295" i="4"/>
  <c r="G295" i="4"/>
  <c r="U294" i="4"/>
  <c r="T294" i="4"/>
  <c r="N294" i="4"/>
  <c r="O294" i="4" s="1"/>
  <c r="M294" i="4"/>
  <c r="K294" i="4"/>
  <c r="I294" i="4"/>
  <c r="G294" i="4"/>
  <c r="U293" i="4"/>
  <c r="T293" i="4"/>
  <c r="N293" i="4"/>
  <c r="O293" i="4" s="1"/>
  <c r="M293" i="4"/>
  <c r="K293" i="4"/>
  <c r="I293" i="4"/>
  <c r="G293" i="4"/>
  <c r="S292" i="4"/>
  <c r="T292" i="4" s="1"/>
  <c r="R292" i="4"/>
  <c r="Q292" i="4"/>
  <c r="P292" i="4"/>
  <c r="U292" i="4" s="1"/>
  <c r="L292" i="4"/>
  <c r="M292" i="4" s="1"/>
  <c r="K292" i="4"/>
  <c r="J292" i="4"/>
  <c r="H292" i="4"/>
  <c r="F292" i="4"/>
  <c r="E292" i="4"/>
  <c r="D292" i="4"/>
  <c r="I292" i="4" s="1"/>
  <c r="U291" i="4"/>
  <c r="T291" i="4"/>
  <c r="O291" i="4"/>
  <c r="N291" i="4"/>
  <c r="M291" i="4"/>
  <c r="K291" i="4"/>
  <c r="I291" i="4"/>
  <c r="G291" i="4"/>
  <c r="U290" i="4"/>
  <c r="T290" i="4"/>
  <c r="N290" i="4"/>
  <c r="O290" i="4" s="1"/>
  <c r="M290" i="4"/>
  <c r="K290" i="4"/>
  <c r="I290" i="4"/>
  <c r="G290" i="4"/>
  <c r="U289" i="4"/>
  <c r="T289" i="4"/>
  <c r="N289" i="4"/>
  <c r="O289" i="4" s="1"/>
  <c r="M289" i="4"/>
  <c r="K289" i="4"/>
  <c r="I289" i="4"/>
  <c r="G289" i="4"/>
  <c r="U288" i="4"/>
  <c r="T288" i="4"/>
  <c r="N288" i="4"/>
  <c r="O288" i="4" s="1"/>
  <c r="M288" i="4"/>
  <c r="K288" i="4"/>
  <c r="I288" i="4"/>
  <c r="G288" i="4"/>
  <c r="U287" i="4"/>
  <c r="T287" i="4"/>
  <c r="N287" i="4"/>
  <c r="O287" i="4" s="1"/>
  <c r="M287" i="4"/>
  <c r="K287" i="4"/>
  <c r="I287" i="4"/>
  <c r="G287" i="4"/>
  <c r="U286" i="4"/>
  <c r="T286" i="4"/>
  <c r="N286" i="4"/>
  <c r="O286" i="4" s="1"/>
  <c r="M286" i="4"/>
  <c r="K286" i="4"/>
  <c r="I286" i="4"/>
  <c r="G286" i="4"/>
  <c r="S285" i="4"/>
  <c r="R285" i="4"/>
  <c r="Q285" i="4"/>
  <c r="P285" i="4"/>
  <c r="M285" i="4"/>
  <c r="L285" i="4"/>
  <c r="J285" i="4"/>
  <c r="H285" i="4"/>
  <c r="I285" i="4" s="1"/>
  <c r="F285" i="4"/>
  <c r="N285" i="4" s="1"/>
  <c r="O285" i="4" s="1"/>
  <c r="E285" i="4"/>
  <c r="D285" i="4"/>
  <c r="U284" i="4"/>
  <c r="T284" i="4"/>
  <c r="O284" i="4"/>
  <c r="N284" i="4"/>
  <c r="M284" i="4"/>
  <c r="K284" i="4"/>
  <c r="I284" i="4"/>
  <c r="G284" i="4"/>
  <c r="U283" i="4"/>
  <c r="T283" i="4"/>
  <c r="N283" i="4"/>
  <c r="O283" i="4" s="1"/>
  <c r="M283" i="4"/>
  <c r="K283" i="4"/>
  <c r="I283" i="4"/>
  <c r="G283" i="4"/>
  <c r="U282" i="4"/>
  <c r="T282" i="4"/>
  <c r="N282" i="4"/>
  <c r="O282" i="4" s="1"/>
  <c r="M282" i="4"/>
  <c r="K282" i="4"/>
  <c r="I282" i="4"/>
  <c r="G282" i="4"/>
  <c r="U281" i="4"/>
  <c r="T281" i="4"/>
  <c r="N281" i="4"/>
  <c r="O281" i="4" s="1"/>
  <c r="M281" i="4"/>
  <c r="K281" i="4"/>
  <c r="I281" i="4"/>
  <c r="G281" i="4"/>
  <c r="U280" i="4"/>
  <c r="T280" i="4"/>
  <c r="N280" i="4"/>
  <c r="O280" i="4" s="1"/>
  <c r="M280" i="4"/>
  <c r="K280" i="4"/>
  <c r="I280" i="4"/>
  <c r="G280" i="4"/>
  <c r="U279" i="4"/>
  <c r="T279" i="4"/>
  <c r="N279" i="4"/>
  <c r="O279" i="4" s="1"/>
  <c r="M279" i="4"/>
  <c r="K279" i="4"/>
  <c r="I279" i="4"/>
  <c r="G279" i="4"/>
  <c r="U278" i="4"/>
  <c r="T278" i="4"/>
  <c r="N278" i="4"/>
  <c r="O278" i="4" s="1"/>
  <c r="M278" i="4"/>
  <c r="K278" i="4"/>
  <c r="I278" i="4"/>
  <c r="G278" i="4"/>
  <c r="U277" i="4"/>
  <c r="T277" i="4"/>
  <c r="N277" i="4"/>
  <c r="O277" i="4" s="1"/>
  <c r="M277" i="4"/>
  <c r="K277" i="4"/>
  <c r="I277" i="4"/>
  <c r="G277" i="4"/>
  <c r="U276" i="4"/>
  <c r="T276" i="4"/>
  <c r="N276" i="4"/>
  <c r="O276" i="4" s="1"/>
  <c r="M276" i="4"/>
  <c r="K276" i="4"/>
  <c r="I276" i="4"/>
  <c r="G276" i="4"/>
  <c r="S275" i="4"/>
  <c r="R275" i="4"/>
  <c r="Q275" i="4"/>
  <c r="P275" i="4"/>
  <c r="L275" i="4"/>
  <c r="J275" i="4"/>
  <c r="H275" i="4"/>
  <c r="I275" i="4" s="1"/>
  <c r="F275" i="4"/>
  <c r="G275" i="4" s="1"/>
  <c r="E275" i="4"/>
  <c r="D275" i="4"/>
  <c r="U274" i="4"/>
  <c r="T274" i="4"/>
  <c r="O274" i="4"/>
  <c r="N274" i="4"/>
  <c r="M274" i="4"/>
  <c r="K274" i="4"/>
  <c r="I274" i="4"/>
  <c r="G274" i="4"/>
  <c r="U273" i="4"/>
  <c r="T273" i="4"/>
  <c r="N273" i="4"/>
  <c r="O273" i="4" s="1"/>
  <c r="M273" i="4"/>
  <c r="K273" i="4"/>
  <c r="I273" i="4"/>
  <c r="G273" i="4"/>
  <c r="U272" i="4"/>
  <c r="T272" i="4"/>
  <c r="N272" i="4"/>
  <c r="O272" i="4" s="1"/>
  <c r="M272" i="4"/>
  <c r="K272" i="4"/>
  <c r="I272" i="4"/>
  <c r="G272" i="4"/>
  <c r="U271" i="4"/>
  <c r="T271" i="4"/>
  <c r="N271" i="4"/>
  <c r="O271" i="4" s="1"/>
  <c r="M271" i="4"/>
  <c r="K271" i="4"/>
  <c r="I271" i="4"/>
  <c r="G271" i="4"/>
  <c r="U270" i="4"/>
  <c r="T270" i="4"/>
  <c r="N270" i="4"/>
  <c r="O270" i="4" s="1"/>
  <c r="M270" i="4"/>
  <c r="K270" i="4"/>
  <c r="I270" i="4"/>
  <c r="G270" i="4"/>
  <c r="U269" i="4"/>
  <c r="T269" i="4"/>
  <c r="N269" i="4"/>
  <c r="O269" i="4" s="1"/>
  <c r="M269" i="4"/>
  <c r="K269" i="4"/>
  <c r="I269" i="4"/>
  <c r="G269" i="4"/>
  <c r="U268" i="4"/>
  <c r="T268" i="4"/>
  <c r="N268" i="4"/>
  <c r="O268" i="4" s="1"/>
  <c r="M268" i="4"/>
  <c r="K268" i="4"/>
  <c r="I268" i="4"/>
  <c r="G268" i="4"/>
  <c r="S267" i="4"/>
  <c r="T267" i="4" s="1"/>
  <c r="R267" i="4"/>
  <c r="Q267" i="4"/>
  <c r="P267" i="4"/>
  <c r="L267" i="4"/>
  <c r="J267" i="4"/>
  <c r="U267" i="4" s="1"/>
  <c r="H267" i="4"/>
  <c r="F267" i="4"/>
  <c r="N267" i="4" s="1"/>
  <c r="E267" i="4"/>
  <c r="O267" i="4" s="1"/>
  <c r="D267" i="4"/>
  <c r="U266" i="4"/>
  <c r="T266" i="4"/>
  <c r="N266" i="4"/>
  <c r="O266" i="4" s="1"/>
  <c r="M266" i="4"/>
  <c r="K266" i="4"/>
  <c r="I266" i="4"/>
  <c r="G266" i="4"/>
  <c r="U265" i="4"/>
  <c r="T265" i="4"/>
  <c r="N265" i="4"/>
  <c r="O265" i="4" s="1"/>
  <c r="M265" i="4"/>
  <c r="K265" i="4"/>
  <c r="I265" i="4"/>
  <c r="G265" i="4"/>
  <c r="U264" i="4"/>
  <c r="T264" i="4"/>
  <c r="N264" i="4"/>
  <c r="O264" i="4" s="1"/>
  <c r="M264" i="4"/>
  <c r="K264" i="4"/>
  <c r="I264" i="4"/>
  <c r="G264" i="4"/>
  <c r="U263" i="4"/>
  <c r="T263" i="4"/>
  <c r="N263" i="4"/>
  <c r="O263" i="4" s="1"/>
  <c r="M263" i="4"/>
  <c r="K263" i="4"/>
  <c r="I263" i="4"/>
  <c r="G263" i="4"/>
  <c r="S260" i="4"/>
  <c r="T260" i="4" s="1"/>
  <c r="R260" i="4"/>
  <c r="Q260" i="4"/>
  <c r="P260" i="4"/>
  <c r="U260" i="4" s="1"/>
  <c r="N260" i="4"/>
  <c r="L260" i="4"/>
  <c r="J260" i="4"/>
  <c r="H260" i="4"/>
  <c r="F260" i="4"/>
  <c r="E260" i="4"/>
  <c r="D260" i="4"/>
  <c r="S259" i="4"/>
  <c r="R259" i="4"/>
  <c r="Q259" i="4"/>
  <c r="P259" i="4"/>
  <c r="L259" i="4"/>
  <c r="J259" i="4"/>
  <c r="H259" i="4"/>
  <c r="G259" i="4"/>
  <c r="F259" i="4"/>
  <c r="E259" i="4"/>
  <c r="M259" i="4" s="1"/>
  <c r="D259" i="4"/>
  <c r="U258" i="4"/>
  <c r="T258" i="4"/>
  <c r="N258" i="4"/>
  <c r="O258" i="4" s="1"/>
  <c r="M258" i="4"/>
  <c r="K258" i="4"/>
  <c r="I258" i="4"/>
  <c r="G258" i="4"/>
  <c r="U257" i="4"/>
  <c r="T257" i="4"/>
  <c r="N257" i="4"/>
  <c r="O257" i="4" s="1"/>
  <c r="M257" i="4"/>
  <c r="K257" i="4"/>
  <c r="I257" i="4"/>
  <c r="G257" i="4"/>
  <c r="U256" i="4"/>
  <c r="T256" i="4"/>
  <c r="N256" i="4"/>
  <c r="O256" i="4" s="1"/>
  <c r="M256" i="4"/>
  <c r="K256" i="4"/>
  <c r="I256" i="4"/>
  <c r="G256" i="4"/>
  <c r="U255" i="4"/>
  <c r="T255" i="4"/>
  <c r="N255" i="4"/>
  <c r="O255" i="4" s="1"/>
  <c r="M255" i="4"/>
  <c r="K255" i="4"/>
  <c r="I255" i="4"/>
  <c r="G255" i="4"/>
  <c r="S254" i="4"/>
  <c r="R254" i="4"/>
  <c r="Q254" i="4"/>
  <c r="P254" i="4"/>
  <c r="L254" i="4"/>
  <c r="J254" i="4"/>
  <c r="U254" i="4" s="1"/>
  <c r="H254" i="4"/>
  <c r="I254" i="4" s="1"/>
  <c r="G254" i="4"/>
  <c r="F254" i="4"/>
  <c r="E254" i="4"/>
  <c r="M254" i="4" s="1"/>
  <c r="D254" i="4"/>
  <c r="U253" i="4"/>
  <c r="T253" i="4"/>
  <c r="O253" i="4"/>
  <c r="N253" i="4"/>
  <c r="M253" i="4"/>
  <c r="K253" i="4"/>
  <c r="I253" i="4"/>
  <c r="G253" i="4"/>
  <c r="U252" i="4"/>
  <c r="T252" i="4"/>
  <c r="N252" i="4"/>
  <c r="O252" i="4" s="1"/>
  <c r="M252" i="4"/>
  <c r="K252" i="4"/>
  <c r="I252" i="4"/>
  <c r="G252" i="4"/>
  <c r="U251" i="4"/>
  <c r="T251" i="4"/>
  <c r="N251" i="4"/>
  <c r="O251" i="4" s="1"/>
  <c r="M251" i="4"/>
  <c r="K251" i="4"/>
  <c r="I251" i="4"/>
  <c r="G251" i="4"/>
  <c r="U250" i="4"/>
  <c r="T250" i="4"/>
  <c r="N250" i="4"/>
  <c r="O250" i="4" s="1"/>
  <c r="M250" i="4"/>
  <c r="K250" i="4"/>
  <c r="I250" i="4"/>
  <c r="G250" i="4"/>
  <c r="U249" i="4"/>
  <c r="T249" i="4"/>
  <c r="N249" i="4"/>
  <c r="O249" i="4" s="1"/>
  <c r="M249" i="4"/>
  <c r="K249" i="4"/>
  <c r="I249" i="4"/>
  <c r="G249" i="4"/>
  <c r="U248" i="4"/>
  <c r="T248" i="4"/>
  <c r="N248" i="4"/>
  <c r="O248" i="4" s="1"/>
  <c r="M248" i="4"/>
  <c r="K248" i="4"/>
  <c r="I248" i="4"/>
  <c r="G248" i="4"/>
  <c r="S247" i="4"/>
  <c r="R247" i="4"/>
  <c r="T247" i="4" s="1"/>
  <c r="Q247" i="4"/>
  <c r="P247" i="4"/>
  <c r="L247" i="4"/>
  <c r="J247" i="4"/>
  <c r="H247" i="4"/>
  <c r="I247" i="4" s="1"/>
  <c r="G247" i="4"/>
  <c r="F247" i="4"/>
  <c r="E247" i="4"/>
  <c r="K247" i="4" s="1"/>
  <c r="D247" i="4"/>
  <c r="U246" i="4"/>
  <c r="T246" i="4"/>
  <c r="N246" i="4"/>
  <c r="O246" i="4" s="1"/>
  <c r="M246" i="4"/>
  <c r="K246" i="4"/>
  <c r="I246" i="4"/>
  <c r="G246" i="4"/>
  <c r="U245" i="4"/>
  <c r="T245" i="4"/>
  <c r="N245" i="4"/>
  <c r="O245" i="4" s="1"/>
  <c r="M245" i="4"/>
  <c r="K245" i="4"/>
  <c r="I245" i="4"/>
  <c r="G245" i="4"/>
  <c r="U244" i="4"/>
  <c r="T244" i="4"/>
  <c r="N244" i="4"/>
  <c r="O244" i="4" s="1"/>
  <c r="M244" i="4"/>
  <c r="K244" i="4"/>
  <c r="I244" i="4"/>
  <c r="G244" i="4"/>
  <c r="U243" i="4"/>
  <c r="T243" i="4"/>
  <c r="N243" i="4"/>
  <c r="O243" i="4" s="1"/>
  <c r="M243" i="4"/>
  <c r="K243" i="4"/>
  <c r="I243" i="4"/>
  <c r="G243" i="4"/>
  <c r="U242" i="4"/>
  <c r="T242" i="4"/>
  <c r="N242" i="4"/>
  <c r="O242" i="4" s="1"/>
  <c r="M242" i="4"/>
  <c r="K242" i="4"/>
  <c r="I242" i="4"/>
  <c r="G242" i="4"/>
  <c r="U241" i="4"/>
  <c r="T241" i="4"/>
  <c r="N241" i="4"/>
  <c r="O241" i="4" s="1"/>
  <c r="M241" i="4"/>
  <c r="K241" i="4"/>
  <c r="I241" i="4"/>
  <c r="G241" i="4"/>
  <c r="S240" i="4"/>
  <c r="R240" i="4"/>
  <c r="Q240" i="4"/>
  <c r="P240" i="4"/>
  <c r="U240" i="4" s="1"/>
  <c r="L240" i="4"/>
  <c r="J240" i="4"/>
  <c r="H240" i="4"/>
  <c r="F240" i="4"/>
  <c r="E240" i="4"/>
  <c r="D240" i="4"/>
  <c r="I240" i="4" s="1"/>
  <c r="U239" i="4"/>
  <c r="T239" i="4"/>
  <c r="O239" i="4"/>
  <c r="N239" i="4"/>
  <c r="M239" i="4"/>
  <c r="K239" i="4"/>
  <c r="I239" i="4"/>
  <c r="G239" i="4"/>
  <c r="U238" i="4"/>
  <c r="T238" i="4"/>
  <c r="O238" i="4"/>
  <c r="N238" i="4"/>
  <c r="M238" i="4"/>
  <c r="K238" i="4"/>
  <c r="I238" i="4"/>
  <c r="G238" i="4"/>
  <c r="U237" i="4"/>
  <c r="T237" i="4"/>
  <c r="O237" i="4"/>
  <c r="N237" i="4"/>
  <c r="M237" i="4"/>
  <c r="K237" i="4"/>
  <c r="I237" i="4"/>
  <c r="G237" i="4"/>
  <c r="U236" i="4"/>
  <c r="T236" i="4"/>
  <c r="O236" i="4"/>
  <c r="N236" i="4"/>
  <c r="M236" i="4"/>
  <c r="K236" i="4"/>
  <c r="I236" i="4"/>
  <c r="G236" i="4"/>
  <c r="U235" i="4"/>
  <c r="T235" i="4"/>
  <c r="O235" i="4"/>
  <c r="N235" i="4"/>
  <c r="M235" i="4"/>
  <c r="K235" i="4"/>
  <c r="I235" i="4"/>
  <c r="G235" i="4"/>
  <c r="U234" i="4"/>
  <c r="T234" i="4"/>
  <c r="O234" i="4"/>
  <c r="N234" i="4"/>
  <c r="M234" i="4"/>
  <c r="K234" i="4"/>
  <c r="I234" i="4"/>
  <c r="G234" i="4"/>
  <c r="S231" i="4"/>
  <c r="R231" i="4"/>
  <c r="T231" i="4" s="1"/>
  <c r="Q231" i="4"/>
  <c r="P231" i="4"/>
  <c r="M231" i="4"/>
  <c r="L231" i="4"/>
  <c r="K231" i="4"/>
  <c r="J231" i="4"/>
  <c r="H231" i="4"/>
  <c r="I231" i="4" s="1"/>
  <c r="F231" i="4"/>
  <c r="N231" i="4" s="1"/>
  <c r="O231" i="4" s="1"/>
  <c r="E231" i="4"/>
  <c r="D231" i="4"/>
  <c r="S230" i="4"/>
  <c r="R230" i="4"/>
  <c r="Q230" i="4"/>
  <c r="P230" i="4"/>
  <c r="L230" i="4"/>
  <c r="J230" i="4"/>
  <c r="H230" i="4"/>
  <c r="F230" i="4"/>
  <c r="N230" i="4" s="1"/>
  <c r="E230" i="4"/>
  <c r="O230" i="4" s="1"/>
  <c r="D230" i="4"/>
  <c r="G230" i="4" s="1"/>
  <c r="U229" i="4"/>
  <c r="T229" i="4"/>
  <c r="N229" i="4"/>
  <c r="O229" i="4" s="1"/>
  <c r="M229" i="4"/>
  <c r="K229" i="4"/>
  <c r="I229" i="4"/>
  <c r="G229" i="4"/>
  <c r="U228" i="4"/>
  <c r="T228" i="4"/>
  <c r="N228" i="4"/>
  <c r="O228" i="4" s="1"/>
  <c r="M228" i="4"/>
  <c r="K228" i="4"/>
  <c r="I228" i="4"/>
  <c r="G228" i="4"/>
  <c r="U227" i="4"/>
  <c r="T227" i="4"/>
  <c r="N227" i="4"/>
  <c r="O227" i="4" s="1"/>
  <c r="M227" i="4"/>
  <c r="K227" i="4"/>
  <c r="I227" i="4"/>
  <c r="G227" i="4"/>
  <c r="U226" i="4"/>
  <c r="T226" i="4"/>
  <c r="N226" i="4"/>
  <c r="O226" i="4" s="1"/>
  <c r="M226" i="4"/>
  <c r="K226" i="4"/>
  <c r="I226" i="4"/>
  <c r="G226" i="4"/>
  <c r="U225" i="4"/>
  <c r="T225" i="4"/>
  <c r="N225" i="4"/>
  <c r="O225" i="4" s="1"/>
  <c r="M225" i="4"/>
  <c r="K225" i="4"/>
  <c r="I225" i="4"/>
  <c r="G225" i="4"/>
  <c r="S224" i="4"/>
  <c r="R224" i="4"/>
  <c r="T224" i="4" s="1"/>
  <c r="Q224" i="4"/>
  <c r="P224" i="4"/>
  <c r="L224" i="4"/>
  <c r="J224" i="4"/>
  <c r="H224" i="4"/>
  <c r="F224" i="4"/>
  <c r="E224" i="4"/>
  <c r="D224" i="4"/>
  <c r="I224" i="4" s="1"/>
  <c r="U223" i="4"/>
  <c r="T223" i="4"/>
  <c r="N223" i="4"/>
  <c r="O223" i="4" s="1"/>
  <c r="M223" i="4"/>
  <c r="K223" i="4"/>
  <c r="I223" i="4"/>
  <c r="G223" i="4"/>
  <c r="U222" i="4"/>
  <c r="T222" i="4"/>
  <c r="N222" i="4"/>
  <c r="O222" i="4" s="1"/>
  <c r="M222" i="4"/>
  <c r="K222" i="4"/>
  <c r="I222" i="4"/>
  <c r="G222" i="4"/>
  <c r="U221" i="4"/>
  <c r="T221" i="4"/>
  <c r="N221" i="4"/>
  <c r="O221" i="4" s="1"/>
  <c r="M221" i="4"/>
  <c r="K221" i="4"/>
  <c r="I221" i="4"/>
  <c r="G221" i="4"/>
  <c r="U220" i="4"/>
  <c r="T220" i="4"/>
  <c r="N220" i="4"/>
  <c r="O220" i="4" s="1"/>
  <c r="M220" i="4"/>
  <c r="K220" i="4"/>
  <c r="I220" i="4"/>
  <c r="G220" i="4"/>
  <c r="U219" i="4"/>
  <c r="T219" i="4"/>
  <c r="N219" i="4"/>
  <c r="O219" i="4" s="1"/>
  <c r="M219" i="4"/>
  <c r="K219" i="4"/>
  <c r="I219" i="4"/>
  <c r="G219" i="4"/>
  <c r="U218" i="4"/>
  <c r="T218" i="4"/>
  <c r="N218" i="4"/>
  <c r="O218" i="4" s="1"/>
  <c r="M218" i="4"/>
  <c r="K218" i="4"/>
  <c r="I218" i="4"/>
  <c r="G218" i="4"/>
  <c r="U217" i="4"/>
  <c r="T217" i="4"/>
  <c r="N217" i="4"/>
  <c r="O217" i="4" s="1"/>
  <c r="M217" i="4"/>
  <c r="K217" i="4"/>
  <c r="I217" i="4"/>
  <c r="G217" i="4"/>
  <c r="U216" i="4"/>
  <c r="S216" i="4"/>
  <c r="R216" i="4"/>
  <c r="T216" i="4" s="1"/>
  <c r="Q216" i="4"/>
  <c r="P216" i="4"/>
  <c r="N216" i="4"/>
  <c r="L216" i="4"/>
  <c r="M216" i="4" s="1"/>
  <c r="J216" i="4"/>
  <c r="H216" i="4"/>
  <c r="F216" i="4"/>
  <c r="E216" i="4"/>
  <c r="D216" i="4"/>
  <c r="U215" i="4"/>
  <c r="T215" i="4"/>
  <c r="O215" i="4"/>
  <c r="N215" i="4"/>
  <c r="M215" i="4"/>
  <c r="K215" i="4"/>
  <c r="I215" i="4"/>
  <c r="G215" i="4"/>
  <c r="U214" i="4"/>
  <c r="T214" i="4"/>
  <c r="O214" i="4"/>
  <c r="N214" i="4"/>
  <c r="M214" i="4"/>
  <c r="K214" i="4"/>
  <c r="I214" i="4"/>
  <c r="G214" i="4"/>
  <c r="U213" i="4"/>
  <c r="T213" i="4"/>
  <c r="O213" i="4"/>
  <c r="N213" i="4"/>
  <c r="M213" i="4"/>
  <c r="K213" i="4"/>
  <c r="I213" i="4"/>
  <c r="G213" i="4"/>
  <c r="U212" i="4"/>
  <c r="T212" i="4"/>
  <c r="O212" i="4"/>
  <c r="N212" i="4"/>
  <c r="M212" i="4"/>
  <c r="K212" i="4"/>
  <c r="I212" i="4"/>
  <c r="G212" i="4"/>
  <c r="U211" i="4"/>
  <c r="T211" i="4"/>
  <c r="O211" i="4"/>
  <c r="N211" i="4"/>
  <c r="M211" i="4"/>
  <c r="K211" i="4"/>
  <c r="I211" i="4"/>
  <c r="G211" i="4"/>
  <c r="U210" i="4"/>
  <c r="T210" i="4"/>
  <c r="O210" i="4"/>
  <c r="N210" i="4"/>
  <c r="M210" i="4"/>
  <c r="K210" i="4"/>
  <c r="I210" i="4"/>
  <c r="G210" i="4"/>
  <c r="U209" i="4"/>
  <c r="T209" i="4"/>
  <c r="O209" i="4"/>
  <c r="N209" i="4"/>
  <c r="M209" i="4"/>
  <c r="K209" i="4"/>
  <c r="I209" i="4"/>
  <c r="G209" i="4"/>
  <c r="U208" i="4"/>
  <c r="T208" i="4"/>
  <c r="O208" i="4"/>
  <c r="N208" i="4"/>
  <c r="M208" i="4"/>
  <c r="K208" i="4"/>
  <c r="I208" i="4"/>
  <c r="G208" i="4"/>
  <c r="S205" i="4"/>
  <c r="R205" i="4"/>
  <c r="Q205" i="4"/>
  <c r="P205" i="4"/>
  <c r="U205" i="4" s="1"/>
  <c r="L205" i="4"/>
  <c r="J205" i="4"/>
  <c r="H205" i="4"/>
  <c r="F205" i="4"/>
  <c r="N205" i="4" s="1"/>
  <c r="E205" i="4"/>
  <c r="D205" i="4"/>
  <c r="S204" i="4"/>
  <c r="R204" i="4"/>
  <c r="Q204" i="4"/>
  <c r="P204" i="4"/>
  <c r="L204" i="4"/>
  <c r="M204" i="4" s="1"/>
  <c r="J204" i="4"/>
  <c r="H204" i="4"/>
  <c r="F204" i="4"/>
  <c r="E204" i="4"/>
  <c r="D204" i="4"/>
  <c r="U203" i="4"/>
  <c r="T203" i="4"/>
  <c r="O203" i="4"/>
  <c r="N203" i="4"/>
  <c r="M203" i="4"/>
  <c r="K203" i="4"/>
  <c r="I203" i="4"/>
  <c r="G203" i="4"/>
  <c r="U202" i="4"/>
  <c r="T202" i="4"/>
  <c r="N202" i="4"/>
  <c r="O202" i="4" s="1"/>
  <c r="M202" i="4"/>
  <c r="K202" i="4"/>
  <c r="I202" i="4"/>
  <c r="G202" i="4"/>
  <c r="U201" i="4"/>
  <c r="T201" i="4"/>
  <c r="N201" i="4"/>
  <c r="O201" i="4" s="1"/>
  <c r="M201" i="4"/>
  <c r="K201" i="4"/>
  <c r="I201" i="4"/>
  <c r="G201" i="4"/>
  <c r="U200" i="4"/>
  <c r="T200" i="4"/>
  <c r="N200" i="4"/>
  <c r="O200" i="4" s="1"/>
  <c r="M200" i="4"/>
  <c r="K200" i="4"/>
  <c r="I200" i="4"/>
  <c r="G200" i="4"/>
  <c r="U199" i="4"/>
  <c r="T199" i="4"/>
  <c r="N199" i="4"/>
  <c r="O199" i="4" s="1"/>
  <c r="M199" i="4"/>
  <c r="K199" i="4"/>
  <c r="I199" i="4"/>
  <c r="G199" i="4"/>
  <c r="T198" i="4"/>
  <c r="S198" i="4"/>
  <c r="R198" i="4"/>
  <c r="Q198" i="4"/>
  <c r="P198" i="4"/>
  <c r="L198" i="4"/>
  <c r="J198" i="4"/>
  <c r="U198" i="4" s="1"/>
  <c r="H198" i="4"/>
  <c r="F198" i="4"/>
  <c r="E198" i="4"/>
  <c r="M198" i="4" s="1"/>
  <c r="D198" i="4"/>
  <c r="U197" i="4"/>
  <c r="T197" i="4"/>
  <c r="N197" i="4"/>
  <c r="O197" i="4" s="1"/>
  <c r="M197" i="4"/>
  <c r="K197" i="4"/>
  <c r="I197" i="4"/>
  <c r="G197" i="4"/>
  <c r="U196" i="4"/>
  <c r="T196" i="4"/>
  <c r="N196" i="4"/>
  <c r="O196" i="4" s="1"/>
  <c r="M196" i="4"/>
  <c r="K196" i="4"/>
  <c r="I196" i="4"/>
  <c r="G196" i="4"/>
  <c r="U195" i="4"/>
  <c r="T195" i="4"/>
  <c r="N195" i="4"/>
  <c r="O195" i="4" s="1"/>
  <c r="M195" i="4"/>
  <c r="K195" i="4"/>
  <c r="I195" i="4"/>
  <c r="G195" i="4"/>
  <c r="U194" i="4"/>
  <c r="T194" i="4"/>
  <c r="N194" i="4"/>
  <c r="O194" i="4" s="1"/>
  <c r="M194" i="4"/>
  <c r="K194" i="4"/>
  <c r="I194" i="4"/>
  <c r="G194" i="4"/>
  <c r="U193" i="4"/>
  <c r="T193" i="4"/>
  <c r="N193" i="4"/>
  <c r="O193" i="4" s="1"/>
  <c r="M193" i="4"/>
  <c r="K193" i="4"/>
  <c r="I193" i="4"/>
  <c r="G193" i="4"/>
  <c r="U192" i="4"/>
  <c r="T192" i="4"/>
  <c r="N192" i="4"/>
  <c r="O192" i="4" s="1"/>
  <c r="M192" i="4"/>
  <c r="K192" i="4"/>
  <c r="I192" i="4"/>
  <c r="G192" i="4"/>
  <c r="S191" i="4"/>
  <c r="R191" i="4"/>
  <c r="T191" i="4" s="1"/>
  <c r="Q191" i="4"/>
  <c r="P191" i="4"/>
  <c r="U191" i="4" s="1"/>
  <c r="L191" i="4"/>
  <c r="K191" i="4"/>
  <c r="J191" i="4"/>
  <c r="H191" i="4"/>
  <c r="F191" i="4"/>
  <c r="N191" i="4" s="1"/>
  <c r="E191" i="4"/>
  <c r="D191" i="4"/>
  <c r="U190" i="4"/>
  <c r="T190" i="4"/>
  <c r="O190" i="4"/>
  <c r="N190" i="4"/>
  <c r="M190" i="4"/>
  <c r="K190" i="4"/>
  <c r="I190" i="4"/>
  <c r="G190" i="4"/>
  <c r="U189" i="4"/>
  <c r="T189" i="4"/>
  <c r="O189" i="4"/>
  <c r="N189" i="4"/>
  <c r="M189" i="4"/>
  <c r="K189" i="4"/>
  <c r="I189" i="4"/>
  <c r="G189" i="4"/>
  <c r="U188" i="4"/>
  <c r="T188" i="4"/>
  <c r="O188" i="4"/>
  <c r="N188" i="4"/>
  <c r="M188" i="4"/>
  <c r="K188" i="4"/>
  <c r="I188" i="4"/>
  <c r="G188" i="4"/>
  <c r="U187" i="4"/>
  <c r="T187" i="4"/>
  <c r="O187" i="4"/>
  <c r="N187" i="4"/>
  <c r="M187" i="4"/>
  <c r="K187" i="4"/>
  <c r="I187" i="4"/>
  <c r="G187" i="4"/>
  <c r="U186" i="4"/>
  <c r="T186" i="4"/>
  <c r="O186" i="4"/>
  <c r="N186" i="4"/>
  <c r="M186" i="4"/>
  <c r="K186" i="4"/>
  <c r="I186" i="4"/>
  <c r="G186" i="4"/>
  <c r="S185" i="4"/>
  <c r="R185" i="4"/>
  <c r="Q185" i="4"/>
  <c r="P185" i="4"/>
  <c r="L185" i="4"/>
  <c r="J185" i="4"/>
  <c r="U185" i="4" s="1"/>
  <c r="H185" i="4"/>
  <c r="I185" i="4" s="1"/>
  <c r="F185" i="4"/>
  <c r="E185" i="4"/>
  <c r="D185" i="4"/>
  <c r="G185" i="4" s="1"/>
  <c r="U184" i="4"/>
  <c r="T184" i="4"/>
  <c r="N184" i="4"/>
  <c r="O184" i="4" s="1"/>
  <c r="M184" i="4"/>
  <c r="K184" i="4"/>
  <c r="I184" i="4"/>
  <c r="G184" i="4"/>
  <c r="U183" i="4"/>
  <c r="T183" i="4"/>
  <c r="N183" i="4"/>
  <c r="O183" i="4" s="1"/>
  <c r="M183" i="4"/>
  <c r="K183" i="4"/>
  <c r="I183" i="4"/>
  <c r="G183" i="4"/>
  <c r="U182" i="4"/>
  <c r="T182" i="4"/>
  <c r="N182" i="4"/>
  <c r="O182" i="4" s="1"/>
  <c r="M182" i="4"/>
  <c r="K182" i="4"/>
  <c r="I182" i="4"/>
  <c r="G182" i="4"/>
  <c r="U181" i="4"/>
  <c r="T181" i="4"/>
  <c r="N181" i="4"/>
  <c r="O181" i="4" s="1"/>
  <c r="M181" i="4"/>
  <c r="K181" i="4"/>
  <c r="I181" i="4"/>
  <c r="G181" i="4"/>
  <c r="U180" i="4"/>
  <c r="T180" i="4"/>
  <c r="N180" i="4"/>
  <c r="O180" i="4" s="1"/>
  <c r="M180" i="4"/>
  <c r="K180" i="4"/>
  <c r="I180" i="4"/>
  <c r="G180" i="4"/>
  <c r="S179" i="4"/>
  <c r="R179" i="4"/>
  <c r="Q179" i="4"/>
  <c r="P179" i="4"/>
  <c r="L179" i="4"/>
  <c r="J179" i="4"/>
  <c r="U179" i="4" s="1"/>
  <c r="H179" i="4"/>
  <c r="I179" i="4" s="1"/>
  <c r="G179" i="4"/>
  <c r="F179" i="4"/>
  <c r="E179" i="4"/>
  <c r="D179" i="4"/>
  <c r="U178" i="4"/>
  <c r="T178" i="4"/>
  <c r="N178" i="4"/>
  <c r="O178" i="4" s="1"/>
  <c r="M178" i="4"/>
  <c r="K178" i="4"/>
  <c r="I178" i="4"/>
  <c r="G178" i="4"/>
  <c r="U177" i="4"/>
  <c r="T177" i="4"/>
  <c r="N177" i="4"/>
  <c r="O177" i="4" s="1"/>
  <c r="M177" i="4"/>
  <c r="K177" i="4"/>
  <c r="I177" i="4"/>
  <c r="G177" i="4"/>
  <c r="U176" i="4"/>
  <c r="T176" i="4"/>
  <c r="N176" i="4"/>
  <c r="O176" i="4" s="1"/>
  <c r="M176" i="4"/>
  <c r="K176" i="4"/>
  <c r="I176" i="4"/>
  <c r="G176" i="4"/>
  <c r="U175" i="4"/>
  <c r="T175" i="4"/>
  <c r="N175" i="4"/>
  <c r="O175" i="4" s="1"/>
  <c r="M175" i="4"/>
  <c r="K175" i="4"/>
  <c r="I175" i="4"/>
  <c r="G175" i="4"/>
  <c r="U174" i="4"/>
  <c r="T174" i="4"/>
  <c r="N174" i="4"/>
  <c r="O174" i="4" s="1"/>
  <c r="M174" i="4"/>
  <c r="K174" i="4"/>
  <c r="I174" i="4"/>
  <c r="G174" i="4"/>
  <c r="U173" i="4"/>
  <c r="T173" i="4"/>
  <c r="N173" i="4"/>
  <c r="O173" i="4" s="1"/>
  <c r="M173" i="4"/>
  <c r="K173" i="4"/>
  <c r="I173" i="4"/>
  <c r="G173" i="4"/>
  <c r="S170" i="4"/>
  <c r="R170" i="4"/>
  <c r="T170" i="4" s="1"/>
  <c r="Q170" i="4"/>
  <c r="P170" i="4"/>
  <c r="L170" i="4"/>
  <c r="J170" i="4"/>
  <c r="H170" i="4"/>
  <c r="F170" i="4"/>
  <c r="N170" i="4" s="1"/>
  <c r="E170" i="4"/>
  <c r="K170" i="4" s="1"/>
  <c r="D170" i="4"/>
  <c r="U169" i="4"/>
  <c r="S169" i="4"/>
  <c r="T169" i="4" s="1"/>
  <c r="R169" i="4"/>
  <c r="Q169" i="4"/>
  <c r="P169" i="4"/>
  <c r="L169" i="4"/>
  <c r="J169" i="4"/>
  <c r="H169" i="4"/>
  <c r="F169" i="4"/>
  <c r="N169" i="4" s="1"/>
  <c r="E169" i="4"/>
  <c r="K169" i="4" s="1"/>
  <c r="D169" i="4"/>
  <c r="U168" i="4"/>
  <c r="T168" i="4"/>
  <c r="N168" i="4"/>
  <c r="O168" i="4" s="1"/>
  <c r="M168" i="4"/>
  <c r="K168" i="4"/>
  <c r="I168" i="4"/>
  <c r="G168" i="4"/>
  <c r="U167" i="4"/>
  <c r="T167" i="4"/>
  <c r="N167" i="4"/>
  <c r="O167" i="4" s="1"/>
  <c r="M167" i="4"/>
  <c r="K167" i="4"/>
  <c r="I167" i="4"/>
  <c r="G167" i="4"/>
  <c r="U166" i="4"/>
  <c r="T166" i="4"/>
  <c r="N166" i="4"/>
  <c r="O166" i="4" s="1"/>
  <c r="M166" i="4"/>
  <c r="K166" i="4"/>
  <c r="I166" i="4"/>
  <c r="G166" i="4"/>
  <c r="U165" i="4"/>
  <c r="T165" i="4"/>
  <c r="N165" i="4"/>
  <c r="O165" i="4" s="1"/>
  <c r="M165" i="4"/>
  <c r="K165" i="4"/>
  <c r="I165" i="4"/>
  <c r="G165" i="4"/>
  <c r="U164" i="4"/>
  <c r="T164" i="4"/>
  <c r="N164" i="4"/>
  <c r="O164" i="4" s="1"/>
  <c r="M164" i="4"/>
  <c r="K164" i="4"/>
  <c r="I164" i="4"/>
  <c r="G164" i="4"/>
  <c r="S163" i="4"/>
  <c r="R163" i="4"/>
  <c r="T163" i="4" s="1"/>
  <c r="Q163" i="4"/>
  <c r="P163" i="4"/>
  <c r="L163" i="4"/>
  <c r="M163" i="4" s="1"/>
  <c r="J163" i="4"/>
  <c r="H163" i="4"/>
  <c r="F163" i="4"/>
  <c r="E163" i="4"/>
  <c r="D163" i="4"/>
  <c r="U162" i="4"/>
  <c r="T162" i="4"/>
  <c r="N162" i="4"/>
  <c r="O162" i="4" s="1"/>
  <c r="M162" i="4"/>
  <c r="K162" i="4"/>
  <c r="I162" i="4"/>
  <c r="G162" i="4"/>
  <c r="U161" i="4"/>
  <c r="T161" i="4"/>
  <c r="N161" i="4"/>
  <c r="O161" i="4" s="1"/>
  <c r="M161" i="4"/>
  <c r="K161" i="4"/>
  <c r="I161" i="4"/>
  <c r="G161" i="4"/>
  <c r="U160" i="4"/>
  <c r="T160" i="4"/>
  <c r="N160" i="4"/>
  <c r="O160" i="4" s="1"/>
  <c r="M160" i="4"/>
  <c r="K160" i="4"/>
  <c r="I160" i="4"/>
  <c r="G160" i="4"/>
  <c r="U159" i="4"/>
  <c r="T159" i="4"/>
  <c r="N159" i="4"/>
  <c r="O159" i="4" s="1"/>
  <c r="M159" i="4"/>
  <c r="K159" i="4"/>
  <c r="I159" i="4"/>
  <c r="G159" i="4"/>
  <c r="U158" i="4"/>
  <c r="T158" i="4"/>
  <c r="N158" i="4"/>
  <c r="O158" i="4" s="1"/>
  <c r="M158" i="4"/>
  <c r="K158" i="4"/>
  <c r="I158" i="4"/>
  <c r="G158" i="4"/>
  <c r="S157" i="4"/>
  <c r="R157" i="4"/>
  <c r="Q157" i="4"/>
  <c r="P157" i="4"/>
  <c r="L157" i="4"/>
  <c r="J157" i="4"/>
  <c r="H157" i="4"/>
  <c r="I157" i="4" s="1"/>
  <c r="G157" i="4"/>
  <c r="F157" i="4"/>
  <c r="E157" i="4"/>
  <c r="D157" i="4"/>
  <c r="U156" i="4"/>
  <c r="T156" i="4"/>
  <c r="N156" i="4"/>
  <c r="O156" i="4" s="1"/>
  <c r="M156" i="4"/>
  <c r="K156" i="4"/>
  <c r="I156" i="4"/>
  <c r="G156" i="4"/>
  <c r="U155" i="4"/>
  <c r="T155" i="4"/>
  <c r="N155" i="4"/>
  <c r="O155" i="4" s="1"/>
  <c r="M155" i="4"/>
  <c r="K155" i="4"/>
  <c r="I155" i="4"/>
  <c r="G155" i="4"/>
  <c r="U154" i="4"/>
  <c r="T154" i="4"/>
  <c r="N154" i="4"/>
  <c r="O154" i="4" s="1"/>
  <c r="M154" i="4"/>
  <c r="K154" i="4"/>
  <c r="I154" i="4"/>
  <c r="G154" i="4"/>
  <c r="U153" i="4"/>
  <c r="T153" i="4"/>
  <c r="N153" i="4"/>
  <c r="O153" i="4" s="1"/>
  <c r="M153" i="4"/>
  <c r="K153" i="4"/>
  <c r="I153" i="4"/>
  <c r="G153" i="4"/>
  <c r="U152" i="4"/>
  <c r="T152" i="4"/>
  <c r="N152" i="4"/>
  <c r="O152" i="4" s="1"/>
  <c r="M152" i="4"/>
  <c r="K152" i="4"/>
  <c r="I152" i="4"/>
  <c r="G152" i="4"/>
  <c r="U151" i="4"/>
  <c r="T151" i="4"/>
  <c r="N151" i="4"/>
  <c r="O151" i="4" s="1"/>
  <c r="M151" i="4"/>
  <c r="K151" i="4"/>
  <c r="I151" i="4"/>
  <c r="G151" i="4"/>
  <c r="S150" i="4"/>
  <c r="R150" i="4"/>
  <c r="T150" i="4" s="1"/>
  <c r="Q150" i="4"/>
  <c r="P150" i="4"/>
  <c r="L150" i="4"/>
  <c r="J150" i="4"/>
  <c r="U150" i="4" s="1"/>
  <c r="H150" i="4"/>
  <c r="F150" i="4"/>
  <c r="E150" i="4"/>
  <c r="D150" i="4"/>
  <c r="I150" i="4" s="1"/>
  <c r="U149" i="4"/>
  <c r="T149" i="4"/>
  <c r="N149" i="4"/>
  <c r="O149" i="4" s="1"/>
  <c r="M149" i="4"/>
  <c r="K149" i="4"/>
  <c r="I149" i="4"/>
  <c r="G149" i="4"/>
  <c r="U148" i="4"/>
  <c r="T148" i="4"/>
  <c r="N148" i="4"/>
  <c r="O148" i="4" s="1"/>
  <c r="M148" i="4"/>
  <c r="K148" i="4"/>
  <c r="I148" i="4"/>
  <c r="G148" i="4"/>
  <c r="U147" i="4"/>
  <c r="T147" i="4"/>
  <c r="N147" i="4"/>
  <c r="O147" i="4" s="1"/>
  <c r="M147" i="4"/>
  <c r="K147" i="4"/>
  <c r="I147" i="4"/>
  <c r="G147" i="4"/>
  <c r="U146" i="4"/>
  <c r="T146" i="4"/>
  <c r="N146" i="4"/>
  <c r="O146" i="4" s="1"/>
  <c r="M146" i="4"/>
  <c r="K146" i="4"/>
  <c r="I146" i="4"/>
  <c r="G146" i="4"/>
  <c r="U145" i="4"/>
  <c r="T145" i="4"/>
  <c r="N145" i="4"/>
  <c r="O145" i="4" s="1"/>
  <c r="M145" i="4"/>
  <c r="K145" i="4"/>
  <c r="I145" i="4"/>
  <c r="G145" i="4"/>
  <c r="S144" i="4"/>
  <c r="R144" i="4"/>
  <c r="T144" i="4" s="1"/>
  <c r="Q144" i="4"/>
  <c r="P144" i="4"/>
  <c r="L144" i="4"/>
  <c r="J144" i="4"/>
  <c r="H144" i="4"/>
  <c r="N144" i="4" s="1"/>
  <c r="F144" i="4"/>
  <c r="E144" i="4"/>
  <c r="D144" i="4"/>
  <c r="U143" i="4"/>
  <c r="T143" i="4"/>
  <c r="N143" i="4"/>
  <c r="O143" i="4" s="1"/>
  <c r="M143" i="4"/>
  <c r="K143" i="4"/>
  <c r="I143" i="4"/>
  <c r="G143" i="4"/>
  <c r="U142" i="4"/>
  <c r="T142" i="4"/>
  <c r="N142" i="4"/>
  <c r="O142" i="4" s="1"/>
  <c r="M142" i="4"/>
  <c r="K142" i="4"/>
  <c r="I142" i="4"/>
  <c r="G142" i="4"/>
  <c r="U141" i="4"/>
  <c r="T141" i="4"/>
  <c r="N141" i="4"/>
  <c r="O141" i="4" s="1"/>
  <c r="M141" i="4"/>
  <c r="K141" i="4"/>
  <c r="I141" i="4"/>
  <c r="G141" i="4"/>
  <c r="U140" i="4"/>
  <c r="T140" i="4"/>
  <c r="O140" i="4"/>
  <c r="N140" i="4"/>
  <c r="M140" i="4"/>
  <c r="K140" i="4"/>
  <c r="I140" i="4"/>
  <c r="G140" i="4"/>
  <c r="U139" i="4"/>
  <c r="T139" i="4"/>
  <c r="O139" i="4"/>
  <c r="N139" i="4"/>
  <c r="M139" i="4"/>
  <c r="K139" i="4"/>
  <c r="I139" i="4"/>
  <c r="G139" i="4"/>
  <c r="U138" i="4"/>
  <c r="T138" i="4"/>
  <c r="O138" i="4"/>
  <c r="N138" i="4"/>
  <c r="M138" i="4"/>
  <c r="K138" i="4"/>
  <c r="I138" i="4"/>
  <c r="G138" i="4"/>
  <c r="S137" i="4"/>
  <c r="R137" i="4"/>
  <c r="Q137" i="4"/>
  <c r="P137" i="4"/>
  <c r="M137" i="4"/>
  <c r="L137" i="4"/>
  <c r="J137" i="4"/>
  <c r="N137" i="4" s="1"/>
  <c r="H137" i="4"/>
  <c r="F137" i="4"/>
  <c r="E137" i="4"/>
  <c r="D137" i="4"/>
  <c r="G137" i="4" s="1"/>
  <c r="U136" i="4"/>
  <c r="T136" i="4"/>
  <c r="O136" i="4"/>
  <c r="N136" i="4"/>
  <c r="M136" i="4"/>
  <c r="K136" i="4"/>
  <c r="I136" i="4"/>
  <c r="G136" i="4"/>
  <c r="U135" i="4"/>
  <c r="T135" i="4"/>
  <c r="O135" i="4"/>
  <c r="N135" i="4"/>
  <c r="M135" i="4"/>
  <c r="K135" i="4"/>
  <c r="I135" i="4"/>
  <c r="G135" i="4"/>
  <c r="U134" i="4"/>
  <c r="T134" i="4"/>
  <c r="O134" i="4"/>
  <c r="N134" i="4"/>
  <c r="M134" i="4"/>
  <c r="K134" i="4"/>
  <c r="I134" i="4"/>
  <c r="G134" i="4"/>
  <c r="U133" i="4"/>
  <c r="T133" i="4"/>
  <c r="O133" i="4"/>
  <c r="N133" i="4"/>
  <c r="M133" i="4"/>
  <c r="K133" i="4"/>
  <c r="I133" i="4"/>
  <c r="G133" i="4"/>
  <c r="S132" i="4"/>
  <c r="R132" i="4"/>
  <c r="T132" i="4" s="1"/>
  <c r="Q132" i="4"/>
  <c r="P132" i="4"/>
  <c r="L132" i="4"/>
  <c r="M132" i="4" s="1"/>
  <c r="J132" i="4"/>
  <c r="H132" i="4"/>
  <c r="I132" i="4" s="1"/>
  <c r="F132" i="4"/>
  <c r="N132" i="4" s="1"/>
  <c r="O132" i="4" s="1"/>
  <c r="E132" i="4"/>
  <c r="D132" i="4"/>
  <c r="U131" i="4"/>
  <c r="T131" i="4"/>
  <c r="N131" i="4"/>
  <c r="O131" i="4" s="1"/>
  <c r="M131" i="4"/>
  <c r="K131" i="4"/>
  <c r="I131" i="4"/>
  <c r="G131" i="4"/>
  <c r="U130" i="4"/>
  <c r="T130" i="4"/>
  <c r="N130" i="4"/>
  <c r="O130" i="4" s="1"/>
  <c r="M130" i="4"/>
  <c r="K130" i="4"/>
  <c r="I130" i="4"/>
  <c r="G130" i="4"/>
  <c r="U129" i="4"/>
  <c r="T129" i="4"/>
  <c r="N129" i="4"/>
  <c r="O129" i="4" s="1"/>
  <c r="M129" i="4"/>
  <c r="K129" i="4"/>
  <c r="I129" i="4"/>
  <c r="G129" i="4"/>
  <c r="U128" i="4"/>
  <c r="T128" i="4"/>
  <c r="N128" i="4"/>
  <c r="O128" i="4" s="1"/>
  <c r="M128" i="4"/>
  <c r="K128" i="4"/>
  <c r="I128" i="4"/>
  <c r="G128" i="4"/>
  <c r="U127" i="4"/>
  <c r="T127" i="4"/>
  <c r="N127" i="4"/>
  <c r="O127" i="4" s="1"/>
  <c r="M127" i="4"/>
  <c r="K127" i="4"/>
  <c r="I127" i="4"/>
  <c r="G127" i="4"/>
  <c r="S126" i="4"/>
  <c r="R126" i="4"/>
  <c r="Q126" i="4"/>
  <c r="P126" i="4"/>
  <c r="L126" i="4"/>
  <c r="J126" i="4"/>
  <c r="U126" i="4" s="1"/>
  <c r="H126" i="4"/>
  <c r="I126" i="4" s="1"/>
  <c r="G126" i="4"/>
  <c r="F126" i="4"/>
  <c r="E126" i="4"/>
  <c r="D126" i="4"/>
  <c r="U125" i="4"/>
  <c r="T125" i="4"/>
  <c r="N125" i="4"/>
  <c r="O125" i="4" s="1"/>
  <c r="M125" i="4"/>
  <c r="K125" i="4"/>
  <c r="I125" i="4"/>
  <c r="G125" i="4"/>
  <c r="U124" i="4"/>
  <c r="T124" i="4"/>
  <c r="N124" i="4"/>
  <c r="O124" i="4" s="1"/>
  <c r="M124" i="4"/>
  <c r="K124" i="4"/>
  <c r="I124" i="4"/>
  <c r="G124" i="4"/>
  <c r="U123" i="4"/>
  <c r="T123" i="4"/>
  <c r="N123" i="4"/>
  <c r="O123" i="4" s="1"/>
  <c r="M123" i="4"/>
  <c r="K123" i="4"/>
  <c r="I123" i="4"/>
  <c r="G123" i="4"/>
  <c r="U122" i="4"/>
  <c r="T122" i="4"/>
  <c r="N122" i="4"/>
  <c r="O122" i="4" s="1"/>
  <c r="M122" i="4"/>
  <c r="K122" i="4"/>
  <c r="I122" i="4"/>
  <c r="G122" i="4"/>
  <c r="S121" i="4"/>
  <c r="R121" i="4"/>
  <c r="T121" i="4" s="1"/>
  <c r="Q121" i="4"/>
  <c r="P121" i="4"/>
  <c r="L121" i="4"/>
  <c r="J121" i="4"/>
  <c r="U121" i="4" s="1"/>
  <c r="H121" i="4"/>
  <c r="I121" i="4" s="1"/>
  <c r="F121" i="4"/>
  <c r="N121" i="4" s="1"/>
  <c r="O121" i="4" s="1"/>
  <c r="E121" i="4"/>
  <c r="D121" i="4"/>
  <c r="U120" i="4"/>
  <c r="T120" i="4"/>
  <c r="N120" i="4"/>
  <c r="O120" i="4" s="1"/>
  <c r="M120" i="4"/>
  <c r="K120" i="4"/>
  <c r="I120" i="4"/>
  <c r="G120" i="4"/>
  <c r="U119" i="4"/>
  <c r="T119" i="4"/>
  <c r="N119" i="4"/>
  <c r="O119" i="4" s="1"/>
  <c r="M119" i="4"/>
  <c r="K119" i="4"/>
  <c r="I119" i="4"/>
  <c r="G119" i="4"/>
  <c r="U118" i="4"/>
  <c r="T118" i="4"/>
  <c r="N118" i="4"/>
  <c r="O118" i="4" s="1"/>
  <c r="M118" i="4"/>
  <c r="K118" i="4"/>
  <c r="I118" i="4"/>
  <c r="G118" i="4"/>
  <c r="U117" i="4"/>
  <c r="T117" i="4"/>
  <c r="N117" i="4"/>
  <c r="O117" i="4" s="1"/>
  <c r="M117" i="4"/>
  <c r="K117" i="4"/>
  <c r="I117" i="4"/>
  <c r="G117" i="4"/>
  <c r="U116" i="4"/>
  <c r="T116" i="4"/>
  <c r="N116" i="4"/>
  <c r="O116" i="4" s="1"/>
  <c r="M116" i="4"/>
  <c r="K116" i="4"/>
  <c r="I116" i="4"/>
  <c r="G116" i="4"/>
  <c r="U115" i="4"/>
  <c r="T115" i="4"/>
  <c r="N115" i="4"/>
  <c r="O115" i="4" s="1"/>
  <c r="M115" i="4"/>
  <c r="K115" i="4"/>
  <c r="I115" i="4"/>
  <c r="G115" i="4"/>
  <c r="U114" i="4"/>
  <c r="T114" i="4"/>
  <c r="N114" i="4"/>
  <c r="O114" i="4" s="1"/>
  <c r="M114" i="4"/>
  <c r="K114" i="4"/>
  <c r="I114" i="4"/>
  <c r="G114" i="4"/>
  <c r="U113" i="4"/>
  <c r="T113" i="4"/>
  <c r="N113" i="4"/>
  <c r="O113" i="4" s="1"/>
  <c r="M113" i="4"/>
  <c r="K113" i="4"/>
  <c r="I113" i="4"/>
  <c r="G113" i="4"/>
  <c r="S112" i="4"/>
  <c r="R112" i="4"/>
  <c r="Q112" i="4"/>
  <c r="P112" i="4"/>
  <c r="L112" i="4"/>
  <c r="M112" i="4" s="1"/>
  <c r="J112" i="4"/>
  <c r="H112" i="4"/>
  <c r="G112" i="4"/>
  <c r="F112" i="4"/>
  <c r="E112" i="4"/>
  <c r="D112" i="4"/>
  <c r="U111" i="4"/>
  <c r="T111" i="4"/>
  <c r="N111" i="4"/>
  <c r="O111" i="4" s="1"/>
  <c r="M111" i="4"/>
  <c r="K111" i="4"/>
  <c r="I111" i="4"/>
  <c r="G111" i="4"/>
  <c r="U110" i="4"/>
  <c r="T110" i="4"/>
  <c r="N110" i="4"/>
  <c r="O110" i="4" s="1"/>
  <c r="M110" i="4"/>
  <c r="K110" i="4"/>
  <c r="I110" i="4"/>
  <c r="G110" i="4"/>
  <c r="U109" i="4"/>
  <c r="T109" i="4"/>
  <c r="N109" i="4"/>
  <c r="O109" i="4" s="1"/>
  <c r="M109" i="4"/>
  <c r="K109" i="4"/>
  <c r="I109" i="4"/>
  <c r="G109" i="4"/>
  <c r="U108" i="4"/>
  <c r="T108" i="4"/>
  <c r="N108" i="4"/>
  <c r="O108" i="4" s="1"/>
  <c r="M108" i="4"/>
  <c r="K108" i="4"/>
  <c r="I108" i="4"/>
  <c r="G108" i="4"/>
  <c r="U107" i="4"/>
  <c r="T107" i="4"/>
  <c r="N107" i="4"/>
  <c r="O107" i="4" s="1"/>
  <c r="M107" i="4"/>
  <c r="K107" i="4"/>
  <c r="I107" i="4"/>
  <c r="G107" i="4"/>
  <c r="T106" i="4"/>
  <c r="S106" i="4"/>
  <c r="R106" i="4"/>
  <c r="Q106" i="4"/>
  <c r="P106" i="4"/>
  <c r="U106" i="4" s="1"/>
  <c r="L106" i="4"/>
  <c r="K106" i="4"/>
  <c r="J106" i="4"/>
  <c r="H106" i="4"/>
  <c r="F106" i="4"/>
  <c r="E106" i="4"/>
  <c r="D106" i="4"/>
  <c r="U105" i="4"/>
  <c r="T105" i="4"/>
  <c r="O105" i="4"/>
  <c r="N105" i="4"/>
  <c r="M105" i="4"/>
  <c r="K105" i="4"/>
  <c r="I105" i="4"/>
  <c r="G105" i="4"/>
  <c r="S102" i="4"/>
  <c r="R102" i="4"/>
  <c r="Q102" i="4"/>
  <c r="P102" i="4"/>
  <c r="U102" i="4" s="1"/>
  <c r="L102" i="4"/>
  <c r="J102" i="4"/>
  <c r="I102" i="4"/>
  <c r="H102" i="4"/>
  <c r="N102" i="4" s="1"/>
  <c r="F102" i="4"/>
  <c r="E102" i="4"/>
  <c r="M102" i="4" s="1"/>
  <c r="D102" i="4"/>
  <c r="S101" i="4"/>
  <c r="R101" i="4"/>
  <c r="T101" i="4" s="1"/>
  <c r="Q101" i="4"/>
  <c r="P101" i="4"/>
  <c r="L101" i="4"/>
  <c r="J101" i="4"/>
  <c r="H101" i="4"/>
  <c r="F101" i="4"/>
  <c r="E101" i="4"/>
  <c r="D101" i="4"/>
  <c r="G101" i="4" s="1"/>
  <c r="U100" i="4"/>
  <c r="T100" i="4"/>
  <c r="O100" i="4"/>
  <c r="N100" i="4"/>
  <c r="M100" i="4"/>
  <c r="K100" i="4"/>
  <c r="I100" i="4"/>
  <c r="G100" i="4"/>
  <c r="U99" i="4"/>
  <c r="T99" i="4"/>
  <c r="N99" i="4"/>
  <c r="O99" i="4" s="1"/>
  <c r="M99" i="4"/>
  <c r="K99" i="4"/>
  <c r="I99" i="4"/>
  <c r="G99" i="4"/>
  <c r="U98" i="4"/>
  <c r="T98" i="4"/>
  <c r="N98" i="4"/>
  <c r="O98" i="4" s="1"/>
  <c r="M98" i="4"/>
  <c r="K98" i="4"/>
  <c r="I98" i="4"/>
  <c r="G98" i="4"/>
  <c r="U97" i="4"/>
  <c r="T97" i="4"/>
  <c r="N97" i="4"/>
  <c r="O97" i="4" s="1"/>
  <c r="M97" i="4"/>
  <c r="K97" i="4"/>
  <c r="I97" i="4"/>
  <c r="G97" i="4"/>
  <c r="S96" i="4"/>
  <c r="R96" i="4"/>
  <c r="T96" i="4" s="1"/>
  <c r="Q96" i="4"/>
  <c r="P96" i="4"/>
  <c r="L96" i="4"/>
  <c r="J96" i="4"/>
  <c r="H96" i="4"/>
  <c r="F96" i="4"/>
  <c r="E96" i="4"/>
  <c r="D96" i="4"/>
  <c r="G96" i="4" s="1"/>
  <c r="U95" i="4"/>
  <c r="T95" i="4"/>
  <c r="O95" i="4"/>
  <c r="N95" i="4"/>
  <c r="M95" i="4"/>
  <c r="K95" i="4"/>
  <c r="I95" i="4"/>
  <c r="G95" i="4"/>
  <c r="U94" i="4"/>
  <c r="T94" i="4"/>
  <c r="O94" i="4"/>
  <c r="N94" i="4"/>
  <c r="M94" i="4"/>
  <c r="K94" i="4"/>
  <c r="I94" i="4"/>
  <c r="G94" i="4"/>
  <c r="U93" i="4"/>
  <c r="T93" i="4"/>
  <c r="O93" i="4"/>
  <c r="N93" i="4"/>
  <c r="M93" i="4"/>
  <c r="K93" i="4"/>
  <c r="I93" i="4"/>
  <c r="G93" i="4"/>
  <c r="U92" i="4"/>
  <c r="T92" i="4"/>
  <c r="O92" i="4"/>
  <c r="N92" i="4"/>
  <c r="M92" i="4"/>
  <c r="K92" i="4"/>
  <c r="I92" i="4"/>
  <c r="G92" i="4"/>
  <c r="S91" i="4"/>
  <c r="R91" i="4"/>
  <c r="Q91" i="4"/>
  <c r="P91" i="4"/>
  <c r="L91" i="4"/>
  <c r="J91" i="4"/>
  <c r="U91" i="4" s="1"/>
  <c r="H91" i="4"/>
  <c r="F91" i="4"/>
  <c r="E91" i="4"/>
  <c r="K91" i="4" s="1"/>
  <c r="D91" i="4"/>
  <c r="U90" i="4"/>
  <c r="T90" i="4"/>
  <c r="N90" i="4"/>
  <c r="O90" i="4" s="1"/>
  <c r="M90" i="4"/>
  <c r="K90" i="4"/>
  <c r="I90" i="4"/>
  <c r="G90" i="4"/>
  <c r="U89" i="4"/>
  <c r="T89" i="4"/>
  <c r="N89" i="4"/>
  <c r="O89" i="4" s="1"/>
  <c r="M89" i="4"/>
  <c r="K89" i="4"/>
  <c r="I89" i="4"/>
  <c r="G89" i="4"/>
  <c r="U88" i="4"/>
  <c r="T88" i="4"/>
  <c r="N88" i="4"/>
  <c r="O88" i="4" s="1"/>
  <c r="M88" i="4"/>
  <c r="K88" i="4"/>
  <c r="I88" i="4"/>
  <c r="G88" i="4"/>
  <c r="S85" i="4"/>
  <c r="R85" i="4"/>
  <c r="T85" i="4" s="1"/>
  <c r="Q85" i="4"/>
  <c r="P85" i="4"/>
  <c r="U85" i="4" s="1"/>
  <c r="L85" i="4"/>
  <c r="J85" i="4"/>
  <c r="H85" i="4"/>
  <c r="I85" i="4" s="1"/>
  <c r="F85" i="4"/>
  <c r="E85" i="4"/>
  <c r="D85" i="4"/>
  <c r="S84" i="4"/>
  <c r="R84" i="4"/>
  <c r="T84" i="4" s="1"/>
  <c r="Q84" i="4"/>
  <c r="P84" i="4"/>
  <c r="L84" i="4"/>
  <c r="J84" i="4"/>
  <c r="H84" i="4"/>
  <c r="F84" i="4"/>
  <c r="E84" i="4"/>
  <c r="D84" i="4"/>
  <c r="G84" i="4" s="1"/>
  <c r="U83" i="4"/>
  <c r="T83" i="4"/>
  <c r="O83" i="4"/>
  <c r="N83" i="4"/>
  <c r="M83" i="4"/>
  <c r="K83" i="4"/>
  <c r="I83" i="4"/>
  <c r="G83" i="4"/>
  <c r="U82" i="4"/>
  <c r="T82" i="4"/>
  <c r="N82" i="4"/>
  <c r="O82" i="4" s="1"/>
  <c r="M82" i="4"/>
  <c r="K82" i="4"/>
  <c r="I82" i="4"/>
  <c r="G82" i="4"/>
  <c r="U81" i="4"/>
  <c r="T81" i="4"/>
  <c r="N81" i="4"/>
  <c r="O81" i="4" s="1"/>
  <c r="M81" i="4"/>
  <c r="K81" i="4"/>
  <c r="I81" i="4"/>
  <c r="G81" i="4"/>
  <c r="U80" i="4"/>
  <c r="T80" i="4"/>
  <c r="N80" i="4"/>
  <c r="O80" i="4" s="1"/>
  <c r="M80" i="4"/>
  <c r="K80" i="4"/>
  <c r="I80" i="4"/>
  <c r="G80" i="4"/>
  <c r="U79" i="4"/>
  <c r="T79" i="4"/>
  <c r="N79" i="4"/>
  <c r="O79" i="4" s="1"/>
  <c r="M79" i="4"/>
  <c r="K79" i="4"/>
  <c r="I79" i="4"/>
  <c r="G79" i="4"/>
  <c r="S78" i="4"/>
  <c r="R78" i="4"/>
  <c r="Q78" i="4"/>
  <c r="P78" i="4"/>
  <c r="L78" i="4"/>
  <c r="J78" i="4"/>
  <c r="H78" i="4"/>
  <c r="F78" i="4"/>
  <c r="E78" i="4"/>
  <c r="D78" i="4"/>
  <c r="G78" i="4" s="1"/>
  <c r="U77" i="4"/>
  <c r="T77" i="4"/>
  <c r="O77" i="4"/>
  <c r="N77" i="4"/>
  <c r="M77" i="4"/>
  <c r="K77" i="4"/>
  <c r="I77" i="4"/>
  <c r="G77" i="4"/>
  <c r="U76" i="4"/>
  <c r="T76" i="4"/>
  <c r="O76" i="4"/>
  <c r="N76" i="4"/>
  <c r="M76" i="4"/>
  <c r="K76" i="4"/>
  <c r="I76" i="4"/>
  <c r="G76" i="4"/>
  <c r="U75" i="4"/>
  <c r="T75" i="4"/>
  <c r="O75" i="4"/>
  <c r="N75" i="4"/>
  <c r="M75" i="4"/>
  <c r="K75" i="4"/>
  <c r="I75" i="4"/>
  <c r="G75" i="4"/>
  <c r="U74" i="4"/>
  <c r="T74" i="4"/>
  <c r="O74" i="4"/>
  <c r="N74" i="4"/>
  <c r="M74" i="4"/>
  <c r="K74" i="4"/>
  <c r="I74" i="4"/>
  <c r="G74" i="4"/>
  <c r="U73" i="4"/>
  <c r="T73" i="4"/>
  <c r="O73" i="4"/>
  <c r="N73" i="4"/>
  <c r="M73" i="4"/>
  <c r="K73" i="4"/>
  <c r="I73" i="4"/>
  <c r="G73" i="4"/>
  <c r="U72" i="4"/>
  <c r="T72" i="4"/>
  <c r="O72" i="4"/>
  <c r="N72" i="4"/>
  <c r="M72" i="4"/>
  <c r="K72" i="4"/>
  <c r="I72" i="4"/>
  <c r="G72" i="4"/>
  <c r="U71" i="4"/>
  <c r="T71" i="4"/>
  <c r="O71" i="4"/>
  <c r="N71" i="4"/>
  <c r="M71" i="4"/>
  <c r="K71" i="4"/>
  <c r="I71" i="4"/>
  <c r="G71" i="4"/>
  <c r="S70" i="4"/>
  <c r="R70" i="4"/>
  <c r="Q70" i="4"/>
  <c r="P70" i="4"/>
  <c r="L70" i="4"/>
  <c r="J70" i="4"/>
  <c r="U70" i="4" s="1"/>
  <c r="H70" i="4"/>
  <c r="F70" i="4"/>
  <c r="E70" i="4"/>
  <c r="K70" i="4" s="1"/>
  <c r="D70" i="4"/>
  <c r="U69" i="4"/>
  <c r="T69" i="4"/>
  <c r="N69" i="4"/>
  <c r="O69" i="4" s="1"/>
  <c r="M69" i="4"/>
  <c r="K69" i="4"/>
  <c r="I69" i="4"/>
  <c r="G69" i="4"/>
  <c r="U68" i="4"/>
  <c r="T68" i="4"/>
  <c r="N68" i="4"/>
  <c r="O68" i="4" s="1"/>
  <c r="M68" i="4"/>
  <c r="K68" i="4"/>
  <c r="I68" i="4"/>
  <c r="G68" i="4"/>
  <c r="U67" i="4"/>
  <c r="T67" i="4"/>
  <c r="N67" i="4"/>
  <c r="O67" i="4" s="1"/>
  <c r="M67" i="4"/>
  <c r="K67" i="4"/>
  <c r="I67" i="4"/>
  <c r="G67" i="4"/>
  <c r="U66" i="4"/>
  <c r="T66" i="4"/>
  <c r="N66" i="4"/>
  <c r="O66" i="4" s="1"/>
  <c r="M66" i="4"/>
  <c r="K66" i="4"/>
  <c r="I66" i="4"/>
  <c r="G66" i="4"/>
  <c r="U65" i="4"/>
  <c r="T65" i="4"/>
  <c r="N65" i="4"/>
  <c r="O65" i="4" s="1"/>
  <c r="M65" i="4"/>
  <c r="K65" i="4"/>
  <c r="I65" i="4"/>
  <c r="G65" i="4"/>
  <c r="U64" i="4"/>
  <c r="T64" i="4"/>
  <c r="N64" i="4"/>
  <c r="O64" i="4" s="1"/>
  <c r="M64" i="4"/>
  <c r="K64" i="4"/>
  <c r="I64" i="4"/>
  <c r="G64" i="4"/>
  <c r="S63" i="4"/>
  <c r="R63" i="4"/>
  <c r="T63" i="4" s="1"/>
  <c r="Q63" i="4"/>
  <c r="P63" i="4"/>
  <c r="L63" i="4"/>
  <c r="J63" i="4"/>
  <c r="N63" i="4" s="1"/>
  <c r="H63" i="4"/>
  <c r="F63" i="4"/>
  <c r="E63" i="4"/>
  <c r="M63" i="4" s="1"/>
  <c r="D63" i="4"/>
  <c r="U62" i="4"/>
  <c r="T62" i="4"/>
  <c r="O62" i="4"/>
  <c r="N62" i="4"/>
  <c r="M62" i="4"/>
  <c r="K62" i="4"/>
  <c r="I62" i="4"/>
  <c r="G62" i="4"/>
  <c r="U61" i="4"/>
  <c r="T61" i="4"/>
  <c r="N61" i="4"/>
  <c r="O61" i="4" s="1"/>
  <c r="M61" i="4"/>
  <c r="K61" i="4"/>
  <c r="I61" i="4"/>
  <c r="G61" i="4"/>
  <c r="U60" i="4"/>
  <c r="T60" i="4"/>
  <c r="N60" i="4"/>
  <c r="O60" i="4" s="1"/>
  <c r="M60" i="4"/>
  <c r="K60" i="4"/>
  <c r="I60" i="4"/>
  <c r="G60" i="4"/>
  <c r="U59" i="4"/>
  <c r="T59" i="4"/>
  <c r="N59" i="4"/>
  <c r="O59" i="4" s="1"/>
  <c r="M59" i="4"/>
  <c r="K59" i="4"/>
  <c r="I59" i="4"/>
  <c r="G59" i="4"/>
  <c r="S58" i="4"/>
  <c r="R58" i="4"/>
  <c r="T58" i="4" s="1"/>
  <c r="Q58" i="4"/>
  <c r="P58" i="4"/>
  <c r="U58" i="4" s="1"/>
  <c r="L58" i="4"/>
  <c r="J58" i="4"/>
  <c r="H58" i="4"/>
  <c r="I58" i="4" s="1"/>
  <c r="F58" i="4"/>
  <c r="E58" i="4"/>
  <c r="K58" i="4" s="1"/>
  <c r="D58" i="4"/>
  <c r="G58" i="4" s="1"/>
  <c r="U57" i="4"/>
  <c r="T57" i="4"/>
  <c r="N57" i="4"/>
  <c r="O57" i="4" s="1"/>
  <c r="M57" i="4"/>
  <c r="K57" i="4"/>
  <c r="I57" i="4"/>
  <c r="G57" i="4"/>
  <c r="S54" i="4"/>
  <c r="R54" i="4"/>
  <c r="T54" i="4" s="1"/>
  <c r="Q54" i="4"/>
  <c r="P54" i="4"/>
  <c r="L54" i="4"/>
  <c r="J54" i="4"/>
  <c r="H54" i="4"/>
  <c r="I54" i="4" s="1"/>
  <c r="F54" i="4"/>
  <c r="E54" i="4"/>
  <c r="M54" i="4" s="1"/>
  <c r="D54" i="4"/>
  <c r="U53" i="4"/>
  <c r="S53" i="4"/>
  <c r="R53" i="4"/>
  <c r="Q53" i="4"/>
  <c r="P53" i="4"/>
  <c r="L53" i="4"/>
  <c r="K53" i="4"/>
  <c r="J53" i="4"/>
  <c r="H53" i="4"/>
  <c r="F53" i="4"/>
  <c r="E53" i="4"/>
  <c r="D53" i="4"/>
  <c r="U52" i="4"/>
  <c r="T52" i="4"/>
  <c r="O52" i="4"/>
  <c r="N52" i="4"/>
  <c r="M52" i="4"/>
  <c r="K52" i="4"/>
  <c r="I52" i="4"/>
  <c r="G52" i="4"/>
  <c r="U51" i="4"/>
  <c r="T51" i="4"/>
  <c r="O51" i="4"/>
  <c r="N51" i="4"/>
  <c r="M51" i="4"/>
  <c r="K51" i="4"/>
  <c r="I51" i="4"/>
  <c r="G51" i="4"/>
  <c r="U50" i="4"/>
  <c r="T50" i="4"/>
  <c r="O50" i="4"/>
  <c r="N50" i="4"/>
  <c r="M50" i="4"/>
  <c r="K50" i="4"/>
  <c r="I50" i="4"/>
  <c r="G50" i="4"/>
  <c r="U49" i="4"/>
  <c r="T49" i="4"/>
  <c r="O49" i="4"/>
  <c r="N49" i="4"/>
  <c r="M49" i="4"/>
  <c r="K49" i="4"/>
  <c r="I49" i="4"/>
  <c r="G49" i="4"/>
  <c r="U48" i="4"/>
  <c r="T48" i="4"/>
  <c r="O48" i="4"/>
  <c r="N48" i="4"/>
  <c r="M48" i="4"/>
  <c r="K48" i="4"/>
  <c r="I48" i="4"/>
  <c r="G48" i="4"/>
  <c r="S47" i="4"/>
  <c r="R47" i="4"/>
  <c r="T47" i="4" s="1"/>
  <c r="Q47" i="4"/>
  <c r="P47" i="4"/>
  <c r="N47" i="4"/>
  <c r="L47" i="4"/>
  <c r="J47" i="4"/>
  <c r="H47" i="4"/>
  <c r="F47" i="4"/>
  <c r="G47" i="4" s="1"/>
  <c r="E47" i="4"/>
  <c r="M47" i="4" s="1"/>
  <c r="D47" i="4"/>
  <c r="U46" i="4"/>
  <c r="T46" i="4"/>
  <c r="N46" i="4"/>
  <c r="O46" i="4" s="1"/>
  <c r="M46" i="4"/>
  <c r="K46" i="4"/>
  <c r="I46" i="4"/>
  <c r="G46" i="4"/>
  <c r="U45" i="4"/>
  <c r="T45" i="4"/>
  <c r="N45" i="4"/>
  <c r="O45" i="4" s="1"/>
  <c r="M45" i="4"/>
  <c r="K45" i="4"/>
  <c r="I45" i="4"/>
  <c r="G45" i="4"/>
  <c r="U44" i="4"/>
  <c r="T44" i="4"/>
  <c r="N44" i="4"/>
  <c r="O44" i="4" s="1"/>
  <c r="M44" i="4"/>
  <c r="K44" i="4"/>
  <c r="I44" i="4"/>
  <c r="G44" i="4"/>
  <c r="U43" i="4"/>
  <c r="T43" i="4"/>
  <c r="N43" i="4"/>
  <c r="O43" i="4" s="1"/>
  <c r="M43" i="4"/>
  <c r="K43" i="4"/>
  <c r="I43" i="4"/>
  <c r="G43" i="4"/>
  <c r="U42" i="4"/>
  <c r="T42" i="4"/>
  <c r="N42" i="4"/>
  <c r="O42" i="4" s="1"/>
  <c r="M42" i="4"/>
  <c r="K42" i="4"/>
  <c r="I42" i="4"/>
  <c r="G42" i="4"/>
  <c r="U41" i="4"/>
  <c r="T41" i="4"/>
  <c r="N41" i="4"/>
  <c r="O41" i="4" s="1"/>
  <c r="M41" i="4"/>
  <c r="K41" i="4"/>
  <c r="I41" i="4"/>
  <c r="G41" i="4"/>
  <c r="S40" i="4"/>
  <c r="R40" i="4"/>
  <c r="T40" i="4" s="1"/>
  <c r="Q40" i="4"/>
  <c r="P40" i="4"/>
  <c r="M40" i="4"/>
  <c r="L40" i="4"/>
  <c r="J40" i="4"/>
  <c r="H40" i="4"/>
  <c r="F40" i="4"/>
  <c r="E40" i="4"/>
  <c r="D40" i="4"/>
  <c r="G40" i="4" s="1"/>
  <c r="U39" i="4"/>
  <c r="T39" i="4"/>
  <c r="O39" i="4"/>
  <c r="N39" i="4"/>
  <c r="M39" i="4"/>
  <c r="K39" i="4"/>
  <c r="I39" i="4"/>
  <c r="G39" i="4"/>
  <c r="U38" i="4"/>
  <c r="T38" i="4"/>
  <c r="N38" i="4"/>
  <c r="O38" i="4" s="1"/>
  <c r="M38" i="4"/>
  <c r="K38" i="4"/>
  <c r="I38" i="4"/>
  <c r="G38" i="4"/>
  <c r="U37" i="4"/>
  <c r="T37" i="4"/>
  <c r="N37" i="4"/>
  <c r="O37" i="4" s="1"/>
  <c r="M37" i="4"/>
  <c r="K37" i="4"/>
  <c r="I37" i="4"/>
  <c r="G37" i="4"/>
  <c r="U36" i="4"/>
  <c r="T36" i="4"/>
  <c r="N36" i="4"/>
  <c r="O36" i="4" s="1"/>
  <c r="M36" i="4"/>
  <c r="K36" i="4"/>
  <c r="I36" i="4"/>
  <c r="G36" i="4"/>
  <c r="S35" i="4"/>
  <c r="R35" i="4"/>
  <c r="T35" i="4" s="1"/>
  <c r="Q35" i="4"/>
  <c r="P35" i="4"/>
  <c r="L35" i="4"/>
  <c r="J35" i="4"/>
  <c r="K35" i="4" s="1"/>
  <c r="H35" i="4"/>
  <c r="F35" i="4"/>
  <c r="E35" i="4"/>
  <c r="M35" i="4" s="1"/>
  <c r="D35" i="4"/>
  <c r="I35" i="4" s="1"/>
  <c r="U34" i="4"/>
  <c r="T34" i="4"/>
  <c r="O34" i="4"/>
  <c r="N34" i="4"/>
  <c r="M34" i="4"/>
  <c r="K34" i="4"/>
  <c r="I34" i="4"/>
  <c r="G34" i="4"/>
  <c r="U33" i="4"/>
  <c r="T33" i="4"/>
  <c r="O33" i="4"/>
  <c r="N33" i="4"/>
  <c r="M33" i="4"/>
  <c r="K33" i="4"/>
  <c r="I33" i="4"/>
  <c r="G33" i="4"/>
  <c r="U32" i="4"/>
  <c r="T32" i="4"/>
  <c r="O32" i="4"/>
  <c r="N32" i="4"/>
  <c r="M32" i="4"/>
  <c r="K32" i="4"/>
  <c r="I32" i="4"/>
  <c r="G32" i="4"/>
  <c r="U31" i="4"/>
  <c r="T31" i="4"/>
  <c r="O31" i="4"/>
  <c r="N31" i="4"/>
  <c r="M31" i="4"/>
  <c r="K31" i="4"/>
  <c r="I31" i="4"/>
  <c r="G31" i="4"/>
  <c r="U30" i="4"/>
  <c r="T30" i="4"/>
  <c r="O30" i="4"/>
  <c r="N30" i="4"/>
  <c r="M30" i="4"/>
  <c r="K30" i="4"/>
  <c r="I30" i="4"/>
  <c r="G30" i="4"/>
  <c r="U29" i="4"/>
  <c r="T29" i="4"/>
  <c r="O29" i="4"/>
  <c r="N29" i="4"/>
  <c r="M29" i="4"/>
  <c r="K29" i="4"/>
  <c r="I29" i="4"/>
  <c r="G29" i="4"/>
  <c r="U28" i="4"/>
  <c r="T28" i="4"/>
  <c r="O28" i="4"/>
  <c r="N28" i="4"/>
  <c r="M28" i="4"/>
  <c r="K28" i="4"/>
  <c r="I28" i="4"/>
  <c r="G28" i="4"/>
  <c r="U27" i="4"/>
  <c r="S27" i="4"/>
  <c r="T27" i="4" s="1"/>
  <c r="R27" i="4"/>
  <c r="Q27" i="4"/>
  <c r="P27" i="4"/>
  <c r="L27" i="4"/>
  <c r="K27" i="4"/>
  <c r="J27" i="4"/>
  <c r="H27" i="4"/>
  <c r="N27" i="4" s="1"/>
  <c r="F27" i="4"/>
  <c r="E27" i="4"/>
  <c r="D27" i="4"/>
  <c r="G27" i="4" s="1"/>
  <c r="U26" i="4"/>
  <c r="T26" i="4"/>
  <c r="O26" i="4"/>
  <c r="N26" i="4"/>
  <c r="M26" i="4"/>
  <c r="K26" i="4"/>
  <c r="I26" i="4"/>
  <c r="G26" i="4"/>
  <c r="U25" i="4"/>
  <c r="T25" i="4"/>
  <c r="O25" i="4"/>
  <c r="N25" i="4"/>
  <c r="M25" i="4"/>
  <c r="K25" i="4"/>
  <c r="I25" i="4"/>
  <c r="G25" i="4"/>
  <c r="U24" i="4"/>
  <c r="T24" i="4"/>
  <c r="O24" i="4"/>
  <c r="N24" i="4"/>
  <c r="M24" i="4"/>
  <c r="K24" i="4"/>
  <c r="I24" i="4"/>
  <c r="G24" i="4"/>
  <c r="U23" i="4"/>
  <c r="T23" i="4"/>
  <c r="O23" i="4"/>
  <c r="N23" i="4"/>
  <c r="M23" i="4"/>
  <c r="K23" i="4"/>
  <c r="I23" i="4"/>
  <c r="G23" i="4"/>
  <c r="U22" i="4"/>
  <c r="T22" i="4"/>
  <c r="O22" i="4"/>
  <c r="N22" i="4"/>
  <c r="M22" i="4"/>
  <c r="K22" i="4"/>
  <c r="I22" i="4"/>
  <c r="G22" i="4"/>
  <c r="U21" i="4"/>
  <c r="T21" i="4"/>
  <c r="O21" i="4"/>
  <c r="N21" i="4"/>
  <c r="M21" i="4"/>
  <c r="K21" i="4"/>
  <c r="I21" i="4"/>
  <c r="G21" i="4"/>
  <c r="U20" i="4"/>
  <c r="T20" i="4"/>
  <c r="O20" i="4"/>
  <c r="N20" i="4"/>
  <c r="M20" i="4"/>
  <c r="K20" i="4"/>
  <c r="I20" i="4"/>
  <c r="G20" i="4"/>
  <c r="S19" i="4"/>
  <c r="R19" i="4"/>
  <c r="Q19" i="4"/>
  <c r="P19" i="4"/>
  <c r="N19" i="4"/>
  <c r="L19" i="4"/>
  <c r="J19" i="4"/>
  <c r="H19" i="4"/>
  <c r="F19" i="4"/>
  <c r="G19" i="4" s="1"/>
  <c r="E19" i="4"/>
  <c r="K19" i="4" s="1"/>
  <c r="D19" i="4"/>
  <c r="U18" i="4"/>
  <c r="T18" i="4"/>
  <c r="N18" i="4"/>
  <c r="O18" i="4" s="1"/>
  <c r="M18" i="4"/>
  <c r="K18" i="4"/>
  <c r="I18" i="4"/>
  <c r="G18" i="4"/>
  <c r="U17" i="4"/>
  <c r="T17" i="4"/>
  <c r="N17" i="4"/>
  <c r="O17" i="4" s="1"/>
  <c r="M17" i="4"/>
  <c r="K17" i="4"/>
  <c r="I17" i="4"/>
  <c r="G17" i="4"/>
  <c r="U16" i="4"/>
  <c r="T16" i="4"/>
  <c r="N16" i="4"/>
  <c r="O16" i="4" s="1"/>
  <c r="M16" i="4"/>
  <c r="K16" i="4"/>
  <c r="I16" i="4"/>
  <c r="G16" i="4"/>
  <c r="U15" i="4"/>
  <c r="T15" i="4"/>
  <c r="N15" i="4"/>
  <c r="O15" i="4" s="1"/>
  <c r="M15" i="4"/>
  <c r="K15" i="4"/>
  <c r="I15" i="4"/>
  <c r="G15" i="4"/>
  <c r="U14" i="4"/>
  <c r="T14" i="4"/>
  <c r="N14" i="4"/>
  <c r="O14" i="4" s="1"/>
  <c r="M14" i="4"/>
  <c r="K14" i="4"/>
  <c r="I14" i="4"/>
  <c r="G14" i="4"/>
  <c r="U13" i="4"/>
  <c r="T13" i="4"/>
  <c r="N13" i="4"/>
  <c r="O13" i="4" s="1"/>
  <c r="M13" i="4"/>
  <c r="K13" i="4"/>
  <c r="I13" i="4"/>
  <c r="G13" i="4"/>
  <c r="U12" i="4"/>
  <c r="T12" i="4"/>
  <c r="N12" i="4"/>
  <c r="O12" i="4" s="1"/>
  <c r="M12" i="4"/>
  <c r="K12" i="4"/>
  <c r="I12" i="4"/>
  <c r="G12" i="4"/>
  <c r="U11" i="4"/>
  <c r="T11" i="4"/>
  <c r="N11" i="4"/>
  <c r="O11" i="4" s="1"/>
  <c r="M11" i="4"/>
  <c r="K11" i="4"/>
  <c r="I11" i="4"/>
  <c r="G11" i="4"/>
  <c r="S10" i="4"/>
  <c r="R10" i="4"/>
  <c r="Q10" i="4"/>
  <c r="P10" i="4"/>
  <c r="L10" i="4"/>
  <c r="J10" i="4"/>
  <c r="U10" i="4" s="1"/>
  <c r="H10" i="4"/>
  <c r="I10" i="4" s="1"/>
  <c r="F10" i="4"/>
  <c r="E10" i="4"/>
  <c r="D10" i="4"/>
  <c r="U9" i="4"/>
  <c r="T9" i="4"/>
  <c r="N9" i="4"/>
  <c r="O9" i="4" s="1"/>
  <c r="M9" i="4"/>
  <c r="K9" i="4"/>
  <c r="I9" i="4"/>
  <c r="G9" i="4"/>
  <c r="U8" i="4"/>
  <c r="T8" i="4"/>
  <c r="N8" i="4"/>
  <c r="O8" i="4" s="1"/>
  <c r="M8" i="4"/>
  <c r="K8" i="4"/>
  <c r="I8" i="4"/>
  <c r="G8" i="4"/>
  <c r="S339" i="3"/>
  <c r="R339" i="3"/>
  <c r="T339" i="3" s="1"/>
  <c r="Q339" i="3"/>
  <c r="P339" i="3"/>
  <c r="U339" i="3" s="1"/>
  <c r="L339" i="3"/>
  <c r="J339" i="3"/>
  <c r="H339" i="3"/>
  <c r="F339" i="3"/>
  <c r="N339" i="3" s="1"/>
  <c r="E339" i="3"/>
  <c r="D339" i="3"/>
  <c r="G339" i="3" s="1"/>
  <c r="S338" i="3"/>
  <c r="R338" i="3"/>
  <c r="Q338" i="3"/>
  <c r="P338" i="3"/>
  <c r="L338" i="3"/>
  <c r="J338" i="3"/>
  <c r="K338" i="3" s="1"/>
  <c r="H338" i="3"/>
  <c r="F338" i="3"/>
  <c r="E338" i="3"/>
  <c r="D338" i="3"/>
  <c r="S337" i="3"/>
  <c r="R337" i="3"/>
  <c r="T337" i="3" s="1"/>
  <c r="Q337" i="3"/>
  <c r="P337" i="3"/>
  <c r="L337" i="3"/>
  <c r="J337" i="3"/>
  <c r="I337" i="3"/>
  <c r="H337" i="3"/>
  <c r="F337" i="3"/>
  <c r="E337" i="3"/>
  <c r="D337" i="3"/>
  <c r="G337" i="3" s="1"/>
  <c r="U336" i="3"/>
  <c r="T336" i="3"/>
  <c r="N336" i="3"/>
  <c r="O336" i="3" s="1"/>
  <c r="M336" i="3"/>
  <c r="K336" i="3"/>
  <c r="I336" i="3"/>
  <c r="G336" i="3"/>
  <c r="U335" i="3"/>
  <c r="T335" i="3"/>
  <c r="N335" i="3"/>
  <c r="O335" i="3" s="1"/>
  <c r="M335" i="3"/>
  <c r="K335" i="3"/>
  <c r="I335" i="3"/>
  <c r="G335" i="3"/>
  <c r="U334" i="3"/>
  <c r="T334" i="3"/>
  <c r="O334" i="3"/>
  <c r="N334" i="3"/>
  <c r="M334" i="3"/>
  <c r="K334" i="3"/>
  <c r="I334" i="3"/>
  <c r="G334" i="3"/>
  <c r="U333" i="3"/>
  <c r="T333" i="3"/>
  <c r="O333" i="3"/>
  <c r="N333" i="3"/>
  <c r="M333" i="3"/>
  <c r="K333" i="3"/>
  <c r="I333" i="3"/>
  <c r="G333" i="3"/>
  <c r="S332" i="3"/>
  <c r="T332" i="3" s="1"/>
  <c r="R332" i="3"/>
  <c r="Q332" i="3"/>
  <c r="P332" i="3"/>
  <c r="U332" i="3" s="1"/>
  <c r="L332" i="3"/>
  <c r="J332" i="3"/>
  <c r="K332" i="3" s="1"/>
  <c r="H332" i="3"/>
  <c r="F332" i="3"/>
  <c r="E332" i="3"/>
  <c r="D332" i="3"/>
  <c r="U331" i="3"/>
  <c r="T331" i="3"/>
  <c r="N331" i="3"/>
  <c r="O331" i="3" s="1"/>
  <c r="M331" i="3"/>
  <c r="K331" i="3"/>
  <c r="I331" i="3"/>
  <c r="G331" i="3"/>
  <c r="U330" i="3"/>
  <c r="T330" i="3"/>
  <c r="N330" i="3"/>
  <c r="O330" i="3" s="1"/>
  <c r="M330" i="3"/>
  <c r="K330" i="3"/>
  <c r="I330" i="3"/>
  <c r="G330" i="3"/>
  <c r="U329" i="3"/>
  <c r="T329" i="3"/>
  <c r="N329" i="3"/>
  <c r="O329" i="3" s="1"/>
  <c r="M329" i="3"/>
  <c r="K329" i="3"/>
  <c r="I329" i="3"/>
  <c r="G329" i="3"/>
  <c r="U328" i="3"/>
  <c r="T328" i="3"/>
  <c r="N328" i="3"/>
  <c r="O328" i="3" s="1"/>
  <c r="M328" i="3"/>
  <c r="K328" i="3"/>
  <c r="I328" i="3"/>
  <c r="G328" i="3"/>
  <c r="U327" i="3"/>
  <c r="T327" i="3"/>
  <c r="N327" i="3"/>
  <c r="O327" i="3" s="1"/>
  <c r="M327" i="3"/>
  <c r="K327" i="3"/>
  <c r="I327" i="3"/>
  <c r="G327" i="3"/>
  <c r="U326" i="3"/>
  <c r="T326" i="3"/>
  <c r="N326" i="3"/>
  <c r="O326" i="3" s="1"/>
  <c r="M326" i="3"/>
  <c r="K326" i="3"/>
  <c r="I326" i="3"/>
  <c r="G326" i="3"/>
  <c r="U325" i="3"/>
  <c r="T325" i="3"/>
  <c r="N325" i="3"/>
  <c r="O325" i="3" s="1"/>
  <c r="M325" i="3"/>
  <c r="K325" i="3"/>
  <c r="I325" i="3"/>
  <c r="G325" i="3"/>
  <c r="U324" i="3"/>
  <c r="T324" i="3"/>
  <c r="O324" i="3"/>
  <c r="N324" i="3"/>
  <c r="M324" i="3"/>
  <c r="K324" i="3"/>
  <c r="I324" i="3"/>
  <c r="G324" i="3"/>
  <c r="S323" i="3"/>
  <c r="R323" i="3"/>
  <c r="T323" i="3" s="1"/>
  <c r="Q323" i="3"/>
  <c r="P323" i="3"/>
  <c r="L323" i="3"/>
  <c r="J323" i="3"/>
  <c r="U323" i="3" s="1"/>
  <c r="H323" i="3"/>
  <c r="F323" i="3"/>
  <c r="E323" i="3"/>
  <c r="D323" i="3"/>
  <c r="I323" i="3" s="1"/>
  <c r="U322" i="3"/>
  <c r="T322" i="3"/>
  <c r="N322" i="3"/>
  <c r="O322" i="3" s="1"/>
  <c r="M322" i="3"/>
  <c r="K322" i="3"/>
  <c r="I322" i="3"/>
  <c r="G322" i="3"/>
  <c r="U321" i="3"/>
  <c r="T321" i="3"/>
  <c r="N321" i="3"/>
  <c r="O321" i="3" s="1"/>
  <c r="M321" i="3"/>
  <c r="K321" i="3"/>
  <c r="I321" i="3"/>
  <c r="G321" i="3"/>
  <c r="U320" i="3"/>
  <c r="T320" i="3"/>
  <c r="N320" i="3"/>
  <c r="O320" i="3" s="1"/>
  <c r="M320" i="3"/>
  <c r="K320" i="3"/>
  <c r="I320" i="3"/>
  <c r="G320" i="3"/>
  <c r="U319" i="3"/>
  <c r="T319" i="3"/>
  <c r="N319" i="3"/>
  <c r="O319" i="3" s="1"/>
  <c r="M319" i="3"/>
  <c r="K319" i="3"/>
  <c r="I319" i="3"/>
  <c r="G319" i="3"/>
  <c r="U318" i="3"/>
  <c r="T318" i="3"/>
  <c r="N318" i="3"/>
  <c r="O318" i="3" s="1"/>
  <c r="M318" i="3"/>
  <c r="K318" i="3"/>
  <c r="I318" i="3"/>
  <c r="G318" i="3"/>
  <c r="S317" i="3"/>
  <c r="R317" i="3"/>
  <c r="T317" i="3" s="1"/>
  <c r="Q317" i="3"/>
  <c r="P317" i="3"/>
  <c r="U317" i="3" s="1"/>
  <c r="L317" i="3"/>
  <c r="J317" i="3"/>
  <c r="H317" i="3"/>
  <c r="F317" i="3"/>
  <c r="E317" i="3"/>
  <c r="K317" i="3" s="1"/>
  <c r="D317" i="3"/>
  <c r="U316" i="3"/>
  <c r="T316" i="3"/>
  <c r="N316" i="3"/>
  <c r="O316" i="3" s="1"/>
  <c r="M316" i="3"/>
  <c r="K316" i="3"/>
  <c r="I316" i="3"/>
  <c r="G316" i="3"/>
  <c r="U315" i="3"/>
  <c r="T315" i="3"/>
  <c r="N315" i="3"/>
  <c r="O315" i="3" s="1"/>
  <c r="M315" i="3"/>
  <c r="K315" i="3"/>
  <c r="I315" i="3"/>
  <c r="G315" i="3"/>
  <c r="U314" i="3"/>
  <c r="T314" i="3"/>
  <c r="N314" i="3"/>
  <c r="O314" i="3" s="1"/>
  <c r="M314" i="3"/>
  <c r="K314" i="3"/>
  <c r="I314" i="3"/>
  <c r="G314" i="3"/>
  <c r="U313" i="3"/>
  <c r="T313" i="3"/>
  <c r="N313" i="3"/>
  <c r="O313" i="3" s="1"/>
  <c r="M313" i="3"/>
  <c r="K313" i="3"/>
  <c r="I313" i="3"/>
  <c r="G313" i="3"/>
  <c r="U312" i="3"/>
  <c r="T312" i="3"/>
  <c r="N312" i="3"/>
  <c r="O312" i="3" s="1"/>
  <c r="M312" i="3"/>
  <c r="K312" i="3"/>
  <c r="I312" i="3"/>
  <c r="G312" i="3"/>
  <c r="U311" i="3"/>
  <c r="T311" i="3"/>
  <c r="N311" i="3"/>
  <c r="O311" i="3" s="1"/>
  <c r="M311" i="3"/>
  <c r="K311" i="3"/>
  <c r="I311" i="3"/>
  <c r="G311" i="3"/>
  <c r="S310" i="3"/>
  <c r="R310" i="3"/>
  <c r="T310" i="3" s="1"/>
  <c r="Q310" i="3"/>
  <c r="P310" i="3"/>
  <c r="L310" i="3"/>
  <c r="J310" i="3"/>
  <c r="U310" i="3" s="1"/>
  <c r="H310" i="3"/>
  <c r="F310" i="3"/>
  <c r="E310" i="3"/>
  <c r="D310" i="3"/>
  <c r="G310" i="3" s="1"/>
  <c r="U309" i="3"/>
  <c r="T309" i="3"/>
  <c r="N309" i="3"/>
  <c r="O309" i="3" s="1"/>
  <c r="M309" i="3"/>
  <c r="K309" i="3"/>
  <c r="I309" i="3"/>
  <c r="G309" i="3"/>
  <c r="U308" i="3"/>
  <c r="T308" i="3"/>
  <c r="N308" i="3"/>
  <c r="O308" i="3" s="1"/>
  <c r="M308" i="3"/>
  <c r="K308" i="3"/>
  <c r="I308" i="3"/>
  <c r="G308" i="3"/>
  <c r="U307" i="3"/>
  <c r="T307" i="3"/>
  <c r="N307" i="3"/>
  <c r="O307" i="3" s="1"/>
  <c r="M307" i="3"/>
  <c r="K307" i="3"/>
  <c r="I307" i="3"/>
  <c r="G307" i="3"/>
  <c r="U306" i="3"/>
  <c r="T306" i="3"/>
  <c r="N306" i="3"/>
  <c r="O306" i="3" s="1"/>
  <c r="M306" i="3"/>
  <c r="K306" i="3"/>
  <c r="I306" i="3"/>
  <c r="G306" i="3"/>
  <c r="U305" i="3"/>
  <c r="T305" i="3"/>
  <c r="N305" i="3"/>
  <c r="O305" i="3" s="1"/>
  <c r="M305" i="3"/>
  <c r="K305" i="3"/>
  <c r="I305" i="3"/>
  <c r="G305" i="3"/>
  <c r="U304" i="3"/>
  <c r="T304" i="3"/>
  <c r="O304" i="3"/>
  <c r="N304" i="3"/>
  <c r="M304" i="3"/>
  <c r="K304" i="3"/>
  <c r="I304" i="3"/>
  <c r="G304" i="3"/>
  <c r="S303" i="3"/>
  <c r="R303" i="3"/>
  <c r="T303" i="3" s="1"/>
  <c r="Q303" i="3"/>
  <c r="P303" i="3"/>
  <c r="U303" i="3" s="1"/>
  <c r="L303" i="3"/>
  <c r="K303" i="3"/>
  <c r="J303" i="3"/>
  <c r="H303" i="3"/>
  <c r="F303" i="3"/>
  <c r="N303" i="3" s="1"/>
  <c r="O303" i="3" s="1"/>
  <c r="E303" i="3"/>
  <c r="M303" i="3" s="1"/>
  <c r="D303" i="3"/>
  <c r="I303" i="3" s="1"/>
  <c r="U302" i="3"/>
  <c r="T302" i="3"/>
  <c r="N302" i="3"/>
  <c r="O302" i="3" s="1"/>
  <c r="M302" i="3"/>
  <c r="K302" i="3"/>
  <c r="I302" i="3"/>
  <c r="G302" i="3"/>
  <c r="U299" i="3"/>
  <c r="S299" i="3"/>
  <c r="R299" i="3"/>
  <c r="Q299" i="3"/>
  <c r="P299" i="3"/>
  <c r="L299" i="3"/>
  <c r="M299" i="3" s="1"/>
  <c r="J299" i="3"/>
  <c r="H299" i="3"/>
  <c r="F299" i="3"/>
  <c r="E299" i="3"/>
  <c r="D299" i="3"/>
  <c r="S298" i="3"/>
  <c r="R298" i="3"/>
  <c r="T298" i="3" s="1"/>
  <c r="Q298" i="3"/>
  <c r="P298" i="3"/>
  <c r="U298" i="3" s="1"/>
  <c r="L298" i="3"/>
  <c r="J298" i="3"/>
  <c r="H298" i="3"/>
  <c r="F298" i="3"/>
  <c r="E298" i="3"/>
  <c r="K298" i="3" s="1"/>
  <c r="D298" i="3"/>
  <c r="U297" i="3"/>
  <c r="T297" i="3"/>
  <c r="N297" i="3"/>
  <c r="O297" i="3" s="1"/>
  <c r="M297" i="3"/>
  <c r="K297" i="3"/>
  <c r="I297" i="3"/>
  <c r="G297" i="3"/>
  <c r="U296" i="3"/>
  <c r="T296" i="3"/>
  <c r="O296" i="3"/>
  <c r="N296" i="3"/>
  <c r="M296" i="3"/>
  <c r="K296" i="3"/>
  <c r="I296" i="3"/>
  <c r="G296" i="3"/>
  <c r="U295" i="3"/>
  <c r="T295" i="3"/>
  <c r="O295" i="3"/>
  <c r="N295" i="3"/>
  <c r="M295" i="3"/>
  <c r="K295" i="3"/>
  <c r="I295" i="3"/>
  <c r="G295" i="3"/>
  <c r="U294" i="3"/>
  <c r="T294" i="3"/>
  <c r="O294" i="3"/>
  <c r="N294" i="3"/>
  <c r="M294" i="3"/>
  <c r="K294" i="3"/>
  <c r="I294" i="3"/>
  <c r="G294" i="3"/>
  <c r="U293" i="3"/>
  <c r="T293" i="3"/>
  <c r="N293" i="3"/>
  <c r="O293" i="3" s="1"/>
  <c r="M293" i="3"/>
  <c r="K293" i="3"/>
  <c r="I293" i="3"/>
  <c r="G293" i="3"/>
  <c r="S292" i="3"/>
  <c r="R292" i="3"/>
  <c r="T292" i="3" s="1"/>
  <c r="Q292" i="3"/>
  <c r="P292" i="3"/>
  <c r="L292" i="3"/>
  <c r="M292" i="3" s="1"/>
  <c r="J292" i="3"/>
  <c r="U292" i="3" s="1"/>
  <c r="H292" i="3"/>
  <c r="F292" i="3"/>
  <c r="E292" i="3"/>
  <c r="D292" i="3"/>
  <c r="U291" i="3"/>
  <c r="T291" i="3"/>
  <c r="N291" i="3"/>
  <c r="O291" i="3" s="1"/>
  <c r="M291" i="3"/>
  <c r="K291" i="3"/>
  <c r="I291" i="3"/>
  <c r="G291" i="3"/>
  <c r="U290" i="3"/>
  <c r="T290" i="3"/>
  <c r="N290" i="3"/>
  <c r="O290" i="3" s="1"/>
  <c r="M290" i="3"/>
  <c r="K290" i="3"/>
  <c r="I290" i="3"/>
  <c r="G290" i="3"/>
  <c r="U289" i="3"/>
  <c r="T289" i="3"/>
  <c r="N289" i="3"/>
  <c r="O289" i="3" s="1"/>
  <c r="M289" i="3"/>
  <c r="K289" i="3"/>
  <c r="I289" i="3"/>
  <c r="G289" i="3"/>
  <c r="U288" i="3"/>
  <c r="T288" i="3"/>
  <c r="N288" i="3"/>
  <c r="O288" i="3" s="1"/>
  <c r="M288" i="3"/>
  <c r="K288" i="3"/>
  <c r="I288" i="3"/>
  <c r="G288" i="3"/>
  <c r="U287" i="3"/>
  <c r="T287" i="3"/>
  <c r="O287" i="3"/>
  <c r="N287" i="3"/>
  <c r="M287" i="3"/>
  <c r="K287" i="3"/>
  <c r="I287" i="3"/>
  <c r="G287" i="3"/>
  <c r="U286" i="3"/>
  <c r="T286" i="3"/>
  <c r="N286" i="3"/>
  <c r="O286" i="3" s="1"/>
  <c r="M286" i="3"/>
  <c r="K286" i="3"/>
  <c r="I286" i="3"/>
  <c r="G286" i="3"/>
  <c r="S285" i="3"/>
  <c r="R285" i="3"/>
  <c r="Q285" i="3"/>
  <c r="P285" i="3"/>
  <c r="L285" i="3"/>
  <c r="J285" i="3"/>
  <c r="K285" i="3" s="1"/>
  <c r="H285" i="3"/>
  <c r="F285" i="3"/>
  <c r="N285" i="3" s="1"/>
  <c r="O285" i="3" s="1"/>
  <c r="E285" i="3"/>
  <c r="D285" i="3"/>
  <c r="I285" i="3" s="1"/>
  <c r="U284" i="3"/>
  <c r="T284" i="3"/>
  <c r="N284" i="3"/>
  <c r="O284" i="3" s="1"/>
  <c r="M284" i="3"/>
  <c r="K284" i="3"/>
  <c r="I284" i="3"/>
  <c r="G284" i="3"/>
  <c r="U283" i="3"/>
  <c r="T283" i="3"/>
  <c r="O283" i="3"/>
  <c r="N283" i="3"/>
  <c r="M283" i="3"/>
  <c r="K283" i="3"/>
  <c r="I283" i="3"/>
  <c r="G283" i="3"/>
  <c r="U282" i="3"/>
  <c r="T282" i="3"/>
  <c r="O282" i="3"/>
  <c r="N282" i="3"/>
  <c r="M282" i="3"/>
  <c r="K282" i="3"/>
  <c r="I282" i="3"/>
  <c r="G282" i="3"/>
  <c r="U281" i="3"/>
  <c r="T281" i="3"/>
  <c r="O281" i="3"/>
  <c r="N281" i="3"/>
  <c r="M281" i="3"/>
  <c r="K281" i="3"/>
  <c r="I281" i="3"/>
  <c r="G281" i="3"/>
  <c r="U280" i="3"/>
  <c r="T280" i="3"/>
  <c r="O280" i="3"/>
  <c r="N280" i="3"/>
  <c r="M280" i="3"/>
  <c r="K280" i="3"/>
  <c r="I280" i="3"/>
  <c r="G280" i="3"/>
  <c r="U279" i="3"/>
  <c r="T279" i="3"/>
  <c r="O279" i="3"/>
  <c r="N279" i="3"/>
  <c r="M279" i="3"/>
  <c r="K279" i="3"/>
  <c r="I279" i="3"/>
  <c r="G279" i="3"/>
  <c r="U278" i="3"/>
  <c r="T278" i="3"/>
  <c r="N278" i="3"/>
  <c r="O278" i="3" s="1"/>
  <c r="M278" i="3"/>
  <c r="K278" i="3"/>
  <c r="I278" i="3"/>
  <c r="G278" i="3"/>
  <c r="U277" i="3"/>
  <c r="T277" i="3"/>
  <c r="O277" i="3"/>
  <c r="N277" i="3"/>
  <c r="M277" i="3"/>
  <c r="K277" i="3"/>
  <c r="I277" i="3"/>
  <c r="G277" i="3"/>
  <c r="U276" i="3"/>
  <c r="T276" i="3"/>
  <c r="O276" i="3"/>
  <c r="N276" i="3"/>
  <c r="M276" i="3"/>
  <c r="K276" i="3"/>
  <c r="I276" i="3"/>
  <c r="G276" i="3"/>
  <c r="S275" i="3"/>
  <c r="R275" i="3"/>
  <c r="T275" i="3" s="1"/>
  <c r="Q275" i="3"/>
  <c r="P275" i="3"/>
  <c r="U275" i="3" s="1"/>
  <c r="L275" i="3"/>
  <c r="J275" i="3"/>
  <c r="H275" i="3"/>
  <c r="F275" i="3"/>
  <c r="G275" i="3" s="1"/>
  <c r="E275" i="3"/>
  <c r="D275" i="3"/>
  <c r="U274" i="3"/>
  <c r="T274" i="3"/>
  <c r="N274" i="3"/>
  <c r="O274" i="3" s="1"/>
  <c r="M274" i="3"/>
  <c r="K274" i="3"/>
  <c r="I274" i="3"/>
  <c r="G274" i="3"/>
  <c r="U273" i="3"/>
  <c r="T273" i="3"/>
  <c r="O273" i="3"/>
  <c r="N273" i="3"/>
  <c r="M273" i="3"/>
  <c r="K273" i="3"/>
  <c r="I273" i="3"/>
  <c r="G273" i="3"/>
  <c r="U272" i="3"/>
  <c r="T272" i="3"/>
  <c r="O272" i="3"/>
  <c r="N272" i="3"/>
  <c r="M272" i="3"/>
  <c r="K272" i="3"/>
  <c r="I272" i="3"/>
  <c r="G272" i="3"/>
  <c r="U271" i="3"/>
  <c r="T271" i="3"/>
  <c r="N271" i="3"/>
  <c r="O271" i="3" s="1"/>
  <c r="M271" i="3"/>
  <c r="K271" i="3"/>
  <c r="I271" i="3"/>
  <c r="G271" i="3"/>
  <c r="U270" i="3"/>
  <c r="T270" i="3"/>
  <c r="O270" i="3"/>
  <c r="N270" i="3"/>
  <c r="M270" i="3"/>
  <c r="K270" i="3"/>
  <c r="I270" i="3"/>
  <c r="G270" i="3"/>
  <c r="U269" i="3"/>
  <c r="T269" i="3"/>
  <c r="N269" i="3"/>
  <c r="O269" i="3" s="1"/>
  <c r="M269" i="3"/>
  <c r="K269" i="3"/>
  <c r="I269" i="3"/>
  <c r="G269" i="3"/>
  <c r="U268" i="3"/>
  <c r="T268" i="3"/>
  <c r="N268" i="3"/>
  <c r="O268" i="3" s="1"/>
  <c r="M268" i="3"/>
  <c r="K268" i="3"/>
  <c r="I268" i="3"/>
  <c r="G268" i="3"/>
  <c r="S267" i="3"/>
  <c r="R267" i="3"/>
  <c r="Q267" i="3"/>
  <c r="P267" i="3"/>
  <c r="L267" i="3"/>
  <c r="J267" i="3"/>
  <c r="K267" i="3" s="1"/>
  <c r="H267" i="3"/>
  <c r="F267" i="3"/>
  <c r="E267" i="3"/>
  <c r="D267" i="3"/>
  <c r="G267" i="3" s="1"/>
  <c r="U266" i="3"/>
  <c r="T266" i="3"/>
  <c r="N266" i="3"/>
  <c r="O266" i="3" s="1"/>
  <c r="M266" i="3"/>
  <c r="K266" i="3"/>
  <c r="I266" i="3"/>
  <c r="G266" i="3"/>
  <c r="U265" i="3"/>
  <c r="T265" i="3"/>
  <c r="O265" i="3"/>
  <c r="N265" i="3"/>
  <c r="M265" i="3"/>
  <c r="K265" i="3"/>
  <c r="I265" i="3"/>
  <c r="G265" i="3"/>
  <c r="U264" i="3"/>
  <c r="T264" i="3"/>
  <c r="N264" i="3"/>
  <c r="O264" i="3" s="1"/>
  <c r="M264" i="3"/>
  <c r="K264" i="3"/>
  <c r="I264" i="3"/>
  <c r="G264" i="3"/>
  <c r="U263" i="3"/>
  <c r="T263" i="3"/>
  <c r="N263" i="3"/>
  <c r="O263" i="3" s="1"/>
  <c r="M263" i="3"/>
  <c r="K263" i="3"/>
  <c r="I263" i="3"/>
  <c r="G263" i="3"/>
  <c r="S260" i="3"/>
  <c r="R260" i="3"/>
  <c r="Q260" i="3"/>
  <c r="P260" i="3"/>
  <c r="L260" i="3"/>
  <c r="J260" i="3"/>
  <c r="U260" i="3" s="1"/>
  <c r="H260" i="3"/>
  <c r="F260" i="3"/>
  <c r="E260" i="3"/>
  <c r="M260" i="3" s="1"/>
  <c r="D260" i="3"/>
  <c r="S259" i="3"/>
  <c r="R259" i="3"/>
  <c r="Q259" i="3"/>
  <c r="P259" i="3"/>
  <c r="L259" i="3"/>
  <c r="J259" i="3"/>
  <c r="H259" i="3"/>
  <c r="F259" i="3"/>
  <c r="E259" i="3"/>
  <c r="M259" i="3" s="1"/>
  <c r="D259" i="3"/>
  <c r="I259" i="3" s="1"/>
  <c r="U258" i="3"/>
  <c r="T258" i="3"/>
  <c r="N258" i="3"/>
  <c r="O258" i="3" s="1"/>
  <c r="M258" i="3"/>
  <c r="K258" i="3"/>
  <c r="I258" i="3"/>
  <c r="G258" i="3"/>
  <c r="U257" i="3"/>
  <c r="T257" i="3"/>
  <c r="N257" i="3"/>
  <c r="O257" i="3" s="1"/>
  <c r="M257" i="3"/>
  <c r="K257" i="3"/>
  <c r="I257" i="3"/>
  <c r="G257" i="3"/>
  <c r="U256" i="3"/>
  <c r="T256" i="3"/>
  <c r="O256" i="3"/>
  <c r="N256" i="3"/>
  <c r="M256" i="3"/>
  <c r="K256" i="3"/>
  <c r="I256" i="3"/>
  <c r="G256" i="3"/>
  <c r="U255" i="3"/>
  <c r="T255" i="3"/>
  <c r="N255" i="3"/>
  <c r="O255" i="3" s="1"/>
  <c r="M255" i="3"/>
  <c r="K255" i="3"/>
  <c r="I255" i="3"/>
  <c r="G255" i="3"/>
  <c r="S254" i="3"/>
  <c r="R254" i="3"/>
  <c r="T254" i="3" s="1"/>
  <c r="Q254" i="3"/>
  <c r="P254" i="3"/>
  <c r="L254" i="3"/>
  <c r="J254" i="3"/>
  <c r="U254" i="3" s="1"/>
  <c r="H254" i="3"/>
  <c r="F254" i="3"/>
  <c r="E254" i="3"/>
  <c r="M254" i="3" s="1"/>
  <c r="D254" i="3"/>
  <c r="I254" i="3" s="1"/>
  <c r="U253" i="3"/>
  <c r="T253" i="3"/>
  <c r="N253" i="3"/>
  <c r="O253" i="3" s="1"/>
  <c r="M253" i="3"/>
  <c r="K253" i="3"/>
  <c r="I253" i="3"/>
  <c r="G253" i="3"/>
  <c r="U252" i="3"/>
  <c r="T252" i="3"/>
  <c r="O252" i="3"/>
  <c r="N252" i="3"/>
  <c r="M252" i="3"/>
  <c r="K252" i="3"/>
  <c r="I252" i="3"/>
  <c r="G252" i="3"/>
  <c r="U251" i="3"/>
  <c r="T251" i="3"/>
  <c r="O251" i="3"/>
  <c r="N251" i="3"/>
  <c r="M251" i="3"/>
  <c r="K251" i="3"/>
  <c r="I251" i="3"/>
  <c r="G251" i="3"/>
  <c r="U250" i="3"/>
  <c r="T250" i="3"/>
  <c r="O250" i="3"/>
  <c r="N250" i="3"/>
  <c r="M250" i="3"/>
  <c r="K250" i="3"/>
  <c r="I250" i="3"/>
  <c r="G250" i="3"/>
  <c r="U249" i="3"/>
  <c r="T249" i="3"/>
  <c r="O249" i="3"/>
  <c r="N249" i="3"/>
  <c r="M249" i="3"/>
  <c r="K249" i="3"/>
  <c r="I249" i="3"/>
  <c r="G249" i="3"/>
  <c r="U248" i="3"/>
  <c r="T248" i="3"/>
  <c r="N248" i="3"/>
  <c r="O248" i="3" s="1"/>
  <c r="M248" i="3"/>
  <c r="K248" i="3"/>
  <c r="I248" i="3"/>
  <c r="G248" i="3"/>
  <c r="S247" i="3"/>
  <c r="R247" i="3"/>
  <c r="T247" i="3" s="1"/>
  <c r="Q247" i="3"/>
  <c r="P247" i="3"/>
  <c r="L247" i="3"/>
  <c r="J247" i="3"/>
  <c r="H247" i="3"/>
  <c r="F247" i="3"/>
  <c r="N247" i="3" s="1"/>
  <c r="O247" i="3" s="1"/>
  <c r="E247" i="3"/>
  <c r="D247" i="3"/>
  <c r="I247" i="3" s="1"/>
  <c r="U246" i="3"/>
  <c r="T246" i="3"/>
  <c r="N246" i="3"/>
  <c r="O246" i="3" s="1"/>
  <c r="M246" i="3"/>
  <c r="K246" i="3"/>
  <c r="I246" i="3"/>
  <c r="G246" i="3"/>
  <c r="U245" i="3"/>
  <c r="T245" i="3"/>
  <c r="N245" i="3"/>
  <c r="O245" i="3" s="1"/>
  <c r="M245" i="3"/>
  <c r="K245" i="3"/>
  <c r="I245" i="3"/>
  <c r="G245" i="3"/>
  <c r="U244" i="3"/>
  <c r="T244" i="3"/>
  <c r="O244" i="3"/>
  <c r="N244" i="3"/>
  <c r="M244" i="3"/>
  <c r="K244" i="3"/>
  <c r="I244" i="3"/>
  <c r="G244" i="3"/>
  <c r="U243" i="3"/>
  <c r="T243" i="3"/>
  <c r="N243" i="3"/>
  <c r="O243" i="3" s="1"/>
  <c r="M243" i="3"/>
  <c r="K243" i="3"/>
  <c r="I243" i="3"/>
  <c r="G243" i="3"/>
  <c r="U242" i="3"/>
  <c r="T242" i="3"/>
  <c r="O242" i="3"/>
  <c r="N242" i="3"/>
  <c r="M242" i="3"/>
  <c r="K242" i="3"/>
  <c r="I242" i="3"/>
  <c r="G242" i="3"/>
  <c r="U241" i="3"/>
  <c r="T241" i="3"/>
  <c r="O241" i="3"/>
  <c r="N241" i="3"/>
  <c r="M241" i="3"/>
  <c r="K241" i="3"/>
  <c r="I241" i="3"/>
  <c r="G241" i="3"/>
  <c r="S240" i="3"/>
  <c r="T240" i="3" s="1"/>
  <c r="R240" i="3"/>
  <c r="Q240" i="3"/>
  <c r="P240" i="3"/>
  <c r="U240" i="3" s="1"/>
  <c r="L240" i="3"/>
  <c r="M240" i="3" s="1"/>
  <c r="J240" i="3"/>
  <c r="H240" i="3"/>
  <c r="F240" i="3"/>
  <c r="N240" i="3" s="1"/>
  <c r="E240" i="3"/>
  <c r="D240" i="3"/>
  <c r="U239" i="3"/>
  <c r="T239" i="3"/>
  <c r="O239" i="3"/>
  <c r="N239" i="3"/>
  <c r="M239" i="3"/>
  <c r="K239" i="3"/>
  <c r="I239" i="3"/>
  <c r="G239" i="3"/>
  <c r="U238" i="3"/>
  <c r="T238" i="3"/>
  <c r="N238" i="3"/>
  <c r="O238" i="3" s="1"/>
  <c r="M238" i="3"/>
  <c r="K238" i="3"/>
  <c r="I238" i="3"/>
  <c r="G238" i="3"/>
  <c r="U237" i="3"/>
  <c r="T237" i="3"/>
  <c r="O237" i="3"/>
  <c r="N237" i="3"/>
  <c r="M237" i="3"/>
  <c r="K237" i="3"/>
  <c r="I237" i="3"/>
  <c r="G237" i="3"/>
  <c r="U236" i="3"/>
  <c r="T236" i="3"/>
  <c r="N236" i="3"/>
  <c r="O236" i="3" s="1"/>
  <c r="M236" i="3"/>
  <c r="K236" i="3"/>
  <c r="I236" i="3"/>
  <c r="G236" i="3"/>
  <c r="U235" i="3"/>
  <c r="T235" i="3"/>
  <c r="N235" i="3"/>
  <c r="O235" i="3" s="1"/>
  <c r="M235" i="3"/>
  <c r="K235" i="3"/>
  <c r="I235" i="3"/>
  <c r="G235" i="3"/>
  <c r="U234" i="3"/>
  <c r="T234" i="3"/>
  <c r="N234" i="3"/>
  <c r="O234" i="3" s="1"/>
  <c r="M234" i="3"/>
  <c r="K234" i="3"/>
  <c r="I234" i="3"/>
  <c r="G234" i="3"/>
  <c r="S231" i="3"/>
  <c r="R231" i="3"/>
  <c r="Q231" i="3"/>
  <c r="P231" i="3"/>
  <c r="U231" i="3" s="1"/>
  <c r="L231" i="3"/>
  <c r="J231" i="3"/>
  <c r="H231" i="3"/>
  <c r="N231" i="3" s="1"/>
  <c r="O231" i="3" s="1"/>
  <c r="F231" i="3"/>
  <c r="E231" i="3"/>
  <c r="K231" i="3" s="1"/>
  <c r="D231" i="3"/>
  <c r="G231" i="3" s="1"/>
  <c r="S230" i="3"/>
  <c r="R230" i="3"/>
  <c r="Q230" i="3"/>
  <c r="P230" i="3"/>
  <c r="U230" i="3" s="1"/>
  <c r="L230" i="3"/>
  <c r="J230" i="3"/>
  <c r="H230" i="3"/>
  <c r="I230" i="3" s="1"/>
  <c r="F230" i="3"/>
  <c r="G230" i="3" s="1"/>
  <c r="E230" i="3"/>
  <c r="D230" i="3"/>
  <c r="U229" i="3"/>
  <c r="T229" i="3"/>
  <c r="N229" i="3"/>
  <c r="O229" i="3" s="1"/>
  <c r="M229" i="3"/>
  <c r="K229" i="3"/>
  <c r="I229" i="3"/>
  <c r="G229" i="3"/>
  <c r="U228" i="3"/>
  <c r="T228" i="3"/>
  <c r="N228" i="3"/>
  <c r="O228" i="3" s="1"/>
  <c r="M228" i="3"/>
  <c r="K228" i="3"/>
  <c r="I228" i="3"/>
  <c r="G228" i="3"/>
  <c r="U227" i="3"/>
  <c r="T227" i="3"/>
  <c r="N227" i="3"/>
  <c r="O227" i="3" s="1"/>
  <c r="M227" i="3"/>
  <c r="K227" i="3"/>
  <c r="I227" i="3"/>
  <c r="G227" i="3"/>
  <c r="U226" i="3"/>
  <c r="T226" i="3"/>
  <c r="N226" i="3"/>
  <c r="O226" i="3" s="1"/>
  <c r="M226" i="3"/>
  <c r="K226" i="3"/>
  <c r="I226" i="3"/>
  <c r="G226" i="3"/>
  <c r="U225" i="3"/>
  <c r="T225" i="3"/>
  <c r="N225" i="3"/>
  <c r="O225" i="3" s="1"/>
  <c r="M225" i="3"/>
  <c r="K225" i="3"/>
  <c r="I225" i="3"/>
  <c r="G225" i="3"/>
  <c r="S224" i="3"/>
  <c r="R224" i="3"/>
  <c r="T224" i="3" s="1"/>
  <c r="Q224" i="3"/>
  <c r="P224" i="3"/>
  <c r="U224" i="3" s="1"/>
  <c r="L224" i="3"/>
  <c r="J224" i="3"/>
  <c r="H224" i="3"/>
  <c r="F224" i="3"/>
  <c r="E224" i="3"/>
  <c r="M224" i="3" s="1"/>
  <c r="D224" i="3"/>
  <c r="U223" i="3"/>
  <c r="T223" i="3"/>
  <c r="N223" i="3"/>
  <c r="O223" i="3" s="1"/>
  <c r="M223" i="3"/>
  <c r="K223" i="3"/>
  <c r="I223" i="3"/>
  <c r="G223" i="3"/>
  <c r="U222" i="3"/>
  <c r="T222" i="3"/>
  <c r="N222" i="3"/>
  <c r="O222" i="3" s="1"/>
  <c r="M222" i="3"/>
  <c r="K222" i="3"/>
  <c r="I222" i="3"/>
  <c r="G222" i="3"/>
  <c r="U221" i="3"/>
  <c r="T221" i="3"/>
  <c r="N221" i="3"/>
  <c r="O221" i="3" s="1"/>
  <c r="M221" i="3"/>
  <c r="K221" i="3"/>
  <c r="I221" i="3"/>
  <c r="G221" i="3"/>
  <c r="U220" i="3"/>
  <c r="T220" i="3"/>
  <c r="O220" i="3"/>
  <c r="N220" i="3"/>
  <c r="M220" i="3"/>
  <c r="K220" i="3"/>
  <c r="I220" i="3"/>
  <c r="G220" i="3"/>
  <c r="U219" i="3"/>
  <c r="T219" i="3"/>
  <c r="N219" i="3"/>
  <c r="O219" i="3" s="1"/>
  <c r="M219" i="3"/>
  <c r="K219" i="3"/>
  <c r="I219" i="3"/>
  <c r="G219" i="3"/>
  <c r="U218" i="3"/>
  <c r="T218" i="3"/>
  <c r="N218" i="3"/>
  <c r="O218" i="3" s="1"/>
  <c r="M218" i="3"/>
  <c r="K218" i="3"/>
  <c r="I218" i="3"/>
  <c r="G218" i="3"/>
  <c r="U217" i="3"/>
  <c r="T217" i="3"/>
  <c r="O217" i="3"/>
  <c r="N217" i="3"/>
  <c r="M217" i="3"/>
  <c r="K217" i="3"/>
  <c r="I217" i="3"/>
  <c r="G217" i="3"/>
  <c r="S216" i="3"/>
  <c r="R216" i="3"/>
  <c r="Q216" i="3"/>
  <c r="P216" i="3"/>
  <c r="L216" i="3"/>
  <c r="J216" i="3"/>
  <c r="U216" i="3" s="1"/>
  <c r="H216" i="3"/>
  <c r="F216" i="3"/>
  <c r="N216" i="3" s="1"/>
  <c r="E216" i="3"/>
  <c r="D216" i="3"/>
  <c r="I216" i="3" s="1"/>
  <c r="U215" i="3"/>
  <c r="T215" i="3"/>
  <c r="O215" i="3"/>
  <c r="N215" i="3"/>
  <c r="M215" i="3"/>
  <c r="K215" i="3"/>
  <c r="I215" i="3"/>
  <c r="G215" i="3"/>
  <c r="U214" i="3"/>
  <c r="T214" i="3"/>
  <c r="O214" i="3"/>
  <c r="N214" i="3"/>
  <c r="M214" i="3"/>
  <c r="K214" i="3"/>
  <c r="I214" i="3"/>
  <c r="G214" i="3"/>
  <c r="U213" i="3"/>
  <c r="T213" i="3"/>
  <c r="O213" i="3"/>
  <c r="N213" i="3"/>
  <c r="M213" i="3"/>
  <c r="K213" i="3"/>
  <c r="I213" i="3"/>
  <c r="G213" i="3"/>
  <c r="U212" i="3"/>
  <c r="T212" i="3"/>
  <c r="O212" i="3"/>
  <c r="N212" i="3"/>
  <c r="M212" i="3"/>
  <c r="K212" i="3"/>
  <c r="I212" i="3"/>
  <c r="G212" i="3"/>
  <c r="U211" i="3"/>
  <c r="T211" i="3"/>
  <c r="O211" i="3"/>
  <c r="N211" i="3"/>
  <c r="M211" i="3"/>
  <c r="K211" i="3"/>
  <c r="I211" i="3"/>
  <c r="G211" i="3"/>
  <c r="U210" i="3"/>
  <c r="T210" i="3"/>
  <c r="O210" i="3"/>
  <c r="N210" i="3"/>
  <c r="M210" i="3"/>
  <c r="K210" i="3"/>
  <c r="I210" i="3"/>
  <c r="G210" i="3"/>
  <c r="U209" i="3"/>
  <c r="T209" i="3"/>
  <c r="O209" i="3"/>
  <c r="N209" i="3"/>
  <c r="M209" i="3"/>
  <c r="K209" i="3"/>
  <c r="I209" i="3"/>
  <c r="G209" i="3"/>
  <c r="U208" i="3"/>
  <c r="T208" i="3"/>
  <c r="O208" i="3"/>
  <c r="N208" i="3"/>
  <c r="M208" i="3"/>
  <c r="K208" i="3"/>
  <c r="I208" i="3"/>
  <c r="G208" i="3"/>
  <c r="S205" i="3"/>
  <c r="T205" i="3" s="1"/>
  <c r="R205" i="3"/>
  <c r="Q205" i="3"/>
  <c r="P205" i="3"/>
  <c r="U205" i="3" s="1"/>
  <c r="L205" i="3"/>
  <c r="K205" i="3"/>
  <c r="J205" i="3"/>
  <c r="H205" i="3"/>
  <c r="F205" i="3"/>
  <c r="E205" i="3"/>
  <c r="D205" i="3"/>
  <c r="S204" i="3"/>
  <c r="R204" i="3"/>
  <c r="Q204" i="3"/>
  <c r="P204" i="3"/>
  <c r="L204" i="3"/>
  <c r="M204" i="3" s="1"/>
  <c r="J204" i="3"/>
  <c r="H204" i="3"/>
  <c r="F204" i="3"/>
  <c r="E204" i="3"/>
  <c r="D204" i="3"/>
  <c r="U203" i="3"/>
  <c r="T203" i="3"/>
  <c r="O203" i="3"/>
  <c r="N203" i="3"/>
  <c r="M203" i="3"/>
  <c r="K203" i="3"/>
  <c r="I203" i="3"/>
  <c r="G203" i="3"/>
  <c r="U202" i="3"/>
  <c r="T202" i="3"/>
  <c r="O202" i="3"/>
  <c r="N202" i="3"/>
  <c r="M202" i="3"/>
  <c r="K202" i="3"/>
  <c r="I202" i="3"/>
  <c r="G202" i="3"/>
  <c r="U201" i="3"/>
  <c r="T201" i="3"/>
  <c r="N201" i="3"/>
  <c r="O201" i="3" s="1"/>
  <c r="M201" i="3"/>
  <c r="K201" i="3"/>
  <c r="I201" i="3"/>
  <c r="G201" i="3"/>
  <c r="U200" i="3"/>
  <c r="T200" i="3"/>
  <c r="N200" i="3"/>
  <c r="O200" i="3" s="1"/>
  <c r="M200" i="3"/>
  <c r="K200" i="3"/>
  <c r="I200" i="3"/>
  <c r="G200" i="3"/>
  <c r="U199" i="3"/>
  <c r="T199" i="3"/>
  <c r="O199" i="3"/>
  <c r="N199" i="3"/>
  <c r="M199" i="3"/>
  <c r="K199" i="3"/>
  <c r="I199" i="3"/>
  <c r="G199" i="3"/>
  <c r="S198" i="3"/>
  <c r="R198" i="3"/>
  <c r="T198" i="3" s="1"/>
  <c r="Q198" i="3"/>
  <c r="P198" i="3"/>
  <c r="L198" i="3"/>
  <c r="J198" i="3"/>
  <c r="H198" i="3"/>
  <c r="I198" i="3" s="1"/>
  <c r="G198" i="3"/>
  <c r="F198" i="3"/>
  <c r="E198" i="3"/>
  <c r="M198" i="3" s="1"/>
  <c r="D198" i="3"/>
  <c r="U197" i="3"/>
  <c r="T197" i="3"/>
  <c r="O197" i="3"/>
  <c r="N197" i="3"/>
  <c r="M197" i="3"/>
  <c r="K197" i="3"/>
  <c r="I197" i="3"/>
  <c r="G197" i="3"/>
  <c r="U196" i="3"/>
  <c r="T196" i="3"/>
  <c r="N196" i="3"/>
  <c r="O196" i="3" s="1"/>
  <c r="M196" i="3"/>
  <c r="K196" i="3"/>
  <c r="I196" i="3"/>
  <c r="G196" i="3"/>
  <c r="U195" i="3"/>
  <c r="T195" i="3"/>
  <c r="N195" i="3"/>
  <c r="O195" i="3" s="1"/>
  <c r="M195" i="3"/>
  <c r="K195" i="3"/>
  <c r="I195" i="3"/>
  <c r="G195" i="3"/>
  <c r="U194" i="3"/>
  <c r="T194" i="3"/>
  <c r="N194" i="3"/>
  <c r="O194" i="3" s="1"/>
  <c r="M194" i="3"/>
  <c r="K194" i="3"/>
  <c r="I194" i="3"/>
  <c r="G194" i="3"/>
  <c r="U193" i="3"/>
  <c r="T193" i="3"/>
  <c r="N193" i="3"/>
  <c r="O193" i="3" s="1"/>
  <c r="M193" i="3"/>
  <c r="K193" i="3"/>
  <c r="I193" i="3"/>
  <c r="G193" i="3"/>
  <c r="U192" i="3"/>
  <c r="T192" i="3"/>
  <c r="N192" i="3"/>
  <c r="O192" i="3" s="1"/>
  <c r="M192" i="3"/>
  <c r="K192" i="3"/>
  <c r="I192" i="3"/>
  <c r="G192" i="3"/>
  <c r="S191" i="3"/>
  <c r="R191" i="3"/>
  <c r="Q191" i="3"/>
  <c r="P191" i="3"/>
  <c r="L191" i="3"/>
  <c r="J191" i="3"/>
  <c r="H191" i="3"/>
  <c r="F191" i="3"/>
  <c r="N191" i="3" s="1"/>
  <c r="E191" i="3"/>
  <c r="D191" i="3"/>
  <c r="I191" i="3" s="1"/>
  <c r="U190" i="3"/>
  <c r="T190" i="3"/>
  <c r="O190" i="3"/>
  <c r="N190" i="3"/>
  <c r="M190" i="3"/>
  <c r="K190" i="3"/>
  <c r="I190" i="3"/>
  <c r="G190" i="3"/>
  <c r="U189" i="3"/>
  <c r="T189" i="3"/>
  <c r="O189" i="3"/>
  <c r="N189" i="3"/>
  <c r="M189" i="3"/>
  <c r="K189" i="3"/>
  <c r="I189" i="3"/>
  <c r="G189" i="3"/>
  <c r="U188" i="3"/>
  <c r="T188" i="3"/>
  <c r="O188" i="3"/>
  <c r="N188" i="3"/>
  <c r="M188" i="3"/>
  <c r="K188" i="3"/>
  <c r="I188" i="3"/>
  <c r="G188" i="3"/>
  <c r="U187" i="3"/>
  <c r="T187" i="3"/>
  <c r="O187" i="3"/>
  <c r="N187" i="3"/>
  <c r="M187" i="3"/>
  <c r="K187" i="3"/>
  <c r="I187" i="3"/>
  <c r="G187" i="3"/>
  <c r="U186" i="3"/>
  <c r="T186" i="3"/>
  <c r="O186" i="3"/>
  <c r="N186" i="3"/>
  <c r="M186" i="3"/>
  <c r="K186" i="3"/>
  <c r="I186" i="3"/>
  <c r="G186" i="3"/>
  <c r="S185" i="3"/>
  <c r="R185" i="3"/>
  <c r="Q185" i="3"/>
  <c r="P185" i="3"/>
  <c r="U185" i="3" s="1"/>
  <c r="L185" i="3"/>
  <c r="M185" i="3" s="1"/>
  <c r="J185" i="3"/>
  <c r="H185" i="3"/>
  <c r="F185" i="3"/>
  <c r="E185" i="3"/>
  <c r="K185" i="3" s="1"/>
  <c r="D185" i="3"/>
  <c r="U184" i="3"/>
  <c r="T184" i="3"/>
  <c r="N184" i="3"/>
  <c r="O184" i="3" s="1"/>
  <c r="M184" i="3"/>
  <c r="K184" i="3"/>
  <c r="I184" i="3"/>
  <c r="G184" i="3"/>
  <c r="U183" i="3"/>
  <c r="T183" i="3"/>
  <c r="N183" i="3"/>
  <c r="O183" i="3" s="1"/>
  <c r="M183" i="3"/>
  <c r="K183" i="3"/>
  <c r="I183" i="3"/>
  <c r="G183" i="3"/>
  <c r="U182" i="3"/>
  <c r="T182" i="3"/>
  <c r="O182" i="3"/>
  <c r="N182" i="3"/>
  <c r="M182" i="3"/>
  <c r="K182" i="3"/>
  <c r="I182" i="3"/>
  <c r="G182" i="3"/>
  <c r="U181" i="3"/>
  <c r="T181" i="3"/>
  <c r="N181" i="3"/>
  <c r="O181" i="3" s="1"/>
  <c r="M181" i="3"/>
  <c r="K181" i="3"/>
  <c r="I181" i="3"/>
  <c r="G181" i="3"/>
  <c r="U180" i="3"/>
  <c r="T180" i="3"/>
  <c r="N180" i="3"/>
  <c r="O180" i="3" s="1"/>
  <c r="M180" i="3"/>
  <c r="K180" i="3"/>
  <c r="I180" i="3"/>
  <c r="G180" i="3"/>
  <c r="S179" i="3"/>
  <c r="R179" i="3"/>
  <c r="Q179" i="3"/>
  <c r="P179" i="3"/>
  <c r="L179" i="3"/>
  <c r="M179" i="3" s="1"/>
  <c r="J179" i="3"/>
  <c r="H179" i="3"/>
  <c r="F179" i="3"/>
  <c r="G179" i="3" s="1"/>
  <c r="E179" i="3"/>
  <c r="D179" i="3"/>
  <c r="U178" i="3"/>
  <c r="T178" i="3"/>
  <c r="N178" i="3"/>
  <c r="O178" i="3" s="1"/>
  <c r="M178" i="3"/>
  <c r="K178" i="3"/>
  <c r="I178" i="3"/>
  <c r="G178" i="3"/>
  <c r="U177" i="3"/>
  <c r="T177" i="3"/>
  <c r="O177" i="3"/>
  <c r="N177" i="3"/>
  <c r="M177" i="3"/>
  <c r="K177" i="3"/>
  <c r="I177" i="3"/>
  <c r="G177" i="3"/>
  <c r="U176" i="3"/>
  <c r="T176" i="3"/>
  <c r="N176" i="3"/>
  <c r="O176" i="3" s="1"/>
  <c r="M176" i="3"/>
  <c r="K176" i="3"/>
  <c r="I176" i="3"/>
  <c r="G176" i="3"/>
  <c r="U175" i="3"/>
  <c r="T175" i="3"/>
  <c r="N175" i="3"/>
  <c r="O175" i="3" s="1"/>
  <c r="M175" i="3"/>
  <c r="K175" i="3"/>
  <c r="I175" i="3"/>
  <c r="G175" i="3"/>
  <c r="U174" i="3"/>
  <c r="T174" i="3"/>
  <c r="N174" i="3"/>
  <c r="O174" i="3" s="1"/>
  <c r="M174" i="3"/>
  <c r="K174" i="3"/>
  <c r="I174" i="3"/>
  <c r="G174" i="3"/>
  <c r="U173" i="3"/>
  <c r="T173" i="3"/>
  <c r="N173" i="3"/>
  <c r="O173" i="3" s="1"/>
  <c r="M173" i="3"/>
  <c r="K173" i="3"/>
  <c r="I173" i="3"/>
  <c r="G173" i="3"/>
  <c r="S170" i="3"/>
  <c r="T170" i="3" s="1"/>
  <c r="R170" i="3"/>
  <c r="Q170" i="3"/>
  <c r="P170" i="3"/>
  <c r="L170" i="3"/>
  <c r="J170" i="3"/>
  <c r="K170" i="3" s="1"/>
  <c r="H170" i="3"/>
  <c r="F170" i="3"/>
  <c r="E170" i="3"/>
  <c r="D170" i="3"/>
  <c r="G170" i="3" s="1"/>
  <c r="S169" i="3"/>
  <c r="R169" i="3"/>
  <c r="Q169" i="3"/>
  <c r="P169" i="3"/>
  <c r="L169" i="3"/>
  <c r="M169" i="3" s="1"/>
  <c r="J169" i="3"/>
  <c r="H169" i="3"/>
  <c r="F169" i="3"/>
  <c r="E169" i="3"/>
  <c r="D169" i="3"/>
  <c r="U168" i="3"/>
  <c r="T168" i="3"/>
  <c r="O168" i="3"/>
  <c r="N168" i="3"/>
  <c r="M168" i="3"/>
  <c r="K168" i="3"/>
  <c r="I168" i="3"/>
  <c r="G168" i="3"/>
  <c r="U167" i="3"/>
  <c r="T167" i="3"/>
  <c r="O167" i="3"/>
  <c r="N167" i="3"/>
  <c r="M167" i="3"/>
  <c r="K167" i="3"/>
  <c r="I167" i="3"/>
  <c r="G167" i="3"/>
  <c r="U166" i="3"/>
  <c r="T166" i="3"/>
  <c r="O166" i="3"/>
  <c r="N166" i="3"/>
  <c r="M166" i="3"/>
  <c r="K166" i="3"/>
  <c r="I166" i="3"/>
  <c r="G166" i="3"/>
  <c r="U165" i="3"/>
  <c r="T165" i="3"/>
  <c r="O165" i="3"/>
  <c r="N165" i="3"/>
  <c r="M165" i="3"/>
  <c r="K165" i="3"/>
  <c r="I165" i="3"/>
  <c r="G165" i="3"/>
  <c r="U164" i="3"/>
  <c r="T164" i="3"/>
  <c r="O164" i="3"/>
  <c r="N164" i="3"/>
  <c r="M164" i="3"/>
  <c r="K164" i="3"/>
  <c r="I164" i="3"/>
  <c r="G164" i="3"/>
  <c r="S163" i="3"/>
  <c r="R163" i="3"/>
  <c r="Q163" i="3"/>
  <c r="P163" i="3"/>
  <c r="N163" i="3"/>
  <c r="L163" i="3"/>
  <c r="M163" i="3" s="1"/>
  <c r="J163" i="3"/>
  <c r="U163" i="3" s="1"/>
  <c r="H163" i="3"/>
  <c r="F163" i="3"/>
  <c r="E163" i="3"/>
  <c r="D163" i="3"/>
  <c r="I163" i="3" s="1"/>
  <c r="U162" i="3"/>
  <c r="T162" i="3"/>
  <c r="N162" i="3"/>
  <c r="O162" i="3" s="1"/>
  <c r="M162" i="3"/>
  <c r="K162" i="3"/>
  <c r="I162" i="3"/>
  <c r="G162" i="3"/>
  <c r="U161" i="3"/>
  <c r="T161" i="3"/>
  <c r="O161" i="3"/>
  <c r="N161" i="3"/>
  <c r="M161" i="3"/>
  <c r="K161" i="3"/>
  <c r="I161" i="3"/>
  <c r="G161" i="3"/>
  <c r="U160" i="3"/>
  <c r="T160" i="3"/>
  <c r="O160" i="3"/>
  <c r="N160" i="3"/>
  <c r="M160" i="3"/>
  <c r="K160" i="3"/>
  <c r="I160" i="3"/>
  <c r="G160" i="3"/>
  <c r="U159" i="3"/>
  <c r="T159" i="3"/>
  <c r="N159" i="3"/>
  <c r="O159" i="3" s="1"/>
  <c r="M159" i="3"/>
  <c r="K159" i="3"/>
  <c r="I159" i="3"/>
  <c r="G159" i="3"/>
  <c r="U158" i="3"/>
  <c r="T158" i="3"/>
  <c r="O158" i="3"/>
  <c r="N158" i="3"/>
  <c r="M158" i="3"/>
  <c r="K158" i="3"/>
  <c r="I158" i="3"/>
  <c r="G158" i="3"/>
  <c r="S157" i="3"/>
  <c r="R157" i="3"/>
  <c r="T157" i="3" s="1"/>
  <c r="Q157" i="3"/>
  <c r="P157" i="3"/>
  <c r="L157" i="3"/>
  <c r="M157" i="3" s="1"/>
  <c r="J157" i="3"/>
  <c r="U157" i="3" s="1"/>
  <c r="H157" i="3"/>
  <c r="F157" i="3"/>
  <c r="E157" i="3"/>
  <c r="D157" i="3"/>
  <c r="G157" i="3" s="1"/>
  <c r="U156" i="3"/>
  <c r="T156" i="3"/>
  <c r="N156" i="3"/>
  <c r="O156" i="3" s="1"/>
  <c r="M156" i="3"/>
  <c r="K156" i="3"/>
  <c r="I156" i="3"/>
  <c r="G156" i="3"/>
  <c r="U155" i="3"/>
  <c r="T155" i="3"/>
  <c r="N155" i="3"/>
  <c r="O155" i="3" s="1"/>
  <c r="M155" i="3"/>
  <c r="K155" i="3"/>
  <c r="I155" i="3"/>
  <c r="G155" i="3"/>
  <c r="U154" i="3"/>
  <c r="T154" i="3"/>
  <c r="N154" i="3"/>
  <c r="O154" i="3" s="1"/>
  <c r="M154" i="3"/>
  <c r="K154" i="3"/>
  <c r="I154" i="3"/>
  <c r="G154" i="3"/>
  <c r="U153" i="3"/>
  <c r="T153" i="3"/>
  <c r="N153" i="3"/>
  <c r="O153" i="3" s="1"/>
  <c r="M153" i="3"/>
  <c r="K153" i="3"/>
  <c r="I153" i="3"/>
  <c r="G153" i="3"/>
  <c r="U152" i="3"/>
  <c r="T152" i="3"/>
  <c r="N152" i="3"/>
  <c r="O152" i="3" s="1"/>
  <c r="M152" i="3"/>
  <c r="K152" i="3"/>
  <c r="I152" i="3"/>
  <c r="G152" i="3"/>
  <c r="U151" i="3"/>
  <c r="T151" i="3"/>
  <c r="O151" i="3"/>
  <c r="N151" i="3"/>
  <c r="M151" i="3"/>
  <c r="K151" i="3"/>
  <c r="I151" i="3"/>
  <c r="G151" i="3"/>
  <c r="S150" i="3"/>
  <c r="T150" i="3" s="1"/>
  <c r="R150" i="3"/>
  <c r="Q150" i="3"/>
  <c r="P150" i="3"/>
  <c r="L150" i="3"/>
  <c r="J150" i="3"/>
  <c r="H150" i="3"/>
  <c r="I150" i="3" s="1"/>
  <c r="G150" i="3"/>
  <c r="F150" i="3"/>
  <c r="E150" i="3"/>
  <c r="D150" i="3"/>
  <c r="U149" i="3"/>
  <c r="T149" i="3"/>
  <c r="O149" i="3"/>
  <c r="N149" i="3"/>
  <c r="M149" i="3"/>
  <c r="K149" i="3"/>
  <c r="I149" i="3"/>
  <c r="G149" i="3"/>
  <c r="U148" i="3"/>
  <c r="T148" i="3"/>
  <c r="O148" i="3"/>
  <c r="N148" i="3"/>
  <c r="M148" i="3"/>
  <c r="K148" i="3"/>
  <c r="I148" i="3"/>
  <c r="G148" i="3"/>
  <c r="U147" i="3"/>
  <c r="T147" i="3"/>
  <c r="O147" i="3"/>
  <c r="N147" i="3"/>
  <c r="M147" i="3"/>
  <c r="K147" i="3"/>
  <c r="I147" i="3"/>
  <c r="G147" i="3"/>
  <c r="U146" i="3"/>
  <c r="T146" i="3"/>
  <c r="N146" i="3"/>
  <c r="O146" i="3" s="1"/>
  <c r="M146" i="3"/>
  <c r="K146" i="3"/>
  <c r="I146" i="3"/>
  <c r="G146" i="3"/>
  <c r="U145" i="3"/>
  <c r="T145" i="3"/>
  <c r="N145" i="3"/>
  <c r="O145" i="3" s="1"/>
  <c r="M145" i="3"/>
  <c r="K145" i="3"/>
  <c r="I145" i="3"/>
  <c r="G145" i="3"/>
  <c r="S144" i="3"/>
  <c r="R144" i="3"/>
  <c r="Q144" i="3"/>
  <c r="P144" i="3"/>
  <c r="L144" i="3"/>
  <c r="J144" i="3"/>
  <c r="I144" i="3"/>
  <c r="H144" i="3"/>
  <c r="F144" i="3"/>
  <c r="N144" i="3" s="1"/>
  <c r="E144" i="3"/>
  <c r="D144" i="3"/>
  <c r="G144" i="3" s="1"/>
  <c r="U143" i="3"/>
  <c r="T143" i="3"/>
  <c r="N143" i="3"/>
  <c r="O143" i="3" s="1"/>
  <c r="M143" i="3"/>
  <c r="K143" i="3"/>
  <c r="I143" i="3"/>
  <c r="G143" i="3"/>
  <c r="U142" i="3"/>
  <c r="T142" i="3"/>
  <c r="N142" i="3"/>
  <c r="O142" i="3" s="1"/>
  <c r="M142" i="3"/>
  <c r="K142" i="3"/>
  <c r="I142" i="3"/>
  <c r="G142" i="3"/>
  <c r="U141" i="3"/>
  <c r="T141" i="3"/>
  <c r="O141" i="3"/>
  <c r="N141" i="3"/>
  <c r="M141" i="3"/>
  <c r="K141" i="3"/>
  <c r="I141" i="3"/>
  <c r="G141" i="3"/>
  <c r="U140" i="3"/>
  <c r="T140" i="3"/>
  <c r="N140" i="3"/>
  <c r="O140" i="3" s="1"/>
  <c r="M140" i="3"/>
  <c r="K140" i="3"/>
  <c r="I140" i="3"/>
  <c r="G140" i="3"/>
  <c r="U139" i="3"/>
  <c r="T139" i="3"/>
  <c r="O139" i="3"/>
  <c r="N139" i="3"/>
  <c r="M139" i="3"/>
  <c r="K139" i="3"/>
  <c r="I139" i="3"/>
  <c r="G139" i="3"/>
  <c r="U138" i="3"/>
  <c r="T138" i="3"/>
  <c r="O138" i="3"/>
  <c r="N138" i="3"/>
  <c r="M138" i="3"/>
  <c r="K138" i="3"/>
  <c r="I138" i="3"/>
  <c r="G138" i="3"/>
  <c r="U137" i="3"/>
  <c r="S137" i="3"/>
  <c r="T137" i="3" s="1"/>
  <c r="R137" i="3"/>
  <c r="Q137" i="3"/>
  <c r="P137" i="3"/>
  <c r="L137" i="3"/>
  <c r="M137" i="3" s="1"/>
  <c r="J137" i="3"/>
  <c r="K137" i="3" s="1"/>
  <c r="H137" i="3"/>
  <c r="N137" i="3" s="1"/>
  <c r="F137" i="3"/>
  <c r="E137" i="3"/>
  <c r="D137" i="3"/>
  <c r="G137" i="3" s="1"/>
  <c r="U136" i="3"/>
  <c r="T136" i="3"/>
  <c r="O136" i="3"/>
  <c r="N136" i="3"/>
  <c r="M136" i="3"/>
  <c r="K136" i="3"/>
  <c r="I136" i="3"/>
  <c r="G136" i="3"/>
  <c r="U135" i="3"/>
  <c r="T135" i="3"/>
  <c r="O135" i="3"/>
  <c r="N135" i="3"/>
  <c r="M135" i="3"/>
  <c r="K135" i="3"/>
  <c r="I135" i="3"/>
  <c r="G135" i="3"/>
  <c r="U134" i="3"/>
  <c r="T134" i="3"/>
  <c r="N134" i="3"/>
  <c r="O134" i="3" s="1"/>
  <c r="M134" i="3"/>
  <c r="K134" i="3"/>
  <c r="I134" i="3"/>
  <c r="G134" i="3"/>
  <c r="U133" i="3"/>
  <c r="T133" i="3"/>
  <c r="N133" i="3"/>
  <c r="O133" i="3" s="1"/>
  <c r="M133" i="3"/>
  <c r="K133" i="3"/>
  <c r="I133" i="3"/>
  <c r="G133" i="3"/>
  <c r="S132" i="3"/>
  <c r="R132" i="3"/>
  <c r="T132" i="3" s="1"/>
  <c r="Q132" i="3"/>
  <c r="P132" i="3"/>
  <c r="L132" i="3"/>
  <c r="M132" i="3" s="1"/>
  <c r="J132" i="3"/>
  <c r="I132" i="3"/>
  <c r="H132" i="3"/>
  <c r="F132" i="3"/>
  <c r="N132" i="3" s="1"/>
  <c r="O132" i="3" s="1"/>
  <c r="E132" i="3"/>
  <c r="D132" i="3"/>
  <c r="G132" i="3" s="1"/>
  <c r="U131" i="3"/>
  <c r="T131" i="3"/>
  <c r="O131" i="3"/>
  <c r="N131" i="3"/>
  <c r="M131" i="3"/>
  <c r="K131" i="3"/>
  <c r="I131" i="3"/>
  <c r="G131" i="3"/>
  <c r="U130" i="3"/>
  <c r="T130" i="3"/>
  <c r="O130" i="3"/>
  <c r="N130" i="3"/>
  <c r="M130" i="3"/>
  <c r="K130" i="3"/>
  <c r="I130" i="3"/>
  <c r="G130" i="3"/>
  <c r="U129" i="3"/>
  <c r="T129" i="3"/>
  <c r="O129" i="3"/>
  <c r="N129" i="3"/>
  <c r="M129" i="3"/>
  <c r="K129" i="3"/>
  <c r="I129" i="3"/>
  <c r="G129" i="3"/>
  <c r="U128" i="3"/>
  <c r="T128" i="3"/>
  <c r="O128" i="3"/>
  <c r="N128" i="3"/>
  <c r="M128" i="3"/>
  <c r="K128" i="3"/>
  <c r="I128" i="3"/>
  <c r="G128" i="3"/>
  <c r="U127" i="3"/>
  <c r="T127" i="3"/>
  <c r="O127" i="3"/>
  <c r="N127" i="3"/>
  <c r="M127" i="3"/>
  <c r="K127" i="3"/>
  <c r="I127" i="3"/>
  <c r="G127" i="3"/>
  <c r="S126" i="3"/>
  <c r="R126" i="3"/>
  <c r="Q126" i="3"/>
  <c r="P126" i="3"/>
  <c r="L126" i="3"/>
  <c r="J126" i="3"/>
  <c r="K126" i="3" s="1"/>
  <c r="H126" i="3"/>
  <c r="G126" i="3"/>
  <c r="F126" i="3"/>
  <c r="E126" i="3"/>
  <c r="D126" i="3"/>
  <c r="I126" i="3" s="1"/>
  <c r="U125" i="3"/>
  <c r="T125" i="3"/>
  <c r="O125" i="3"/>
  <c r="N125" i="3"/>
  <c r="M125" i="3"/>
  <c r="K125" i="3"/>
  <c r="I125" i="3"/>
  <c r="G125" i="3"/>
  <c r="U124" i="3"/>
  <c r="T124" i="3"/>
  <c r="N124" i="3"/>
  <c r="O124" i="3" s="1"/>
  <c r="M124" i="3"/>
  <c r="K124" i="3"/>
  <c r="I124" i="3"/>
  <c r="G124" i="3"/>
  <c r="U123" i="3"/>
  <c r="T123" i="3"/>
  <c r="N123" i="3"/>
  <c r="O123" i="3" s="1"/>
  <c r="M123" i="3"/>
  <c r="K123" i="3"/>
  <c r="I123" i="3"/>
  <c r="G123" i="3"/>
  <c r="U122" i="3"/>
  <c r="T122" i="3"/>
  <c r="N122" i="3"/>
  <c r="O122" i="3" s="1"/>
  <c r="M122" i="3"/>
  <c r="K122" i="3"/>
  <c r="I122" i="3"/>
  <c r="G122" i="3"/>
  <c r="S121" i="3"/>
  <c r="R121" i="3"/>
  <c r="Q121" i="3"/>
  <c r="P121" i="3"/>
  <c r="L121" i="3"/>
  <c r="M121" i="3" s="1"/>
  <c r="J121" i="3"/>
  <c r="K121" i="3" s="1"/>
  <c r="H121" i="3"/>
  <c r="F121" i="3"/>
  <c r="E121" i="3"/>
  <c r="D121" i="3"/>
  <c r="G121" i="3" s="1"/>
  <c r="U120" i="3"/>
  <c r="T120" i="3"/>
  <c r="N120" i="3"/>
  <c r="O120" i="3" s="1"/>
  <c r="M120" i="3"/>
  <c r="K120" i="3"/>
  <c r="I120" i="3"/>
  <c r="G120" i="3"/>
  <c r="U119" i="3"/>
  <c r="T119" i="3"/>
  <c r="O119" i="3"/>
  <c r="N119" i="3"/>
  <c r="M119" i="3"/>
  <c r="K119" i="3"/>
  <c r="I119" i="3"/>
  <c r="G119" i="3"/>
  <c r="U118" i="3"/>
  <c r="T118" i="3"/>
  <c r="O118" i="3"/>
  <c r="N118" i="3"/>
  <c r="M118" i="3"/>
  <c r="K118" i="3"/>
  <c r="I118" i="3"/>
  <c r="G118" i="3"/>
  <c r="U117" i="3"/>
  <c r="T117" i="3"/>
  <c r="O117" i="3"/>
  <c r="N117" i="3"/>
  <c r="M117" i="3"/>
  <c r="K117" i="3"/>
  <c r="I117" i="3"/>
  <c r="G117" i="3"/>
  <c r="U116" i="3"/>
  <c r="T116" i="3"/>
  <c r="O116" i="3"/>
  <c r="N116" i="3"/>
  <c r="M116" i="3"/>
  <c r="K116" i="3"/>
  <c r="I116" i="3"/>
  <c r="G116" i="3"/>
  <c r="U115" i="3"/>
  <c r="T115" i="3"/>
  <c r="O115" i="3"/>
  <c r="N115" i="3"/>
  <c r="M115" i="3"/>
  <c r="K115" i="3"/>
  <c r="I115" i="3"/>
  <c r="G115" i="3"/>
  <c r="U114" i="3"/>
  <c r="T114" i="3"/>
  <c r="N114" i="3"/>
  <c r="O114" i="3" s="1"/>
  <c r="M114" i="3"/>
  <c r="K114" i="3"/>
  <c r="I114" i="3"/>
  <c r="G114" i="3"/>
  <c r="U113" i="3"/>
  <c r="T113" i="3"/>
  <c r="O113" i="3"/>
  <c r="N113" i="3"/>
  <c r="M113" i="3"/>
  <c r="K113" i="3"/>
  <c r="I113" i="3"/>
  <c r="G113" i="3"/>
  <c r="S112" i="3"/>
  <c r="R112" i="3"/>
  <c r="Q112" i="3"/>
  <c r="P112" i="3"/>
  <c r="U112" i="3" s="1"/>
  <c r="L112" i="3"/>
  <c r="J112" i="3"/>
  <c r="H112" i="3"/>
  <c r="F112" i="3"/>
  <c r="E112" i="3"/>
  <c r="K112" i="3" s="1"/>
  <c r="D112" i="3"/>
  <c r="G112" i="3" s="1"/>
  <c r="U111" i="3"/>
  <c r="T111" i="3"/>
  <c r="N111" i="3"/>
  <c r="O111" i="3" s="1"/>
  <c r="M111" i="3"/>
  <c r="K111" i="3"/>
  <c r="I111" i="3"/>
  <c r="G111" i="3"/>
  <c r="U110" i="3"/>
  <c r="T110" i="3"/>
  <c r="N110" i="3"/>
  <c r="O110" i="3" s="1"/>
  <c r="M110" i="3"/>
  <c r="K110" i="3"/>
  <c r="I110" i="3"/>
  <c r="G110" i="3"/>
  <c r="U109" i="3"/>
  <c r="T109" i="3"/>
  <c r="O109" i="3"/>
  <c r="N109" i="3"/>
  <c r="M109" i="3"/>
  <c r="K109" i="3"/>
  <c r="I109" i="3"/>
  <c r="G109" i="3"/>
  <c r="U108" i="3"/>
  <c r="T108" i="3"/>
  <c r="N108" i="3"/>
  <c r="O108" i="3" s="1"/>
  <c r="M108" i="3"/>
  <c r="K108" i="3"/>
  <c r="I108" i="3"/>
  <c r="G108" i="3"/>
  <c r="U107" i="3"/>
  <c r="T107" i="3"/>
  <c r="N107" i="3"/>
  <c r="O107" i="3" s="1"/>
  <c r="M107" i="3"/>
  <c r="K107" i="3"/>
  <c r="I107" i="3"/>
  <c r="G107" i="3"/>
  <c r="S106" i="3"/>
  <c r="R106" i="3"/>
  <c r="T106" i="3" s="1"/>
  <c r="Q106" i="3"/>
  <c r="P106" i="3"/>
  <c r="U106" i="3" s="1"/>
  <c r="L106" i="3"/>
  <c r="J106" i="3"/>
  <c r="K106" i="3" s="1"/>
  <c r="H106" i="3"/>
  <c r="F106" i="3"/>
  <c r="G106" i="3" s="1"/>
  <c r="E106" i="3"/>
  <c r="D106" i="3"/>
  <c r="U105" i="3"/>
  <c r="T105" i="3"/>
  <c r="N105" i="3"/>
  <c r="O105" i="3" s="1"/>
  <c r="M105" i="3"/>
  <c r="K105" i="3"/>
  <c r="I105" i="3"/>
  <c r="G105" i="3"/>
  <c r="S102" i="3"/>
  <c r="R102" i="3"/>
  <c r="T102" i="3" s="1"/>
  <c r="Q102" i="3"/>
  <c r="P102" i="3"/>
  <c r="U102" i="3" s="1"/>
  <c r="L102" i="3"/>
  <c r="J102" i="3"/>
  <c r="H102" i="3"/>
  <c r="F102" i="3"/>
  <c r="E102" i="3"/>
  <c r="D102" i="3"/>
  <c r="S101" i="3"/>
  <c r="R101" i="3"/>
  <c r="T101" i="3" s="1"/>
  <c r="Q101" i="3"/>
  <c r="P101" i="3"/>
  <c r="L101" i="3"/>
  <c r="J101" i="3"/>
  <c r="U101" i="3" s="1"/>
  <c r="H101" i="3"/>
  <c r="F101" i="3"/>
  <c r="N101" i="3" s="1"/>
  <c r="E101" i="3"/>
  <c r="D101" i="3"/>
  <c r="G101" i="3" s="1"/>
  <c r="U100" i="3"/>
  <c r="T100" i="3"/>
  <c r="O100" i="3"/>
  <c r="N100" i="3"/>
  <c r="M100" i="3"/>
  <c r="K100" i="3"/>
  <c r="I100" i="3"/>
  <c r="G100" i="3"/>
  <c r="U99" i="3"/>
  <c r="T99" i="3"/>
  <c r="O99" i="3"/>
  <c r="N99" i="3"/>
  <c r="M99" i="3"/>
  <c r="K99" i="3"/>
  <c r="I99" i="3"/>
  <c r="G99" i="3"/>
  <c r="U98" i="3"/>
  <c r="T98" i="3"/>
  <c r="O98" i="3"/>
  <c r="N98" i="3"/>
  <c r="M98" i="3"/>
  <c r="K98" i="3"/>
  <c r="I98" i="3"/>
  <c r="G98" i="3"/>
  <c r="U97" i="3"/>
  <c r="T97" i="3"/>
  <c r="O97" i="3"/>
  <c r="N97" i="3"/>
  <c r="M97" i="3"/>
  <c r="K97" i="3"/>
  <c r="I97" i="3"/>
  <c r="G97" i="3"/>
  <c r="S96" i="3"/>
  <c r="R96" i="3"/>
  <c r="T96" i="3" s="1"/>
  <c r="Q96" i="3"/>
  <c r="P96" i="3"/>
  <c r="L96" i="3"/>
  <c r="J96" i="3"/>
  <c r="H96" i="3"/>
  <c r="F96" i="3"/>
  <c r="E96" i="3"/>
  <c r="D96" i="3"/>
  <c r="I96" i="3" s="1"/>
  <c r="U95" i="3"/>
  <c r="T95" i="3"/>
  <c r="N95" i="3"/>
  <c r="O95" i="3" s="1"/>
  <c r="M95" i="3"/>
  <c r="K95" i="3"/>
  <c r="I95" i="3"/>
  <c r="G95" i="3"/>
  <c r="U94" i="3"/>
  <c r="T94" i="3"/>
  <c r="N94" i="3"/>
  <c r="O94" i="3" s="1"/>
  <c r="M94" i="3"/>
  <c r="K94" i="3"/>
  <c r="I94" i="3"/>
  <c r="G94" i="3"/>
  <c r="U93" i="3"/>
  <c r="T93" i="3"/>
  <c r="O93" i="3"/>
  <c r="N93" i="3"/>
  <c r="M93" i="3"/>
  <c r="K93" i="3"/>
  <c r="I93" i="3"/>
  <c r="G93" i="3"/>
  <c r="U92" i="3"/>
  <c r="T92" i="3"/>
  <c r="N92" i="3"/>
  <c r="O92" i="3" s="1"/>
  <c r="M92" i="3"/>
  <c r="K92" i="3"/>
  <c r="I92" i="3"/>
  <c r="G92" i="3"/>
  <c r="S91" i="3"/>
  <c r="R91" i="3"/>
  <c r="Q91" i="3"/>
  <c r="P91" i="3"/>
  <c r="L91" i="3"/>
  <c r="J91" i="3"/>
  <c r="K91" i="3" s="1"/>
  <c r="H91" i="3"/>
  <c r="I91" i="3" s="1"/>
  <c r="F91" i="3"/>
  <c r="G91" i="3" s="1"/>
  <c r="E91" i="3"/>
  <c r="M91" i="3" s="1"/>
  <c r="D91" i="3"/>
  <c r="U90" i="3"/>
  <c r="T90" i="3"/>
  <c r="N90" i="3"/>
  <c r="O90" i="3" s="1"/>
  <c r="M90" i="3"/>
  <c r="K90" i="3"/>
  <c r="I90" i="3"/>
  <c r="G90" i="3"/>
  <c r="U89" i="3"/>
  <c r="T89" i="3"/>
  <c r="N89" i="3"/>
  <c r="O89" i="3" s="1"/>
  <c r="M89" i="3"/>
  <c r="K89" i="3"/>
  <c r="I89" i="3"/>
  <c r="G89" i="3"/>
  <c r="U88" i="3"/>
  <c r="T88" i="3"/>
  <c r="N88" i="3"/>
  <c r="O88" i="3" s="1"/>
  <c r="M88" i="3"/>
  <c r="K88" i="3"/>
  <c r="I88" i="3"/>
  <c r="G88" i="3"/>
  <c r="S85" i="3"/>
  <c r="R85" i="3"/>
  <c r="Q85" i="3"/>
  <c r="P85" i="3"/>
  <c r="U85" i="3" s="1"/>
  <c r="L85" i="3"/>
  <c r="J85" i="3"/>
  <c r="H85" i="3"/>
  <c r="F85" i="3"/>
  <c r="E85" i="3"/>
  <c r="M85" i="3" s="1"/>
  <c r="D85" i="3"/>
  <c r="S84" i="3"/>
  <c r="R84" i="3"/>
  <c r="T84" i="3" s="1"/>
  <c r="Q84" i="3"/>
  <c r="P84" i="3"/>
  <c r="L84" i="3"/>
  <c r="J84" i="3"/>
  <c r="H84" i="3"/>
  <c r="F84" i="3"/>
  <c r="E84" i="3"/>
  <c r="D84" i="3"/>
  <c r="G84" i="3" s="1"/>
  <c r="U83" i="3"/>
  <c r="T83" i="3"/>
  <c r="O83" i="3"/>
  <c r="N83" i="3"/>
  <c r="M83" i="3"/>
  <c r="K83" i="3"/>
  <c r="I83" i="3"/>
  <c r="G83" i="3"/>
  <c r="U82" i="3"/>
  <c r="T82" i="3"/>
  <c r="N82" i="3"/>
  <c r="O82" i="3" s="1"/>
  <c r="M82" i="3"/>
  <c r="K82" i="3"/>
  <c r="I82" i="3"/>
  <c r="G82" i="3"/>
  <c r="U81" i="3"/>
  <c r="T81" i="3"/>
  <c r="O81" i="3"/>
  <c r="N81" i="3"/>
  <c r="M81" i="3"/>
  <c r="K81" i="3"/>
  <c r="I81" i="3"/>
  <c r="G81" i="3"/>
  <c r="U80" i="3"/>
  <c r="T80" i="3"/>
  <c r="O80" i="3"/>
  <c r="N80" i="3"/>
  <c r="M80" i="3"/>
  <c r="K80" i="3"/>
  <c r="I80" i="3"/>
  <c r="G80" i="3"/>
  <c r="U79" i="3"/>
  <c r="T79" i="3"/>
  <c r="N79" i="3"/>
  <c r="O79" i="3" s="1"/>
  <c r="M79" i="3"/>
  <c r="K79" i="3"/>
  <c r="I79" i="3"/>
  <c r="G79" i="3"/>
  <c r="T78" i="3"/>
  <c r="S78" i="3"/>
  <c r="R78" i="3"/>
  <c r="Q78" i="3"/>
  <c r="P78" i="3"/>
  <c r="U78" i="3" s="1"/>
  <c r="L78" i="3"/>
  <c r="J78" i="3"/>
  <c r="H78" i="3"/>
  <c r="F78" i="3"/>
  <c r="N78" i="3" s="1"/>
  <c r="O78" i="3" s="1"/>
  <c r="E78" i="3"/>
  <c r="D78" i="3"/>
  <c r="I78" i="3" s="1"/>
  <c r="U77" i="3"/>
  <c r="T77" i="3"/>
  <c r="O77" i="3"/>
  <c r="N77" i="3"/>
  <c r="M77" i="3"/>
  <c r="K77" i="3"/>
  <c r="I77" i="3"/>
  <c r="G77" i="3"/>
  <c r="U76" i="3"/>
  <c r="T76" i="3"/>
  <c r="N76" i="3"/>
  <c r="O76" i="3" s="1"/>
  <c r="M76" i="3"/>
  <c r="K76" i="3"/>
  <c r="I76" i="3"/>
  <c r="G76" i="3"/>
  <c r="U75" i="3"/>
  <c r="T75" i="3"/>
  <c r="N75" i="3"/>
  <c r="O75" i="3" s="1"/>
  <c r="M75" i="3"/>
  <c r="K75" i="3"/>
  <c r="I75" i="3"/>
  <c r="G75" i="3"/>
  <c r="U74" i="3"/>
  <c r="T74" i="3"/>
  <c r="N74" i="3"/>
  <c r="O74" i="3" s="1"/>
  <c r="M74" i="3"/>
  <c r="K74" i="3"/>
  <c r="I74" i="3"/>
  <c r="G74" i="3"/>
  <c r="U73" i="3"/>
  <c r="T73" i="3"/>
  <c r="O73" i="3"/>
  <c r="N73" i="3"/>
  <c r="M73" i="3"/>
  <c r="K73" i="3"/>
  <c r="I73" i="3"/>
  <c r="G73" i="3"/>
  <c r="U72" i="3"/>
  <c r="T72" i="3"/>
  <c r="N72" i="3"/>
  <c r="O72" i="3" s="1"/>
  <c r="M72" i="3"/>
  <c r="K72" i="3"/>
  <c r="I72" i="3"/>
  <c r="G72" i="3"/>
  <c r="U71" i="3"/>
  <c r="T71" i="3"/>
  <c r="N71" i="3"/>
  <c r="O71" i="3" s="1"/>
  <c r="M71" i="3"/>
  <c r="K71" i="3"/>
  <c r="I71" i="3"/>
  <c r="G71" i="3"/>
  <c r="S70" i="3"/>
  <c r="R70" i="3"/>
  <c r="Q70" i="3"/>
  <c r="P70" i="3"/>
  <c r="L70" i="3"/>
  <c r="J70" i="3"/>
  <c r="K70" i="3" s="1"/>
  <c r="H70" i="3"/>
  <c r="I70" i="3" s="1"/>
  <c r="F70" i="3"/>
  <c r="G70" i="3" s="1"/>
  <c r="E70" i="3"/>
  <c r="M70" i="3" s="1"/>
  <c r="D70" i="3"/>
  <c r="U69" i="3"/>
  <c r="T69" i="3"/>
  <c r="O69" i="3"/>
  <c r="N69" i="3"/>
  <c r="M69" i="3"/>
  <c r="K69" i="3"/>
  <c r="I69" i="3"/>
  <c r="G69" i="3"/>
  <c r="U68" i="3"/>
  <c r="T68" i="3"/>
  <c r="O68" i="3"/>
  <c r="N68" i="3"/>
  <c r="M68" i="3"/>
  <c r="K68" i="3"/>
  <c r="I68" i="3"/>
  <c r="G68" i="3"/>
  <c r="U67" i="3"/>
  <c r="T67" i="3"/>
  <c r="N67" i="3"/>
  <c r="O67" i="3" s="1"/>
  <c r="M67" i="3"/>
  <c r="K67" i="3"/>
  <c r="I67" i="3"/>
  <c r="G67" i="3"/>
  <c r="U66" i="3"/>
  <c r="T66" i="3"/>
  <c r="O66" i="3"/>
  <c r="N66" i="3"/>
  <c r="M66" i="3"/>
  <c r="K66" i="3"/>
  <c r="I66" i="3"/>
  <c r="G66" i="3"/>
  <c r="U65" i="3"/>
  <c r="T65" i="3"/>
  <c r="N65" i="3"/>
  <c r="O65" i="3" s="1"/>
  <c r="M65" i="3"/>
  <c r="K65" i="3"/>
  <c r="I65" i="3"/>
  <c r="G65" i="3"/>
  <c r="U64" i="3"/>
  <c r="T64" i="3"/>
  <c r="N64" i="3"/>
  <c r="O64" i="3" s="1"/>
  <c r="M64" i="3"/>
  <c r="K64" i="3"/>
  <c r="I64" i="3"/>
  <c r="G64" i="3"/>
  <c r="S63" i="3"/>
  <c r="R63" i="3"/>
  <c r="Q63" i="3"/>
  <c r="P63" i="3"/>
  <c r="U63" i="3" s="1"/>
  <c r="L63" i="3"/>
  <c r="J63" i="3"/>
  <c r="H63" i="3"/>
  <c r="F63" i="3"/>
  <c r="N63" i="3" s="1"/>
  <c r="E63" i="3"/>
  <c r="M63" i="3" s="1"/>
  <c r="D63" i="3"/>
  <c r="U62" i="3"/>
  <c r="T62" i="3"/>
  <c r="O62" i="3"/>
  <c r="N62" i="3"/>
  <c r="M62" i="3"/>
  <c r="K62" i="3"/>
  <c r="I62" i="3"/>
  <c r="G62" i="3"/>
  <c r="U61" i="3"/>
  <c r="T61" i="3"/>
  <c r="N61" i="3"/>
  <c r="O61" i="3" s="1"/>
  <c r="M61" i="3"/>
  <c r="K61" i="3"/>
  <c r="I61" i="3"/>
  <c r="G61" i="3"/>
  <c r="U60" i="3"/>
  <c r="T60" i="3"/>
  <c r="O60" i="3"/>
  <c r="N60" i="3"/>
  <c r="M60" i="3"/>
  <c r="K60" i="3"/>
  <c r="I60" i="3"/>
  <c r="G60" i="3"/>
  <c r="U59" i="3"/>
  <c r="T59" i="3"/>
  <c r="N59" i="3"/>
  <c r="O59" i="3" s="1"/>
  <c r="M59" i="3"/>
  <c r="K59" i="3"/>
  <c r="I59" i="3"/>
  <c r="G59" i="3"/>
  <c r="U58" i="3"/>
  <c r="S58" i="3"/>
  <c r="R58" i="3"/>
  <c r="T58" i="3" s="1"/>
  <c r="Q58" i="3"/>
  <c r="P58" i="3"/>
  <c r="L58" i="3"/>
  <c r="J58" i="3"/>
  <c r="H58" i="3"/>
  <c r="F58" i="3"/>
  <c r="N58" i="3" s="1"/>
  <c r="E58" i="3"/>
  <c r="O58" i="3" s="1"/>
  <c r="D58" i="3"/>
  <c r="G58" i="3" s="1"/>
  <c r="U57" i="3"/>
  <c r="T57" i="3"/>
  <c r="O57" i="3"/>
  <c r="N57" i="3"/>
  <c r="M57" i="3"/>
  <c r="K57" i="3"/>
  <c r="I57" i="3"/>
  <c r="G57" i="3"/>
  <c r="T54" i="3"/>
  <c r="S54" i="3"/>
  <c r="R54" i="3"/>
  <c r="Q54" i="3"/>
  <c r="P54" i="3"/>
  <c r="U54" i="3" s="1"/>
  <c r="L54" i="3"/>
  <c r="J54" i="3"/>
  <c r="H54" i="3"/>
  <c r="F54" i="3"/>
  <c r="N54" i="3" s="1"/>
  <c r="O54" i="3" s="1"/>
  <c r="E54" i="3"/>
  <c r="D54" i="3"/>
  <c r="I54" i="3" s="1"/>
  <c r="S53" i="3"/>
  <c r="R53" i="3"/>
  <c r="T53" i="3" s="1"/>
  <c r="Q53" i="3"/>
  <c r="P53" i="3"/>
  <c r="L53" i="3"/>
  <c r="J53" i="3"/>
  <c r="K53" i="3" s="1"/>
  <c r="H53" i="3"/>
  <c r="F53" i="3"/>
  <c r="E53" i="3"/>
  <c r="M53" i="3" s="1"/>
  <c r="D53" i="3"/>
  <c r="U52" i="3"/>
  <c r="T52" i="3"/>
  <c r="N52" i="3"/>
  <c r="O52" i="3" s="1"/>
  <c r="M52" i="3"/>
  <c r="K52" i="3"/>
  <c r="I52" i="3"/>
  <c r="G52" i="3"/>
  <c r="U51" i="3"/>
  <c r="T51" i="3"/>
  <c r="N51" i="3"/>
  <c r="O51" i="3" s="1"/>
  <c r="M51" i="3"/>
  <c r="K51" i="3"/>
  <c r="I51" i="3"/>
  <c r="G51" i="3"/>
  <c r="U50" i="3"/>
  <c r="T50" i="3"/>
  <c r="N50" i="3"/>
  <c r="O50" i="3" s="1"/>
  <c r="M50" i="3"/>
  <c r="K50" i="3"/>
  <c r="I50" i="3"/>
  <c r="G50" i="3"/>
  <c r="U49" i="3"/>
  <c r="T49" i="3"/>
  <c r="N49" i="3"/>
  <c r="O49" i="3" s="1"/>
  <c r="M49" i="3"/>
  <c r="K49" i="3"/>
  <c r="I49" i="3"/>
  <c r="G49" i="3"/>
  <c r="U48" i="3"/>
  <c r="T48" i="3"/>
  <c r="N48" i="3"/>
  <c r="O48" i="3" s="1"/>
  <c r="M48" i="3"/>
  <c r="K48" i="3"/>
  <c r="I48" i="3"/>
  <c r="G48" i="3"/>
  <c r="S47" i="3"/>
  <c r="R47" i="3"/>
  <c r="Q47" i="3"/>
  <c r="P47" i="3"/>
  <c r="L47" i="3"/>
  <c r="J47" i="3"/>
  <c r="H47" i="3"/>
  <c r="F47" i="3"/>
  <c r="E47" i="3"/>
  <c r="M47" i="3" s="1"/>
  <c r="D47" i="3"/>
  <c r="U46" i="3"/>
  <c r="T46" i="3"/>
  <c r="N46" i="3"/>
  <c r="O46" i="3" s="1"/>
  <c r="M46" i="3"/>
  <c r="K46" i="3"/>
  <c r="I46" i="3"/>
  <c r="G46" i="3"/>
  <c r="U45" i="3"/>
  <c r="T45" i="3"/>
  <c r="N45" i="3"/>
  <c r="O45" i="3" s="1"/>
  <c r="M45" i="3"/>
  <c r="K45" i="3"/>
  <c r="I45" i="3"/>
  <c r="G45" i="3"/>
  <c r="U44" i="3"/>
  <c r="T44" i="3"/>
  <c r="N44" i="3"/>
  <c r="O44" i="3" s="1"/>
  <c r="M44" i="3"/>
  <c r="K44" i="3"/>
  <c r="I44" i="3"/>
  <c r="G44" i="3"/>
  <c r="U43" i="3"/>
  <c r="T43" i="3"/>
  <c r="N43" i="3"/>
  <c r="O43" i="3" s="1"/>
  <c r="M43" i="3"/>
  <c r="K43" i="3"/>
  <c r="I43" i="3"/>
  <c r="G43" i="3"/>
  <c r="U42" i="3"/>
  <c r="T42" i="3"/>
  <c r="O42" i="3"/>
  <c r="N42" i="3"/>
  <c r="M42" i="3"/>
  <c r="K42" i="3"/>
  <c r="I42" i="3"/>
  <c r="G42" i="3"/>
  <c r="U41" i="3"/>
  <c r="T41" i="3"/>
  <c r="N41" i="3"/>
  <c r="O41" i="3" s="1"/>
  <c r="M41" i="3"/>
  <c r="K41" i="3"/>
  <c r="I41" i="3"/>
  <c r="G41" i="3"/>
  <c r="S40" i="3"/>
  <c r="R40" i="3"/>
  <c r="Q40" i="3"/>
  <c r="P40" i="3"/>
  <c r="L40" i="3"/>
  <c r="J40" i="3"/>
  <c r="H40" i="3"/>
  <c r="F40" i="3"/>
  <c r="E40" i="3"/>
  <c r="D40" i="3"/>
  <c r="U39" i="3"/>
  <c r="T39" i="3"/>
  <c r="N39" i="3"/>
  <c r="O39" i="3" s="1"/>
  <c r="M39" i="3"/>
  <c r="K39" i="3"/>
  <c r="I39" i="3"/>
  <c r="G39" i="3"/>
  <c r="U38" i="3"/>
  <c r="T38" i="3"/>
  <c r="N38" i="3"/>
  <c r="O38" i="3" s="1"/>
  <c r="M38" i="3"/>
  <c r="K38" i="3"/>
  <c r="I38" i="3"/>
  <c r="G38" i="3"/>
  <c r="U37" i="3"/>
  <c r="T37" i="3"/>
  <c r="N37" i="3"/>
  <c r="O37" i="3" s="1"/>
  <c r="M37" i="3"/>
  <c r="K37" i="3"/>
  <c r="I37" i="3"/>
  <c r="G37" i="3"/>
  <c r="U36" i="3"/>
  <c r="T36" i="3"/>
  <c r="O36" i="3"/>
  <c r="N36" i="3"/>
  <c r="M36" i="3"/>
  <c r="K36" i="3"/>
  <c r="I36" i="3"/>
  <c r="G36" i="3"/>
  <c r="S35" i="3"/>
  <c r="T35" i="3" s="1"/>
  <c r="R35" i="3"/>
  <c r="Q35" i="3"/>
  <c r="P35" i="3"/>
  <c r="U35" i="3" s="1"/>
  <c r="L35" i="3"/>
  <c r="J35" i="3"/>
  <c r="H35" i="3"/>
  <c r="F35" i="3"/>
  <c r="N35" i="3" s="1"/>
  <c r="E35" i="3"/>
  <c r="M35" i="3" s="1"/>
  <c r="D35" i="3"/>
  <c r="U34" i="3"/>
  <c r="T34" i="3"/>
  <c r="N34" i="3"/>
  <c r="O34" i="3" s="1"/>
  <c r="M34" i="3"/>
  <c r="K34" i="3"/>
  <c r="I34" i="3"/>
  <c r="G34" i="3"/>
  <c r="U33" i="3"/>
  <c r="T33" i="3"/>
  <c r="O33" i="3"/>
  <c r="N33" i="3"/>
  <c r="M33" i="3"/>
  <c r="K33" i="3"/>
  <c r="I33" i="3"/>
  <c r="G33" i="3"/>
  <c r="U32" i="3"/>
  <c r="T32" i="3"/>
  <c r="N32" i="3"/>
  <c r="O32" i="3" s="1"/>
  <c r="M32" i="3"/>
  <c r="K32" i="3"/>
  <c r="I32" i="3"/>
  <c r="G32" i="3"/>
  <c r="U31" i="3"/>
  <c r="T31" i="3"/>
  <c r="N31" i="3"/>
  <c r="O31" i="3" s="1"/>
  <c r="M31" i="3"/>
  <c r="K31" i="3"/>
  <c r="I31" i="3"/>
  <c r="G31" i="3"/>
  <c r="U30" i="3"/>
  <c r="T30" i="3"/>
  <c r="N30" i="3"/>
  <c r="O30" i="3" s="1"/>
  <c r="M30" i="3"/>
  <c r="K30" i="3"/>
  <c r="I30" i="3"/>
  <c r="G30" i="3"/>
  <c r="U29" i="3"/>
  <c r="T29" i="3"/>
  <c r="N29" i="3"/>
  <c r="O29" i="3" s="1"/>
  <c r="M29" i="3"/>
  <c r="K29" i="3"/>
  <c r="I29" i="3"/>
  <c r="G29" i="3"/>
  <c r="U28" i="3"/>
  <c r="T28" i="3"/>
  <c r="N28" i="3"/>
  <c r="O28" i="3" s="1"/>
  <c r="M28" i="3"/>
  <c r="K28" i="3"/>
  <c r="I28" i="3"/>
  <c r="G28" i="3"/>
  <c r="S27" i="3"/>
  <c r="R27" i="3"/>
  <c r="T27" i="3" s="1"/>
  <c r="Q27" i="3"/>
  <c r="P27" i="3"/>
  <c r="U27" i="3" s="1"/>
  <c r="L27" i="3"/>
  <c r="J27" i="3"/>
  <c r="K27" i="3" s="1"/>
  <c r="H27" i="3"/>
  <c r="F27" i="3"/>
  <c r="G27" i="3" s="1"/>
  <c r="E27" i="3"/>
  <c r="D27" i="3"/>
  <c r="U26" i="3"/>
  <c r="T26" i="3"/>
  <c r="N26" i="3"/>
  <c r="O26" i="3" s="1"/>
  <c r="M26" i="3"/>
  <c r="K26" i="3"/>
  <c r="I26" i="3"/>
  <c r="G26" i="3"/>
  <c r="U25" i="3"/>
  <c r="T25" i="3"/>
  <c r="N25" i="3"/>
  <c r="O25" i="3" s="1"/>
  <c r="M25" i="3"/>
  <c r="K25" i="3"/>
  <c r="I25" i="3"/>
  <c r="G25" i="3"/>
  <c r="U24" i="3"/>
  <c r="T24" i="3"/>
  <c r="N24" i="3"/>
  <c r="O24" i="3" s="1"/>
  <c r="M24" i="3"/>
  <c r="K24" i="3"/>
  <c r="I24" i="3"/>
  <c r="G24" i="3"/>
  <c r="U23" i="3"/>
  <c r="T23" i="3"/>
  <c r="N23" i="3"/>
  <c r="O23" i="3" s="1"/>
  <c r="M23" i="3"/>
  <c r="K23" i="3"/>
  <c r="I23" i="3"/>
  <c r="G23" i="3"/>
  <c r="U22" i="3"/>
  <c r="T22" i="3"/>
  <c r="O22" i="3"/>
  <c r="N22" i="3"/>
  <c r="M22" i="3"/>
  <c r="K22" i="3"/>
  <c r="I22" i="3"/>
  <c r="G22" i="3"/>
  <c r="U21" i="3"/>
  <c r="T21" i="3"/>
  <c r="N21" i="3"/>
  <c r="O21" i="3" s="1"/>
  <c r="M21" i="3"/>
  <c r="K21" i="3"/>
  <c r="I21" i="3"/>
  <c r="G21" i="3"/>
  <c r="U20" i="3"/>
  <c r="T20" i="3"/>
  <c r="N20" i="3"/>
  <c r="O20" i="3" s="1"/>
  <c r="M20" i="3"/>
  <c r="K20" i="3"/>
  <c r="I20" i="3"/>
  <c r="G20" i="3"/>
  <c r="S19" i="3"/>
  <c r="R19" i="3"/>
  <c r="Q19" i="3"/>
  <c r="P19" i="3"/>
  <c r="U19" i="3" s="1"/>
  <c r="L19" i="3"/>
  <c r="J19" i="3"/>
  <c r="H19" i="3"/>
  <c r="F19" i="3"/>
  <c r="N19" i="3" s="1"/>
  <c r="E19" i="3"/>
  <c r="M19" i="3" s="1"/>
  <c r="D19" i="3"/>
  <c r="U18" i="3"/>
  <c r="T18" i="3"/>
  <c r="O18" i="3"/>
  <c r="N18" i="3"/>
  <c r="M18" i="3"/>
  <c r="K18" i="3"/>
  <c r="I18" i="3"/>
  <c r="G18" i="3"/>
  <c r="U17" i="3"/>
  <c r="T17" i="3"/>
  <c r="O17" i="3"/>
  <c r="N17" i="3"/>
  <c r="M17" i="3"/>
  <c r="K17" i="3"/>
  <c r="I17" i="3"/>
  <c r="G17" i="3"/>
  <c r="U16" i="3"/>
  <c r="T16" i="3"/>
  <c r="N16" i="3"/>
  <c r="O16" i="3" s="1"/>
  <c r="M16" i="3"/>
  <c r="K16" i="3"/>
  <c r="I16" i="3"/>
  <c r="G16" i="3"/>
  <c r="U15" i="3"/>
  <c r="T15" i="3"/>
  <c r="O15" i="3"/>
  <c r="N15" i="3"/>
  <c r="M15" i="3"/>
  <c r="K15" i="3"/>
  <c r="I15" i="3"/>
  <c r="G15" i="3"/>
  <c r="U14" i="3"/>
  <c r="T14" i="3"/>
  <c r="N14" i="3"/>
  <c r="O14" i="3" s="1"/>
  <c r="M14" i="3"/>
  <c r="K14" i="3"/>
  <c r="I14" i="3"/>
  <c r="G14" i="3"/>
  <c r="U13" i="3"/>
  <c r="T13" i="3"/>
  <c r="N13" i="3"/>
  <c r="O13" i="3" s="1"/>
  <c r="M13" i="3"/>
  <c r="K13" i="3"/>
  <c r="I13" i="3"/>
  <c r="G13" i="3"/>
  <c r="U12" i="3"/>
  <c r="T12" i="3"/>
  <c r="N12" i="3"/>
  <c r="O12" i="3" s="1"/>
  <c r="M12" i="3"/>
  <c r="K12" i="3"/>
  <c r="I12" i="3"/>
  <c r="G12" i="3"/>
  <c r="U11" i="3"/>
  <c r="T11" i="3"/>
  <c r="N11" i="3"/>
  <c r="O11" i="3" s="1"/>
  <c r="M11" i="3"/>
  <c r="K11" i="3"/>
  <c r="I11" i="3"/>
  <c r="G11" i="3"/>
  <c r="S10" i="3"/>
  <c r="R10" i="3"/>
  <c r="T10" i="3" s="1"/>
  <c r="Q10" i="3"/>
  <c r="P10" i="3"/>
  <c r="L10" i="3"/>
  <c r="J10" i="3"/>
  <c r="H10" i="3"/>
  <c r="F10" i="3"/>
  <c r="E10" i="3"/>
  <c r="D10" i="3"/>
  <c r="G10" i="3" s="1"/>
  <c r="U9" i="3"/>
  <c r="T9" i="3"/>
  <c r="N9" i="3"/>
  <c r="O9" i="3" s="1"/>
  <c r="M9" i="3"/>
  <c r="K9" i="3"/>
  <c r="I9" i="3"/>
  <c r="G9" i="3"/>
  <c r="U8" i="3"/>
  <c r="T8" i="3"/>
  <c r="N8" i="3"/>
  <c r="O8" i="3" s="1"/>
  <c r="M8" i="3"/>
  <c r="K8" i="3"/>
  <c r="I8" i="3"/>
  <c r="G8" i="3"/>
  <c r="S339" i="2"/>
  <c r="R339" i="2"/>
  <c r="T339" i="2" s="1"/>
  <c r="Q339" i="2"/>
  <c r="P339" i="2"/>
  <c r="L339" i="2"/>
  <c r="J339" i="2"/>
  <c r="H339" i="2"/>
  <c r="F339" i="2"/>
  <c r="E339" i="2"/>
  <c r="D339" i="2"/>
  <c r="G339" i="2" s="1"/>
  <c r="S338" i="2"/>
  <c r="R338" i="2"/>
  <c r="Q338" i="2"/>
  <c r="P338" i="2"/>
  <c r="L338" i="2"/>
  <c r="J338" i="2"/>
  <c r="H338" i="2"/>
  <c r="F338" i="2"/>
  <c r="E338" i="2"/>
  <c r="D338" i="2"/>
  <c r="S337" i="2"/>
  <c r="R337" i="2"/>
  <c r="T337" i="2" s="1"/>
  <c r="Q337" i="2"/>
  <c r="P337" i="2"/>
  <c r="L337" i="2"/>
  <c r="J337" i="2"/>
  <c r="H337" i="2"/>
  <c r="F337" i="2"/>
  <c r="E337" i="2"/>
  <c r="D337" i="2"/>
  <c r="G337" i="2" s="1"/>
  <c r="U336" i="2"/>
  <c r="T336" i="2"/>
  <c r="N336" i="2"/>
  <c r="O336" i="2" s="1"/>
  <c r="M336" i="2"/>
  <c r="K336" i="2"/>
  <c r="I336" i="2"/>
  <c r="G336" i="2"/>
  <c r="U335" i="2"/>
  <c r="T335" i="2"/>
  <c r="N335" i="2"/>
  <c r="O335" i="2" s="1"/>
  <c r="M335" i="2"/>
  <c r="K335" i="2"/>
  <c r="I335" i="2"/>
  <c r="G335" i="2"/>
  <c r="U334" i="2"/>
  <c r="T334" i="2"/>
  <c r="N334" i="2"/>
  <c r="O334" i="2" s="1"/>
  <c r="M334" i="2"/>
  <c r="K334" i="2"/>
  <c r="I334" i="2"/>
  <c r="G334" i="2"/>
  <c r="U333" i="2"/>
  <c r="T333" i="2"/>
  <c r="N333" i="2"/>
  <c r="O333" i="2" s="1"/>
  <c r="M333" i="2"/>
  <c r="K333" i="2"/>
  <c r="I333" i="2"/>
  <c r="G333" i="2"/>
  <c r="S332" i="2"/>
  <c r="T332" i="2" s="1"/>
  <c r="R332" i="2"/>
  <c r="Q332" i="2"/>
  <c r="P332" i="2"/>
  <c r="L332" i="2"/>
  <c r="J332" i="2"/>
  <c r="H332" i="2"/>
  <c r="F332" i="2"/>
  <c r="E332" i="2"/>
  <c r="M332" i="2" s="1"/>
  <c r="D332" i="2"/>
  <c r="U331" i="2"/>
  <c r="T331" i="2"/>
  <c r="N331" i="2"/>
  <c r="O331" i="2" s="1"/>
  <c r="M331" i="2"/>
  <c r="K331" i="2"/>
  <c r="I331" i="2"/>
  <c r="G331" i="2"/>
  <c r="U330" i="2"/>
  <c r="T330" i="2"/>
  <c r="N330" i="2"/>
  <c r="O330" i="2" s="1"/>
  <c r="M330" i="2"/>
  <c r="K330" i="2"/>
  <c r="I330" i="2"/>
  <c r="G330" i="2"/>
  <c r="U329" i="2"/>
  <c r="T329" i="2"/>
  <c r="N329" i="2"/>
  <c r="O329" i="2" s="1"/>
  <c r="M329" i="2"/>
  <c r="K329" i="2"/>
  <c r="I329" i="2"/>
  <c r="G329" i="2"/>
  <c r="U328" i="2"/>
  <c r="T328" i="2"/>
  <c r="N328" i="2"/>
  <c r="O328" i="2" s="1"/>
  <c r="M328" i="2"/>
  <c r="K328" i="2"/>
  <c r="I328" i="2"/>
  <c r="G328" i="2"/>
  <c r="U327" i="2"/>
  <c r="T327" i="2"/>
  <c r="N327" i="2"/>
  <c r="O327" i="2" s="1"/>
  <c r="M327" i="2"/>
  <c r="K327" i="2"/>
  <c r="I327" i="2"/>
  <c r="G327" i="2"/>
  <c r="U326" i="2"/>
  <c r="T326" i="2"/>
  <c r="N326" i="2"/>
  <c r="O326" i="2" s="1"/>
  <c r="M326" i="2"/>
  <c r="K326" i="2"/>
  <c r="I326" i="2"/>
  <c r="G326" i="2"/>
  <c r="U325" i="2"/>
  <c r="T325" i="2"/>
  <c r="N325" i="2"/>
  <c r="O325" i="2" s="1"/>
  <c r="M325" i="2"/>
  <c r="K325" i="2"/>
  <c r="I325" i="2"/>
  <c r="G325" i="2"/>
  <c r="U324" i="2"/>
  <c r="T324" i="2"/>
  <c r="N324" i="2"/>
  <c r="O324" i="2" s="1"/>
  <c r="M324" i="2"/>
  <c r="K324" i="2"/>
  <c r="I324" i="2"/>
  <c r="G324" i="2"/>
  <c r="U323" i="2"/>
  <c r="S323" i="2"/>
  <c r="R323" i="2"/>
  <c r="Q323" i="2"/>
  <c r="P323" i="2"/>
  <c r="L323" i="2"/>
  <c r="M323" i="2" s="1"/>
  <c r="J323" i="2"/>
  <c r="H323" i="2"/>
  <c r="F323" i="2"/>
  <c r="E323" i="2"/>
  <c r="K323" i="2" s="1"/>
  <c r="D323" i="2"/>
  <c r="U322" i="2"/>
  <c r="T322" i="2"/>
  <c r="N322" i="2"/>
  <c r="O322" i="2" s="1"/>
  <c r="M322" i="2"/>
  <c r="K322" i="2"/>
  <c r="I322" i="2"/>
  <c r="G322" i="2"/>
  <c r="U321" i="2"/>
  <c r="T321" i="2"/>
  <c r="N321" i="2"/>
  <c r="O321" i="2" s="1"/>
  <c r="M321" i="2"/>
  <c r="K321" i="2"/>
  <c r="I321" i="2"/>
  <c r="G321" i="2"/>
  <c r="U320" i="2"/>
  <c r="T320" i="2"/>
  <c r="N320" i="2"/>
  <c r="O320" i="2" s="1"/>
  <c r="M320" i="2"/>
  <c r="K320" i="2"/>
  <c r="I320" i="2"/>
  <c r="G320" i="2"/>
  <c r="U319" i="2"/>
  <c r="T319" i="2"/>
  <c r="N319" i="2"/>
  <c r="O319" i="2" s="1"/>
  <c r="M319" i="2"/>
  <c r="K319" i="2"/>
  <c r="I319" i="2"/>
  <c r="G319" i="2"/>
  <c r="U318" i="2"/>
  <c r="T318" i="2"/>
  <c r="N318" i="2"/>
  <c r="O318" i="2" s="1"/>
  <c r="M318" i="2"/>
  <c r="K318" i="2"/>
  <c r="I318" i="2"/>
  <c r="G318" i="2"/>
  <c r="S317" i="2"/>
  <c r="R317" i="2"/>
  <c r="T317" i="2" s="1"/>
  <c r="Q317" i="2"/>
  <c r="P317" i="2"/>
  <c r="U317" i="2" s="1"/>
  <c r="L317" i="2"/>
  <c r="M317" i="2" s="1"/>
  <c r="J317" i="2"/>
  <c r="H317" i="2"/>
  <c r="G317" i="2"/>
  <c r="F317" i="2"/>
  <c r="E317" i="2"/>
  <c r="D317" i="2"/>
  <c r="I317" i="2" s="1"/>
  <c r="U316" i="2"/>
  <c r="T316" i="2"/>
  <c r="N316" i="2"/>
  <c r="O316" i="2" s="1"/>
  <c r="M316" i="2"/>
  <c r="K316" i="2"/>
  <c r="I316" i="2"/>
  <c r="G316" i="2"/>
  <c r="U315" i="2"/>
  <c r="T315" i="2"/>
  <c r="N315" i="2"/>
  <c r="O315" i="2" s="1"/>
  <c r="M315" i="2"/>
  <c r="K315" i="2"/>
  <c r="I315" i="2"/>
  <c r="G315" i="2"/>
  <c r="U314" i="2"/>
  <c r="T314" i="2"/>
  <c r="N314" i="2"/>
  <c r="O314" i="2" s="1"/>
  <c r="M314" i="2"/>
  <c r="K314" i="2"/>
  <c r="I314" i="2"/>
  <c r="G314" i="2"/>
  <c r="U313" i="2"/>
  <c r="T313" i="2"/>
  <c r="N313" i="2"/>
  <c r="O313" i="2" s="1"/>
  <c r="M313" i="2"/>
  <c r="K313" i="2"/>
  <c r="I313" i="2"/>
  <c r="G313" i="2"/>
  <c r="U312" i="2"/>
  <c r="T312" i="2"/>
  <c r="N312" i="2"/>
  <c r="O312" i="2" s="1"/>
  <c r="M312" i="2"/>
  <c r="K312" i="2"/>
  <c r="I312" i="2"/>
  <c r="G312" i="2"/>
  <c r="U311" i="2"/>
  <c r="T311" i="2"/>
  <c r="N311" i="2"/>
  <c r="O311" i="2" s="1"/>
  <c r="M311" i="2"/>
  <c r="K311" i="2"/>
  <c r="I311" i="2"/>
  <c r="G311" i="2"/>
  <c r="S310" i="2"/>
  <c r="R310" i="2"/>
  <c r="Q310" i="2"/>
  <c r="P310" i="2"/>
  <c r="L310" i="2"/>
  <c r="J310" i="2"/>
  <c r="K310" i="2" s="1"/>
  <c r="H310" i="2"/>
  <c r="F310" i="2"/>
  <c r="E310" i="2"/>
  <c r="D310" i="2"/>
  <c r="U309" i="2"/>
  <c r="T309" i="2"/>
  <c r="N309" i="2"/>
  <c r="O309" i="2" s="1"/>
  <c r="M309" i="2"/>
  <c r="K309" i="2"/>
  <c r="I309" i="2"/>
  <c r="G309" i="2"/>
  <c r="U308" i="2"/>
  <c r="T308" i="2"/>
  <c r="N308" i="2"/>
  <c r="O308" i="2" s="1"/>
  <c r="M308" i="2"/>
  <c r="K308" i="2"/>
  <c r="I308" i="2"/>
  <c r="G308" i="2"/>
  <c r="U307" i="2"/>
  <c r="T307" i="2"/>
  <c r="N307" i="2"/>
  <c r="O307" i="2" s="1"/>
  <c r="M307" i="2"/>
  <c r="K307" i="2"/>
  <c r="I307" i="2"/>
  <c r="G307" i="2"/>
  <c r="U306" i="2"/>
  <c r="T306" i="2"/>
  <c r="N306" i="2"/>
  <c r="O306" i="2" s="1"/>
  <c r="M306" i="2"/>
  <c r="K306" i="2"/>
  <c r="I306" i="2"/>
  <c r="G306" i="2"/>
  <c r="U305" i="2"/>
  <c r="T305" i="2"/>
  <c r="N305" i="2"/>
  <c r="O305" i="2" s="1"/>
  <c r="M305" i="2"/>
  <c r="K305" i="2"/>
  <c r="I305" i="2"/>
  <c r="G305" i="2"/>
  <c r="U304" i="2"/>
  <c r="T304" i="2"/>
  <c r="N304" i="2"/>
  <c r="O304" i="2" s="1"/>
  <c r="M304" i="2"/>
  <c r="K304" i="2"/>
  <c r="I304" i="2"/>
  <c r="G304" i="2"/>
  <c r="S303" i="2"/>
  <c r="R303" i="2"/>
  <c r="T303" i="2" s="1"/>
  <c r="Q303" i="2"/>
  <c r="P303" i="2"/>
  <c r="U303" i="2" s="1"/>
  <c r="L303" i="2"/>
  <c r="K303" i="2"/>
  <c r="J303" i="2"/>
  <c r="H303" i="2"/>
  <c r="F303" i="2"/>
  <c r="E303" i="2"/>
  <c r="M303" i="2" s="1"/>
  <c r="D303" i="2"/>
  <c r="U302" i="2"/>
  <c r="T302" i="2"/>
  <c r="N302" i="2"/>
  <c r="O302" i="2" s="1"/>
  <c r="M302" i="2"/>
  <c r="K302" i="2"/>
  <c r="I302" i="2"/>
  <c r="G302" i="2"/>
  <c r="S299" i="2"/>
  <c r="R299" i="2"/>
  <c r="Q299" i="2"/>
  <c r="P299" i="2"/>
  <c r="L299" i="2"/>
  <c r="J299" i="2"/>
  <c r="H299" i="2"/>
  <c r="F299" i="2"/>
  <c r="G299" i="2" s="1"/>
  <c r="E299" i="2"/>
  <c r="M299" i="2" s="1"/>
  <c r="D299" i="2"/>
  <c r="S298" i="2"/>
  <c r="R298" i="2"/>
  <c r="Q298" i="2"/>
  <c r="P298" i="2"/>
  <c r="L298" i="2"/>
  <c r="M298" i="2" s="1"/>
  <c r="J298" i="2"/>
  <c r="H298" i="2"/>
  <c r="F298" i="2"/>
  <c r="N298" i="2" s="1"/>
  <c r="O298" i="2" s="1"/>
  <c r="E298" i="2"/>
  <c r="D298" i="2"/>
  <c r="U297" i="2"/>
  <c r="T297" i="2"/>
  <c r="N297" i="2"/>
  <c r="O297" i="2" s="1"/>
  <c r="M297" i="2"/>
  <c r="K297" i="2"/>
  <c r="I297" i="2"/>
  <c r="G297" i="2"/>
  <c r="U296" i="2"/>
  <c r="T296" i="2"/>
  <c r="N296" i="2"/>
  <c r="O296" i="2" s="1"/>
  <c r="M296" i="2"/>
  <c r="K296" i="2"/>
  <c r="I296" i="2"/>
  <c r="G296" i="2"/>
  <c r="U295" i="2"/>
  <c r="T295" i="2"/>
  <c r="N295" i="2"/>
  <c r="O295" i="2" s="1"/>
  <c r="M295" i="2"/>
  <c r="K295" i="2"/>
  <c r="I295" i="2"/>
  <c r="G295" i="2"/>
  <c r="U294" i="2"/>
  <c r="T294" i="2"/>
  <c r="N294" i="2"/>
  <c r="O294" i="2" s="1"/>
  <c r="M294" i="2"/>
  <c r="K294" i="2"/>
  <c r="I294" i="2"/>
  <c r="G294" i="2"/>
  <c r="U293" i="2"/>
  <c r="T293" i="2"/>
  <c r="N293" i="2"/>
  <c r="O293" i="2" s="1"/>
  <c r="M293" i="2"/>
  <c r="K293" i="2"/>
  <c r="I293" i="2"/>
  <c r="G293" i="2"/>
  <c r="S292" i="2"/>
  <c r="R292" i="2"/>
  <c r="Q292" i="2"/>
  <c r="P292" i="2"/>
  <c r="L292" i="2"/>
  <c r="J292" i="2"/>
  <c r="K292" i="2" s="1"/>
  <c r="H292" i="2"/>
  <c r="F292" i="2"/>
  <c r="E292" i="2"/>
  <c r="D292" i="2"/>
  <c r="U291" i="2"/>
  <c r="T291" i="2"/>
  <c r="N291" i="2"/>
  <c r="O291" i="2" s="1"/>
  <c r="M291" i="2"/>
  <c r="K291" i="2"/>
  <c r="I291" i="2"/>
  <c r="G291" i="2"/>
  <c r="U290" i="2"/>
  <c r="T290" i="2"/>
  <c r="N290" i="2"/>
  <c r="O290" i="2" s="1"/>
  <c r="M290" i="2"/>
  <c r="K290" i="2"/>
  <c r="I290" i="2"/>
  <c r="G290" i="2"/>
  <c r="U289" i="2"/>
  <c r="T289" i="2"/>
  <c r="N289" i="2"/>
  <c r="O289" i="2" s="1"/>
  <c r="M289" i="2"/>
  <c r="K289" i="2"/>
  <c r="I289" i="2"/>
  <c r="G289" i="2"/>
  <c r="U288" i="2"/>
  <c r="T288" i="2"/>
  <c r="N288" i="2"/>
  <c r="O288" i="2" s="1"/>
  <c r="M288" i="2"/>
  <c r="K288" i="2"/>
  <c r="I288" i="2"/>
  <c r="G288" i="2"/>
  <c r="U287" i="2"/>
  <c r="T287" i="2"/>
  <c r="N287" i="2"/>
  <c r="O287" i="2" s="1"/>
  <c r="M287" i="2"/>
  <c r="K287" i="2"/>
  <c r="I287" i="2"/>
  <c r="G287" i="2"/>
  <c r="U286" i="2"/>
  <c r="T286" i="2"/>
  <c r="N286" i="2"/>
  <c r="O286" i="2" s="1"/>
  <c r="M286" i="2"/>
  <c r="K286" i="2"/>
  <c r="I286" i="2"/>
  <c r="G286" i="2"/>
  <c r="S285" i="2"/>
  <c r="R285" i="2"/>
  <c r="Q285" i="2"/>
  <c r="P285" i="2"/>
  <c r="L285" i="2"/>
  <c r="J285" i="2"/>
  <c r="H285" i="2"/>
  <c r="I285" i="2" s="1"/>
  <c r="F285" i="2"/>
  <c r="E285" i="2"/>
  <c r="M285" i="2" s="1"/>
  <c r="D285" i="2"/>
  <c r="U284" i="2"/>
  <c r="T284" i="2"/>
  <c r="N284" i="2"/>
  <c r="O284" i="2" s="1"/>
  <c r="M284" i="2"/>
  <c r="K284" i="2"/>
  <c r="I284" i="2"/>
  <c r="G284" i="2"/>
  <c r="U283" i="2"/>
  <c r="T283" i="2"/>
  <c r="N283" i="2"/>
  <c r="O283" i="2" s="1"/>
  <c r="M283" i="2"/>
  <c r="K283" i="2"/>
  <c r="I283" i="2"/>
  <c r="G283" i="2"/>
  <c r="U282" i="2"/>
  <c r="T282" i="2"/>
  <c r="N282" i="2"/>
  <c r="O282" i="2" s="1"/>
  <c r="M282" i="2"/>
  <c r="K282" i="2"/>
  <c r="I282" i="2"/>
  <c r="G282" i="2"/>
  <c r="U281" i="2"/>
  <c r="T281" i="2"/>
  <c r="N281" i="2"/>
  <c r="O281" i="2" s="1"/>
  <c r="M281" i="2"/>
  <c r="K281" i="2"/>
  <c r="I281" i="2"/>
  <c r="G281" i="2"/>
  <c r="U280" i="2"/>
  <c r="T280" i="2"/>
  <c r="N280" i="2"/>
  <c r="O280" i="2" s="1"/>
  <c r="M280" i="2"/>
  <c r="K280" i="2"/>
  <c r="I280" i="2"/>
  <c r="G280" i="2"/>
  <c r="U279" i="2"/>
  <c r="T279" i="2"/>
  <c r="N279" i="2"/>
  <c r="O279" i="2" s="1"/>
  <c r="M279" i="2"/>
  <c r="K279" i="2"/>
  <c r="I279" i="2"/>
  <c r="G279" i="2"/>
  <c r="U278" i="2"/>
  <c r="T278" i="2"/>
  <c r="N278" i="2"/>
  <c r="O278" i="2" s="1"/>
  <c r="M278" i="2"/>
  <c r="K278" i="2"/>
  <c r="I278" i="2"/>
  <c r="G278" i="2"/>
  <c r="U277" i="2"/>
  <c r="T277" i="2"/>
  <c r="N277" i="2"/>
  <c r="O277" i="2" s="1"/>
  <c r="M277" i="2"/>
  <c r="K277" i="2"/>
  <c r="I277" i="2"/>
  <c r="G277" i="2"/>
  <c r="U276" i="2"/>
  <c r="T276" i="2"/>
  <c r="N276" i="2"/>
  <c r="O276" i="2" s="1"/>
  <c r="M276" i="2"/>
  <c r="K276" i="2"/>
  <c r="I276" i="2"/>
  <c r="G276" i="2"/>
  <c r="S275" i="2"/>
  <c r="R275" i="2"/>
  <c r="Q275" i="2"/>
  <c r="P275" i="2"/>
  <c r="L275" i="2"/>
  <c r="J275" i="2"/>
  <c r="N275" i="2" s="1"/>
  <c r="H275" i="2"/>
  <c r="F275" i="2"/>
  <c r="E275" i="2"/>
  <c r="D275" i="2"/>
  <c r="U274" i="2"/>
  <c r="T274" i="2"/>
  <c r="N274" i="2"/>
  <c r="O274" i="2" s="1"/>
  <c r="M274" i="2"/>
  <c r="K274" i="2"/>
  <c r="I274" i="2"/>
  <c r="G274" i="2"/>
  <c r="U273" i="2"/>
  <c r="T273" i="2"/>
  <c r="N273" i="2"/>
  <c r="O273" i="2" s="1"/>
  <c r="M273" i="2"/>
  <c r="K273" i="2"/>
  <c r="I273" i="2"/>
  <c r="G273" i="2"/>
  <c r="U272" i="2"/>
  <c r="T272" i="2"/>
  <c r="N272" i="2"/>
  <c r="O272" i="2" s="1"/>
  <c r="M272" i="2"/>
  <c r="K272" i="2"/>
  <c r="I272" i="2"/>
  <c r="G272" i="2"/>
  <c r="U271" i="2"/>
  <c r="T271" i="2"/>
  <c r="N271" i="2"/>
  <c r="O271" i="2" s="1"/>
  <c r="M271" i="2"/>
  <c r="K271" i="2"/>
  <c r="I271" i="2"/>
  <c r="G271" i="2"/>
  <c r="U270" i="2"/>
  <c r="T270" i="2"/>
  <c r="N270" i="2"/>
  <c r="O270" i="2" s="1"/>
  <c r="M270" i="2"/>
  <c r="K270" i="2"/>
  <c r="I270" i="2"/>
  <c r="G270" i="2"/>
  <c r="U269" i="2"/>
  <c r="T269" i="2"/>
  <c r="N269" i="2"/>
  <c r="O269" i="2" s="1"/>
  <c r="M269" i="2"/>
  <c r="K269" i="2"/>
  <c r="I269" i="2"/>
  <c r="G269" i="2"/>
  <c r="U268" i="2"/>
  <c r="T268" i="2"/>
  <c r="N268" i="2"/>
  <c r="O268" i="2" s="1"/>
  <c r="M268" i="2"/>
  <c r="K268" i="2"/>
  <c r="I268" i="2"/>
  <c r="G268" i="2"/>
  <c r="S267" i="2"/>
  <c r="R267" i="2"/>
  <c r="T267" i="2" s="1"/>
  <c r="Q267" i="2"/>
  <c r="P267" i="2"/>
  <c r="N267" i="2"/>
  <c r="L267" i="2"/>
  <c r="J267" i="2"/>
  <c r="U267" i="2" s="1"/>
  <c r="H267" i="2"/>
  <c r="F267" i="2"/>
  <c r="E267" i="2"/>
  <c r="M267" i="2" s="1"/>
  <c r="D267" i="2"/>
  <c r="U266" i="2"/>
  <c r="T266" i="2"/>
  <c r="N266" i="2"/>
  <c r="O266" i="2" s="1"/>
  <c r="M266" i="2"/>
  <c r="K266" i="2"/>
  <c r="I266" i="2"/>
  <c r="G266" i="2"/>
  <c r="U265" i="2"/>
  <c r="T265" i="2"/>
  <c r="N265" i="2"/>
  <c r="O265" i="2" s="1"/>
  <c r="M265" i="2"/>
  <c r="K265" i="2"/>
  <c r="I265" i="2"/>
  <c r="G265" i="2"/>
  <c r="U264" i="2"/>
  <c r="T264" i="2"/>
  <c r="N264" i="2"/>
  <c r="O264" i="2" s="1"/>
  <c r="M264" i="2"/>
  <c r="K264" i="2"/>
  <c r="I264" i="2"/>
  <c r="G264" i="2"/>
  <c r="U263" i="2"/>
  <c r="T263" i="2"/>
  <c r="N263" i="2"/>
  <c r="O263" i="2" s="1"/>
  <c r="M263" i="2"/>
  <c r="K263" i="2"/>
  <c r="I263" i="2"/>
  <c r="G263" i="2"/>
  <c r="T260" i="2"/>
  <c r="S260" i="2"/>
  <c r="R260" i="2"/>
  <c r="Q260" i="2"/>
  <c r="P260" i="2"/>
  <c r="L260" i="2"/>
  <c r="J260" i="2"/>
  <c r="N260" i="2" s="1"/>
  <c r="O260" i="2" s="1"/>
  <c r="H260" i="2"/>
  <c r="F260" i="2"/>
  <c r="E260" i="2"/>
  <c r="K260" i="2" s="1"/>
  <c r="D260" i="2"/>
  <c r="U259" i="2"/>
  <c r="S259" i="2"/>
  <c r="R259" i="2"/>
  <c r="Q259" i="2"/>
  <c r="P259" i="2"/>
  <c r="L259" i="2"/>
  <c r="J259" i="2"/>
  <c r="H259" i="2"/>
  <c r="N259" i="2" s="1"/>
  <c r="F259" i="2"/>
  <c r="E259" i="2"/>
  <c r="D259" i="2"/>
  <c r="U258" i="2"/>
  <c r="T258" i="2"/>
  <c r="N258" i="2"/>
  <c r="O258" i="2" s="1"/>
  <c r="M258" i="2"/>
  <c r="K258" i="2"/>
  <c r="I258" i="2"/>
  <c r="G258" i="2"/>
  <c r="U257" i="2"/>
  <c r="T257" i="2"/>
  <c r="N257" i="2"/>
  <c r="O257" i="2" s="1"/>
  <c r="M257" i="2"/>
  <c r="K257" i="2"/>
  <c r="I257" i="2"/>
  <c r="G257" i="2"/>
  <c r="U256" i="2"/>
  <c r="T256" i="2"/>
  <c r="N256" i="2"/>
  <c r="O256" i="2" s="1"/>
  <c r="M256" i="2"/>
  <c r="K256" i="2"/>
  <c r="I256" i="2"/>
  <c r="G256" i="2"/>
  <c r="U255" i="2"/>
  <c r="T255" i="2"/>
  <c r="O255" i="2"/>
  <c r="N255" i="2"/>
  <c r="M255" i="2"/>
  <c r="K255" i="2"/>
  <c r="I255" i="2"/>
  <c r="G255" i="2"/>
  <c r="S254" i="2"/>
  <c r="R254" i="2"/>
  <c r="T254" i="2" s="1"/>
  <c r="Q254" i="2"/>
  <c r="P254" i="2"/>
  <c r="U254" i="2" s="1"/>
  <c r="L254" i="2"/>
  <c r="J254" i="2"/>
  <c r="H254" i="2"/>
  <c r="F254" i="2"/>
  <c r="N254" i="2" s="1"/>
  <c r="O254" i="2" s="1"/>
  <c r="E254" i="2"/>
  <c r="K254" i="2" s="1"/>
  <c r="D254" i="2"/>
  <c r="U253" i="2"/>
  <c r="T253" i="2"/>
  <c r="N253" i="2"/>
  <c r="O253" i="2" s="1"/>
  <c r="M253" i="2"/>
  <c r="K253" i="2"/>
  <c r="I253" i="2"/>
  <c r="G253" i="2"/>
  <c r="U252" i="2"/>
  <c r="T252" i="2"/>
  <c r="N252" i="2"/>
  <c r="O252" i="2" s="1"/>
  <c r="M252" i="2"/>
  <c r="K252" i="2"/>
  <c r="I252" i="2"/>
  <c r="G252" i="2"/>
  <c r="U251" i="2"/>
  <c r="T251" i="2"/>
  <c r="N251" i="2"/>
  <c r="O251" i="2" s="1"/>
  <c r="M251" i="2"/>
  <c r="K251" i="2"/>
  <c r="I251" i="2"/>
  <c r="G251" i="2"/>
  <c r="U250" i="2"/>
  <c r="T250" i="2"/>
  <c r="N250" i="2"/>
  <c r="O250" i="2" s="1"/>
  <c r="M250" i="2"/>
  <c r="K250" i="2"/>
  <c r="I250" i="2"/>
  <c r="G250" i="2"/>
  <c r="U249" i="2"/>
  <c r="T249" i="2"/>
  <c r="N249" i="2"/>
  <c r="O249" i="2" s="1"/>
  <c r="M249" i="2"/>
  <c r="K249" i="2"/>
  <c r="I249" i="2"/>
  <c r="G249" i="2"/>
  <c r="U248" i="2"/>
  <c r="T248" i="2"/>
  <c r="N248" i="2"/>
  <c r="O248" i="2" s="1"/>
  <c r="M248" i="2"/>
  <c r="K248" i="2"/>
  <c r="I248" i="2"/>
  <c r="G248" i="2"/>
  <c r="S247" i="2"/>
  <c r="R247" i="2"/>
  <c r="Q247" i="2"/>
  <c r="P247" i="2"/>
  <c r="L247" i="2"/>
  <c r="J247" i="2"/>
  <c r="H247" i="2"/>
  <c r="G247" i="2"/>
  <c r="F247" i="2"/>
  <c r="E247" i="2"/>
  <c r="D247" i="2"/>
  <c r="I247" i="2" s="1"/>
  <c r="U246" i="2"/>
  <c r="T246" i="2"/>
  <c r="O246" i="2"/>
  <c r="N246" i="2"/>
  <c r="M246" i="2"/>
  <c r="K246" i="2"/>
  <c r="I246" i="2"/>
  <c r="G246" i="2"/>
  <c r="U245" i="2"/>
  <c r="T245" i="2"/>
  <c r="O245" i="2"/>
  <c r="N245" i="2"/>
  <c r="M245" i="2"/>
  <c r="K245" i="2"/>
  <c r="I245" i="2"/>
  <c r="G245" i="2"/>
  <c r="U244" i="2"/>
  <c r="T244" i="2"/>
  <c r="O244" i="2"/>
  <c r="N244" i="2"/>
  <c r="M244" i="2"/>
  <c r="K244" i="2"/>
  <c r="I244" i="2"/>
  <c r="G244" i="2"/>
  <c r="U243" i="2"/>
  <c r="T243" i="2"/>
  <c r="O243" i="2"/>
  <c r="N243" i="2"/>
  <c r="M243" i="2"/>
  <c r="K243" i="2"/>
  <c r="I243" i="2"/>
  <c r="G243" i="2"/>
  <c r="U242" i="2"/>
  <c r="T242" i="2"/>
  <c r="O242" i="2"/>
  <c r="N242" i="2"/>
  <c r="M242" i="2"/>
  <c r="K242" i="2"/>
  <c r="I242" i="2"/>
  <c r="G242" i="2"/>
  <c r="U241" i="2"/>
  <c r="T241" i="2"/>
  <c r="O241" i="2"/>
  <c r="N241" i="2"/>
  <c r="M241" i="2"/>
  <c r="K241" i="2"/>
  <c r="I241" i="2"/>
  <c r="G241" i="2"/>
  <c r="S240" i="2"/>
  <c r="R240" i="2"/>
  <c r="T240" i="2" s="1"/>
  <c r="Q240" i="2"/>
  <c r="P240" i="2"/>
  <c r="L240" i="2"/>
  <c r="J240" i="2"/>
  <c r="H240" i="2"/>
  <c r="F240" i="2"/>
  <c r="G240" i="2" s="1"/>
  <c r="E240" i="2"/>
  <c r="D240" i="2"/>
  <c r="U239" i="2"/>
  <c r="T239" i="2"/>
  <c r="N239" i="2"/>
  <c r="O239" i="2" s="1"/>
  <c r="M239" i="2"/>
  <c r="K239" i="2"/>
  <c r="I239" i="2"/>
  <c r="G239" i="2"/>
  <c r="U238" i="2"/>
  <c r="T238" i="2"/>
  <c r="N238" i="2"/>
  <c r="O238" i="2" s="1"/>
  <c r="M238" i="2"/>
  <c r="K238" i="2"/>
  <c r="I238" i="2"/>
  <c r="G238" i="2"/>
  <c r="U237" i="2"/>
  <c r="T237" i="2"/>
  <c r="N237" i="2"/>
  <c r="O237" i="2" s="1"/>
  <c r="M237" i="2"/>
  <c r="K237" i="2"/>
  <c r="I237" i="2"/>
  <c r="G237" i="2"/>
  <c r="U236" i="2"/>
  <c r="T236" i="2"/>
  <c r="N236" i="2"/>
  <c r="O236" i="2" s="1"/>
  <c r="M236" i="2"/>
  <c r="K236" i="2"/>
  <c r="I236" i="2"/>
  <c r="G236" i="2"/>
  <c r="U235" i="2"/>
  <c r="T235" i="2"/>
  <c r="N235" i="2"/>
  <c r="O235" i="2" s="1"/>
  <c r="M235" i="2"/>
  <c r="K235" i="2"/>
  <c r="I235" i="2"/>
  <c r="G235" i="2"/>
  <c r="U234" i="2"/>
  <c r="T234" i="2"/>
  <c r="N234" i="2"/>
  <c r="O234" i="2" s="1"/>
  <c r="M234" i="2"/>
  <c r="K234" i="2"/>
  <c r="I234" i="2"/>
  <c r="G234" i="2"/>
  <c r="S231" i="2"/>
  <c r="R231" i="2"/>
  <c r="T231" i="2" s="1"/>
  <c r="Q231" i="2"/>
  <c r="P231" i="2"/>
  <c r="L231" i="2"/>
  <c r="J231" i="2"/>
  <c r="I231" i="2"/>
  <c r="H231" i="2"/>
  <c r="F231" i="2"/>
  <c r="E231" i="2"/>
  <c r="M231" i="2" s="1"/>
  <c r="D231" i="2"/>
  <c r="G231" i="2" s="1"/>
  <c r="S230" i="2"/>
  <c r="R230" i="2"/>
  <c r="Q230" i="2"/>
  <c r="P230" i="2"/>
  <c r="L230" i="2"/>
  <c r="M230" i="2" s="1"/>
  <c r="K230" i="2"/>
  <c r="J230" i="2"/>
  <c r="H230" i="2"/>
  <c r="F230" i="2"/>
  <c r="E230" i="2"/>
  <c r="D230" i="2"/>
  <c r="G230" i="2" s="1"/>
  <c r="U229" i="2"/>
  <c r="T229" i="2"/>
  <c r="N229" i="2"/>
  <c r="O229" i="2" s="1"/>
  <c r="M229" i="2"/>
  <c r="K229" i="2"/>
  <c r="I229" i="2"/>
  <c r="G229" i="2"/>
  <c r="U228" i="2"/>
  <c r="T228" i="2"/>
  <c r="N228" i="2"/>
  <c r="O228" i="2" s="1"/>
  <c r="M228" i="2"/>
  <c r="K228" i="2"/>
  <c r="I228" i="2"/>
  <c r="G228" i="2"/>
  <c r="U227" i="2"/>
  <c r="T227" i="2"/>
  <c r="N227" i="2"/>
  <c r="O227" i="2" s="1"/>
  <c r="M227" i="2"/>
  <c r="K227" i="2"/>
  <c r="I227" i="2"/>
  <c r="G227" i="2"/>
  <c r="U226" i="2"/>
  <c r="T226" i="2"/>
  <c r="N226" i="2"/>
  <c r="O226" i="2" s="1"/>
  <c r="M226" i="2"/>
  <c r="K226" i="2"/>
  <c r="I226" i="2"/>
  <c r="G226" i="2"/>
  <c r="U225" i="2"/>
  <c r="T225" i="2"/>
  <c r="N225" i="2"/>
  <c r="O225" i="2" s="1"/>
  <c r="M225" i="2"/>
  <c r="K225" i="2"/>
  <c r="I225" i="2"/>
  <c r="G225" i="2"/>
  <c r="S224" i="2"/>
  <c r="R224" i="2"/>
  <c r="Q224" i="2"/>
  <c r="P224" i="2"/>
  <c r="U224" i="2" s="1"/>
  <c r="L224" i="2"/>
  <c r="J224" i="2"/>
  <c r="H224" i="2"/>
  <c r="F224" i="2"/>
  <c r="E224" i="2"/>
  <c r="D224" i="2"/>
  <c r="U223" i="2"/>
  <c r="T223" i="2"/>
  <c r="N223" i="2"/>
  <c r="O223" i="2" s="1"/>
  <c r="M223" i="2"/>
  <c r="K223" i="2"/>
  <c r="I223" i="2"/>
  <c r="G223" i="2"/>
  <c r="U222" i="2"/>
  <c r="T222" i="2"/>
  <c r="N222" i="2"/>
  <c r="O222" i="2" s="1"/>
  <c r="M222" i="2"/>
  <c r="K222" i="2"/>
  <c r="I222" i="2"/>
  <c r="G222" i="2"/>
  <c r="U221" i="2"/>
  <c r="T221" i="2"/>
  <c r="N221" i="2"/>
  <c r="O221" i="2" s="1"/>
  <c r="M221" i="2"/>
  <c r="K221" i="2"/>
  <c r="I221" i="2"/>
  <c r="G221" i="2"/>
  <c r="U220" i="2"/>
  <c r="T220" i="2"/>
  <c r="N220" i="2"/>
  <c r="O220" i="2" s="1"/>
  <c r="M220" i="2"/>
  <c r="K220" i="2"/>
  <c r="I220" i="2"/>
  <c r="G220" i="2"/>
  <c r="U219" i="2"/>
  <c r="T219" i="2"/>
  <c r="N219" i="2"/>
  <c r="O219" i="2" s="1"/>
  <c r="M219" i="2"/>
  <c r="K219" i="2"/>
  <c r="I219" i="2"/>
  <c r="G219" i="2"/>
  <c r="U218" i="2"/>
  <c r="T218" i="2"/>
  <c r="N218" i="2"/>
  <c r="O218" i="2" s="1"/>
  <c r="M218" i="2"/>
  <c r="K218" i="2"/>
  <c r="I218" i="2"/>
  <c r="G218" i="2"/>
  <c r="U217" i="2"/>
  <c r="T217" i="2"/>
  <c r="N217" i="2"/>
  <c r="O217" i="2" s="1"/>
  <c r="M217" i="2"/>
  <c r="K217" i="2"/>
  <c r="I217" i="2"/>
  <c r="G217" i="2"/>
  <c r="S216" i="2"/>
  <c r="R216" i="2"/>
  <c r="Q216" i="2"/>
  <c r="P216" i="2"/>
  <c r="L216" i="2"/>
  <c r="J216" i="2"/>
  <c r="K216" i="2" s="1"/>
  <c r="H216" i="2"/>
  <c r="F216" i="2"/>
  <c r="N216" i="2" s="1"/>
  <c r="O216" i="2" s="1"/>
  <c r="E216" i="2"/>
  <c r="D216" i="2"/>
  <c r="U215" i="2"/>
  <c r="T215" i="2"/>
  <c r="N215" i="2"/>
  <c r="O215" i="2" s="1"/>
  <c r="M215" i="2"/>
  <c r="K215" i="2"/>
  <c r="I215" i="2"/>
  <c r="G215" i="2"/>
  <c r="U214" i="2"/>
  <c r="T214" i="2"/>
  <c r="N214" i="2"/>
  <c r="O214" i="2" s="1"/>
  <c r="M214" i="2"/>
  <c r="K214" i="2"/>
  <c r="I214" i="2"/>
  <c r="G214" i="2"/>
  <c r="U213" i="2"/>
  <c r="T213" i="2"/>
  <c r="N213" i="2"/>
  <c r="O213" i="2" s="1"/>
  <c r="M213" i="2"/>
  <c r="K213" i="2"/>
  <c r="I213" i="2"/>
  <c r="G213" i="2"/>
  <c r="U212" i="2"/>
  <c r="T212" i="2"/>
  <c r="N212" i="2"/>
  <c r="O212" i="2" s="1"/>
  <c r="M212" i="2"/>
  <c r="K212" i="2"/>
  <c r="I212" i="2"/>
  <c r="G212" i="2"/>
  <c r="U211" i="2"/>
  <c r="T211" i="2"/>
  <c r="N211" i="2"/>
  <c r="O211" i="2" s="1"/>
  <c r="M211" i="2"/>
  <c r="K211" i="2"/>
  <c r="I211" i="2"/>
  <c r="G211" i="2"/>
  <c r="U210" i="2"/>
  <c r="T210" i="2"/>
  <c r="N210" i="2"/>
  <c r="O210" i="2" s="1"/>
  <c r="M210" i="2"/>
  <c r="K210" i="2"/>
  <c r="I210" i="2"/>
  <c r="G210" i="2"/>
  <c r="U209" i="2"/>
  <c r="T209" i="2"/>
  <c r="N209" i="2"/>
  <c r="O209" i="2" s="1"/>
  <c r="M209" i="2"/>
  <c r="K209" i="2"/>
  <c r="I209" i="2"/>
  <c r="G209" i="2"/>
  <c r="U208" i="2"/>
  <c r="T208" i="2"/>
  <c r="N208" i="2"/>
  <c r="O208" i="2" s="1"/>
  <c r="M208" i="2"/>
  <c r="K208" i="2"/>
  <c r="I208" i="2"/>
  <c r="G208" i="2"/>
  <c r="S205" i="2"/>
  <c r="R205" i="2"/>
  <c r="T205" i="2" s="1"/>
  <c r="Q205" i="2"/>
  <c r="P205" i="2"/>
  <c r="U205" i="2" s="1"/>
  <c r="L205" i="2"/>
  <c r="J205" i="2"/>
  <c r="H205" i="2"/>
  <c r="F205" i="2"/>
  <c r="N205" i="2" s="1"/>
  <c r="E205" i="2"/>
  <c r="M205" i="2" s="1"/>
  <c r="D205" i="2"/>
  <c r="S204" i="2"/>
  <c r="R204" i="2"/>
  <c r="Q204" i="2"/>
  <c r="P204" i="2"/>
  <c r="L204" i="2"/>
  <c r="J204" i="2"/>
  <c r="H204" i="2"/>
  <c r="F204" i="2"/>
  <c r="E204" i="2"/>
  <c r="D204" i="2"/>
  <c r="U203" i="2"/>
  <c r="T203" i="2"/>
  <c r="N203" i="2"/>
  <c r="O203" i="2" s="1"/>
  <c r="M203" i="2"/>
  <c r="K203" i="2"/>
  <c r="I203" i="2"/>
  <c r="G203" i="2"/>
  <c r="U202" i="2"/>
  <c r="T202" i="2"/>
  <c r="N202" i="2"/>
  <c r="O202" i="2" s="1"/>
  <c r="M202" i="2"/>
  <c r="K202" i="2"/>
  <c r="I202" i="2"/>
  <c r="G202" i="2"/>
  <c r="U201" i="2"/>
  <c r="T201" i="2"/>
  <c r="N201" i="2"/>
  <c r="O201" i="2" s="1"/>
  <c r="M201" i="2"/>
  <c r="K201" i="2"/>
  <c r="I201" i="2"/>
  <c r="G201" i="2"/>
  <c r="U200" i="2"/>
  <c r="T200" i="2"/>
  <c r="N200" i="2"/>
  <c r="O200" i="2" s="1"/>
  <c r="M200" i="2"/>
  <c r="K200" i="2"/>
  <c r="I200" i="2"/>
  <c r="G200" i="2"/>
  <c r="U199" i="2"/>
  <c r="T199" i="2"/>
  <c r="N199" i="2"/>
  <c r="O199" i="2" s="1"/>
  <c r="M199" i="2"/>
  <c r="K199" i="2"/>
  <c r="I199" i="2"/>
  <c r="G199" i="2"/>
  <c r="S198" i="2"/>
  <c r="R198" i="2"/>
  <c r="T198" i="2" s="1"/>
  <c r="Q198" i="2"/>
  <c r="P198" i="2"/>
  <c r="L198" i="2"/>
  <c r="J198" i="2"/>
  <c r="H198" i="2"/>
  <c r="I198" i="2" s="1"/>
  <c r="F198" i="2"/>
  <c r="G198" i="2" s="1"/>
  <c r="E198" i="2"/>
  <c r="D198" i="2"/>
  <c r="U197" i="2"/>
  <c r="T197" i="2"/>
  <c r="N197" i="2"/>
  <c r="O197" i="2" s="1"/>
  <c r="M197" i="2"/>
  <c r="K197" i="2"/>
  <c r="I197" i="2"/>
  <c r="G197" i="2"/>
  <c r="U196" i="2"/>
  <c r="T196" i="2"/>
  <c r="N196" i="2"/>
  <c r="O196" i="2" s="1"/>
  <c r="M196" i="2"/>
  <c r="K196" i="2"/>
  <c r="I196" i="2"/>
  <c r="G196" i="2"/>
  <c r="U195" i="2"/>
  <c r="T195" i="2"/>
  <c r="N195" i="2"/>
  <c r="O195" i="2" s="1"/>
  <c r="M195" i="2"/>
  <c r="K195" i="2"/>
  <c r="I195" i="2"/>
  <c r="G195" i="2"/>
  <c r="U194" i="2"/>
  <c r="T194" i="2"/>
  <c r="N194" i="2"/>
  <c r="O194" i="2" s="1"/>
  <c r="M194" i="2"/>
  <c r="K194" i="2"/>
  <c r="I194" i="2"/>
  <c r="G194" i="2"/>
  <c r="U193" i="2"/>
  <c r="T193" i="2"/>
  <c r="N193" i="2"/>
  <c r="O193" i="2" s="1"/>
  <c r="M193" i="2"/>
  <c r="K193" i="2"/>
  <c r="I193" i="2"/>
  <c r="G193" i="2"/>
  <c r="U192" i="2"/>
  <c r="T192" i="2"/>
  <c r="N192" i="2"/>
  <c r="O192" i="2" s="1"/>
  <c r="M192" i="2"/>
  <c r="K192" i="2"/>
  <c r="I192" i="2"/>
  <c r="G192" i="2"/>
  <c r="T191" i="2"/>
  <c r="S191" i="2"/>
  <c r="R191" i="2"/>
  <c r="Q191" i="2"/>
  <c r="P191" i="2"/>
  <c r="L191" i="2"/>
  <c r="J191" i="2"/>
  <c r="H191" i="2"/>
  <c r="F191" i="2"/>
  <c r="E191" i="2"/>
  <c r="D191" i="2"/>
  <c r="G191" i="2" s="1"/>
  <c r="U190" i="2"/>
  <c r="T190" i="2"/>
  <c r="N190" i="2"/>
  <c r="O190" i="2" s="1"/>
  <c r="M190" i="2"/>
  <c r="K190" i="2"/>
  <c r="I190" i="2"/>
  <c r="G190" i="2"/>
  <c r="U189" i="2"/>
  <c r="T189" i="2"/>
  <c r="N189" i="2"/>
  <c r="O189" i="2" s="1"/>
  <c r="M189" i="2"/>
  <c r="K189" i="2"/>
  <c r="I189" i="2"/>
  <c r="G189" i="2"/>
  <c r="U188" i="2"/>
  <c r="T188" i="2"/>
  <c r="N188" i="2"/>
  <c r="O188" i="2" s="1"/>
  <c r="M188" i="2"/>
  <c r="K188" i="2"/>
  <c r="I188" i="2"/>
  <c r="G188" i="2"/>
  <c r="U187" i="2"/>
  <c r="T187" i="2"/>
  <c r="N187" i="2"/>
  <c r="O187" i="2" s="1"/>
  <c r="M187" i="2"/>
  <c r="K187" i="2"/>
  <c r="I187" i="2"/>
  <c r="G187" i="2"/>
  <c r="U186" i="2"/>
  <c r="T186" i="2"/>
  <c r="N186" i="2"/>
  <c r="O186" i="2" s="1"/>
  <c r="M186" i="2"/>
  <c r="K186" i="2"/>
  <c r="I186" i="2"/>
  <c r="G186" i="2"/>
  <c r="T185" i="2"/>
  <c r="S185" i="2"/>
  <c r="R185" i="2"/>
  <c r="Q185" i="2"/>
  <c r="P185" i="2"/>
  <c r="L185" i="2"/>
  <c r="J185" i="2"/>
  <c r="H185" i="2"/>
  <c r="F185" i="2"/>
  <c r="E185" i="2"/>
  <c r="D185" i="2"/>
  <c r="U184" i="2"/>
  <c r="T184" i="2"/>
  <c r="N184" i="2"/>
  <c r="O184" i="2" s="1"/>
  <c r="M184" i="2"/>
  <c r="K184" i="2"/>
  <c r="I184" i="2"/>
  <c r="G184" i="2"/>
  <c r="U183" i="2"/>
  <c r="T183" i="2"/>
  <c r="N183" i="2"/>
  <c r="O183" i="2" s="1"/>
  <c r="M183" i="2"/>
  <c r="K183" i="2"/>
  <c r="I183" i="2"/>
  <c r="G183" i="2"/>
  <c r="U182" i="2"/>
  <c r="T182" i="2"/>
  <c r="N182" i="2"/>
  <c r="O182" i="2" s="1"/>
  <c r="M182" i="2"/>
  <c r="K182" i="2"/>
  <c r="I182" i="2"/>
  <c r="G182" i="2"/>
  <c r="U181" i="2"/>
  <c r="T181" i="2"/>
  <c r="N181" i="2"/>
  <c r="O181" i="2" s="1"/>
  <c r="M181" i="2"/>
  <c r="K181" i="2"/>
  <c r="I181" i="2"/>
  <c r="G181" i="2"/>
  <c r="U180" i="2"/>
  <c r="T180" i="2"/>
  <c r="N180" i="2"/>
  <c r="O180" i="2" s="1"/>
  <c r="M180" i="2"/>
  <c r="K180" i="2"/>
  <c r="I180" i="2"/>
  <c r="G180" i="2"/>
  <c r="S179" i="2"/>
  <c r="R179" i="2"/>
  <c r="Q179" i="2"/>
  <c r="P179" i="2"/>
  <c r="M179" i="2"/>
  <c r="L179" i="2"/>
  <c r="J179" i="2"/>
  <c r="U179" i="2" s="1"/>
  <c r="H179" i="2"/>
  <c r="F179" i="2"/>
  <c r="E179" i="2"/>
  <c r="D179" i="2"/>
  <c r="U178" i="2"/>
  <c r="T178" i="2"/>
  <c r="N178" i="2"/>
  <c r="O178" i="2" s="1"/>
  <c r="M178" i="2"/>
  <c r="K178" i="2"/>
  <c r="I178" i="2"/>
  <c r="G178" i="2"/>
  <c r="U177" i="2"/>
  <c r="T177" i="2"/>
  <c r="N177" i="2"/>
  <c r="O177" i="2" s="1"/>
  <c r="M177" i="2"/>
  <c r="K177" i="2"/>
  <c r="I177" i="2"/>
  <c r="G177" i="2"/>
  <c r="U176" i="2"/>
  <c r="T176" i="2"/>
  <c r="N176" i="2"/>
  <c r="O176" i="2" s="1"/>
  <c r="M176" i="2"/>
  <c r="K176" i="2"/>
  <c r="I176" i="2"/>
  <c r="G176" i="2"/>
  <c r="U175" i="2"/>
  <c r="T175" i="2"/>
  <c r="N175" i="2"/>
  <c r="O175" i="2" s="1"/>
  <c r="M175" i="2"/>
  <c r="K175" i="2"/>
  <c r="I175" i="2"/>
  <c r="G175" i="2"/>
  <c r="U174" i="2"/>
  <c r="T174" i="2"/>
  <c r="N174" i="2"/>
  <c r="O174" i="2" s="1"/>
  <c r="M174" i="2"/>
  <c r="K174" i="2"/>
  <c r="I174" i="2"/>
  <c r="G174" i="2"/>
  <c r="U173" i="2"/>
  <c r="T173" i="2"/>
  <c r="N173" i="2"/>
  <c r="O173" i="2" s="1"/>
  <c r="M173" i="2"/>
  <c r="K173" i="2"/>
  <c r="I173" i="2"/>
  <c r="G173" i="2"/>
  <c r="S170" i="2"/>
  <c r="R170" i="2"/>
  <c r="T170" i="2" s="1"/>
  <c r="Q170" i="2"/>
  <c r="P170" i="2"/>
  <c r="L170" i="2"/>
  <c r="J170" i="2"/>
  <c r="I170" i="2"/>
  <c r="H170" i="2"/>
  <c r="F170" i="2"/>
  <c r="E170" i="2"/>
  <c r="D170" i="2"/>
  <c r="S169" i="2"/>
  <c r="R169" i="2"/>
  <c r="T169" i="2" s="1"/>
  <c r="Q169" i="2"/>
  <c r="P169" i="2"/>
  <c r="U169" i="2" s="1"/>
  <c r="L169" i="2"/>
  <c r="K169" i="2"/>
  <c r="J169" i="2"/>
  <c r="H169" i="2"/>
  <c r="I169" i="2" s="1"/>
  <c r="F169" i="2"/>
  <c r="N169" i="2" s="1"/>
  <c r="E169" i="2"/>
  <c r="M169" i="2" s="1"/>
  <c r="D169" i="2"/>
  <c r="U168" i="2"/>
  <c r="T168" i="2"/>
  <c r="N168" i="2"/>
  <c r="O168" i="2" s="1"/>
  <c r="M168" i="2"/>
  <c r="K168" i="2"/>
  <c r="I168" i="2"/>
  <c r="G168" i="2"/>
  <c r="U167" i="2"/>
  <c r="T167" i="2"/>
  <c r="N167" i="2"/>
  <c r="O167" i="2" s="1"/>
  <c r="M167" i="2"/>
  <c r="K167" i="2"/>
  <c r="I167" i="2"/>
  <c r="G167" i="2"/>
  <c r="U166" i="2"/>
  <c r="T166" i="2"/>
  <c r="N166" i="2"/>
  <c r="O166" i="2" s="1"/>
  <c r="M166" i="2"/>
  <c r="K166" i="2"/>
  <c r="I166" i="2"/>
  <c r="G166" i="2"/>
  <c r="U165" i="2"/>
  <c r="T165" i="2"/>
  <c r="N165" i="2"/>
  <c r="O165" i="2" s="1"/>
  <c r="M165" i="2"/>
  <c r="K165" i="2"/>
  <c r="I165" i="2"/>
  <c r="G165" i="2"/>
  <c r="U164" i="2"/>
  <c r="T164" i="2"/>
  <c r="N164" i="2"/>
  <c r="O164" i="2" s="1"/>
  <c r="M164" i="2"/>
  <c r="K164" i="2"/>
  <c r="I164" i="2"/>
  <c r="G164" i="2"/>
  <c r="S163" i="2"/>
  <c r="R163" i="2"/>
  <c r="Q163" i="2"/>
  <c r="P163" i="2"/>
  <c r="U163" i="2" s="1"/>
  <c r="L163" i="2"/>
  <c r="J163" i="2"/>
  <c r="H163" i="2"/>
  <c r="F163" i="2"/>
  <c r="N163" i="2" s="1"/>
  <c r="E163" i="2"/>
  <c r="D163" i="2"/>
  <c r="U162" i="2"/>
  <c r="T162" i="2"/>
  <c r="O162" i="2"/>
  <c r="N162" i="2"/>
  <c r="M162" i="2"/>
  <c r="K162" i="2"/>
  <c r="I162" i="2"/>
  <c r="G162" i="2"/>
  <c r="U161" i="2"/>
  <c r="T161" i="2"/>
  <c r="O161" i="2"/>
  <c r="N161" i="2"/>
  <c r="M161" i="2"/>
  <c r="K161" i="2"/>
  <c r="I161" i="2"/>
  <c r="G161" i="2"/>
  <c r="U160" i="2"/>
  <c r="T160" i="2"/>
  <c r="O160" i="2"/>
  <c r="N160" i="2"/>
  <c r="M160" i="2"/>
  <c r="K160" i="2"/>
  <c r="I160" i="2"/>
  <c r="G160" i="2"/>
  <c r="U159" i="2"/>
  <c r="T159" i="2"/>
  <c r="O159" i="2"/>
  <c r="N159" i="2"/>
  <c r="M159" i="2"/>
  <c r="K159" i="2"/>
  <c r="I159" i="2"/>
  <c r="G159" i="2"/>
  <c r="U158" i="2"/>
  <c r="T158" i="2"/>
  <c r="O158" i="2"/>
  <c r="N158" i="2"/>
  <c r="M158" i="2"/>
  <c r="K158" i="2"/>
  <c r="I158" i="2"/>
  <c r="G158" i="2"/>
  <c r="U157" i="2"/>
  <c r="S157" i="2"/>
  <c r="R157" i="2"/>
  <c r="Q157" i="2"/>
  <c r="P157" i="2"/>
  <c r="M157" i="2"/>
  <c r="L157" i="2"/>
  <c r="J157" i="2"/>
  <c r="H157" i="2"/>
  <c r="F157" i="2"/>
  <c r="E157" i="2"/>
  <c r="D157" i="2"/>
  <c r="U156" i="2"/>
  <c r="T156" i="2"/>
  <c r="N156" i="2"/>
  <c r="O156" i="2" s="1"/>
  <c r="M156" i="2"/>
  <c r="K156" i="2"/>
  <c r="I156" i="2"/>
  <c r="G156" i="2"/>
  <c r="U155" i="2"/>
  <c r="T155" i="2"/>
  <c r="N155" i="2"/>
  <c r="O155" i="2" s="1"/>
  <c r="M155" i="2"/>
  <c r="K155" i="2"/>
  <c r="I155" i="2"/>
  <c r="G155" i="2"/>
  <c r="U154" i="2"/>
  <c r="T154" i="2"/>
  <c r="N154" i="2"/>
  <c r="O154" i="2" s="1"/>
  <c r="M154" i="2"/>
  <c r="K154" i="2"/>
  <c r="I154" i="2"/>
  <c r="G154" i="2"/>
  <c r="U153" i="2"/>
  <c r="T153" i="2"/>
  <c r="N153" i="2"/>
  <c r="O153" i="2" s="1"/>
  <c r="M153" i="2"/>
  <c r="K153" i="2"/>
  <c r="I153" i="2"/>
  <c r="G153" i="2"/>
  <c r="U152" i="2"/>
  <c r="T152" i="2"/>
  <c r="N152" i="2"/>
  <c r="O152" i="2" s="1"/>
  <c r="M152" i="2"/>
  <c r="K152" i="2"/>
  <c r="I152" i="2"/>
  <c r="G152" i="2"/>
  <c r="U151" i="2"/>
  <c r="T151" i="2"/>
  <c r="N151" i="2"/>
  <c r="O151" i="2" s="1"/>
  <c r="M151" i="2"/>
  <c r="K151" i="2"/>
  <c r="I151" i="2"/>
  <c r="G151" i="2"/>
  <c r="S150" i="2"/>
  <c r="R150" i="2"/>
  <c r="T150" i="2" s="1"/>
  <c r="Q150" i="2"/>
  <c r="P150" i="2"/>
  <c r="L150" i="2"/>
  <c r="J150" i="2"/>
  <c r="H150" i="2"/>
  <c r="F150" i="2"/>
  <c r="E150" i="2"/>
  <c r="D150" i="2"/>
  <c r="U149" i="2"/>
  <c r="T149" i="2"/>
  <c r="O149" i="2"/>
  <c r="N149" i="2"/>
  <c r="M149" i="2"/>
  <c r="K149" i="2"/>
  <c r="I149" i="2"/>
  <c r="G149" i="2"/>
  <c r="U148" i="2"/>
  <c r="T148" i="2"/>
  <c r="O148" i="2"/>
  <c r="N148" i="2"/>
  <c r="M148" i="2"/>
  <c r="K148" i="2"/>
  <c r="I148" i="2"/>
  <c r="G148" i="2"/>
  <c r="U147" i="2"/>
  <c r="T147" i="2"/>
  <c r="O147" i="2"/>
  <c r="N147" i="2"/>
  <c r="M147" i="2"/>
  <c r="K147" i="2"/>
  <c r="I147" i="2"/>
  <c r="G147" i="2"/>
  <c r="U146" i="2"/>
  <c r="T146" i="2"/>
  <c r="O146" i="2"/>
  <c r="N146" i="2"/>
  <c r="M146" i="2"/>
  <c r="K146" i="2"/>
  <c r="I146" i="2"/>
  <c r="G146" i="2"/>
  <c r="U145" i="2"/>
  <c r="T145" i="2"/>
  <c r="O145" i="2"/>
  <c r="N145" i="2"/>
  <c r="M145" i="2"/>
  <c r="K145" i="2"/>
  <c r="I145" i="2"/>
  <c r="G145" i="2"/>
  <c r="S144" i="2"/>
  <c r="R144" i="2"/>
  <c r="Q144" i="2"/>
  <c r="P144" i="2"/>
  <c r="L144" i="2"/>
  <c r="J144" i="2"/>
  <c r="H144" i="2"/>
  <c r="F144" i="2"/>
  <c r="E144" i="2"/>
  <c r="D144" i="2"/>
  <c r="U143" i="2"/>
  <c r="T143" i="2"/>
  <c r="N143" i="2"/>
  <c r="O143" i="2" s="1"/>
  <c r="M143" i="2"/>
  <c r="K143" i="2"/>
  <c r="I143" i="2"/>
  <c r="G143" i="2"/>
  <c r="U142" i="2"/>
  <c r="T142" i="2"/>
  <c r="N142" i="2"/>
  <c r="O142" i="2" s="1"/>
  <c r="M142" i="2"/>
  <c r="K142" i="2"/>
  <c r="I142" i="2"/>
  <c r="G142" i="2"/>
  <c r="U141" i="2"/>
  <c r="T141" i="2"/>
  <c r="N141" i="2"/>
  <c r="O141" i="2" s="1"/>
  <c r="M141" i="2"/>
  <c r="K141" i="2"/>
  <c r="I141" i="2"/>
  <c r="G141" i="2"/>
  <c r="U140" i="2"/>
  <c r="T140" i="2"/>
  <c r="N140" i="2"/>
  <c r="O140" i="2" s="1"/>
  <c r="M140" i="2"/>
  <c r="K140" i="2"/>
  <c r="I140" i="2"/>
  <c r="G140" i="2"/>
  <c r="U139" i="2"/>
  <c r="T139" i="2"/>
  <c r="N139" i="2"/>
  <c r="O139" i="2" s="1"/>
  <c r="M139" i="2"/>
  <c r="K139" i="2"/>
  <c r="I139" i="2"/>
  <c r="G139" i="2"/>
  <c r="U138" i="2"/>
  <c r="T138" i="2"/>
  <c r="N138" i="2"/>
  <c r="O138" i="2" s="1"/>
  <c r="M138" i="2"/>
  <c r="K138" i="2"/>
  <c r="I138" i="2"/>
  <c r="G138" i="2"/>
  <c r="S137" i="2"/>
  <c r="R137" i="2"/>
  <c r="T137" i="2" s="1"/>
  <c r="Q137" i="2"/>
  <c r="P137" i="2"/>
  <c r="L137" i="2"/>
  <c r="M137" i="2" s="1"/>
  <c r="J137" i="2"/>
  <c r="U137" i="2" s="1"/>
  <c r="H137" i="2"/>
  <c r="N137" i="2" s="1"/>
  <c r="F137" i="2"/>
  <c r="E137" i="2"/>
  <c r="D137" i="2"/>
  <c r="U136" i="2"/>
  <c r="T136" i="2"/>
  <c r="N136" i="2"/>
  <c r="O136" i="2" s="1"/>
  <c r="M136" i="2"/>
  <c r="K136" i="2"/>
  <c r="I136" i="2"/>
  <c r="G136" i="2"/>
  <c r="U135" i="2"/>
  <c r="T135" i="2"/>
  <c r="N135" i="2"/>
  <c r="O135" i="2" s="1"/>
  <c r="M135" i="2"/>
  <c r="K135" i="2"/>
  <c r="I135" i="2"/>
  <c r="G135" i="2"/>
  <c r="U134" i="2"/>
  <c r="T134" i="2"/>
  <c r="N134" i="2"/>
  <c r="O134" i="2" s="1"/>
  <c r="M134" i="2"/>
  <c r="K134" i="2"/>
  <c r="I134" i="2"/>
  <c r="G134" i="2"/>
  <c r="U133" i="2"/>
  <c r="T133" i="2"/>
  <c r="N133" i="2"/>
  <c r="O133" i="2" s="1"/>
  <c r="M133" i="2"/>
  <c r="K133" i="2"/>
  <c r="I133" i="2"/>
  <c r="G133" i="2"/>
  <c r="U132" i="2"/>
  <c r="S132" i="2"/>
  <c r="R132" i="2"/>
  <c r="Q132" i="2"/>
  <c r="P132" i="2"/>
  <c r="L132" i="2"/>
  <c r="J132" i="2"/>
  <c r="H132" i="2"/>
  <c r="F132" i="2"/>
  <c r="N132" i="2" s="1"/>
  <c r="E132" i="2"/>
  <c r="D132" i="2"/>
  <c r="U131" i="2"/>
  <c r="T131" i="2"/>
  <c r="O131" i="2"/>
  <c r="N131" i="2"/>
  <c r="M131" i="2"/>
  <c r="K131" i="2"/>
  <c r="I131" i="2"/>
  <c r="G131" i="2"/>
  <c r="U130" i="2"/>
  <c r="T130" i="2"/>
  <c r="O130" i="2"/>
  <c r="N130" i="2"/>
  <c r="M130" i="2"/>
  <c r="K130" i="2"/>
  <c r="I130" i="2"/>
  <c r="G130" i="2"/>
  <c r="U129" i="2"/>
  <c r="T129" i="2"/>
  <c r="N129" i="2"/>
  <c r="O129" i="2" s="1"/>
  <c r="M129" i="2"/>
  <c r="K129" i="2"/>
  <c r="I129" i="2"/>
  <c r="G129" i="2"/>
  <c r="U128" i="2"/>
  <c r="T128" i="2"/>
  <c r="N128" i="2"/>
  <c r="O128" i="2" s="1"/>
  <c r="M128" i="2"/>
  <c r="K128" i="2"/>
  <c r="I128" i="2"/>
  <c r="G128" i="2"/>
  <c r="U127" i="2"/>
  <c r="T127" i="2"/>
  <c r="N127" i="2"/>
  <c r="O127" i="2" s="1"/>
  <c r="M127" i="2"/>
  <c r="K127" i="2"/>
  <c r="I127" i="2"/>
  <c r="G127" i="2"/>
  <c r="S126" i="2"/>
  <c r="R126" i="2"/>
  <c r="T126" i="2" s="1"/>
  <c r="Q126" i="2"/>
  <c r="P126" i="2"/>
  <c r="L126" i="2"/>
  <c r="J126" i="2"/>
  <c r="N126" i="2" s="1"/>
  <c r="O126" i="2" s="1"/>
  <c r="H126" i="2"/>
  <c r="F126" i="2"/>
  <c r="E126" i="2"/>
  <c r="D126" i="2"/>
  <c r="U125" i="2"/>
  <c r="T125" i="2"/>
  <c r="N125" i="2"/>
  <c r="O125" i="2" s="1"/>
  <c r="M125" i="2"/>
  <c r="K125" i="2"/>
  <c r="I125" i="2"/>
  <c r="G125" i="2"/>
  <c r="U124" i="2"/>
  <c r="T124" i="2"/>
  <c r="N124" i="2"/>
  <c r="O124" i="2" s="1"/>
  <c r="M124" i="2"/>
  <c r="K124" i="2"/>
  <c r="I124" i="2"/>
  <c r="G124" i="2"/>
  <c r="U123" i="2"/>
  <c r="T123" i="2"/>
  <c r="N123" i="2"/>
  <c r="O123" i="2" s="1"/>
  <c r="M123" i="2"/>
  <c r="K123" i="2"/>
  <c r="I123" i="2"/>
  <c r="G123" i="2"/>
  <c r="U122" i="2"/>
  <c r="T122" i="2"/>
  <c r="N122" i="2"/>
  <c r="O122" i="2" s="1"/>
  <c r="M122" i="2"/>
  <c r="K122" i="2"/>
  <c r="I122" i="2"/>
  <c r="G122" i="2"/>
  <c r="S121" i="2"/>
  <c r="R121" i="2"/>
  <c r="Q121" i="2"/>
  <c r="P121" i="2"/>
  <c r="U121" i="2" s="1"/>
  <c r="L121" i="2"/>
  <c r="J121" i="2"/>
  <c r="H121" i="2"/>
  <c r="F121" i="2"/>
  <c r="N121" i="2" s="1"/>
  <c r="E121" i="2"/>
  <c r="M121" i="2" s="1"/>
  <c r="D121" i="2"/>
  <c r="U120" i="2"/>
  <c r="T120" i="2"/>
  <c r="N120" i="2"/>
  <c r="O120" i="2" s="1"/>
  <c r="M120" i="2"/>
  <c r="K120" i="2"/>
  <c r="I120" i="2"/>
  <c r="G120" i="2"/>
  <c r="U119" i="2"/>
  <c r="T119" i="2"/>
  <c r="N119" i="2"/>
  <c r="O119" i="2" s="1"/>
  <c r="M119" i="2"/>
  <c r="K119" i="2"/>
  <c r="I119" i="2"/>
  <c r="G119" i="2"/>
  <c r="U118" i="2"/>
  <c r="T118" i="2"/>
  <c r="N118" i="2"/>
  <c r="O118" i="2" s="1"/>
  <c r="M118" i="2"/>
  <c r="K118" i="2"/>
  <c r="I118" i="2"/>
  <c r="G118" i="2"/>
  <c r="U117" i="2"/>
  <c r="T117" i="2"/>
  <c r="N117" i="2"/>
  <c r="O117" i="2" s="1"/>
  <c r="M117" i="2"/>
  <c r="K117" i="2"/>
  <c r="I117" i="2"/>
  <c r="G117" i="2"/>
  <c r="U116" i="2"/>
  <c r="T116" i="2"/>
  <c r="N116" i="2"/>
  <c r="O116" i="2" s="1"/>
  <c r="M116" i="2"/>
  <c r="K116" i="2"/>
  <c r="I116" i="2"/>
  <c r="G116" i="2"/>
  <c r="U115" i="2"/>
  <c r="T115" i="2"/>
  <c r="N115" i="2"/>
  <c r="O115" i="2" s="1"/>
  <c r="M115" i="2"/>
  <c r="K115" i="2"/>
  <c r="I115" i="2"/>
  <c r="G115" i="2"/>
  <c r="U114" i="2"/>
  <c r="T114" i="2"/>
  <c r="N114" i="2"/>
  <c r="O114" i="2" s="1"/>
  <c r="M114" i="2"/>
  <c r="K114" i="2"/>
  <c r="I114" i="2"/>
  <c r="G114" i="2"/>
  <c r="U113" i="2"/>
  <c r="T113" i="2"/>
  <c r="N113" i="2"/>
  <c r="O113" i="2" s="1"/>
  <c r="M113" i="2"/>
  <c r="K113" i="2"/>
  <c r="I113" i="2"/>
  <c r="G113" i="2"/>
  <c r="S112" i="2"/>
  <c r="R112" i="2"/>
  <c r="T112" i="2" s="1"/>
  <c r="Q112" i="2"/>
  <c r="P112" i="2"/>
  <c r="L112" i="2"/>
  <c r="J112" i="2"/>
  <c r="N112" i="2" s="1"/>
  <c r="O112" i="2" s="1"/>
  <c r="H112" i="2"/>
  <c r="F112" i="2"/>
  <c r="E112" i="2"/>
  <c r="D112" i="2"/>
  <c r="U111" i="2"/>
  <c r="T111" i="2"/>
  <c r="N111" i="2"/>
  <c r="O111" i="2" s="1"/>
  <c r="M111" i="2"/>
  <c r="K111" i="2"/>
  <c r="I111" i="2"/>
  <c r="G111" i="2"/>
  <c r="U110" i="2"/>
  <c r="T110" i="2"/>
  <c r="N110" i="2"/>
  <c r="O110" i="2" s="1"/>
  <c r="M110" i="2"/>
  <c r="K110" i="2"/>
  <c r="I110" i="2"/>
  <c r="G110" i="2"/>
  <c r="U109" i="2"/>
  <c r="T109" i="2"/>
  <c r="N109" i="2"/>
  <c r="O109" i="2" s="1"/>
  <c r="M109" i="2"/>
  <c r="K109" i="2"/>
  <c r="I109" i="2"/>
  <c r="G109" i="2"/>
  <c r="U108" i="2"/>
  <c r="T108" i="2"/>
  <c r="N108" i="2"/>
  <c r="O108" i="2" s="1"/>
  <c r="M108" i="2"/>
  <c r="K108" i="2"/>
  <c r="I108" i="2"/>
  <c r="G108" i="2"/>
  <c r="U107" i="2"/>
  <c r="T107" i="2"/>
  <c r="N107" i="2"/>
  <c r="O107" i="2" s="1"/>
  <c r="M107" i="2"/>
  <c r="K107" i="2"/>
  <c r="I107" i="2"/>
  <c r="G107" i="2"/>
  <c r="S106" i="2"/>
  <c r="R106" i="2"/>
  <c r="Q106" i="2"/>
  <c r="P106" i="2"/>
  <c r="L106" i="2"/>
  <c r="J106" i="2"/>
  <c r="I106" i="2"/>
  <c r="H106" i="2"/>
  <c r="F106" i="2"/>
  <c r="E106" i="2"/>
  <c r="D106" i="2"/>
  <c r="U105" i="2"/>
  <c r="T105" i="2"/>
  <c r="N105" i="2"/>
  <c r="O105" i="2" s="1"/>
  <c r="M105" i="2"/>
  <c r="K105" i="2"/>
  <c r="I105" i="2"/>
  <c r="G105" i="2"/>
  <c r="S102" i="2"/>
  <c r="R102" i="2"/>
  <c r="Q102" i="2"/>
  <c r="P102" i="2"/>
  <c r="L102" i="2"/>
  <c r="J102" i="2"/>
  <c r="K102" i="2" s="1"/>
  <c r="H102" i="2"/>
  <c r="F102" i="2"/>
  <c r="N102" i="2" s="1"/>
  <c r="O102" i="2" s="1"/>
  <c r="E102" i="2"/>
  <c r="D102" i="2"/>
  <c r="I102" i="2" s="1"/>
  <c r="S101" i="2"/>
  <c r="T101" i="2" s="1"/>
  <c r="R101" i="2"/>
  <c r="Q101" i="2"/>
  <c r="P101" i="2"/>
  <c r="L101" i="2"/>
  <c r="J101" i="2"/>
  <c r="K101" i="2" s="1"/>
  <c r="H101" i="2"/>
  <c r="F101" i="2"/>
  <c r="E101" i="2"/>
  <c r="D101" i="2"/>
  <c r="G101" i="2" s="1"/>
  <c r="U100" i="2"/>
  <c r="T100" i="2"/>
  <c r="N100" i="2"/>
  <c r="O100" i="2" s="1"/>
  <c r="M100" i="2"/>
  <c r="K100" i="2"/>
  <c r="I100" i="2"/>
  <c r="G100" i="2"/>
  <c r="U99" i="2"/>
  <c r="T99" i="2"/>
  <c r="N99" i="2"/>
  <c r="O99" i="2" s="1"/>
  <c r="M99" i="2"/>
  <c r="K99" i="2"/>
  <c r="I99" i="2"/>
  <c r="G99" i="2"/>
  <c r="U98" i="2"/>
  <c r="T98" i="2"/>
  <c r="N98" i="2"/>
  <c r="O98" i="2" s="1"/>
  <c r="M98" i="2"/>
  <c r="K98" i="2"/>
  <c r="I98" i="2"/>
  <c r="G98" i="2"/>
  <c r="U97" i="2"/>
  <c r="T97" i="2"/>
  <c r="N97" i="2"/>
  <c r="O97" i="2" s="1"/>
  <c r="M97" i="2"/>
  <c r="K97" i="2"/>
  <c r="I97" i="2"/>
  <c r="G97" i="2"/>
  <c r="U96" i="2"/>
  <c r="S96" i="2"/>
  <c r="R96" i="2"/>
  <c r="T96" i="2" s="1"/>
  <c r="Q96" i="2"/>
  <c r="P96" i="2"/>
  <c r="L96" i="2"/>
  <c r="M96" i="2" s="1"/>
  <c r="K96" i="2"/>
  <c r="J96" i="2"/>
  <c r="H96" i="2"/>
  <c r="F96" i="2"/>
  <c r="N96" i="2" s="1"/>
  <c r="E96" i="2"/>
  <c r="D96" i="2"/>
  <c r="U95" i="2"/>
  <c r="T95" i="2"/>
  <c r="N95" i="2"/>
  <c r="O95" i="2" s="1"/>
  <c r="M95" i="2"/>
  <c r="K95" i="2"/>
  <c r="I95" i="2"/>
  <c r="G95" i="2"/>
  <c r="U94" i="2"/>
  <c r="T94" i="2"/>
  <c r="N94" i="2"/>
  <c r="O94" i="2" s="1"/>
  <c r="M94" i="2"/>
  <c r="K94" i="2"/>
  <c r="I94" i="2"/>
  <c r="G94" i="2"/>
  <c r="U93" i="2"/>
  <c r="T93" i="2"/>
  <c r="N93" i="2"/>
  <c r="O93" i="2" s="1"/>
  <c r="M93" i="2"/>
  <c r="K93" i="2"/>
  <c r="I93" i="2"/>
  <c r="G93" i="2"/>
  <c r="U92" i="2"/>
  <c r="T92" i="2"/>
  <c r="N92" i="2"/>
  <c r="O92" i="2" s="1"/>
  <c r="M92" i="2"/>
  <c r="K92" i="2"/>
  <c r="I92" i="2"/>
  <c r="G92" i="2"/>
  <c r="S91" i="2"/>
  <c r="R91" i="2"/>
  <c r="T91" i="2" s="1"/>
  <c r="Q91" i="2"/>
  <c r="P91" i="2"/>
  <c r="M91" i="2"/>
  <c r="L91" i="2"/>
  <c r="J91" i="2"/>
  <c r="H91" i="2"/>
  <c r="F91" i="2"/>
  <c r="N91" i="2" s="1"/>
  <c r="O91" i="2" s="1"/>
  <c r="E91" i="2"/>
  <c r="D91" i="2"/>
  <c r="U90" i="2"/>
  <c r="T90" i="2"/>
  <c r="N90" i="2"/>
  <c r="O90" i="2" s="1"/>
  <c r="M90" i="2"/>
  <c r="K90" i="2"/>
  <c r="I90" i="2"/>
  <c r="G90" i="2"/>
  <c r="U89" i="2"/>
  <c r="T89" i="2"/>
  <c r="N89" i="2"/>
  <c r="O89" i="2" s="1"/>
  <c r="M89" i="2"/>
  <c r="K89" i="2"/>
  <c r="I89" i="2"/>
  <c r="G89" i="2"/>
  <c r="U88" i="2"/>
  <c r="T88" i="2"/>
  <c r="N88" i="2"/>
  <c r="O88" i="2" s="1"/>
  <c r="M88" i="2"/>
  <c r="K88" i="2"/>
  <c r="I88" i="2"/>
  <c r="G88" i="2"/>
  <c r="S85" i="2"/>
  <c r="R85" i="2"/>
  <c r="Q85" i="2"/>
  <c r="P85" i="2"/>
  <c r="L85" i="2"/>
  <c r="J85" i="2"/>
  <c r="K85" i="2" s="1"/>
  <c r="H85" i="2"/>
  <c r="F85" i="2"/>
  <c r="E85" i="2"/>
  <c r="D85" i="2"/>
  <c r="S84" i="2"/>
  <c r="R84" i="2"/>
  <c r="Q84" i="2"/>
  <c r="P84" i="2"/>
  <c r="L84" i="2"/>
  <c r="J84" i="2"/>
  <c r="H84" i="2"/>
  <c r="F84" i="2"/>
  <c r="N84" i="2" s="1"/>
  <c r="E84" i="2"/>
  <c r="D84" i="2"/>
  <c r="G84" i="2" s="1"/>
  <c r="U83" i="2"/>
  <c r="T83" i="2"/>
  <c r="N83" i="2"/>
  <c r="O83" i="2" s="1"/>
  <c r="M83" i="2"/>
  <c r="K83" i="2"/>
  <c r="I83" i="2"/>
  <c r="G83" i="2"/>
  <c r="U82" i="2"/>
  <c r="T82" i="2"/>
  <c r="N82" i="2"/>
  <c r="O82" i="2" s="1"/>
  <c r="M82" i="2"/>
  <c r="K82" i="2"/>
  <c r="I82" i="2"/>
  <c r="G82" i="2"/>
  <c r="U81" i="2"/>
  <c r="T81" i="2"/>
  <c r="N81" i="2"/>
  <c r="O81" i="2" s="1"/>
  <c r="M81" i="2"/>
  <c r="K81" i="2"/>
  <c r="I81" i="2"/>
  <c r="G81" i="2"/>
  <c r="U80" i="2"/>
  <c r="T80" i="2"/>
  <c r="N80" i="2"/>
  <c r="O80" i="2" s="1"/>
  <c r="M80" i="2"/>
  <c r="K80" i="2"/>
  <c r="I80" i="2"/>
  <c r="G80" i="2"/>
  <c r="U79" i="2"/>
  <c r="T79" i="2"/>
  <c r="N79" i="2"/>
  <c r="O79" i="2" s="1"/>
  <c r="M79" i="2"/>
  <c r="K79" i="2"/>
  <c r="I79" i="2"/>
  <c r="G79" i="2"/>
  <c r="S78" i="2"/>
  <c r="R78" i="2"/>
  <c r="Q78" i="2"/>
  <c r="P78" i="2"/>
  <c r="L78" i="2"/>
  <c r="J78" i="2"/>
  <c r="H78" i="2"/>
  <c r="F78" i="2"/>
  <c r="E78" i="2"/>
  <c r="D78" i="2"/>
  <c r="U77" i="2"/>
  <c r="T77" i="2"/>
  <c r="N77" i="2"/>
  <c r="O77" i="2" s="1"/>
  <c r="M77" i="2"/>
  <c r="K77" i="2"/>
  <c r="I77" i="2"/>
  <c r="G77" i="2"/>
  <c r="U76" i="2"/>
  <c r="T76" i="2"/>
  <c r="N76" i="2"/>
  <c r="O76" i="2" s="1"/>
  <c r="M76" i="2"/>
  <c r="K76" i="2"/>
  <c r="I76" i="2"/>
  <c r="G76" i="2"/>
  <c r="U75" i="2"/>
  <c r="T75" i="2"/>
  <c r="N75" i="2"/>
  <c r="O75" i="2" s="1"/>
  <c r="M75" i="2"/>
  <c r="K75" i="2"/>
  <c r="I75" i="2"/>
  <c r="G75" i="2"/>
  <c r="U74" i="2"/>
  <c r="T74" i="2"/>
  <c r="N74" i="2"/>
  <c r="O74" i="2" s="1"/>
  <c r="M74" i="2"/>
  <c r="K74" i="2"/>
  <c r="I74" i="2"/>
  <c r="G74" i="2"/>
  <c r="U73" i="2"/>
  <c r="T73" i="2"/>
  <c r="N73" i="2"/>
  <c r="O73" i="2" s="1"/>
  <c r="M73" i="2"/>
  <c r="K73" i="2"/>
  <c r="I73" i="2"/>
  <c r="G73" i="2"/>
  <c r="U72" i="2"/>
  <c r="T72" i="2"/>
  <c r="N72" i="2"/>
  <c r="O72" i="2" s="1"/>
  <c r="M72" i="2"/>
  <c r="K72" i="2"/>
  <c r="I72" i="2"/>
  <c r="G72" i="2"/>
  <c r="U71" i="2"/>
  <c r="T71" i="2"/>
  <c r="N71" i="2"/>
  <c r="O71" i="2" s="1"/>
  <c r="M71" i="2"/>
  <c r="K71" i="2"/>
  <c r="I71" i="2"/>
  <c r="G71" i="2"/>
  <c r="S70" i="2"/>
  <c r="T70" i="2" s="1"/>
  <c r="R70" i="2"/>
  <c r="Q70" i="2"/>
  <c r="P70" i="2"/>
  <c r="L70" i="2"/>
  <c r="J70" i="2"/>
  <c r="H70" i="2"/>
  <c r="F70" i="2"/>
  <c r="E70" i="2"/>
  <c r="D70" i="2"/>
  <c r="U69" i="2"/>
  <c r="T69" i="2"/>
  <c r="N69" i="2"/>
  <c r="O69" i="2" s="1"/>
  <c r="M69" i="2"/>
  <c r="K69" i="2"/>
  <c r="I69" i="2"/>
  <c r="G69" i="2"/>
  <c r="U68" i="2"/>
  <c r="T68" i="2"/>
  <c r="N68" i="2"/>
  <c r="O68" i="2" s="1"/>
  <c r="M68" i="2"/>
  <c r="K68" i="2"/>
  <c r="I68" i="2"/>
  <c r="G68" i="2"/>
  <c r="U67" i="2"/>
  <c r="T67" i="2"/>
  <c r="N67" i="2"/>
  <c r="O67" i="2" s="1"/>
  <c r="M67" i="2"/>
  <c r="K67" i="2"/>
  <c r="I67" i="2"/>
  <c r="G67" i="2"/>
  <c r="U66" i="2"/>
  <c r="T66" i="2"/>
  <c r="N66" i="2"/>
  <c r="O66" i="2" s="1"/>
  <c r="M66" i="2"/>
  <c r="K66" i="2"/>
  <c r="I66" i="2"/>
  <c r="G66" i="2"/>
  <c r="U65" i="2"/>
  <c r="T65" i="2"/>
  <c r="N65" i="2"/>
  <c r="O65" i="2" s="1"/>
  <c r="M65" i="2"/>
  <c r="K65" i="2"/>
  <c r="I65" i="2"/>
  <c r="G65" i="2"/>
  <c r="U64" i="2"/>
  <c r="T64" i="2"/>
  <c r="N64" i="2"/>
  <c r="O64" i="2" s="1"/>
  <c r="M64" i="2"/>
  <c r="K64" i="2"/>
  <c r="I64" i="2"/>
  <c r="G64" i="2"/>
  <c r="S63" i="2"/>
  <c r="R63" i="2"/>
  <c r="T63" i="2" s="1"/>
  <c r="Q63" i="2"/>
  <c r="P63" i="2"/>
  <c r="L63" i="2"/>
  <c r="J63" i="2"/>
  <c r="N63" i="2" s="1"/>
  <c r="H63" i="2"/>
  <c r="F63" i="2"/>
  <c r="E63" i="2"/>
  <c r="D63" i="2"/>
  <c r="U62" i="2"/>
  <c r="T62" i="2"/>
  <c r="N62" i="2"/>
  <c r="O62" i="2" s="1"/>
  <c r="M62" i="2"/>
  <c r="K62" i="2"/>
  <c r="I62" i="2"/>
  <c r="G62" i="2"/>
  <c r="U61" i="2"/>
  <c r="T61" i="2"/>
  <c r="N61" i="2"/>
  <c r="O61" i="2" s="1"/>
  <c r="M61" i="2"/>
  <c r="K61" i="2"/>
  <c r="I61" i="2"/>
  <c r="G61" i="2"/>
  <c r="U60" i="2"/>
  <c r="T60" i="2"/>
  <c r="N60" i="2"/>
  <c r="O60" i="2" s="1"/>
  <c r="M60" i="2"/>
  <c r="K60" i="2"/>
  <c r="I60" i="2"/>
  <c r="G60" i="2"/>
  <c r="U59" i="2"/>
  <c r="T59" i="2"/>
  <c r="N59" i="2"/>
  <c r="O59" i="2" s="1"/>
  <c r="M59" i="2"/>
  <c r="K59" i="2"/>
  <c r="I59" i="2"/>
  <c r="G59" i="2"/>
  <c r="S58" i="2"/>
  <c r="R58" i="2"/>
  <c r="T58" i="2" s="1"/>
  <c r="Q58" i="2"/>
  <c r="P58" i="2"/>
  <c r="N58" i="2"/>
  <c r="L58" i="2"/>
  <c r="J58" i="2"/>
  <c r="U58" i="2" s="1"/>
  <c r="H58" i="2"/>
  <c r="F58" i="2"/>
  <c r="E58" i="2"/>
  <c r="D58" i="2"/>
  <c r="U57" i="2"/>
  <c r="T57" i="2"/>
  <c r="N57" i="2"/>
  <c r="O57" i="2" s="1"/>
  <c r="M57" i="2"/>
  <c r="K57" i="2"/>
  <c r="I57" i="2"/>
  <c r="G57" i="2"/>
  <c r="S54" i="2"/>
  <c r="R54" i="2"/>
  <c r="T54" i="2" s="1"/>
  <c r="Q54" i="2"/>
  <c r="P54" i="2"/>
  <c r="L54" i="2"/>
  <c r="J54" i="2"/>
  <c r="U54" i="2" s="1"/>
  <c r="H54" i="2"/>
  <c r="F54" i="2"/>
  <c r="E54" i="2"/>
  <c r="M54" i="2" s="1"/>
  <c r="D54" i="2"/>
  <c r="U53" i="2"/>
  <c r="S53" i="2"/>
  <c r="R53" i="2"/>
  <c r="Q53" i="2"/>
  <c r="P53" i="2"/>
  <c r="L53" i="2"/>
  <c r="J53" i="2"/>
  <c r="H53" i="2"/>
  <c r="N53" i="2" s="1"/>
  <c r="O53" i="2" s="1"/>
  <c r="F53" i="2"/>
  <c r="E53" i="2"/>
  <c r="D53" i="2"/>
  <c r="U52" i="2"/>
  <c r="T52" i="2"/>
  <c r="O52" i="2"/>
  <c r="N52" i="2"/>
  <c r="M52" i="2"/>
  <c r="K52" i="2"/>
  <c r="I52" i="2"/>
  <c r="G52" i="2"/>
  <c r="U51" i="2"/>
  <c r="T51" i="2"/>
  <c r="O51" i="2"/>
  <c r="N51" i="2"/>
  <c r="M51" i="2"/>
  <c r="K51" i="2"/>
  <c r="I51" i="2"/>
  <c r="G51" i="2"/>
  <c r="U50" i="2"/>
  <c r="T50" i="2"/>
  <c r="O50" i="2"/>
  <c r="N50" i="2"/>
  <c r="M50" i="2"/>
  <c r="K50" i="2"/>
  <c r="I50" i="2"/>
  <c r="G50" i="2"/>
  <c r="U49" i="2"/>
  <c r="T49" i="2"/>
  <c r="O49" i="2"/>
  <c r="N49" i="2"/>
  <c r="M49" i="2"/>
  <c r="K49" i="2"/>
  <c r="I49" i="2"/>
  <c r="G49" i="2"/>
  <c r="U48" i="2"/>
  <c r="T48" i="2"/>
  <c r="O48" i="2"/>
  <c r="N48" i="2"/>
  <c r="M48" i="2"/>
  <c r="K48" i="2"/>
  <c r="I48" i="2"/>
  <c r="G48" i="2"/>
  <c r="S47" i="2"/>
  <c r="R47" i="2"/>
  <c r="T47" i="2" s="1"/>
  <c r="Q47" i="2"/>
  <c r="P47" i="2"/>
  <c r="L47" i="2"/>
  <c r="J47" i="2"/>
  <c r="N47" i="2" s="1"/>
  <c r="O47" i="2" s="1"/>
  <c r="H47" i="2"/>
  <c r="F47" i="2"/>
  <c r="E47" i="2"/>
  <c r="K47" i="2" s="1"/>
  <c r="D47" i="2"/>
  <c r="U46" i="2"/>
  <c r="T46" i="2"/>
  <c r="N46" i="2"/>
  <c r="O46" i="2" s="1"/>
  <c r="M46" i="2"/>
  <c r="K46" i="2"/>
  <c r="I46" i="2"/>
  <c r="G46" i="2"/>
  <c r="U45" i="2"/>
  <c r="T45" i="2"/>
  <c r="N45" i="2"/>
  <c r="O45" i="2" s="1"/>
  <c r="M45" i="2"/>
  <c r="K45" i="2"/>
  <c r="I45" i="2"/>
  <c r="G45" i="2"/>
  <c r="U44" i="2"/>
  <c r="T44" i="2"/>
  <c r="N44" i="2"/>
  <c r="O44" i="2" s="1"/>
  <c r="M44" i="2"/>
  <c r="K44" i="2"/>
  <c r="I44" i="2"/>
  <c r="G44" i="2"/>
  <c r="U43" i="2"/>
  <c r="T43" i="2"/>
  <c r="N43" i="2"/>
  <c r="O43" i="2" s="1"/>
  <c r="M43" i="2"/>
  <c r="K43" i="2"/>
  <c r="I43" i="2"/>
  <c r="G43" i="2"/>
  <c r="U42" i="2"/>
  <c r="T42" i="2"/>
  <c r="N42" i="2"/>
  <c r="O42" i="2" s="1"/>
  <c r="M42" i="2"/>
  <c r="K42" i="2"/>
  <c r="I42" i="2"/>
  <c r="G42" i="2"/>
  <c r="U41" i="2"/>
  <c r="T41" i="2"/>
  <c r="N41" i="2"/>
  <c r="O41" i="2" s="1"/>
  <c r="M41" i="2"/>
  <c r="K41" i="2"/>
  <c r="I41" i="2"/>
  <c r="G41" i="2"/>
  <c r="S40" i="2"/>
  <c r="R40" i="2"/>
  <c r="Q40" i="2"/>
  <c r="P40" i="2"/>
  <c r="U40" i="2" s="1"/>
  <c r="L40" i="2"/>
  <c r="J40" i="2"/>
  <c r="H40" i="2"/>
  <c r="F40" i="2"/>
  <c r="N40" i="2" s="1"/>
  <c r="E40" i="2"/>
  <c r="M40" i="2" s="1"/>
  <c r="D40" i="2"/>
  <c r="U39" i="2"/>
  <c r="T39" i="2"/>
  <c r="N39" i="2"/>
  <c r="O39" i="2" s="1"/>
  <c r="M39" i="2"/>
  <c r="K39" i="2"/>
  <c r="I39" i="2"/>
  <c r="G39" i="2"/>
  <c r="U38" i="2"/>
  <c r="T38" i="2"/>
  <c r="N38" i="2"/>
  <c r="O38" i="2" s="1"/>
  <c r="M38" i="2"/>
  <c r="K38" i="2"/>
  <c r="I38" i="2"/>
  <c r="G38" i="2"/>
  <c r="U37" i="2"/>
  <c r="T37" i="2"/>
  <c r="N37" i="2"/>
  <c r="O37" i="2" s="1"/>
  <c r="M37" i="2"/>
  <c r="K37" i="2"/>
  <c r="I37" i="2"/>
  <c r="G37" i="2"/>
  <c r="U36" i="2"/>
  <c r="T36" i="2"/>
  <c r="N36" i="2"/>
  <c r="O36" i="2" s="1"/>
  <c r="M36" i="2"/>
  <c r="K36" i="2"/>
  <c r="I36" i="2"/>
  <c r="G36" i="2"/>
  <c r="S35" i="2"/>
  <c r="R35" i="2"/>
  <c r="T35" i="2" s="1"/>
  <c r="Q35" i="2"/>
  <c r="P35" i="2"/>
  <c r="U35" i="2" s="1"/>
  <c r="L35" i="2"/>
  <c r="K35" i="2"/>
  <c r="J35" i="2"/>
  <c r="H35" i="2"/>
  <c r="F35" i="2"/>
  <c r="E35" i="2"/>
  <c r="D35" i="2"/>
  <c r="U34" i="2"/>
  <c r="T34" i="2"/>
  <c r="N34" i="2"/>
  <c r="O34" i="2" s="1"/>
  <c r="M34" i="2"/>
  <c r="K34" i="2"/>
  <c r="I34" i="2"/>
  <c r="G34" i="2"/>
  <c r="U33" i="2"/>
  <c r="T33" i="2"/>
  <c r="N33" i="2"/>
  <c r="O33" i="2" s="1"/>
  <c r="M33" i="2"/>
  <c r="K33" i="2"/>
  <c r="I33" i="2"/>
  <c r="G33" i="2"/>
  <c r="U32" i="2"/>
  <c r="T32" i="2"/>
  <c r="N32" i="2"/>
  <c r="O32" i="2" s="1"/>
  <c r="M32" i="2"/>
  <c r="K32" i="2"/>
  <c r="I32" i="2"/>
  <c r="G32" i="2"/>
  <c r="U31" i="2"/>
  <c r="T31" i="2"/>
  <c r="N31" i="2"/>
  <c r="O31" i="2" s="1"/>
  <c r="M31" i="2"/>
  <c r="K31" i="2"/>
  <c r="I31" i="2"/>
  <c r="G31" i="2"/>
  <c r="U30" i="2"/>
  <c r="T30" i="2"/>
  <c r="N30" i="2"/>
  <c r="O30" i="2" s="1"/>
  <c r="M30" i="2"/>
  <c r="K30" i="2"/>
  <c r="I30" i="2"/>
  <c r="G30" i="2"/>
  <c r="U29" i="2"/>
  <c r="T29" i="2"/>
  <c r="N29" i="2"/>
  <c r="O29" i="2" s="1"/>
  <c r="M29" i="2"/>
  <c r="K29" i="2"/>
  <c r="I29" i="2"/>
  <c r="G29" i="2"/>
  <c r="U28" i="2"/>
  <c r="T28" i="2"/>
  <c r="N28" i="2"/>
  <c r="O28" i="2" s="1"/>
  <c r="M28" i="2"/>
  <c r="K28" i="2"/>
  <c r="I28" i="2"/>
  <c r="G28" i="2"/>
  <c r="S27" i="2"/>
  <c r="R27" i="2"/>
  <c r="T27" i="2" s="1"/>
  <c r="Q27" i="2"/>
  <c r="P27" i="2"/>
  <c r="L27" i="2"/>
  <c r="J27" i="2"/>
  <c r="H27" i="2"/>
  <c r="F27" i="2"/>
  <c r="N27" i="2" s="1"/>
  <c r="E27" i="2"/>
  <c r="D27" i="2"/>
  <c r="G27" i="2" s="1"/>
  <c r="U26" i="2"/>
  <c r="T26" i="2"/>
  <c r="N26" i="2"/>
  <c r="O26" i="2" s="1"/>
  <c r="M26" i="2"/>
  <c r="K26" i="2"/>
  <c r="I26" i="2"/>
  <c r="G26" i="2"/>
  <c r="U25" i="2"/>
  <c r="T25" i="2"/>
  <c r="N25" i="2"/>
  <c r="O25" i="2" s="1"/>
  <c r="M25" i="2"/>
  <c r="K25" i="2"/>
  <c r="I25" i="2"/>
  <c r="G25" i="2"/>
  <c r="U24" i="2"/>
  <c r="T24" i="2"/>
  <c r="N24" i="2"/>
  <c r="O24" i="2" s="1"/>
  <c r="M24" i="2"/>
  <c r="K24" i="2"/>
  <c r="I24" i="2"/>
  <c r="G24" i="2"/>
  <c r="U23" i="2"/>
  <c r="T23" i="2"/>
  <c r="N23" i="2"/>
  <c r="O23" i="2" s="1"/>
  <c r="M23" i="2"/>
  <c r="K23" i="2"/>
  <c r="I23" i="2"/>
  <c r="G23" i="2"/>
  <c r="U22" i="2"/>
  <c r="T22" i="2"/>
  <c r="N22" i="2"/>
  <c r="O22" i="2" s="1"/>
  <c r="M22" i="2"/>
  <c r="K22" i="2"/>
  <c r="I22" i="2"/>
  <c r="G22" i="2"/>
  <c r="U21" i="2"/>
  <c r="T21" i="2"/>
  <c r="N21" i="2"/>
  <c r="O21" i="2" s="1"/>
  <c r="M21" i="2"/>
  <c r="K21" i="2"/>
  <c r="I21" i="2"/>
  <c r="G21" i="2"/>
  <c r="U20" i="2"/>
  <c r="T20" i="2"/>
  <c r="N20" i="2"/>
  <c r="O20" i="2" s="1"/>
  <c r="M20" i="2"/>
  <c r="K20" i="2"/>
  <c r="I20" i="2"/>
  <c r="G20" i="2"/>
  <c r="S19" i="2"/>
  <c r="R19" i="2"/>
  <c r="T19" i="2" s="1"/>
  <c r="Q19" i="2"/>
  <c r="P19" i="2"/>
  <c r="L19" i="2"/>
  <c r="J19" i="2"/>
  <c r="U19" i="2" s="1"/>
  <c r="H19" i="2"/>
  <c r="F19" i="2"/>
  <c r="E19" i="2"/>
  <c r="D19" i="2"/>
  <c r="U18" i="2"/>
  <c r="T18" i="2"/>
  <c r="N18" i="2"/>
  <c r="O18" i="2" s="1"/>
  <c r="M18" i="2"/>
  <c r="K18" i="2"/>
  <c r="I18" i="2"/>
  <c r="G18" i="2"/>
  <c r="U17" i="2"/>
  <c r="T17" i="2"/>
  <c r="N17" i="2"/>
  <c r="O17" i="2" s="1"/>
  <c r="M17" i="2"/>
  <c r="K17" i="2"/>
  <c r="I17" i="2"/>
  <c r="G17" i="2"/>
  <c r="U16" i="2"/>
  <c r="T16" i="2"/>
  <c r="N16" i="2"/>
  <c r="O16" i="2" s="1"/>
  <c r="M16" i="2"/>
  <c r="K16" i="2"/>
  <c r="I16" i="2"/>
  <c r="G16" i="2"/>
  <c r="U15" i="2"/>
  <c r="T15" i="2"/>
  <c r="N15" i="2"/>
  <c r="O15" i="2" s="1"/>
  <c r="M15" i="2"/>
  <c r="K15" i="2"/>
  <c r="I15" i="2"/>
  <c r="G15" i="2"/>
  <c r="U14" i="2"/>
  <c r="T14" i="2"/>
  <c r="N14" i="2"/>
  <c r="O14" i="2" s="1"/>
  <c r="M14" i="2"/>
  <c r="K14" i="2"/>
  <c r="I14" i="2"/>
  <c r="G14" i="2"/>
  <c r="U13" i="2"/>
  <c r="T13" i="2"/>
  <c r="N13" i="2"/>
  <c r="O13" i="2" s="1"/>
  <c r="M13" i="2"/>
  <c r="K13" i="2"/>
  <c r="I13" i="2"/>
  <c r="G13" i="2"/>
  <c r="U12" i="2"/>
  <c r="T12" i="2"/>
  <c r="N12" i="2"/>
  <c r="O12" i="2" s="1"/>
  <c r="M12" i="2"/>
  <c r="K12" i="2"/>
  <c r="I12" i="2"/>
  <c r="G12" i="2"/>
  <c r="U11" i="2"/>
  <c r="T11" i="2"/>
  <c r="N11" i="2"/>
  <c r="O11" i="2" s="1"/>
  <c r="M11" i="2"/>
  <c r="K11" i="2"/>
  <c r="I11" i="2"/>
  <c r="G11" i="2"/>
  <c r="S10" i="2"/>
  <c r="R10" i="2"/>
  <c r="T10" i="2" s="1"/>
  <c r="Q10" i="2"/>
  <c r="P10" i="2"/>
  <c r="N10" i="2"/>
  <c r="L10" i="2"/>
  <c r="J10" i="2"/>
  <c r="U10" i="2" s="1"/>
  <c r="H10" i="2"/>
  <c r="F10" i="2"/>
  <c r="E10" i="2"/>
  <c r="D10" i="2"/>
  <c r="U9" i="2"/>
  <c r="T9" i="2"/>
  <c r="N9" i="2"/>
  <c r="O9" i="2" s="1"/>
  <c r="M9" i="2"/>
  <c r="K9" i="2"/>
  <c r="I9" i="2"/>
  <c r="G9" i="2"/>
  <c r="U8" i="2"/>
  <c r="T8" i="2"/>
  <c r="N8" i="2"/>
  <c r="O8" i="2" s="1"/>
  <c r="M8" i="2"/>
  <c r="K8" i="2"/>
  <c r="I8" i="2"/>
  <c r="G8" i="2"/>
  <c r="S339" i="1"/>
  <c r="R339" i="1"/>
  <c r="T339" i="1" s="1"/>
  <c r="Q339" i="1"/>
  <c r="P339" i="1"/>
  <c r="U339" i="1" s="1"/>
  <c r="L339" i="1"/>
  <c r="K339" i="1"/>
  <c r="J339" i="1"/>
  <c r="H339" i="1"/>
  <c r="G339" i="1"/>
  <c r="F339" i="1"/>
  <c r="E339" i="1"/>
  <c r="D339" i="1"/>
  <c r="S338" i="1"/>
  <c r="R338" i="1"/>
  <c r="Q338" i="1"/>
  <c r="P338" i="1"/>
  <c r="L338" i="1"/>
  <c r="J338" i="1"/>
  <c r="U338" i="1" s="1"/>
  <c r="H338" i="1"/>
  <c r="I338" i="1" s="1"/>
  <c r="F338" i="1"/>
  <c r="G338" i="1" s="1"/>
  <c r="E338" i="1"/>
  <c r="D338" i="1"/>
  <c r="U337" i="1"/>
  <c r="S337" i="1"/>
  <c r="R337" i="1"/>
  <c r="Q337" i="1"/>
  <c r="P337" i="1"/>
  <c r="L337" i="1"/>
  <c r="M337" i="1" s="1"/>
  <c r="J337" i="1"/>
  <c r="H337" i="1"/>
  <c r="F337" i="1"/>
  <c r="E337" i="1"/>
  <c r="K337" i="1" s="1"/>
  <c r="D337" i="1"/>
  <c r="U336" i="1"/>
  <c r="T336" i="1"/>
  <c r="O336" i="1"/>
  <c r="N336" i="1"/>
  <c r="M336" i="1"/>
  <c r="K336" i="1"/>
  <c r="I336" i="1"/>
  <c r="G336" i="1"/>
  <c r="U335" i="1"/>
  <c r="T335" i="1"/>
  <c r="O335" i="1"/>
  <c r="N335" i="1"/>
  <c r="M335" i="1"/>
  <c r="K335" i="1"/>
  <c r="I335" i="1"/>
  <c r="G335" i="1"/>
  <c r="U334" i="1"/>
  <c r="T334" i="1"/>
  <c r="O334" i="1"/>
  <c r="N334" i="1"/>
  <c r="M334" i="1"/>
  <c r="K334" i="1"/>
  <c r="I334" i="1"/>
  <c r="G334" i="1"/>
  <c r="U333" i="1"/>
  <c r="T333" i="1"/>
  <c r="O333" i="1"/>
  <c r="N333" i="1"/>
  <c r="M333" i="1"/>
  <c r="K333" i="1"/>
  <c r="I333" i="1"/>
  <c r="G333" i="1"/>
  <c r="S332" i="1"/>
  <c r="T332" i="1" s="1"/>
  <c r="R332" i="1"/>
  <c r="Q332" i="1"/>
  <c r="P332" i="1"/>
  <c r="U332" i="1" s="1"/>
  <c r="L332" i="1"/>
  <c r="J332" i="1"/>
  <c r="H332" i="1"/>
  <c r="I332" i="1" s="1"/>
  <c r="G332" i="1"/>
  <c r="F332" i="1"/>
  <c r="E332" i="1"/>
  <c r="D332" i="1"/>
  <c r="U331" i="1"/>
  <c r="T331" i="1"/>
  <c r="N331" i="1"/>
  <c r="O331" i="1" s="1"/>
  <c r="M331" i="1"/>
  <c r="K331" i="1"/>
  <c r="I331" i="1"/>
  <c r="G331" i="1"/>
  <c r="U330" i="1"/>
  <c r="T330" i="1"/>
  <c r="N330" i="1"/>
  <c r="O330" i="1" s="1"/>
  <c r="M330" i="1"/>
  <c r="K330" i="1"/>
  <c r="I330" i="1"/>
  <c r="G330" i="1"/>
  <c r="U329" i="1"/>
  <c r="T329" i="1"/>
  <c r="N329" i="1"/>
  <c r="O329" i="1" s="1"/>
  <c r="M329" i="1"/>
  <c r="K329" i="1"/>
  <c r="I329" i="1"/>
  <c r="G329" i="1"/>
  <c r="U328" i="1"/>
  <c r="T328" i="1"/>
  <c r="N328" i="1"/>
  <c r="O328" i="1" s="1"/>
  <c r="M328" i="1"/>
  <c r="K328" i="1"/>
  <c r="I328" i="1"/>
  <c r="G328" i="1"/>
  <c r="U327" i="1"/>
  <c r="T327" i="1"/>
  <c r="N327" i="1"/>
  <c r="O327" i="1" s="1"/>
  <c r="M327" i="1"/>
  <c r="K327" i="1"/>
  <c r="I327" i="1"/>
  <c r="G327" i="1"/>
  <c r="U326" i="1"/>
  <c r="T326" i="1"/>
  <c r="N326" i="1"/>
  <c r="O326" i="1" s="1"/>
  <c r="M326" i="1"/>
  <c r="K326" i="1"/>
  <c r="I326" i="1"/>
  <c r="G326" i="1"/>
  <c r="U325" i="1"/>
  <c r="T325" i="1"/>
  <c r="N325" i="1"/>
  <c r="O325" i="1" s="1"/>
  <c r="M325" i="1"/>
  <c r="K325" i="1"/>
  <c r="I325" i="1"/>
  <c r="G325" i="1"/>
  <c r="U324" i="1"/>
  <c r="T324" i="1"/>
  <c r="N324" i="1"/>
  <c r="O324" i="1" s="1"/>
  <c r="M324" i="1"/>
  <c r="K324" i="1"/>
  <c r="I324" i="1"/>
  <c r="G324" i="1"/>
  <c r="S323" i="1"/>
  <c r="R323" i="1"/>
  <c r="T323" i="1" s="1"/>
  <c r="Q323" i="1"/>
  <c r="P323" i="1"/>
  <c r="U323" i="1" s="1"/>
  <c r="L323" i="1"/>
  <c r="K323" i="1"/>
  <c r="J323" i="1"/>
  <c r="H323" i="1"/>
  <c r="I323" i="1" s="1"/>
  <c r="G323" i="1"/>
  <c r="F323" i="1"/>
  <c r="N323" i="1" s="1"/>
  <c r="E323" i="1"/>
  <c r="D323" i="1"/>
  <c r="U322" i="1"/>
  <c r="T322" i="1"/>
  <c r="N322" i="1"/>
  <c r="O322" i="1" s="1"/>
  <c r="M322" i="1"/>
  <c r="K322" i="1"/>
  <c r="I322" i="1"/>
  <c r="G322" i="1"/>
  <c r="U321" i="1"/>
  <c r="T321" i="1"/>
  <c r="N321" i="1"/>
  <c r="O321" i="1" s="1"/>
  <c r="M321" i="1"/>
  <c r="K321" i="1"/>
  <c r="I321" i="1"/>
  <c r="G321" i="1"/>
  <c r="U320" i="1"/>
  <c r="T320" i="1"/>
  <c r="N320" i="1"/>
  <c r="O320" i="1" s="1"/>
  <c r="M320" i="1"/>
  <c r="K320" i="1"/>
  <c r="I320" i="1"/>
  <c r="G320" i="1"/>
  <c r="U319" i="1"/>
  <c r="T319" i="1"/>
  <c r="N319" i="1"/>
  <c r="O319" i="1" s="1"/>
  <c r="M319" i="1"/>
  <c r="K319" i="1"/>
  <c r="I319" i="1"/>
  <c r="G319" i="1"/>
  <c r="U318" i="1"/>
  <c r="T318" i="1"/>
  <c r="N318" i="1"/>
  <c r="O318" i="1" s="1"/>
  <c r="M318" i="1"/>
  <c r="K318" i="1"/>
  <c r="I318" i="1"/>
  <c r="G318" i="1"/>
  <c r="S317" i="1"/>
  <c r="R317" i="1"/>
  <c r="T317" i="1" s="1"/>
  <c r="Q317" i="1"/>
  <c r="P317" i="1"/>
  <c r="L317" i="1"/>
  <c r="J317" i="1"/>
  <c r="H317" i="1"/>
  <c r="F317" i="1"/>
  <c r="E317" i="1"/>
  <c r="M317" i="1" s="1"/>
  <c r="D317" i="1"/>
  <c r="G317" i="1" s="1"/>
  <c r="U316" i="1"/>
  <c r="T316" i="1"/>
  <c r="O316" i="1"/>
  <c r="N316" i="1"/>
  <c r="M316" i="1"/>
  <c r="K316" i="1"/>
  <c r="I316" i="1"/>
  <c r="G316" i="1"/>
  <c r="U315" i="1"/>
  <c r="T315" i="1"/>
  <c r="O315" i="1"/>
  <c r="N315" i="1"/>
  <c r="M315" i="1"/>
  <c r="K315" i="1"/>
  <c r="I315" i="1"/>
  <c r="G315" i="1"/>
  <c r="U314" i="1"/>
  <c r="T314" i="1"/>
  <c r="O314" i="1"/>
  <c r="N314" i="1"/>
  <c r="M314" i="1"/>
  <c r="K314" i="1"/>
  <c r="I314" i="1"/>
  <c r="G314" i="1"/>
  <c r="U313" i="1"/>
  <c r="T313" i="1"/>
  <c r="O313" i="1"/>
  <c r="N313" i="1"/>
  <c r="M313" i="1"/>
  <c r="K313" i="1"/>
  <c r="I313" i="1"/>
  <c r="G313" i="1"/>
  <c r="U312" i="1"/>
  <c r="T312" i="1"/>
  <c r="O312" i="1"/>
  <c r="N312" i="1"/>
  <c r="M312" i="1"/>
  <c r="K312" i="1"/>
  <c r="I312" i="1"/>
  <c r="G312" i="1"/>
  <c r="U311" i="1"/>
  <c r="T311" i="1"/>
  <c r="O311" i="1"/>
  <c r="N311" i="1"/>
  <c r="M311" i="1"/>
  <c r="K311" i="1"/>
  <c r="I311" i="1"/>
  <c r="G311" i="1"/>
  <c r="S310" i="1"/>
  <c r="R310" i="1"/>
  <c r="T310" i="1" s="1"/>
  <c r="Q310" i="1"/>
  <c r="P310" i="1"/>
  <c r="U310" i="1" s="1"/>
  <c r="L310" i="1"/>
  <c r="M310" i="1" s="1"/>
  <c r="J310" i="1"/>
  <c r="H310" i="1"/>
  <c r="F310" i="1"/>
  <c r="E310" i="1"/>
  <c r="K310" i="1" s="1"/>
  <c r="D310" i="1"/>
  <c r="U309" i="1"/>
  <c r="T309" i="1"/>
  <c r="O309" i="1"/>
  <c r="N309" i="1"/>
  <c r="M309" i="1"/>
  <c r="K309" i="1"/>
  <c r="I309" i="1"/>
  <c r="G309" i="1"/>
  <c r="U308" i="1"/>
  <c r="T308" i="1"/>
  <c r="O308" i="1"/>
  <c r="N308" i="1"/>
  <c r="M308" i="1"/>
  <c r="K308" i="1"/>
  <c r="I308" i="1"/>
  <c r="G308" i="1"/>
  <c r="U307" i="1"/>
  <c r="T307" i="1"/>
  <c r="O307" i="1"/>
  <c r="N307" i="1"/>
  <c r="M307" i="1"/>
  <c r="K307" i="1"/>
  <c r="I307" i="1"/>
  <c r="G307" i="1"/>
  <c r="U306" i="1"/>
  <c r="T306" i="1"/>
  <c r="O306" i="1"/>
  <c r="N306" i="1"/>
  <c r="M306" i="1"/>
  <c r="K306" i="1"/>
  <c r="I306" i="1"/>
  <c r="G306" i="1"/>
  <c r="U305" i="1"/>
  <c r="T305" i="1"/>
  <c r="O305" i="1"/>
  <c r="N305" i="1"/>
  <c r="M305" i="1"/>
  <c r="K305" i="1"/>
  <c r="I305" i="1"/>
  <c r="G305" i="1"/>
  <c r="U304" i="1"/>
  <c r="T304" i="1"/>
  <c r="O304" i="1"/>
  <c r="N304" i="1"/>
  <c r="M304" i="1"/>
  <c r="K304" i="1"/>
  <c r="I304" i="1"/>
  <c r="G304" i="1"/>
  <c r="S303" i="1"/>
  <c r="T303" i="1" s="1"/>
  <c r="R303" i="1"/>
  <c r="Q303" i="1"/>
  <c r="P303" i="1"/>
  <c r="U303" i="1" s="1"/>
  <c r="L303" i="1"/>
  <c r="M303" i="1" s="1"/>
  <c r="J303" i="1"/>
  <c r="I303" i="1"/>
  <c r="H303" i="1"/>
  <c r="F303" i="1"/>
  <c r="N303" i="1" s="1"/>
  <c r="E303" i="1"/>
  <c r="D303" i="1"/>
  <c r="U302" i="1"/>
  <c r="T302" i="1"/>
  <c r="O302" i="1"/>
  <c r="N302" i="1"/>
  <c r="M302" i="1"/>
  <c r="K302" i="1"/>
  <c r="I302" i="1"/>
  <c r="G302" i="1"/>
  <c r="S299" i="1"/>
  <c r="R299" i="1"/>
  <c r="T299" i="1" s="1"/>
  <c r="Q299" i="1"/>
  <c r="P299" i="1"/>
  <c r="U299" i="1" s="1"/>
  <c r="L299" i="1"/>
  <c r="K299" i="1"/>
  <c r="J299" i="1"/>
  <c r="H299" i="1"/>
  <c r="I299" i="1" s="1"/>
  <c r="F299" i="1"/>
  <c r="E299" i="1"/>
  <c r="M299" i="1" s="1"/>
  <c r="D299" i="1"/>
  <c r="S298" i="1"/>
  <c r="R298" i="1"/>
  <c r="Q298" i="1"/>
  <c r="P298" i="1"/>
  <c r="L298" i="1"/>
  <c r="K298" i="1"/>
  <c r="J298" i="1"/>
  <c r="H298" i="1"/>
  <c r="F298" i="1"/>
  <c r="E298" i="1"/>
  <c r="M298" i="1" s="1"/>
  <c r="D298" i="1"/>
  <c r="G298" i="1" s="1"/>
  <c r="U297" i="1"/>
  <c r="T297" i="1"/>
  <c r="N297" i="1"/>
  <c r="O297" i="1" s="1"/>
  <c r="M297" i="1"/>
  <c r="K297" i="1"/>
  <c r="I297" i="1"/>
  <c r="G297" i="1"/>
  <c r="U296" i="1"/>
  <c r="T296" i="1"/>
  <c r="N296" i="1"/>
  <c r="O296" i="1" s="1"/>
  <c r="M296" i="1"/>
  <c r="K296" i="1"/>
  <c r="I296" i="1"/>
  <c r="G296" i="1"/>
  <c r="U295" i="1"/>
  <c r="T295" i="1"/>
  <c r="N295" i="1"/>
  <c r="O295" i="1" s="1"/>
  <c r="M295" i="1"/>
  <c r="K295" i="1"/>
  <c r="I295" i="1"/>
  <c r="G295" i="1"/>
  <c r="U294" i="1"/>
  <c r="T294" i="1"/>
  <c r="N294" i="1"/>
  <c r="O294" i="1" s="1"/>
  <c r="M294" i="1"/>
  <c r="K294" i="1"/>
  <c r="I294" i="1"/>
  <c r="G294" i="1"/>
  <c r="U293" i="1"/>
  <c r="T293" i="1"/>
  <c r="N293" i="1"/>
  <c r="O293" i="1" s="1"/>
  <c r="M293" i="1"/>
  <c r="K293" i="1"/>
  <c r="I293" i="1"/>
  <c r="G293" i="1"/>
  <c r="U292" i="1"/>
  <c r="S292" i="1"/>
  <c r="R292" i="1"/>
  <c r="T292" i="1" s="1"/>
  <c r="Q292" i="1"/>
  <c r="P292" i="1"/>
  <c r="L292" i="1"/>
  <c r="J292" i="1"/>
  <c r="H292" i="1"/>
  <c r="F292" i="1"/>
  <c r="E292" i="1"/>
  <c r="D292" i="1"/>
  <c r="U291" i="1"/>
  <c r="T291" i="1"/>
  <c r="N291" i="1"/>
  <c r="O291" i="1" s="1"/>
  <c r="M291" i="1"/>
  <c r="K291" i="1"/>
  <c r="I291" i="1"/>
  <c r="G291" i="1"/>
  <c r="U290" i="1"/>
  <c r="T290" i="1"/>
  <c r="N290" i="1"/>
  <c r="O290" i="1" s="1"/>
  <c r="M290" i="1"/>
  <c r="K290" i="1"/>
  <c r="I290" i="1"/>
  <c r="G290" i="1"/>
  <c r="U289" i="1"/>
  <c r="T289" i="1"/>
  <c r="N289" i="1"/>
  <c r="O289" i="1" s="1"/>
  <c r="M289" i="1"/>
  <c r="K289" i="1"/>
  <c r="I289" i="1"/>
  <c r="G289" i="1"/>
  <c r="U288" i="1"/>
  <c r="T288" i="1"/>
  <c r="N288" i="1"/>
  <c r="O288" i="1" s="1"/>
  <c r="M288" i="1"/>
  <c r="K288" i="1"/>
  <c r="I288" i="1"/>
  <c r="G288" i="1"/>
  <c r="U287" i="1"/>
  <c r="T287" i="1"/>
  <c r="N287" i="1"/>
  <c r="O287" i="1" s="1"/>
  <c r="M287" i="1"/>
  <c r="K287" i="1"/>
  <c r="I287" i="1"/>
  <c r="G287" i="1"/>
  <c r="U286" i="1"/>
  <c r="T286" i="1"/>
  <c r="N286" i="1"/>
  <c r="O286" i="1" s="1"/>
  <c r="M286" i="1"/>
  <c r="K286" i="1"/>
  <c r="I286" i="1"/>
  <c r="G286" i="1"/>
  <c r="S285" i="1"/>
  <c r="T285" i="1" s="1"/>
  <c r="R285" i="1"/>
  <c r="Q285" i="1"/>
  <c r="P285" i="1"/>
  <c r="M285" i="1"/>
  <c r="L285" i="1"/>
  <c r="J285" i="1"/>
  <c r="U285" i="1" s="1"/>
  <c r="I285" i="1"/>
  <c r="H285" i="1"/>
  <c r="F285" i="1"/>
  <c r="E285" i="1"/>
  <c r="D285" i="1"/>
  <c r="U284" i="1"/>
  <c r="T284" i="1"/>
  <c r="N284" i="1"/>
  <c r="O284" i="1" s="1"/>
  <c r="M284" i="1"/>
  <c r="K284" i="1"/>
  <c r="I284" i="1"/>
  <c r="G284" i="1"/>
  <c r="U283" i="1"/>
  <c r="T283" i="1"/>
  <c r="N283" i="1"/>
  <c r="O283" i="1" s="1"/>
  <c r="M283" i="1"/>
  <c r="K283" i="1"/>
  <c r="I283" i="1"/>
  <c r="G283" i="1"/>
  <c r="U282" i="1"/>
  <c r="T282" i="1"/>
  <c r="N282" i="1"/>
  <c r="O282" i="1" s="1"/>
  <c r="M282" i="1"/>
  <c r="K282" i="1"/>
  <c r="I282" i="1"/>
  <c r="G282" i="1"/>
  <c r="U281" i="1"/>
  <c r="T281" i="1"/>
  <c r="N281" i="1"/>
  <c r="O281" i="1" s="1"/>
  <c r="M281" i="1"/>
  <c r="K281" i="1"/>
  <c r="I281" i="1"/>
  <c r="G281" i="1"/>
  <c r="U280" i="1"/>
  <c r="T280" i="1"/>
  <c r="N280" i="1"/>
  <c r="O280" i="1" s="1"/>
  <c r="M280" i="1"/>
  <c r="K280" i="1"/>
  <c r="I280" i="1"/>
  <c r="G280" i="1"/>
  <c r="U279" i="1"/>
  <c r="T279" i="1"/>
  <c r="N279" i="1"/>
  <c r="O279" i="1" s="1"/>
  <c r="M279" i="1"/>
  <c r="K279" i="1"/>
  <c r="I279" i="1"/>
  <c r="G279" i="1"/>
  <c r="U278" i="1"/>
  <c r="T278" i="1"/>
  <c r="N278" i="1"/>
  <c r="O278" i="1" s="1"/>
  <c r="M278" i="1"/>
  <c r="K278" i="1"/>
  <c r="I278" i="1"/>
  <c r="G278" i="1"/>
  <c r="U277" i="1"/>
  <c r="T277" i="1"/>
  <c r="N277" i="1"/>
  <c r="O277" i="1" s="1"/>
  <c r="M277" i="1"/>
  <c r="K277" i="1"/>
  <c r="I277" i="1"/>
  <c r="G277" i="1"/>
  <c r="U276" i="1"/>
  <c r="T276" i="1"/>
  <c r="N276" i="1"/>
  <c r="O276" i="1" s="1"/>
  <c r="M276" i="1"/>
  <c r="K276" i="1"/>
  <c r="I276" i="1"/>
  <c r="G276" i="1"/>
  <c r="S275" i="1"/>
  <c r="R275" i="1"/>
  <c r="Q275" i="1"/>
  <c r="P275" i="1"/>
  <c r="U275" i="1" s="1"/>
  <c r="L275" i="1"/>
  <c r="K275" i="1"/>
  <c r="J275" i="1"/>
  <c r="H275" i="1"/>
  <c r="G275" i="1"/>
  <c r="F275" i="1"/>
  <c r="E275" i="1"/>
  <c r="D275" i="1"/>
  <c r="U274" i="1"/>
  <c r="T274" i="1"/>
  <c r="N274" i="1"/>
  <c r="O274" i="1" s="1"/>
  <c r="M274" i="1"/>
  <c r="K274" i="1"/>
  <c r="I274" i="1"/>
  <c r="G274" i="1"/>
  <c r="U273" i="1"/>
  <c r="T273" i="1"/>
  <c r="N273" i="1"/>
  <c r="O273" i="1" s="1"/>
  <c r="M273" i="1"/>
  <c r="K273" i="1"/>
  <c r="I273" i="1"/>
  <c r="G273" i="1"/>
  <c r="U272" i="1"/>
  <c r="T272" i="1"/>
  <c r="N272" i="1"/>
  <c r="O272" i="1" s="1"/>
  <c r="M272" i="1"/>
  <c r="K272" i="1"/>
  <c r="I272" i="1"/>
  <c r="G272" i="1"/>
  <c r="U271" i="1"/>
  <c r="T271" i="1"/>
  <c r="N271" i="1"/>
  <c r="O271" i="1" s="1"/>
  <c r="M271" i="1"/>
  <c r="K271" i="1"/>
  <c r="I271" i="1"/>
  <c r="G271" i="1"/>
  <c r="U270" i="1"/>
  <c r="T270" i="1"/>
  <c r="N270" i="1"/>
  <c r="O270" i="1" s="1"/>
  <c r="M270" i="1"/>
  <c r="K270" i="1"/>
  <c r="I270" i="1"/>
  <c r="G270" i="1"/>
  <c r="U269" i="1"/>
  <c r="T269" i="1"/>
  <c r="N269" i="1"/>
  <c r="O269" i="1" s="1"/>
  <c r="M269" i="1"/>
  <c r="K269" i="1"/>
  <c r="I269" i="1"/>
  <c r="G269" i="1"/>
  <c r="U268" i="1"/>
  <c r="T268" i="1"/>
  <c r="N268" i="1"/>
  <c r="O268" i="1" s="1"/>
  <c r="M268" i="1"/>
  <c r="K268" i="1"/>
  <c r="I268" i="1"/>
  <c r="G268" i="1"/>
  <c r="S267" i="1"/>
  <c r="R267" i="1"/>
  <c r="Q267" i="1"/>
  <c r="P267" i="1"/>
  <c r="L267" i="1"/>
  <c r="J267" i="1"/>
  <c r="H267" i="1"/>
  <c r="I267" i="1" s="1"/>
  <c r="G267" i="1"/>
  <c r="F267" i="1"/>
  <c r="E267" i="1"/>
  <c r="D267" i="1"/>
  <c r="U266" i="1"/>
  <c r="T266" i="1"/>
  <c r="N266" i="1"/>
  <c r="O266" i="1" s="1"/>
  <c r="M266" i="1"/>
  <c r="K266" i="1"/>
  <c r="I266" i="1"/>
  <c r="G266" i="1"/>
  <c r="U265" i="1"/>
  <c r="T265" i="1"/>
  <c r="N265" i="1"/>
  <c r="O265" i="1" s="1"/>
  <c r="M265" i="1"/>
  <c r="K265" i="1"/>
  <c r="I265" i="1"/>
  <c r="G265" i="1"/>
  <c r="U264" i="1"/>
  <c r="T264" i="1"/>
  <c r="N264" i="1"/>
  <c r="O264" i="1" s="1"/>
  <c r="M264" i="1"/>
  <c r="K264" i="1"/>
  <c r="I264" i="1"/>
  <c r="G264" i="1"/>
  <c r="U263" i="1"/>
  <c r="T263" i="1"/>
  <c r="N263" i="1"/>
  <c r="O263" i="1" s="1"/>
  <c r="M263" i="1"/>
  <c r="K263" i="1"/>
  <c r="I263" i="1"/>
  <c r="G263" i="1"/>
  <c r="U260" i="1"/>
  <c r="S260" i="1"/>
  <c r="T260" i="1" s="1"/>
  <c r="R260" i="1"/>
  <c r="Q260" i="1"/>
  <c r="P260" i="1"/>
  <c r="L260" i="1"/>
  <c r="J260" i="1"/>
  <c r="H260" i="1"/>
  <c r="F260" i="1"/>
  <c r="N260" i="1" s="1"/>
  <c r="E260" i="1"/>
  <c r="D260" i="1"/>
  <c r="S259" i="1"/>
  <c r="R259" i="1"/>
  <c r="Q259" i="1"/>
  <c r="P259" i="1"/>
  <c r="U259" i="1" s="1"/>
  <c r="L259" i="1"/>
  <c r="M259" i="1" s="1"/>
  <c r="J259" i="1"/>
  <c r="H259" i="1"/>
  <c r="F259" i="1"/>
  <c r="G259" i="1" s="1"/>
  <c r="E259" i="1"/>
  <c r="D259" i="1"/>
  <c r="I259" i="1" s="1"/>
  <c r="U258" i="1"/>
  <c r="T258" i="1"/>
  <c r="O258" i="1"/>
  <c r="N258" i="1"/>
  <c r="M258" i="1"/>
  <c r="K258" i="1"/>
  <c r="I258" i="1"/>
  <c r="G258" i="1"/>
  <c r="U257" i="1"/>
  <c r="T257" i="1"/>
  <c r="O257" i="1"/>
  <c r="N257" i="1"/>
  <c r="M257" i="1"/>
  <c r="K257" i="1"/>
  <c r="I257" i="1"/>
  <c r="G257" i="1"/>
  <c r="U256" i="1"/>
  <c r="T256" i="1"/>
  <c r="O256" i="1"/>
  <c r="N256" i="1"/>
  <c r="M256" i="1"/>
  <c r="K256" i="1"/>
  <c r="I256" i="1"/>
  <c r="G256" i="1"/>
  <c r="U255" i="1"/>
  <c r="T255" i="1"/>
  <c r="O255" i="1"/>
  <c r="N255" i="1"/>
  <c r="M255" i="1"/>
  <c r="K255" i="1"/>
  <c r="I255" i="1"/>
  <c r="G255" i="1"/>
  <c r="S254" i="1"/>
  <c r="R254" i="1"/>
  <c r="Q254" i="1"/>
  <c r="P254" i="1"/>
  <c r="U254" i="1" s="1"/>
  <c r="L254" i="1"/>
  <c r="K254" i="1"/>
  <c r="J254" i="1"/>
  <c r="H254" i="1"/>
  <c r="I254" i="1" s="1"/>
  <c r="G254" i="1"/>
  <c r="F254" i="1"/>
  <c r="E254" i="1"/>
  <c r="M254" i="1" s="1"/>
  <c r="D254" i="1"/>
  <c r="U253" i="1"/>
  <c r="T253" i="1"/>
  <c r="N253" i="1"/>
  <c r="O253" i="1" s="1"/>
  <c r="M253" i="1"/>
  <c r="K253" i="1"/>
  <c r="I253" i="1"/>
  <c r="G253" i="1"/>
  <c r="U252" i="1"/>
  <c r="T252" i="1"/>
  <c r="N252" i="1"/>
  <c r="O252" i="1" s="1"/>
  <c r="M252" i="1"/>
  <c r="K252" i="1"/>
  <c r="I252" i="1"/>
  <c r="G252" i="1"/>
  <c r="U251" i="1"/>
  <c r="T251" i="1"/>
  <c r="N251" i="1"/>
  <c r="O251" i="1" s="1"/>
  <c r="M251" i="1"/>
  <c r="K251" i="1"/>
  <c r="I251" i="1"/>
  <c r="G251" i="1"/>
  <c r="U250" i="1"/>
  <c r="T250" i="1"/>
  <c r="N250" i="1"/>
  <c r="O250" i="1" s="1"/>
  <c r="M250" i="1"/>
  <c r="K250" i="1"/>
  <c r="I250" i="1"/>
  <c r="G250" i="1"/>
  <c r="U249" i="1"/>
  <c r="T249" i="1"/>
  <c r="N249" i="1"/>
  <c r="O249" i="1" s="1"/>
  <c r="M249" i="1"/>
  <c r="K249" i="1"/>
  <c r="I249" i="1"/>
  <c r="G249" i="1"/>
  <c r="U248" i="1"/>
  <c r="T248" i="1"/>
  <c r="N248" i="1"/>
  <c r="O248" i="1" s="1"/>
  <c r="M248" i="1"/>
  <c r="K248" i="1"/>
  <c r="I248" i="1"/>
  <c r="G248" i="1"/>
  <c r="S247" i="1"/>
  <c r="R247" i="1"/>
  <c r="Q247" i="1"/>
  <c r="P247" i="1"/>
  <c r="L247" i="1"/>
  <c r="J247" i="1"/>
  <c r="H247" i="1"/>
  <c r="G247" i="1"/>
  <c r="F247" i="1"/>
  <c r="E247" i="1"/>
  <c r="M247" i="1" s="1"/>
  <c r="D247" i="1"/>
  <c r="I247" i="1" s="1"/>
  <c r="U246" i="1"/>
  <c r="T246" i="1"/>
  <c r="O246" i="1"/>
  <c r="N246" i="1"/>
  <c r="M246" i="1"/>
  <c r="K246" i="1"/>
  <c r="I246" i="1"/>
  <c r="G246" i="1"/>
  <c r="U245" i="1"/>
  <c r="T245" i="1"/>
  <c r="O245" i="1"/>
  <c r="N245" i="1"/>
  <c r="M245" i="1"/>
  <c r="K245" i="1"/>
  <c r="I245" i="1"/>
  <c r="G245" i="1"/>
  <c r="U244" i="1"/>
  <c r="T244" i="1"/>
  <c r="O244" i="1"/>
  <c r="N244" i="1"/>
  <c r="M244" i="1"/>
  <c r="K244" i="1"/>
  <c r="I244" i="1"/>
  <c r="G244" i="1"/>
  <c r="U243" i="1"/>
  <c r="T243" i="1"/>
  <c r="O243" i="1"/>
  <c r="N243" i="1"/>
  <c r="M243" i="1"/>
  <c r="K243" i="1"/>
  <c r="I243" i="1"/>
  <c r="G243" i="1"/>
  <c r="U242" i="1"/>
  <c r="T242" i="1"/>
  <c r="O242" i="1"/>
  <c r="N242" i="1"/>
  <c r="M242" i="1"/>
  <c r="K242" i="1"/>
  <c r="I242" i="1"/>
  <c r="G242" i="1"/>
  <c r="U241" i="1"/>
  <c r="T241" i="1"/>
  <c r="O241" i="1"/>
  <c r="N241" i="1"/>
  <c r="M241" i="1"/>
  <c r="K241" i="1"/>
  <c r="I241" i="1"/>
  <c r="G241" i="1"/>
  <c r="S240" i="1"/>
  <c r="T240" i="1" s="1"/>
  <c r="R240" i="1"/>
  <c r="Q240" i="1"/>
  <c r="P240" i="1"/>
  <c r="U240" i="1" s="1"/>
  <c r="L240" i="1"/>
  <c r="J240" i="1"/>
  <c r="H240" i="1"/>
  <c r="F240" i="1"/>
  <c r="E240" i="1"/>
  <c r="D240" i="1"/>
  <c r="U239" i="1"/>
  <c r="T239" i="1"/>
  <c r="N239" i="1"/>
  <c r="O239" i="1" s="1"/>
  <c r="M239" i="1"/>
  <c r="K239" i="1"/>
  <c r="I239" i="1"/>
  <c r="G239" i="1"/>
  <c r="U238" i="1"/>
  <c r="T238" i="1"/>
  <c r="N238" i="1"/>
  <c r="O238" i="1" s="1"/>
  <c r="M238" i="1"/>
  <c r="K238" i="1"/>
  <c r="I238" i="1"/>
  <c r="G238" i="1"/>
  <c r="U237" i="1"/>
  <c r="T237" i="1"/>
  <c r="N237" i="1"/>
  <c r="O237" i="1" s="1"/>
  <c r="M237" i="1"/>
  <c r="K237" i="1"/>
  <c r="I237" i="1"/>
  <c r="G237" i="1"/>
  <c r="U236" i="1"/>
  <c r="T236" i="1"/>
  <c r="N236" i="1"/>
  <c r="O236" i="1" s="1"/>
  <c r="M236" i="1"/>
  <c r="K236" i="1"/>
  <c r="I236" i="1"/>
  <c r="G236" i="1"/>
  <c r="U235" i="1"/>
  <c r="T235" i="1"/>
  <c r="N235" i="1"/>
  <c r="O235" i="1" s="1"/>
  <c r="M235" i="1"/>
  <c r="K235" i="1"/>
  <c r="I235" i="1"/>
  <c r="G235" i="1"/>
  <c r="U234" i="1"/>
  <c r="T234" i="1"/>
  <c r="N234" i="1"/>
  <c r="O234" i="1" s="1"/>
  <c r="M234" i="1"/>
  <c r="K234" i="1"/>
  <c r="I234" i="1"/>
  <c r="G234" i="1"/>
  <c r="S231" i="1"/>
  <c r="R231" i="1"/>
  <c r="Q231" i="1"/>
  <c r="P231" i="1"/>
  <c r="L231" i="1"/>
  <c r="J231" i="1"/>
  <c r="U231" i="1" s="1"/>
  <c r="H231" i="1"/>
  <c r="F231" i="1"/>
  <c r="N231" i="1" s="1"/>
  <c r="E231" i="1"/>
  <c r="M231" i="1" s="1"/>
  <c r="D231" i="1"/>
  <c r="S230" i="1"/>
  <c r="R230" i="1"/>
  <c r="T230" i="1" s="1"/>
  <c r="Q230" i="1"/>
  <c r="P230" i="1"/>
  <c r="U230" i="1" s="1"/>
  <c r="L230" i="1"/>
  <c r="J230" i="1"/>
  <c r="H230" i="1"/>
  <c r="F230" i="1"/>
  <c r="E230" i="1"/>
  <c r="D230" i="1"/>
  <c r="U229" i="1"/>
  <c r="T229" i="1"/>
  <c r="N229" i="1"/>
  <c r="O229" i="1" s="1"/>
  <c r="M229" i="1"/>
  <c r="K229" i="1"/>
  <c r="I229" i="1"/>
  <c r="G229" i="1"/>
  <c r="U228" i="1"/>
  <c r="T228" i="1"/>
  <c r="N228" i="1"/>
  <c r="O228" i="1" s="1"/>
  <c r="M228" i="1"/>
  <c r="K228" i="1"/>
  <c r="I228" i="1"/>
  <c r="G228" i="1"/>
  <c r="U227" i="1"/>
  <c r="T227" i="1"/>
  <c r="N227" i="1"/>
  <c r="O227" i="1" s="1"/>
  <c r="M227" i="1"/>
  <c r="K227" i="1"/>
  <c r="I227" i="1"/>
  <c r="G227" i="1"/>
  <c r="U226" i="1"/>
  <c r="T226" i="1"/>
  <c r="N226" i="1"/>
  <c r="O226" i="1" s="1"/>
  <c r="M226" i="1"/>
  <c r="K226" i="1"/>
  <c r="I226" i="1"/>
  <c r="G226" i="1"/>
  <c r="U225" i="1"/>
  <c r="T225" i="1"/>
  <c r="N225" i="1"/>
  <c r="O225" i="1" s="1"/>
  <c r="M225" i="1"/>
  <c r="K225" i="1"/>
  <c r="I225" i="1"/>
  <c r="G225" i="1"/>
  <c r="S224" i="1"/>
  <c r="R224" i="1"/>
  <c r="Q224" i="1"/>
  <c r="P224" i="1"/>
  <c r="L224" i="1"/>
  <c r="J224" i="1"/>
  <c r="I224" i="1"/>
  <c r="H224" i="1"/>
  <c r="G224" i="1"/>
  <c r="F224" i="1"/>
  <c r="E224" i="1"/>
  <c r="M224" i="1" s="1"/>
  <c r="D224" i="1"/>
  <c r="U223" i="1"/>
  <c r="T223" i="1"/>
  <c r="O223" i="1"/>
  <c r="N223" i="1"/>
  <c r="M223" i="1"/>
  <c r="K223" i="1"/>
  <c r="I223" i="1"/>
  <c r="G223" i="1"/>
  <c r="U222" i="1"/>
  <c r="T222" i="1"/>
  <c r="O222" i="1"/>
  <c r="N222" i="1"/>
  <c r="M222" i="1"/>
  <c r="K222" i="1"/>
  <c r="I222" i="1"/>
  <c r="G222" i="1"/>
  <c r="U221" i="1"/>
  <c r="T221" i="1"/>
  <c r="O221" i="1"/>
  <c r="N221" i="1"/>
  <c r="M221" i="1"/>
  <c r="K221" i="1"/>
  <c r="I221" i="1"/>
  <c r="G221" i="1"/>
  <c r="U220" i="1"/>
  <c r="T220" i="1"/>
  <c r="O220" i="1"/>
  <c r="N220" i="1"/>
  <c r="M220" i="1"/>
  <c r="K220" i="1"/>
  <c r="I220" i="1"/>
  <c r="G220" i="1"/>
  <c r="U219" i="1"/>
  <c r="T219" i="1"/>
  <c r="O219" i="1"/>
  <c r="N219" i="1"/>
  <c r="M219" i="1"/>
  <c r="K219" i="1"/>
  <c r="I219" i="1"/>
  <c r="G219" i="1"/>
  <c r="U218" i="1"/>
  <c r="T218" i="1"/>
  <c r="O218" i="1"/>
  <c r="N218" i="1"/>
  <c r="M218" i="1"/>
  <c r="K218" i="1"/>
  <c r="I218" i="1"/>
  <c r="G218" i="1"/>
  <c r="U217" i="1"/>
  <c r="T217" i="1"/>
  <c r="O217" i="1"/>
  <c r="N217" i="1"/>
  <c r="M217" i="1"/>
  <c r="K217" i="1"/>
  <c r="I217" i="1"/>
  <c r="G217" i="1"/>
  <c r="T216" i="1"/>
  <c r="S216" i="1"/>
  <c r="R216" i="1"/>
  <c r="Q216" i="1"/>
  <c r="P216" i="1"/>
  <c r="U216" i="1" s="1"/>
  <c r="L216" i="1"/>
  <c r="J216" i="1"/>
  <c r="H216" i="1"/>
  <c r="F216" i="1"/>
  <c r="N216" i="1" s="1"/>
  <c r="E216" i="1"/>
  <c r="D216" i="1"/>
  <c r="U215" i="1"/>
  <c r="T215" i="1"/>
  <c r="N215" i="1"/>
  <c r="O215" i="1" s="1"/>
  <c r="M215" i="1"/>
  <c r="K215" i="1"/>
  <c r="I215" i="1"/>
  <c r="G215" i="1"/>
  <c r="U214" i="1"/>
  <c r="T214" i="1"/>
  <c r="N214" i="1"/>
  <c r="O214" i="1" s="1"/>
  <c r="M214" i="1"/>
  <c r="K214" i="1"/>
  <c r="I214" i="1"/>
  <c r="G214" i="1"/>
  <c r="U213" i="1"/>
  <c r="T213" i="1"/>
  <c r="N213" i="1"/>
  <c r="O213" i="1" s="1"/>
  <c r="M213" i="1"/>
  <c r="K213" i="1"/>
  <c r="I213" i="1"/>
  <c r="G213" i="1"/>
  <c r="U212" i="1"/>
  <c r="T212" i="1"/>
  <c r="N212" i="1"/>
  <c r="O212" i="1" s="1"/>
  <c r="M212" i="1"/>
  <c r="K212" i="1"/>
  <c r="I212" i="1"/>
  <c r="G212" i="1"/>
  <c r="U211" i="1"/>
  <c r="T211" i="1"/>
  <c r="N211" i="1"/>
  <c r="O211" i="1" s="1"/>
  <c r="M211" i="1"/>
  <c r="K211" i="1"/>
  <c r="I211" i="1"/>
  <c r="G211" i="1"/>
  <c r="U210" i="1"/>
  <c r="T210" i="1"/>
  <c r="N210" i="1"/>
  <c r="O210" i="1" s="1"/>
  <c r="M210" i="1"/>
  <c r="K210" i="1"/>
  <c r="I210" i="1"/>
  <c r="G210" i="1"/>
  <c r="U209" i="1"/>
  <c r="T209" i="1"/>
  <c r="N209" i="1"/>
  <c r="O209" i="1" s="1"/>
  <c r="M209" i="1"/>
  <c r="K209" i="1"/>
  <c r="I209" i="1"/>
  <c r="G209" i="1"/>
  <c r="U208" i="1"/>
  <c r="T208" i="1"/>
  <c r="N208" i="1"/>
  <c r="O208" i="1" s="1"/>
  <c r="M208" i="1"/>
  <c r="K208" i="1"/>
  <c r="I208" i="1"/>
  <c r="G208" i="1"/>
  <c r="U205" i="1"/>
  <c r="S205" i="1"/>
  <c r="T205" i="1" s="1"/>
  <c r="R205" i="1"/>
  <c r="Q205" i="1"/>
  <c r="P205" i="1"/>
  <c r="L205" i="1"/>
  <c r="J205" i="1"/>
  <c r="H205" i="1"/>
  <c r="N205" i="1" s="1"/>
  <c r="F205" i="1"/>
  <c r="G205" i="1" s="1"/>
  <c r="E205" i="1"/>
  <c r="K205" i="1" s="1"/>
  <c r="D205" i="1"/>
  <c r="S204" i="1"/>
  <c r="R204" i="1"/>
  <c r="Q204" i="1"/>
  <c r="P204" i="1"/>
  <c r="L204" i="1"/>
  <c r="J204" i="1"/>
  <c r="K204" i="1" s="1"/>
  <c r="H204" i="1"/>
  <c r="G204" i="1"/>
  <c r="F204" i="1"/>
  <c r="E204" i="1"/>
  <c r="D204" i="1"/>
  <c r="U203" i="1"/>
  <c r="T203" i="1"/>
  <c r="N203" i="1"/>
  <c r="O203" i="1" s="1"/>
  <c r="M203" i="1"/>
  <c r="K203" i="1"/>
  <c r="I203" i="1"/>
  <c r="G203" i="1"/>
  <c r="U202" i="1"/>
  <c r="T202" i="1"/>
  <c r="N202" i="1"/>
  <c r="O202" i="1" s="1"/>
  <c r="M202" i="1"/>
  <c r="K202" i="1"/>
  <c r="I202" i="1"/>
  <c r="G202" i="1"/>
  <c r="U201" i="1"/>
  <c r="T201" i="1"/>
  <c r="N201" i="1"/>
  <c r="O201" i="1" s="1"/>
  <c r="M201" i="1"/>
  <c r="K201" i="1"/>
  <c r="I201" i="1"/>
  <c r="G201" i="1"/>
  <c r="U200" i="1"/>
  <c r="T200" i="1"/>
  <c r="N200" i="1"/>
  <c r="O200" i="1" s="1"/>
  <c r="M200" i="1"/>
  <c r="K200" i="1"/>
  <c r="I200" i="1"/>
  <c r="G200" i="1"/>
  <c r="U199" i="1"/>
  <c r="T199" i="1"/>
  <c r="N199" i="1"/>
  <c r="O199" i="1" s="1"/>
  <c r="M199" i="1"/>
  <c r="K199" i="1"/>
  <c r="I199" i="1"/>
  <c r="G199" i="1"/>
  <c r="S198" i="1"/>
  <c r="R198" i="1"/>
  <c r="Q198" i="1"/>
  <c r="P198" i="1"/>
  <c r="L198" i="1"/>
  <c r="K198" i="1"/>
  <c r="J198" i="1"/>
  <c r="U198" i="1" s="1"/>
  <c r="I198" i="1"/>
  <c r="H198" i="1"/>
  <c r="G198" i="1"/>
  <c r="F198" i="1"/>
  <c r="E198" i="1"/>
  <c r="D198" i="1"/>
  <c r="U197" i="1"/>
  <c r="T197" i="1"/>
  <c r="O197" i="1"/>
  <c r="N197" i="1"/>
  <c r="M197" i="1"/>
  <c r="K197" i="1"/>
  <c r="I197" i="1"/>
  <c r="G197" i="1"/>
  <c r="U196" i="1"/>
  <c r="T196" i="1"/>
  <c r="O196" i="1"/>
  <c r="N196" i="1"/>
  <c r="M196" i="1"/>
  <c r="K196" i="1"/>
  <c r="I196" i="1"/>
  <c r="G196" i="1"/>
  <c r="U195" i="1"/>
  <c r="T195" i="1"/>
  <c r="O195" i="1"/>
  <c r="N195" i="1"/>
  <c r="M195" i="1"/>
  <c r="K195" i="1"/>
  <c r="I195" i="1"/>
  <c r="G195" i="1"/>
  <c r="U194" i="1"/>
  <c r="T194" i="1"/>
  <c r="O194" i="1"/>
  <c r="N194" i="1"/>
  <c r="M194" i="1"/>
  <c r="K194" i="1"/>
  <c r="I194" i="1"/>
  <c r="G194" i="1"/>
  <c r="U193" i="1"/>
  <c r="T193" i="1"/>
  <c r="O193" i="1"/>
  <c r="N193" i="1"/>
  <c r="M193" i="1"/>
  <c r="K193" i="1"/>
  <c r="I193" i="1"/>
  <c r="G193" i="1"/>
  <c r="U192" i="1"/>
  <c r="T192" i="1"/>
  <c r="O192" i="1"/>
  <c r="N192" i="1"/>
  <c r="M192" i="1"/>
  <c r="K192" i="1"/>
  <c r="I192" i="1"/>
  <c r="G192" i="1"/>
  <c r="U191" i="1"/>
  <c r="S191" i="1"/>
  <c r="R191" i="1"/>
  <c r="Q191" i="1"/>
  <c r="P191" i="1"/>
  <c r="L191" i="1"/>
  <c r="J191" i="1"/>
  <c r="H191" i="1"/>
  <c r="F191" i="1"/>
  <c r="N191" i="1" s="1"/>
  <c r="E191" i="1"/>
  <c r="M191" i="1" s="1"/>
  <c r="D191" i="1"/>
  <c r="U190" i="1"/>
  <c r="T190" i="1"/>
  <c r="O190" i="1"/>
  <c r="N190" i="1"/>
  <c r="M190" i="1"/>
  <c r="K190" i="1"/>
  <c r="I190" i="1"/>
  <c r="G190" i="1"/>
  <c r="U189" i="1"/>
  <c r="T189" i="1"/>
  <c r="O189" i="1"/>
  <c r="N189" i="1"/>
  <c r="M189" i="1"/>
  <c r="K189" i="1"/>
  <c r="I189" i="1"/>
  <c r="G189" i="1"/>
  <c r="U188" i="1"/>
  <c r="T188" i="1"/>
  <c r="O188" i="1"/>
  <c r="N188" i="1"/>
  <c r="M188" i="1"/>
  <c r="K188" i="1"/>
  <c r="I188" i="1"/>
  <c r="G188" i="1"/>
  <c r="U187" i="1"/>
  <c r="T187" i="1"/>
  <c r="O187" i="1"/>
  <c r="N187" i="1"/>
  <c r="M187" i="1"/>
  <c r="K187" i="1"/>
  <c r="I187" i="1"/>
  <c r="G187" i="1"/>
  <c r="U186" i="1"/>
  <c r="T186" i="1"/>
  <c r="O186" i="1"/>
  <c r="N186" i="1"/>
  <c r="M186" i="1"/>
  <c r="K186" i="1"/>
  <c r="I186" i="1"/>
  <c r="G186" i="1"/>
  <c r="S185" i="1"/>
  <c r="T185" i="1" s="1"/>
  <c r="R185" i="1"/>
  <c r="Q185" i="1"/>
  <c r="P185" i="1"/>
  <c r="U185" i="1" s="1"/>
  <c r="L185" i="1"/>
  <c r="J185" i="1"/>
  <c r="I185" i="1"/>
  <c r="H185" i="1"/>
  <c r="F185" i="1"/>
  <c r="N185" i="1" s="1"/>
  <c r="O185" i="1" s="1"/>
  <c r="E185" i="1"/>
  <c r="D185" i="1"/>
  <c r="U184" i="1"/>
  <c r="T184" i="1"/>
  <c r="N184" i="1"/>
  <c r="O184" i="1" s="1"/>
  <c r="M184" i="1"/>
  <c r="K184" i="1"/>
  <c r="I184" i="1"/>
  <c r="G184" i="1"/>
  <c r="U183" i="1"/>
  <c r="T183" i="1"/>
  <c r="N183" i="1"/>
  <c r="O183" i="1" s="1"/>
  <c r="M183" i="1"/>
  <c r="K183" i="1"/>
  <c r="I183" i="1"/>
  <c r="G183" i="1"/>
  <c r="U182" i="1"/>
  <c r="T182" i="1"/>
  <c r="N182" i="1"/>
  <c r="O182" i="1" s="1"/>
  <c r="M182" i="1"/>
  <c r="K182" i="1"/>
  <c r="I182" i="1"/>
  <c r="G182" i="1"/>
  <c r="U181" i="1"/>
  <c r="T181" i="1"/>
  <c r="N181" i="1"/>
  <c r="O181" i="1" s="1"/>
  <c r="M181" i="1"/>
  <c r="K181" i="1"/>
  <c r="I181" i="1"/>
  <c r="G181" i="1"/>
  <c r="U180" i="1"/>
  <c r="T180" i="1"/>
  <c r="N180" i="1"/>
  <c r="O180" i="1" s="1"/>
  <c r="M180" i="1"/>
  <c r="K180" i="1"/>
  <c r="I180" i="1"/>
  <c r="G180" i="1"/>
  <c r="S179" i="1"/>
  <c r="R179" i="1"/>
  <c r="T179" i="1" s="1"/>
  <c r="Q179" i="1"/>
  <c r="P179" i="1"/>
  <c r="U179" i="1" s="1"/>
  <c r="L179" i="1"/>
  <c r="J179" i="1"/>
  <c r="H179" i="1"/>
  <c r="I179" i="1" s="1"/>
  <c r="G179" i="1"/>
  <c r="F179" i="1"/>
  <c r="E179" i="1"/>
  <c r="M179" i="1" s="1"/>
  <c r="D179" i="1"/>
  <c r="U178" i="1"/>
  <c r="T178" i="1"/>
  <c r="N178" i="1"/>
  <c r="O178" i="1" s="1"/>
  <c r="M178" i="1"/>
  <c r="K178" i="1"/>
  <c r="I178" i="1"/>
  <c r="G178" i="1"/>
  <c r="U177" i="1"/>
  <c r="T177" i="1"/>
  <c r="N177" i="1"/>
  <c r="O177" i="1" s="1"/>
  <c r="M177" i="1"/>
  <c r="K177" i="1"/>
  <c r="I177" i="1"/>
  <c r="G177" i="1"/>
  <c r="U176" i="1"/>
  <c r="T176" i="1"/>
  <c r="N176" i="1"/>
  <c r="O176" i="1" s="1"/>
  <c r="M176" i="1"/>
  <c r="K176" i="1"/>
  <c r="I176" i="1"/>
  <c r="G176" i="1"/>
  <c r="U175" i="1"/>
  <c r="T175" i="1"/>
  <c r="N175" i="1"/>
  <c r="O175" i="1" s="1"/>
  <c r="M175" i="1"/>
  <c r="K175" i="1"/>
  <c r="I175" i="1"/>
  <c r="G175" i="1"/>
  <c r="U174" i="1"/>
  <c r="T174" i="1"/>
  <c r="N174" i="1"/>
  <c r="O174" i="1" s="1"/>
  <c r="M174" i="1"/>
  <c r="K174" i="1"/>
  <c r="I174" i="1"/>
  <c r="G174" i="1"/>
  <c r="U173" i="1"/>
  <c r="T173" i="1"/>
  <c r="N173" i="1"/>
  <c r="O173" i="1" s="1"/>
  <c r="M173" i="1"/>
  <c r="K173" i="1"/>
  <c r="I173" i="1"/>
  <c r="G173" i="1"/>
  <c r="S170" i="1"/>
  <c r="R170" i="1"/>
  <c r="Q170" i="1"/>
  <c r="P170" i="1"/>
  <c r="L170" i="1"/>
  <c r="J170" i="1"/>
  <c r="I170" i="1"/>
  <c r="H170" i="1"/>
  <c r="F170" i="1"/>
  <c r="E170" i="1"/>
  <c r="D170" i="1"/>
  <c r="G170" i="1" s="1"/>
  <c r="S169" i="1"/>
  <c r="R169" i="1"/>
  <c r="Q169" i="1"/>
  <c r="P169" i="1"/>
  <c r="L169" i="1"/>
  <c r="M169" i="1" s="1"/>
  <c r="J169" i="1"/>
  <c r="K169" i="1" s="1"/>
  <c r="H169" i="1"/>
  <c r="F169" i="1"/>
  <c r="E169" i="1"/>
  <c r="D169" i="1"/>
  <c r="U168" i="1"/>
  <c r="T168" i="1"/>
  <c r="N168" i="1"/>
  <c r="O168" i="1" s="1"/>
  <c r="M168" i="1"/>
  <c r="K168" i="1"/>
  <c r="I168" i="1"/>
  <c r="G168" i="1"/>
  <c r="U167" i="1"/>
  <c r="T167" i="1"/>
  <c r="N167" i="1"/>
  <c r="O167" i="1" s="1"/>
  <c r="M167" i="1"/>
  <c r="K167" i="1"/>
  <c r="I167" i="1"/>
  <c r="G167" i="1"/>
  <c r="U166" i="1"/>
  <c r="T166" i="1"/>
  <c r="N166" i="1"/>
  <c r="O166" i="1" s="1"/>
  <c r="M166" i="1"/>
  <c r="K166" i="1"/>
  <c r="I166" i="1"/>
  <c r="G166" i="1"/>
  <c r="U165" i="1"/>
  <c r="T165" i="1"/>
  <c r="N165" i="1"/>
  <c r="O165" i="1" s="1"/>
  <c r="M165" i="1"/>
  <c r="K165" i="1"/>
  <c r="I165" i="1"/>
  <c r="G165" i="1"/>
  <c r="U164" i="1"/>
  <c r="T164" i="1"/>
  <c r="N164" i="1"/>
  <c r="O164" i="1" s="1"/>
  <c r="M164" i="1"/>
  <c r="K164" i="1"/>
  <c r="I164" i="1"/>
  <c r="G164" i="1"/>
  <c r="S163" i="1"/>
  <c r="T163" i="1" s="1"/>
  <c r="R163" i="1"/>
  <c r="Q163" i="1"/>
  <c r="P163" i="1"/>
  <c r="L163" i="1"/>
  <c r="J163" i="1"/>
  <c r="U163" i="1" s="1"/>
  <c r="I163" i="1"/>
  <c r="H163" i="1"/>
  <c r="F163" i="1"/>
  <c r="G163" i="1" s="1"/>
  <c r="E163" i="1"/>
  <c r="M163" i="1" s="1"/>
  <c r="D163" i="1"/>
  <c r="U162" i="1"/>
  <c r="T162" i="1"/>
  <c r="N162" i="1"/>
  <c r="O162" i="1" s="1"/>
  <c r="M162" i="1"/>
  <c r="K162" i="1"/>
  <c r="I162" i="1"/>
  <c r="G162" i="1"/>
  <c r="U161" i="1"/>
  <c r="T161" i="1"/>
  <c r="N161" i="1"/>
  <c r="O161" i="1" s="1"/>
  <c r="M161" i="1"/>
  <c r="K161" i="1"/>
  <c r="I161" i="1"/>
  <c r="G161" i="1"/>
  <c r="U160" i="1"/>
  <c r="T160" i="1"/>
  <c r="N160" i="1"/>
  <c r="O160" i="1" s="1"/>
  <c r="M160" i="1"/>
  <c r="K160" i="1"/>
  <c r="I160" i="1"/>
  <c r="G160" i="1"/>
  <c r="U159" i="1"/>
  <c r="T159" i="1"/>
  <c r="N159" i="1"/>
  <c r="O159" i="1" s="1"/>
  <c r="M159" i="1"/>
  <c r="K159" i="1"/>
  <c r="I159" i="1"/>
  <c r="G159" i="1"/>
  <c r="U158" i="1"/>
  <c r="T158" i="1"/>
  <c r="N158" i="1"/>
  <c r="O158" i="1" s="1"/>
  <c r="M158" i="1"/>
  <c r="K158" i="1"/>
  <c r="I158" i="1"/>
  <c r="G158" i="1"/>
  <c r="S157" i="1"/>
  <c r="R157" i="1"/>
  <c r="Q157" i="1"/>
  <c r="P157" i="1"/>
  <c r="U157" i="1" s="1"/>
  <c r="L157" i="1"/>
  <c r="K157" i="1"/>
  <c r="J157" i="1"/>
  <c r="H157" i="1"/>
  <c r="F157" i="1"/>
  <c r="E157" i="1"/>
  <c r="M157" i="1" s="1"/>
  <c r="D157" i="1"/>
  <c r="G157" i="1" s="1"/>
  <c r="U156" i="1"/>
  <c r="T156" i="1"/>
  <c r="N156" i="1"/>
  <c r="O156" i="1" s="1"/>
  <c r="M156" i="1"/>
  <c r="K156" i="1"/>
  <c r="I156" i="1"/>
  <c r="G156" i="1"/>
  <c r="U155" i="1"/>
  <c r="T155" i="1"/>
  <c r="N155" i="1"/>
  <c r="O155" i="1" s="1"/>
  <c r="M155" i="1"/>
  <c r="K155" i="1"/>
  <c r="I155" i="1"/>
  <c r="G155" i="1"/>
  <c r="U154" i="1"/>
  <c r="T154" i="1"/>
  <c r="N154" i="1"/>
  <c r="O154" i="1" s="1"/>
  <c r="M154" i="1"/>
  <c r="K154" i="1"/>
  <c r="I154" i="1"/>
  <c r="G154" i="1"/>
  <c r="U153" i="1"/>
  <c r="T153" i="1"/>
  <c r="N153" i="1"/>
  <c r="O153" i="1" s="1"/>
  <c r="M153" i="1"/>
  <c r="K153" i="1"/>
  <c r="I153" i="1"/>
  <c r="G153" i="1"/>
  <c r="U152" i="1"/>
  <c r="T152" i="1"/>
  <c r="N152" i="1"/>
  <c r="O152" i="1" s="1"/>
  <c r="M152" i="1"/>
  <c r="K152" i="1"/>
  <c r="I152" i="1"/>
  <c r="G152" i="1"/>
  <c r="U151" i="1"/>
  <c r="T151" i="1"/>
  <c r="N151" i="1"/>
  <c r="O151" i="1" s="1"/>
  <c r="M151" i="1"/>
  <c r="K151" i="1"/>
  <c r="I151" i="1"/>
  <c r="G151" i="1"/>
  <c r="S150" i="1"/>
  <c r="R150" i="1"/>
  <c r="Q150" i="1"/>
  <c r="P150" i="1"/>
  <c r="L150" i="1"/>
  <c r="J150" i="1"/>
  <c r="U150" i="1" s="1"/>
  <c r="H150" i="1"/>
  <c r="I150" i="1" s="1"/>
  <c r="F150" i="1"/>
  <c r="E150" i="1"/>
  <c r="D150" i="1"/>
  <c r="U149" i="1"/>
  <c r="T149" i="1"/>
  <c r="N149" i="1"/>
  <c r="O149" i="1" s="1"/>
  <c r="M149" i="1"/>
  <c r="K149" i="1"/>
  <c r="I149" i="1"/>
  <c r="G149" i="1"/>
  <c r="U148" i="1"/>
  <c r="T148" i="1"/>
  <c r="N148" i="1"/>
  <c r="O148" i="1" s="1"/>
  <c r="M148" i="1"/>
  <c r="K148" i="1"/>
  <c r="I148" i="1"/>
  <c r="G148" i="1"/>
  <c r="U147" i="1"/>
  <c r="T147" i="1"/>
  <c r="N147" i="1"/>
  <c r="O147" i="1" s="1"/>
  <c r="M147" i="1"/>
  <c r="K147" i="1"/>
  <c r="I147" i="1"/>
  <c r="G147" i="1"/>
  <c r="U146" i="1"/>
  <c r="T146" i="1"/>
  <c r="N146" i="1"/>
  <c r="O146" i="1" s="1"/>
  <c r="M146" i="1"/>
  <c r="K146" i="1"/>
  <c r="I146" i="1"/>
  <c r="G146" i="1"/>
  <c r="U145" i="1"/>
  <c r="T145" i="1"/>
  <c r="N145" i="1"/>
  <c r="O145" i="1" s="1"/>
  <c r="M145" i="1"/>
  <c r="K145" i="1"/>
  <c r="I145" i="1"/>
  <c r="G145" i="1"/>
  <c r="U144" i="1"/>
  <c r="S144" i="1"/>
  <c r="T144" i="1" s="1"/>
  <c r="R144" i="1"/>
  <c r="Q144" i="1"/>
  <c r="P144" i="1"/>
  <c r="L144" i="1"/>
  <c r="J144" i="1"/>
  <c r="H144" i="1"/>
  <c r="F144" i="1"/>
  <c r="N144" i="1" s="1"/>
  <c r="E144" i="1"/>
  <c r="D144" i="1"/>
  <c r="I144" i="1" s="1"/>
  <c r="U143" i="1"/>
  <c r="T143" i="1"/>
  <c r="N143" i="1"/>
  <c r="O143" i="1" s="1"/>
  <c r="M143" i="1"/>
  <c r="K143" i="1"/>
  <c r="I143" i="1"/>
  <c r="G143" i="1"/>
  <c r="U142" i="1"/>
  <c r="T142" i="1"/>
  <c r="N142" i="1"/>
  <c r="O142" i="1" s="1"/>
  <c r="M142" i="1"/>
  <c r="K142" i="1"/>
  <c r="I142" i="1"/>
  <c r="G142" i="1"/>
  <c r="U141" i="1"/>
  <c r="T141" i="1"/>
  <c r="N141" i="1"/>
  <c r="O141" i="1" s="1"/>
  <c r="M141" i="1"/>
  <c r="K141" i="1"/>
  <c r="I141" i="1"/>
  <c r="G141" i="1"/>
  <c r="U140" i="1"/>
  <c r="T140" i="1"/>
  <c r="O140" i="1"/>
  <c r="N140" i="1"/>
  <c r="M140" i="1"/>
  <c r="K140" i="1"/>
  <c r="I140" i="1"/>
  <c r="G140" i="1"/>
  <c r="U139" i="1"/>
  <c r="T139" i="1"/>
  <c r="O139" i="1"/>
  <c r="N139" i="1"/>
  <c r="M139" i="1"/>
  <c r="K139" i="1"/>
  <c r="I139" i="1"/>
  <c r="G139" i="1"/>
  <c r="U138" i="1"/>
  <c r="T138" i="1"/>
  <c r="O138" i="1"/>
  <c r="N138" i="1"/>
  <c r="M138" i="1"/>
  <c r="K138" i="1"/>
  <c r="I138" i="1"/>
  <c r="G138" i="1"/>
  <c r="S137" i="1"/>
  <c r="T137" i="1" s="1"/>
  <c r="R137" i="1"/>
  <c r="Q137" i="1"/>
  <c r="P137" i="1"/>
  <c r="U137" i="1" s="1"/>
  <c r="N137" i="1"/>
  <c r="L137" i="1"/>
  <c r="J137" i="1"/>
  <c r="H137" i="1"/>
  <c r="F137" i="1"/>
  <c r="E137" i="1"/>
  <c r="D137" i="1"/>
  <c r="I137" i="1" s="1"/>
  <c r="U136" i="1"/>
  <c r="T136" i="1"/>
  <c r="O136" i="1"/>
  <c r="N136" i="1"/>
  <c r="M136" i="1"/>
  <c r="K136" i="1"/>
  <c r="I136" i="1"/>
  <c r="G136" i="1"/>
  <c r="U135" i="1"/>
  <c r="T135" i="1"/>
  <c r="O135" i="1"/>
  <c r="N135" i="1"/>
  <c r="M135" i="1"/>
  <c r="K135" i="1"/>
  <c r="I135" i="1"/>
  <c r="G135" i="1"/>
  <c r="U134" i="1"/>
  <c r="T134" i="1"/>
  <c r="O134" i="1"/>
  <c r="N134" i="1"/>
  <c r="M134" i="1"/>
  <c r="K134" i="1"/>
  <c r="I134" i="1"/>
  <c r="G134" i="1"/>
  <c r="U133" i="1"/>
  <c r="T133" i="1"/>
  <c r="O133" i="1"/>
  <c r="N133" i="1"/>
  <c r="M133" i="1"/>
  <c r="K133" i="1"/>
  <c r="I133" i="1"/>
  <c r="G133" i="1"/>
  <c r="S132" i="1"/>
  <c r="R132" i="1"/>
  <c r="Q132" i="1"/>
  <c r="P132" i="1"/>
  <c r="L132" i="1"/>
  <c r="J132" i="1"/>
  <c r="H132" i="1"/>
  <c r="I132" i="1" s="1"/>
  <c r="F132" i="1"/>
  <c r="E132" i="1"/>
  <c r="M132" i="1" s="1"/>
  <c r="D132" i="1"/>
  <c r="G132" i="1" s="1"/>
  <c r="U131" i="1"/>
  <c r="T131" i="1"/>
  <c r="N131" i="1"/>
  <c r="O131" i="1" s="1"/>
  <c r="M131" i="1"/>
  <c r="K131" i="1"/>
  <c r="I131" i="1"/>
  <c r="G131" i="1"/>
  <c r="U130" i="1"/>
  <c r="T130" i="1"/>
  <c r="N130" i="1"/>
  <c r="O130" i="1" s="1"/>
  <c r="M130" i="1"/>
  <c r="K130" i="1"/>
  <c r="I130" i="1"/>
  <c r="G130" i="1"/>
  <c r="U129" i="1"/>
  <c r="T129" i="1"/>
  <c r="N129" i="1"/>
  <c r="O129" i="1" s="1"/>
  <c r="M129" i="1"/>
  <c r="K129" i="1"/>
  <c r="I129" i="1"/>
  <c r="G129" i="1"/>
  <c r="U128" i="1"/>
  <c r="T128" i="1"/>
  <c r="N128" i="1"/>
  <c r="O128" i="1" s="1"/>
  <c r="M128" i="1"/>
  <c r="K128" i="1"/>
  <c r="I128" i="1"/>
  <c r="G128" i="1"/>
  <c r="U127" i="1"/>
  <c r="T127" i="1"/>
  <c r="N127" i="1"/>
  <c r="O127" i="1" s="1"/>
  <c r="M127" i="1"/>
  <c r="K127" i="1"/>
  <c r="I127" i="1"/>
  <c r="G127" i="1"/>
  <c r="S126" i="1"/>
  <c r="R126" i="1"/>
  <c r="Q126" i="1"/>
  <c r="P126" i="1"/>
  <c r="L126" i="1"/>
  <c r="J126" i="1"/>
  <c r="H126" i="1"/>
  <c r="G126" i="1"/>
  <c r="F126" i="1"/>
  <c r="E126" i="1"/>
  <c r="D126" i="1"/>
  <c r="I126" i="1" s="1"/>
  <c r="U125" i="1"/>
  <c r="T125" i="1"/>
  <c r="N125" i="1"/>
  <c r="O125" i="1" s="1"/>
  <c r="M125" i="1"/>
  <c r="K125" i="1"/>
  <c r="I125" i="1"/>
  <c r="G125" i="1"/>
  <c r="U124" i="1"/>
  <c r="T124" i="1"/>
  <c r="N124" i="1"/>
  <c r="O124" i="1" s="1"/>
  <c r="M124" i="1"/>
  <c r="K124" i="1"/>
  <c r="I124" i="1"/>
  <c r="G124" i="1"/>
  <c r="U123" i="1"/>
  <c r="T123" i="1"/>
  <c r="N123" i="1"/>
  <c r="O123" i="1" s="1"/>
  <c r="M123" i="1"/>
  <c r="K123" i="1"/>
  <c r="I123" i="1"/>
  <c r="G123" i="1"/>
  <c r="U122" i="1"/>
  <c r="T122" i="1"/>
  <c r="N122" i="1"/>
  <c r="O122" i="1" s="1"/>
  <c r="M122" i="1"/>
  <c r="K122" i="1"/>
  <c r="I122" i="1"/>
  <c r="G122" i="1"/>
  <c r="S121" i="1"/>
  <c r="R121" i="1"/>
  <c r="T121" i="1" s="1"/>
  <c r="Q121" i="1"/>
  <c r="P121" i="1"/>
  <c r="L121" i="1"/>
  <c r="M121" i="1" s="1"/>
  <c r="J121" i="1"/>
  <c r="U121" i="1" s="1"/>
  <c r="H121" i="1"/>
  <c r="F121" i="1"/>
  <c r="E121" i="1"/>
  <c r="D121" i="1"/>
  <c r="I121" i="1" s="1"/>
  <c r="U120" i="1"/>
  <c r="T120" i="1"/>
  <c r="N120" i="1"/>
  <c r="O120" i="1" s="1"/>
  <c r="M120" i="1"/>
  <c r="K120" i="1"/>
  <c r="I120" i="1"/>
  <c r="G120" i="1"/>
  <c r="U119" i="1"/>
  <c r="T119" i="1"/>
  <c r="N119" i="1"/>
  <c r="O119" i="1" s="1"/>
  <c r="M119" i="1"/>
  <c r="K119" i="1"/>
  <c r="I119" i="1"/>
  <c r="G119" i="1"/>
  <c r="U118" i="1"/>
  <c r="T118" i="1"/>
  <c r="N118" i="1"/>
  <c r="O118" i="1" s="1"/>
  <c r="M118" i="1"/>
  <c r="K118" i="1"/>
  <c r="I118" i="1"/>
  <c r="G118" i="1"/>
  <c r="U117" i="1"/>
  <c r="T117" i="1"/>
  <c r="N117" i="1"/>
  <c r="O117" i="1" s="1"/>
  <c r="M117" i="1"/>
  <c r="K117" i="1"/>
  <c r="I117" i="1"/>
  <c r="G117" i="1"/>
  <c r="U116" i="1"/>
  <c r="T116" i="1"/>
  <c r="N116" i="1"/>
  <c r="O116" i="1" s="1"/>
  <c r="M116" i="1"/>
  <c r="K116" i="1"/>
  <c r="I116" i="1"/>
  <c r="G116" i="1"/>
  <c r="U115" i="1"/>
  <c r="T115" i="1"/>
  <c r="N115" i="1"/>
  <c r="O115" i="1" s="1"/>
  <c r="M115" i="1"/>
  <c r="K115" i="1"/>
  <c r="I115" i="1"/>
  <c r="G115" i="1"/>
  <c r="U114" i="1"/>
  <c r="T114" i="1"/>
  <c r="N114" i="1"/>
  <c r="O114" i="1" s="1"/>
  <c r="M114" i="1"/>
  <c r="K114" i="1"/>
  <c r="I114" i="1"/>
  <c r="G114" i="1"/>
  <c r="U113" i="1"/>
  <c r="T113" i="1"/>
  <c r="N113" i="1"/>
  <c r="O113" i="1" s="1"/>
  <c r="M113" i="1"/>
  <c r="K113" i="1"/>
  <c r="I113" i="1"/>
  <c r="G113" i="1"/>
  <c r="S112" i="1"/>
  <c r="T112" i="1" s="1"/>
  <c r="R112" i="1"/>
  <c r="Q112" i="1"/>
  <c r="P112" i="1"/>
  <c r="L112" i="1"/>
  <c r="J112" i="1"/>
  <c r="U112" i="1" s="1"/>
  <c r="H112" i="1"/>
  <c r="I112" i="1" s="1"/>
  <c r="F112" i="1"/>
  <c r="G112" i="1" s="1"/>
  <c r="E112" i="1"/>
  <c r="M112" i="1" s="1"/>
  <c r="D112" i="1"/>
  <c r="U111" i="1"/>
  <c r="T111" i="1"/>
  <c r="O111" i="1"/>
  <c r="N111" i="1"/>
  <c r="M111" i="1"/>
  <c r="K111" i="1"/>
  <c r="I111" i="1"/>
  <c r="G111" i="1"/>
  <c r="U110" i="1"/>
  <c r="T110" i="1"/>
  <c r="O110" i="1"/>
  <c r="N110" i="1"/>
  <c r="M110" i="1"/>
  <c r="K110" i="1"/>
  <c r="I110" i="1"/>
  <c r="G110" i="1"/>
  <c r="U109" i="1"/>
  <c r="T109" i="1"/>
  <c r="O109" i="1"/>
  <c r="N109" i="1"/>
  <c r="M109" i="1"/>
  <c r="K109" i="1"/>
  <c r="I109" i="1"/>
  <c r="G109" i="1"/>
  <c r="U108" i="1"/>
  <c r="T108" i="1"/>
  <c r="O108" i="1"/>
  <c r="N108" i="1"/>
  <c r="M108" i="1"/>
  <c r="K108" i="1"/>
  <c r="I108" i="1"/>
  <c r="G108" i="1"/>
  <c r="U107" i="1"/>
  <c r="T107" i="1"/>
  <c r="O107" i="1"/>
  <c r="N107" i="1"/>
  <c r="M107" i="1"/>
  <c r="K107" i="1"/>
  <c r="I107" i="1"/>
  <c r="G107" i="1"/>
  <c r="S106" i="1"/>
  <c r="R106" i="1"/>
  <c r="T106" i="1" s="1"/>
  <c r="Q106" i="1"/>
  <c r="P106" i="1"/>
  <c r="L106" i="1"/>
  <c r="J106" i="1"/>
  <c r="H106" i="1"/>
  <c r="F106" i="1"/>
  <c r="E106" i="1"/>
  <c r="M106" i="1" s="1"/>
  <c r="D106" i="1"/>
  <c r="G106" i="1" s="1"/>
  <c r="U105" i="1"/>
  <c r="T105" i="1"/>
  <c r="N105" i="1"/>
  <c r="O105" i="1" s="1"/>
  <c r="M105" i="1"/>
  <c r="K105" i="1"/>
  <c r="I105" i="1"/>
  <c r="G105" i="1"/>
  <c r="S102" i="1"/>
  <c r="R102" i="1"/>
  <c r="T102" i="1" s="1"/>
  <c r="Q102" i="1"/>
  <c r="P102" i="1"/>
  <c r="L102" i="1"/>
  <c r="J102" i="1"/>
  <c r="U102" i="1" s="1"/>
  <c r="I102" i="1"/>
  <c r="H102" i="1"/>
  <c r="G102" i="1"/>
  <c r="F102" i="1"/>
  <c r="E102" i="1"/>
  <c r="K102" i="1" s="1"/>
  <c r="D102" i="1"/>
  <c r="S101" i="1"/>
  <c r="R101" i="1"/>
  <c r="Q101" i="1"/>
  <c r="P101" i="1"/>
  <c r="U101" i="1" s="1"/>
  <c r="L101" i="1"/>
  <c r="K101" i="1"/>
  <c r="J101" i="1"/>
  <c r="H101" i="1"/>
  <c r="F101" i="1"/>
  <c r="N101" i="1" s="1"/>
  <c r="E101" i="1"/>
  <c r="D101" i="1"/>
  <c r="I101" i="1" s="1"/>
  <c r="U100" i="1"/>
  <c r="T100" i="1"/>
  <c r="O100" i="1"/>
  <c r="N100" i="1"/>
  <c r="M100" i="1"/>
  <c r="K100" i="1"/>
  <c r="I100" i="1"/>
  <c r="G100" i="1"/>
  <c r="U99" i="1"/>
  <c r="T99" i="1"/>
  <c r="O99" i="1"/>
  <c r="N99" i="1"/>
  <c r="M99" i="1"/>
  <c r="K99" i="1"/>
  <c r="I99" i="1"/>
  <c r="G99" i="1"/>
  <c r="U98" i="1"/>
  <c r="T98" i="1"/>
  <c r="O98" i="1"/>
  <c r="N98" i="1"/>
  <c r="M98" i="1"/>
  <c r="K98" i="1"/>
  <c r="I98" i="1"/>
  <c r="G98" i="1"/>
  <c r="U97" i="1"/>
  <c r="T97" i="1"/>
  <c r="O97" i="1"/>
  <c r="N97" i="1"/>
  <c r="M97" i="1"/>
  <c r="K97" i="1"/>
  <c r="I97" i="1"/>
  <c r="G97" i="1"/>
  <c r="S96" i="1"/>
  <c r="T96" i="1" s="1"/>
  <c r="R96" i="1"/>
  <c r="Q96" i="1"/>
  <c r="P96" i="1"/>
  <c r="U96" i="1" s="1"/>
  <c r="N96" i="1"/>
  <c r="L96" i="1"/>
  <c r="J96" i="1"/>
  <c r="I96" i="1"/>
  <c r="H96" i="1"/>
  <c r="F96" i="1"/>
  <c r="E96" i="1"/>
  <c r="K96" i="1" s="1"/>
  <c r="D96" i="1"/>
  <c r="G96" i="1" s="1"/>
  <c r="U95" i="1"/>
  <c r="T95" i="1"/>
  <c r="O95" i="1"/>
  <c r="N95" i="1"/>
  <c r="M95" i="1"/>
  <c r="K95" i="1"/>
  <c r="I95" i="1"/>
  <c r="G95" i="1"/>
  <c r="U94" i="1"/>
  <c r="T94" i="1"/>
  <c r="O94" i="1"/>
  <c r="N94" i="1"/>
  <c r="M94" i="1"/>
  <c r="K94" i="1"/>
  <c r="I94" i="1"/>
  <c r="G94" i="1"/>
  <c r="U93" i="1"/>
  <c r="T93" i="1"/>
  <c r="O93" i="1"/>
  <c r="N93" i="1"/>
  <c r="M93" i="1"/>
  <c r="K93" i="1"/>
  <c r="I93" i="1"/>
  <c r="G93" i="1"/>
  <c r="U92" i="1"/>
  <c r="T92" i="1"/>
  <c r="O92" i="1"/>
  <c r="N92" i="1"/>
  <c r="M92" i="1"/>
  <c r="K92" i="1"/>
  <c r="I92" i="1"/>
  <c r="G92" i="1"/>
  <c r="S91" i="1"/>
  <c r="R91" i="1"/>
  <c r="Q91" i="1"/>
  <c r="P91" i="1"/>
  <c r="L91" i="1"/>
  <c r="K91" i="1"/>
  <c r="J91" i="1"/>
  <c r="I91" i="1"/>
  <c r="H91" i="1"/>
  <c r="F91" i="1"/>
  <c r="E91" i="1"/>
  <c r="D91" i="1"/>
  <c r="G91" i="1" s="1"/>
  <c r="U90" i="1"/>
  <c r="T90" i="1"/>
  <c r="O90" i="1"/>
  <c r="N90" i="1"/>
  <c r="M90" i="1"/>
  <c r="K90" i="1"/>
  <c r="I90" i="1"/>
  <c r="G90" i="1"/>
  <c r="U89" i="1"/>
  <c r="T89" i="1"/>
  <c r="O89" i="1"/>
  <c r="N89" i="1"/>
  <c r="M89" i="1"/>
  <c r="K89" i="1"/>
  <c r="I89" i="1"/>
  <c r="G89" i="1"/>
  <c r="U88" i="1"/>
  <c r="T88" i="1"/>
  <c r="O88" i="1"/>
  <c r="N88" i="1"/>
  <c r="M88" i="1"/>
  <c r="K88" i="1"/>
  <c r="I88" i="1"/>
  <c r="G88" i="1"/>
  <c r="S85" i="1"/>
  <c r="R85" i="1"/>
  <c r="Q85" i="1"/>
  <c r="P85" i="1"/>
  <c r="L85" i="1"/>
  <c r="J85" i="1"/>
  <c r="H85" i="1"/>
  <c r="G85" i="1"/>
  <c r="F85" i="1"/>
  <c r="E85" i="1"/>
  <c r="D85" i="1"/>
  <c r="I85" i="1" s="1"/>
  <c r="S84" i="1"/>
  <c r="T84" i="1" s="1"/>
  <c r="R84" i="1"/>
  <c r="Q84" i="1"/>
  <c r="P84" i="1"/>
  <c r="U84" i="1" s="1"/>
  <c r="L84" i="1"/>
  <c r="M84" i="1" s="1"/>
  <c r="J84" i="1"/>
  <c r="H84" i="1"/>
  <c r="F84" i="1"/>
  <c r="E84" i="1"/>
  <c r="D84" i="1"/>
  <c r="I84" i="1" s="1"/>
  <c r="U83" i="1"/>
  <c r="T83" i="1"/>
  <c r="O83" i="1"/>
  <c r="N83" i="1"/>
  <c r="M83" i="1"/>
  <c r="K83" i="1"/>
  <c r="I83" i="1"/>
  <c r="G83" i="1"/>
  <c r="U82" i="1"/>
  <c r="T82" i="1"/>
  <c r="O82" i="1"/>
  <c r="N82" i="1"/>
  <c r="M82" i="1"/>
  <c r="K82" i="1"/>
  <c r="I82" i="1"/>
  <c r="G82" i="1"/>
  <c r="U81" i="1"/>
  <c r="T81" i="1"/>
  <c r="O81" i="1"/>
  <c r="N81" i="1"/>
  <c r="M81" i="1"/>
  <c r="K81" i="1"/>
  <c r="I81" i="1"/>
  <c r="G81" i="1"/>
  <c r="U80" i="1"/>
  <c r="T80" i="1"/>
  <c r="O80" i="1"/>
  <c r="N80" i="1"/>
  <c r="M80" i="1"/>
  <c r="K80" i="1"/>
  <c r="I80" i="1"/>
  <c r="G80" i="1"/>
  <c r="U79" i="1"/>
  <c r="T79" i="1"/>
  <c r="O79" i="1"/>
  <c r="N79" i="1"/>
  <c r="M79" i="1"/>
  <c r="K79" i="1"/>
  <c r="I79" i="1"/>
  <c r="G79" i="1"/>
  <c r="S78" i="1"/>
  <c r="R78" i="1"/>
  <c r="Q78" i="1"/>
  <c r="P78" i="1"/>
  <c r="L78" i="1"/>
  <c r="J78" i="1"/>
  <c r="U78" i="1" s="1"/>
  <c r="H78" i="1"/>
  <c r="I78" i="1" s="1"/>
  <c r="F78" i="1"/>
  <c r="G78" i="1" s="1"/>
  <c r="E78" i="1"/>
  <c r="M78" i="1" s="1"/>
  <c r="D78" i="1"/>
  <c r="U77" i="1"/>
  <c r="T77" i="1"/>
  <c r="O77" i="1"/>
  <c r="N77" i="1"/>
  <c r="M77" i="1"/>
  <c r="K77" i="1"/>
  <c r="I77" i="1"/>
  <c r="G77" i="1"/>
  <c r="U76" i="1"/>
  <c r="T76" i="1"/>
  <c r="O76" i="1"/>
  <c r="N76" i="1"/>
  <c r="M76" i="1"/>
  <c r="K76" i="1"/>
  <c r="I76" i="1"/>
  <c r="G76" i="1"/>
  <c r="U75" i="1"/>
  <c r="T75" i="1"/>
  <c r="O75" i="1"/>
  <c r="N75" i="1"/>
  <c r="M75" i="1"/>
  <c r="K75" i="1"/>
  <c r="I75" i="1"/>
  <c r="G75" i="1"/>
  <c r="U74" i="1"/>
  <c r="T74" i="1"/>
  <c r="O74" i="1"/>
  <c r="N74" i="1"/>
  <c r="M74" i="1"/>
  <c r="K74" i="1"/>
  <c r="I74" i="1"/>
  <c r="G74" i="1"/>
  <c r="U73" i="1"/>
  <c r="T73" i="1"/>
  <c r="O73" i="1"/>
  <c r="N73" i="1"/>
  <c r="M73" i="1"/>
  <c r="K73" i="1"/>
  <c r="I73" i="1"/>
  <c r="G73" i="1"/>
  <c r="U72" i="1"/>
  <c r="T72" i="1"/>
  <c r="O72" i="1"/>
  <c r="N72" i="1"/>
  <c r="M72" i="1"/>
  <c r="K72" i="1"/>
  <c r="I72" i="1"/>
  <c r="G72" i="1"/>
  <c r="U71" i="1"/>
  <c r="T71" i="1"/>
  <c r="O71" i="1"/>
  <c r="N71" i="1"/>
  <c r="M71" i="1"/>
  <c r="K71" i="1"/>
  <c r="I71" i="1"/>
  <c r="G71" i="1"/>
  <c r="S70" i="1"/>
  <c r="R70" i="1"/>
  <c r="T70" i="1" s="1"/>
  <c r="Q70" i="1"/>
  <c r="P70" i="1"/>
  <c r="L70" i="1"/>
  <c r="J70" i="1"/>
  <c r="H70" i="1"/>
  <c r="F70" i="1"/>
  <c r="N70" i="1" s="1"/>
  <c r="E70" i="1"/>
  <c r="M70" i="1" s="1"/>
  <c r="D70" i="1"/>
  <c r="G70" i="1" s="1"/>
  <c r="U69" i="1"/>
  <c r="T69" i="1"/>
  <c r="N69" i="1"/>
  <c r="O69" i="1" s="1"/>
  <c r="M69" i="1"/>
  <c r="K69" i="1"/>
  <c r="I69" i="1"/>
  <c r="G69" i="1"/>
  <c r="U68" i="1"/>
  <c r="T68" i="1"/>
  <c r="N68" i="1"/>
  <c r="O68" i="1" s="1"/>
  <c r="M68" i="1"/>
  <c r="K68" i="1"/>
  <c r="I68" i="1"/>
  <c r="G68" i="1"/>
  <c r="U67" i="1"/>
  <c r="T67" i="1"/>
  <c r="N67" i="1"/>
  <c r="O67" i="1" s="1"/>
  <c r="M67" i="1"/>
  <c r="K67" i="1"/>
  <c r="I67" i="1"/>
  <c r="G67" i="1"/>
  <c r="U66" i="1"/>
  <c r="T66" i="1"/>
  <c r="N66" i="1"/>
  <c r="O66" i="1" s="1"/>
  <c r="M66" i="1"/>
  <c r="K66" i="1"/>
  <c r="I66" i="1"/>
  <c r="G66" i="1"/>
  <c r="U65" i="1"/>
  <c r="T65" i="1"/>
  <c r="N65" i="1"/>
  <c r="O65" i="1" s="1"/>
  <c r="M65" i="1"/>
  <c r="K65" i="1"/>
  <c r="I65" i="1"/>
  <c r="G65" i="1"/>
  <c r="U64" i="1"/>
  <c r="T64" i="1"/>
  <c r="N64" i="1"/>
  <c r="O64" i="1" s="1"/>
  <c r="M64" i="1"/>
  <c r="K64" i="1"/>
  <c r="I64" i="1"/>
  <c r="G64" i="1"/>
  <c r="S63" i="1"/>
  <c r="R63" i="1"/>
  <c r="Q63" i="1"/>
  <c r="P63" i="1"/>
  <c r="L63" i="1"/>
  <c r="J63" i="1"/>
  <c r="K63" i="1" s="1"/>
  <c r="I63" i="1"/>
  <c r="H63" i="1"/>
  <c r="F63" i="1"/>
  <c r="E63" i="1"/>
  <c r="D63" i="1"/>
  <c r="G63" i="1" s="1"/>
  <c r="U62" i="1"/>
  <c r="T62" i="1"/>
  <c r="O62" i="1"/>
  <c r="N62" i="1"/>
  <c r="M62" i="1"/>
  <c r="K62" i="1"/>
  <c r="I62" i="1"/>
  <c r="G62" i="1"/>
  <c r="U61" i="1"/>
  <c r="T61" i="1"/>
  <c r="O61" i="1"/>
  <c r="N61" i="1"/>
  <c r="M61" i="1"/>
  <c r="K61" i="1"/>
  <c r="I61" i="1"/>
  <c r="G61" i="1"/>
  <c r="U60" i="1"/>
  <c r="T60" i="1"/>
  <c r="O60" i="1"/>
  <c r="N60" i="1"/>
  <c r="M60" i="1"/>
  <c r="K60" i="1"/>
  <c r="I60" i="1"/>
  <c r="G60" i="1"/>
  <c r="U59" i="1"/>
  <c r="T59" i="1"/>
  <c r="O59" i="1"/>
  <c r="N59" i="1"/>
  <c r="M59" i="1"/>
  <c r="K59" i="1"/>
  <c r="I59" i="1"/>
  <c r="G59" i="1"/>
  <c r="U58" i="1"/>
  <c r="S58" i="1"/>
  <c r="R58" i="1"/>
  <c r="Q58" i="1"/>
  <c r="P58" i="1"/>
  <c r="L58" i="1"/>
  <c r="J58" i="1"/>
  <c r="H58" i="1"/>
  <c r="F58" i="1"/>
  <c r="E58" i="1"/>
  <c r="K58" i="1" s="1"/>
  <c r="D58" i="1"/>
  <c r="U57" i="1"/>
  <c r="T57" i="1"/>
  <c r="N57" i="1"/>
  <c r="O57" i="1" s="1"/>
  <c r="M57" i="1"/>
  <c r="K57" i="1"/>
  <c r="I57" i="1"/>
  <c r="G57" i="1"/>
  <c r="S54" i="1"/>
  <c r="T54" i="1" s="1"/>
  <c r="R54" i="1"/>
  <c r="Q54" i="1"/>
  <c r="P54" i="1"/>
  <c r="U54" i="1" s="1"/>
  <c r="N54" i="1"/>
  <c r="L54" i="1"/>
  <c r="J54" i="1"/>
  <c r="H54" i="1"/>
  <c r="F54" i="1"/>
  <c r="E54" i="1"/>
  <c r="K54" i="1" s="1"/>
  <c r="D54" i="1"/>
  <c r="I54" i="1" s="1"/>
  <c r="S53" i="1"/>
  <c r="R53" i="1"/>
  <c r="T53" i="1" s="1"/>
  <c r="Q53" i="1"/>
  <c r="P53" i="1"/>
  <c r="L53" i="1"/>
  <c r="J53" i="1"/>
  <c r="H53" i="1"/>
  <c r="I53" i="1" s="1"/>
  <c r="F53" i="1"/>
  <c r="E53" i="1"/>
  <c r="M53" i="1" s="1"/>
  <c r="D53" i="1"/>
  <c r="G53" i="1" s="1"/>
  <c r="U52" i="1"/>
  <c r="T52" i="1"/>
  <c r="N52" i="1"/>
  <c r="O52" i="1" s="1"/>
  <c r="M52" i="1"/>
  <c r="K52" i="1"/>
  <c r="I52" i="1"/>
  <c r="G52" i="1"/>
  <c r="U51" i="1"/>
  <c r="T51" i="1"/>
  <c r="N51" i="1"/>
  <c r="O51" i="1" s="1"/>
  <c r="M51" i="1"/>
  <c r="K51" i="1"/>
  <c r="I51" i="1"/>
  <c r="G51" i="1"/>
  <c r="U50" i="1"/>
  <c r="T50" i="1"/>
  <c r="N50" i="1"/>
  <c r="O50" i="1" s="1"/>
  <c r="M50" i="1"/>
  <c r="K50" i="1"/>
  <c r="I50" i="1"/>
  <c r="G50" i="1"/>
  <c r="U49" i="1"/>
  <c r="T49" i="1"/>
  <c r="N49" i="1"/>
  <c r="O49" i="1" s="1"/>
  <c r="M49" i="1"/>
  <c r="K49" i="1"/>
  <c r="I49" i="1"/>
  <c r="G49" i="1"/>
  <c r="U48" i="1"/>
  <c r="T48" i="1"/>
  <c r="N48" i="1"/>
  <c r="O48" i="1" s="1"/>
  <c r="M48" i="1"/>
  <c r="K48" i="1"/>
  <c r="I48" i="1"/>
  <c r="G48" i="1"/>
  <c r="S47" i="1"/>
  <c r="R47" i="1"/>
  <c r="Q47" i="1"/>
  <c r="P47" i="1"/>
  <c r="L47" i="1"/>
  <c r="J47" i="1"/>
  <c r="H47" i="1"/>
  <c r="G47" i="1"/>
  <c r="F47" i="1"/>
  <c r="E47" i="1"/>
  <c r="D47" i="1"/>
  <c r="I47" i="1" s="1"/>
  <c r="U46" i="1"/>
  <c r="T46" i="1"/>
  <c r="N46" i="1"/>
  <c r="O46" i="1" s="1"/>
  <c r="M46" i="1"/>
  <c r="K46" i="1"/>
  <c r="I46" i="1"/>
  <c r="G46" i="1"/>
  <c r="U45" i="1"/>
  <c r="T45" i="1"/>
  <c r="N45" i="1"/>
  <c r="O45" i="1" s="1"/>
  <c r="M45" i="1"/>
  <c r="K45" i="1"/>
  <c r="I45" i="1"/>
  <c r="G45" i="1"/>
  <c r="U44" i="1"/>
  <c r="T44" i="1"/>
  <c r="N44" i="1"/>
  <c r="O44" i="1" s="1"/>
  <c r="M44" i="1"/>
  <c r="K44" i="1"/>
  <c r="I44" i="1"/>
  <c r="G44" i="1"/>
  <c r="U43" i="1"/>
  <c r="T43" i="1"/>
  <c r="N43" i="1"/>
  <c r="O43" i="1" s="1"/>
  <c r="M43" i="1"/>
  <c r="K43" i="1"/>
  <c r="I43" i="1"/>
  <c r="G43" i="1"/>
  <c r="U42" i="1"/>
  <c r="T42" i="1"/>
  <c r="N42" i="1"/>
  <c r="O42" i="1" s="1"/>
  <c r="M42" i="1"/>
  <c r="K42" i="1"/>
  <c r="I42" i="1"/>
  <c r="G42" i="1"/>
  <c r="U41" i="1"/>
  <c r="T41" i="1"/>
  <c r="N41" i="1"/>
  <c r="O41" i="1" s="1"/>
  <c r="M41" i="1"/>
  <c r="K41" i="1"/>
  <c r="I41" i="1"/>
  <c r="G41" i="1"/>
  <c r="S40" i="1"/>
  <c r="R40" i="1"/>
  <c r="T40" i="1" s="1"/>
  <c r="Q40" i="1"/>
  <c r="P40" i="1"/>
  <c r="U40" i="1" s="1"/>
  <c r="L40" i="1"/>
  <c r="J40" i="1"/>
  <c r="H40" i="1"/>
  <c r="F40" i="1"/>
  <c r="N40" i="1" s="1"/>
  <c r="E40" i="1"/>
  <c r="O40" i="1" s="1"/>
  <c r="D40" i="1"/>
  <c r="I40" i="1" s="1"/>
  <c r="U39" i="1"/>
  <c r="T39" i="1"/>
  <c r="O39" i="1"/>
  <c r="N39" i="1"/>
  <c r="M39" i="1"/>
  <c r="K39" i="1"/>
  <c r="I39" i="1"/>
  <c r="G39" i="1"/>
  <c r="U38" i="1"/>
  <c r="T38" i="1"/>
  <c r="O38" i="1"/>
  <c r="N38" i="1"/>
  <c r="M38" i="1"/>
  <c r="K38" i="1"/>
  <c r="I38" i="1"/>
  <c r="G38" i="1"/>
  <c r="U37" i="1"/>
  <c r="T37" i="1"/>
  <c r="O37" i="1"/>
  <c r="N37" i="1"/>
  <c r="M37" i="1"/>
  <c r="K37" i="1"/>
  <c r="I37" i="1"/>
  <c r="G37" i="1"/>
  <c r="U36" i="1"/>
  <c r="T36" i="1"/>
  <c r="O36" i="1"/>
  <c r="N36" i="1"/>
  <c r="M36" i="1"/>
  <c r="K36" i="1"/>
  <c r="I36" i="1"/>
  <c r="G36" i="1"/>
  <c r="U35" i="1"/>
  <c r="S35" i="1"/>
  <c r="R35" i="1"/>
  <c r="Q35" i="1"/>
  <c r="P35" i="1"/>
  <c r="L35" i="1"/>
  <c r="M35" i="1" s="1"/>
  <c r="J35" i="1"/>
  <c r="I35" i="1"/>
  <c r="H35" i="1"/>
  <c r="F35" i="1"/>
  <c r="N35" i="1" s="1"/>
  <c r="O35" i="1" s="1"/>
  <c r="E35" i="1"/>
  <c r="D35" i="1"/>
  <c r="U34" i="1"/>
  <c r="T34" i="1"/>
  <c r="N34" i="1"/>
  <c r="O34" i="1" s="1"/>
  <c r="M34" i="1"/>
  <c r="K34" i="1"/>
  <c r="I34" i="1"/>
  <c r="G34" i="1"/>
  <c r="U33" i="1"/>
  <c r="T33" i="1"/>
  <c r="N33" i="1"/>
  <c r="O33" i="1" s="1"/>
  <c r="M33" i="1"/>
  <c r="K33" i="1"/>
  <c r="I33" i="1"/>
  <c r="G33" i="1"/>
  <c r="U32" i="1"/>
  <c r="T32" i="1"/>
  <c r="N32" i="1"/>
  <c r="O32" i="1" s="1"/>
  <c r="M32" i="1"/>
  <c r="K32" i="1"/>
  <c r="I32" i="1"/>
  <c r="G32" i="1"/>
  <c r="U31" i="1"/>
  <c r="T31" i="1"/>
  <c r="N31" i="1"/>
  <c r="O31" i="1" s="1"/>
  <c r="M31" i="1"/>
  <c r="K31" i="1"/>
  <c r="I31" i="1"/>
  <c r="G31" i="1"/>
  <c r="U30" i="1"/>
  <c r="T30" i="1"/>
  <c r="N30" i="1"/>
  <c r="O30" i="1" s="1"/>
  <c r="M30" i="1"/>
  <c r="K30" i="1"/>
  <c r="I30" i="1"/>
  <c r="G30" i="1"/>
  <c r="U29" i="1"/>
  <c r="T29" i="1"/>
  <c r="N29" i="1"/>
  <c r="O29" i="1" s="1"/>
  <c r="M29" i="1"/>
  <c r="K29" i="1"/>
  <c r="I29" i="1"/>
  <c r="G29" i="1"/>
  <c r="U28" i="1"/>
  <c r="T28" i="1"/>
  <c r="N28" i="1"/>
  <c r="O28" i="1" s="1"/>
  <c r="M28" i="1"/>
  <c r="K28" i="1"/>
  <c r="I28" i="1"/>
  <c r="G28" i="1"/>
  <c r="S27" i="1"/>
  <c r="R27" i="1"/>
  <c r="T27" i="1" s="1"/>
  <c r="Q27" i="1"/>
  <c r="P27" i="1"/>
  <c r="U27" i="1" s="1"/>
  <c r="L27" i="1"/>
  <c r="J27" i="1"/>
  <c r="H27" i="1"/>
  <c r="I27" i="1" s="1"/>
  <c r="G27" i="1"/>
  <c r="F27" i="1"/>
  <c r="E27" i="1"/>
  <c r="M27" i="1" s="1"/>
  <c r="D27" i="1"/>
  <c r="U26" i="1"/>
  <c r="T26" i="1"/>
  <c r="N26" i="1"/>
  <c r="O26" i="1" s="1"/>
  <c r="M26" i="1"/>
  <c r="K26" i="1"/>
  <c r="I26" i="1"/>
  <c r="G26" i="1"/>
  <c r="U25" i="1"/>
  <c r="T25" i="1"/>
  <c r="N25" i="1"/>
  <c r="O25" i="1" s="1"/>
  <c r="M25" i="1"/>
  <c r="K25" i="1"/>
  <c r="I25" i="1"/>
  <c r="G25" i="1"/>
  <c r="U24" i="1"/>
  <c r="T24" i="1"/>
  <c r="N24" i="1"/>
  <c r="O24" i="1" s="1"/>
  <c r="M24" i="1"/>
  <c r="K24" i="1"/>
  <c r="I24" i="1"/>
  <c r="G24" i="1"/>
  <c r="U23" i="1"/>
  <c r="T23" i="1"/>
  <c r="N23" i="1"/>
  <c r="O23" i="1" s="1"/>
  <c r="M23" i="1"/>
  <c r="K23" i="1"/>
  <c r="I23" i="1"/>
  <c r="G23" i="1"/>
  <c r="U22" i="1"/>
  <c r="T22" i="1"/>
  <c r="N22" i="1"/>
  <c r="O22" i="1" s="1"/>
  <c r="M22" i="1"/>
  <c r="K22" i="1"/>
  <c r="I22" i="1"/>
  <c r="G22" i="1"/>
  <c r="U21" i="1"/>
  <c r="T21" i="1"/>
  <c r="N21" i="1"/>
  <c r="O21" i="1" s="1"/>
  <c r="M21" i="1"/>
  <c r="K21" i="1"/>
  <c r="I21" i="1"/>
  <c r="G21" i="1"/>
  <c r="U20" i="1"/>
  <c r="T20" i="1"/>
  <c r="N20" i="1"/>
  <c r="O20" i="1" s="1"/>
  <c r="M20" i="1"/>
  <c r="K20" i="1"/>
  <c r="I20" i="1"/>
  <c r="G20" i="1"/>
  <c r="S19" i="1"/>
  <c r="R19" i="1"/>
  <c r="T19" i="1" s="1"/>
  <c r="Q19" i="1"/>
  <c r="P19" i="1"/>
  <c r="L19" i="1"/>
  <c r="J19" i="1"/>
  <c r="H19" i="1"/>
  <c r="F19" i="1"/>
  <c r="N19" i="1" s="1"/>
  <c r="E19" i="1"/>
  <c r="O19" i="1" s="1"/>
  <c r="D19" i="1"/>
  <c r="I19" i="1" s="1"/>
  <c r="U18" i="1"/>
  <c r="T18" i="1"/>
  <c r="O18" i="1"/>
  <c r="N18" i="1"/>
  <c r="M18" i="1"/>
  <c r="K18" i="1"/>
  <c r="I18" i="1"/>
  <c r="G18" i="1"/>
  <c r="U17" i="1"/>
  <c r="T17" i="1"/>
  <c r="O17" i="1"/>
  <c r="N17" i="1"/>
  <c r="M17" i="1"/>
  <c r="K17" i="1"/>
  <c r="I17" i="1"/>
  <c r="G17" i="1"/>
  <c r="U16" i="1"/>
  <c r="T16" i="1"/>
  <c r="O16" i="1"/>
  <c r="N16" i="1"/>
  <c r="M16" i="1"/>
  <c r="K16" i="1"/>
  <c r="I16" i="1"/>
  <c r="G16" i="1"/>
  <c r="U15" i="1"/>
  <c r="T15" i="1"/>
  <c r="O15" i="1"/>
  <c r="N15" i="1"/>
  <c r="M15" i="1"/>
  <c r="K15" i="1"/>
  <c r="I15" i="1"/>
  <c r="G15" i="1"/>
  <c r="U14" i="1"/>
  <c r="T14" i="1"/>
  <c r="O14" i="1"/>
  <c r="N14" i="1"/>
  <c r="M14" i="1"/>
  <c r="K14" i="1"/>
  <c r="I14" i="1"/>
  <c r="G14" i="1"/>
  <c r="U13" i="1"/>
  <c r="T13" i="1"/>
  <c r="O13" i="1"/>
  <c r="N13" i="1"/>
  <c r="M13" i="1"/>
  <c r="K13" i="1"/>
  <c r="I13" i="1"/>
  <c r="G13" i="1"/>
  <c r="U12" i="1"/>
  <c r="T12" i="1"/>
  <c r="O12" i="1"/>
  <c r="N12" i="1"/>
  <c r="M12" i="1"/>
  <c r="K12" i="1"/>
  <c r="I12" i="1"/>
  <c r="G12" i="1"/>
  <c r="U11" i="1"/>
  <c r="T11" i="1"/>
  <c r="O11" i="1"/>
  <c r="N11" i="1"/>
  <c r="M11" i="1"/>
  <c r="K11" i="1"/>
  <c r="I11" i="1"/>
  <c r="G11" i="1"/>
  <c r="S10" i="1"/>
  <c r="R10" i="1"/>
  <c r="Q10" i="1"/>
  <c r="P10" i="1"/>
  <c r="L10" i="1"/>
  <c r="M10" i="1" s="1"/>
  <c r="J10" i="1"/>
  <c r="U10" i="1" s="1"/>
  <c r="H10" i="1"/>
  <c r="F10" i="1"/>
  <c r="E10" i="1"/>
  <c r="D10" i="1"/>
  <c r="I10" i="1" s="1"/>
  <c r="U9" i="1"/>
  <c r="T9" i="1"/>
  <c r="N9" i="1"/>
  <c r="O9" i="1" s="1"/>
  <c r="M9" i="1"/>
  <c r="K9" i="1"/>
  <c r="I9" i="1"/>
  <c r="G9" i="1"/>
  <c r="U8" i="1"/>
  <c r="T8" i="1"/>
  <c r="N8" i="1"/>
  <c r="O8" i="1" s="1"/>
  <c r="M8" i="1"/>
  <c r="K8" i="1"/>
  <c r="I8" i="1"/>
  <c r="G8" i="1"/>
  <c r="U91" i="5" l="1"/>
  <c r="K91" i="5"/>
  <c r="G292" i="2"/>
  <c r="I292" i="2"/>
  <c r="O70" i="1"/>
  <c r="G101" i="1"/>
  <c r="T101" i="1"/>
  <c r="G144" i="1"/>
  <c r="U204" i="1"/>
  <c r="I205" i="1"/>
  <c r="M230" i="1"/>
  <c r="G240" i="3"/>
  <c r="I240" i="3"/>
  <c r="I332" i="3"/>
  <c r="G332" i="3"/>
  <c r="G230" i="1"/>
  <c r="I230" i="1"/>
  <c r="K19" i="2"/>
  <c r="G40" i="1"/>
  <c r="K53" i="1"/>
  <c r="G54" i="1"/>
  <c r="K84" i="1"/>
  <c r="M91" i="1"/>
  <c r="N121" i="1"/>
  <c r="O121" i="1" s="1"/>
  <c r="K132" i="1"/>
  <c r="K137" i="1"/>
  <c r="N157" i="1"/>
  <c r="O157" i="1" s="1"/>
  <c r="T157" i="1"/>
  <c r="I169" i="1"/>
  <c r="M204" i="1"/>
  <c r="N230" i="1"/>
  <c r="U247" i="1"/>
  <c r="N299" i="1"/>
  <c r="O299" i="1" s="1"/>
  <c r="G299" i="1"/>
  <c r="I338" i="2"/>
  <c r="G338" i="2"/>
  <c r="K292" i="1"/>
  <c r="G19" i="1"/>
  <c r="K27" i="1"/>
  <c r="K35" i="1"/>
  <c r="K47" i="1"/>
  <c r="I70" i="1"/>
  <c r="N78" i="1"/>
  <c r="N84" i="1"/>
  <c r="U85" i="1"/>
  <c r="N91" i="1"/>
  <c r="O91" i="1" s="1"/>
  <c r="U91" i="1"/>
  <c r="I106" i="1"/>
  <c r="K126" i="1"/>
  <c r="G137" i="1"/>
  <c r="K150" i="1"/>
  <c r="K179" i="1"/>
  <c r="K185" i="1"/>
  <c r="N204" i="1"/>
  <c r="O204" i="1" s="1"/>
  <c r="T204" i="1"/>
  <c r="N224" i="1"/>
  <c r="T224" i="1"/>
  <c r="M240" i="1"/>
  <c r="M260" i="1"/>
  <c r="M267" i="1"/>
  <c r="G285" i="1"/>
  <c r="N285" i="1"/>
  <c r="G303" i="1"/>
  <c r="K332" i="1"/>
  <c r="M332" i="1"/>
  <c r="M84" i="2"/>
  <c r="G91" i="2"/>
  <c r="I275" i="2"/>
  <c r="G275" i="2"/>
  <c r="G132" i="4"/>
  <c r="U53" i="1"/>
  <c r="K78" i="1"/>
  <c r="K112" i="1"/>
  <c r="N150" i="1"/>
  <c r="I157" i="1"/>
  <c r="N163" i="1"/>
  <c r="N169" i="1"/>
  <c r="O169" i="1" s="1"/>
  <c r="I231" i="1"/>
  <c r="N240" i="1"/>
  <c r="O240" i="1" s="1"/>
  <c r="I317" i="1"/>
  <c r="G85" i="2"/>
  <c r="K126" i="2"/>
  <c r="I338" i="3"/>
  <c r="G338" i="3"/>
  <c r="I204" i="4"/>
  <c r="G204" i="4"/>
  <c r="K10" i="1"/>
  <c r="T10" i="1"/>
  <c r="U19" i="1"/>
  <c r="T35" i="1"/>
  <c r="K40" i="1"/>
  <c r="I58" i="1"/>
  <c r="K70" i="1"/>
  <c r="M101" i="1"/>
  <c r="K106" i="1"/>
  <c r="K121" i="1"/>
  <c r="U132" i="1"/>
  <c r="G150" i="1"/>
  <c r="K163" i="1"/>
  <c r="T169" i="1"/>
  <c r="U170" i="1"/>
  <c r="I204" i="1"/>
  <c r="K230" i="1"/>
  <c r="K231" i="1"/>
  <c r="T254" i="1"/>
  <c r="K179" i="2"/>
  <c r="K339" i="2"/>
  <c r="N10" i="1"/>
  <c r="K19" i="1"/>
  <c r="M40" i="1"/>
  <c r="N132" i="1"/>
  <c r="O132" i="1" s="1"/>
  <c r="U169" i="1"/>
  <c r="G10" i="4"/>
  <c r="O58" i="1"/>
  <c r="N27" i="1"/>
  <c r="O27" i="1" s="1"/>
  <c r="N47" i="1"/>
  <c r="T47" i="1"/>
  <c r="N58" i="1"/>
  <c r="T58" i="1"/>
  <c r="U70" i="1"/>
  <c r="T78" i="1"/>
  <c r="N85" i="1"/>
  <c r="O85" i="1" s="1"/>
  <c r="T85" i="1"/>
  <c r="M96" i="1"/>
  <c r="O101" i="1"/>
  <c r="U106" i="1"/>
  <c r="T126" i="1"/>
  <c r="T132" i="1"/>
  <c r="O144" i="1"/>
  <c r="N179" i="1"/>
  <c r="O179" i="1" s="1"/>
  <c r="T191" i="1"/>
  <c r="O216" i="1"/>
  <c r="U224" i="1"/>
  <c r="O230" i="1"/>
  <c r="G231" i="1"/>
  <c r="M323" i="1"/>
  <c r="O323" i="1"/>
  <c r="G35" i="2"/>
  <c r="N35" i="2"/>
  <c r="O35" i="2" s="1"/>
  <c r="N54" i="2"/>
  <c r="M339" i="3"/>
  <c r="T259" i="1"/>
  <c r="N267" i="1"/>
  <c r="O267" i="1" s="1"/>
  <c r="I275" i="1"/>
  <c r="N292" i="1"/>
  <c r="O292" i="1" s="1"/>
  <c r="I298" i="1"/>
  <c r="U317" i="1"/>
  <c r="N332" i="1"/>
  <c r="O332" i="1" s="1"/>
  <c r="I339" i="1"/>
  <c r="N19" i="2"/>
  <c r="O19" i="2" s="1"/>
  <c r="I35" i="2"/>
  <c r="K53" i="2"/>
  <c r="T53" i="2"/>
  <c r="N78" i="2"/>
  <c r="M101" i="2"/>
  <c r="G106" i="2"/>
  <c r="G112" i="2"/>
  <c r="M132" i="2"/>
  <c r="T132" i="2"/>
  <c r="I163" i="2"/>
  <c r="N170" i="2"/>
  <c r="G185" i="2"/>
  <c r="I191" i="2"/>
  <c r="U198" i="2"/>
  <c r="T204" i="2"/>
  <c r="U231" i="2"/>
  <c r="U240" i="2"/>
  <c r="N247" i="2"/>
  <c r="M254" i="2"/>
  <c r="T259" i="2"/>
  <c r="O275" i="2"/>
  <c r="T275" i="2"/>
  <c r="T292" i="2"/>
  <c r="I298" i="2"/>
  <c r="T310" i="2"/>
  <c r="G332" i="2"/>
  <c r="I337" i="2"/>
  <c r="U10" i="3"/>
  <c r="I27" i="3"/>
  <c r="N47" i="3"/>
  <c r="T70" i="3"/>
  <c r="T91" i="3"/>
  <c r="M96" i="3"/>
  <c r="K102" i="3"/>
  <c r="I106" i="3"/>
  <c r="T121" i="3"/>
  <c r="O137" i="3"/>
  <c r="U144" i="3"/>
  <c r="O163" i="3"/>
  <c r="I179" i="3"/>
  <c r="O191" i="3"/>
  <c r="T204" i="3"/>
  <c r="M205" i="3"/>
  <c r="K224" i="3"/>
  <c r="U247" i="3"/>
  <c r="K259" i="3"/>
  <c r="N260" i="3"/>
  <c r="I275" i="3"/>
  <c r="G285" i="3"/>
  <c r="T285" i="3"/>
  <c r="T299" i="3"/>
  <c r="U337" i="3"/>
  <c r="M338" i="3"/>
  <c r="T338" i="3"/>
  <c r="I19" i="4"/>
  <c r="U19" i="4"/>
  <c r="I47" i="4"/>
  <c r="U47" i="4"/>
  <c r="G54" i="4"/>
  <c r="N70" i="4"/>
  <c r="T70" i="4"/>
  <c r="N91" i="4"/>
  <c r="T91" i="4"/>
  <c r="G102" i="4"/>
  <c r="I112" i="4"/>
  <c r="G121" i="4"/>
  <c r="T126" i="4"/>
  <c r="T179" i="4"/>
  <c r="G198" i="4"/>
  <c r="U224" i="4"/>
  <c r="K240" i="4"/>
  <c r="M240" i="4"/>
  <c r="T259" i="4"/>
  <c r="K285" i="4"/>
  <c r="T285" i="4"/>
  <c r="K303" i="4"/>
  <c r="M303" i="4"/>
  <c r="I121" i="5"/>
  <c r="G121" i="5"/>
  <c r="T267" i="1"/>
  <c r="K285" i="1"/>
  <c r="U298" i="1"/>
  <c r="M338" i="1"/>
  <c r="T40" i="2"/>
  <c r="U78" i="2"/>
  <c r="I85" i="2"/>
  <c r="I91" i="2"/>
  <c r="T106" i="2"/>
  <c r="T121" i="2"/>
  <c r="G144" i="2"/>
  <c r="I157" i="2"/>
  <c r="O169" i="2"/>
  <c r="G204" i="2"/>
  <c r="T224" i="2"/>
  <c r="N230" i="2"/>
  <c r="O230" i="2" s="1"/>
  <c r="T230" i="2"/>
  <c r="M240" i="2"/>
  <c r="G285" i="2"/>
  <c r="U298" i="2"/>
  <c r="T299" i="2"/>
  <c r="N337" i="2"/>
  <c r="O337" i="2" s="1"/>
  <c r="T338" i="2"/>
  <c r="I19" i="3"/>
  <c r="T19" i="3"/>
  <c r="I35" i="3"/>
  <c r="G40" i="3"/>
  <c r="T40" i="3"/>
  <c r="U53" i="3"/>
  <c r="I63" i="3"/>
  <c r="T63" i="3"/>
  <c r="I85" i="3"/>
  <c r="T85" i="3"/>
  <c r="N96" i="3"/>
  <c r="O96" i="3" s="1"/>
  <c r="M112" i="3"/>
  <c r="N121" i="3"/>
  <c r="U126" i="3"/>
  <c r="M144" i="3"/>
  <c r="N157" i="3"/>
  <c r="N169" i="3"/>
  <c r="N179" i="3"/>
  <c r="T191" i="3"/>
  <c r="G204" i="3"/>
  <c r="T230" i="3"/>
  <c r="G292" i="3"/>
  <c r="N299" i="3"/>
  <c r="N310" i="3"/>
  <c r="N332" i="3"/>
  <c r="O332" i="3" s="1"/>
  <c r="N338" i="3"/>
  <c r="O338" i="3" s="1"/>
  <c r="U35" i="4"/>
  <c r="U101" i="4"/>
  <c r="T102" i="4"/>
  <c r="M121" i="4"/>
  <c r="T204" i="4"/>
  <c r="T230" i="4"/>
  <c r="N240" i="4"/>
  <c r="N35" i="5"/>
  <c r="G35" i="5"/>
  <c r="O63" i="2"/>
  <c r="K47" i="3"/>
  <c r="I121" i="3"/>
  <c r="I204" i="3"/>
  <c r="U259" i="3"/>
  <c r="I299" i="3"/>
  <c r="U40" i="4"/>
  <c r="U63" i="4"/>
  <c r="M310" i="4"/>
  <c r="U47" i="2"/>
  <c r="T84" i="2"/>
  <c r="U126" i="2"/>
  <c r="T144" i="2"/>
  <c r="G169" i="2"/>
  <c r="N224" i="2"/>
  <c r="U230" i="2"/>
  <c r="U260" i="2"/>
  <c r="N285" i="2"/>
  <c r="T285" i="2"/>
  <c r="O35" i="3"/>
  <c r="N84" i="3"/>
  <c r="O84" i="3" s="1"/>
  <c r="N85" i="3"/>
  <c r="O101" i="3"/>
  <c r="N126" i="3"/>
  <c r="O126" i="3" s="1"/>
  <c r="T126" i="3"/>
  <c r="T163" i="3"/>
  <c r="K198" i="3"/>
  <c r="I224" i="3"/>
  <c r="M247" i="3"/>
  <c r="I298" i="3"/>
  <c r="I317" i="3"/>
  <c r="K40" i="4"/>
  <c r="T78" i="4"/>
  <c r="K101" i="4"/>
  <c r="U137" i="4"/>
  <c r="I259" i="4"/>
  <c r="N259" i="4"/>
  <c r="U275" i="4"/>
  <c r="N106" i="5"/>
  <c r="G106" i="5"/>
  <c r="U179" i="5"/>
  <c r="K179" i="5"/>
  <c r="U267" i="1"/>
  <c r="M292" i="1"/>
  <c r="U85" i="2"/>
  <c r="I150" i="2"/>
  <c r="M191" i="2"/>
  <c r="N240" i="2"/>
  <c r="O240" i="2" s="1"/>
  <c r="U247" i="2"/>
  <c r="N332" i="2"/>
  <c r="M337" i="2"/>
  <c r="U47" i="3"/>
  <c r="I102" i="3"/>
  <c r="K150" i="3"/>
  <c r="K163" i="3"/>
  <c r="U191" i="3"/>
  <c r="G205" i="3"/>
  <c r="G254" i="3"/>
  <c r="M298" i="3"/>
  <c r="M317" i="3"/>
  <c r="N323" i="3"/>
  <c r="N35" i="4"/>
  <c r="O35" i="4" s="1"/>
  <c r="U112" i="4"/>
  <c r="G150" i="4"/>
  <c r="U163" i="4"/>
  <c r="N185" i="4"/>
  <c r="M205" i="4"/>
  <c r="M126" i="5"/>
  <c r="M275" i="1"/>
  <c r="M339" i="1"/>
  <c r="I27" i="2"/>
  <c r="K58" i="2"/>
  <c r="N70" i="2"/>
  <c r="O70" i="2" s="1"/>
  <c r="I84" i="2"/>
  <c r="U91" i="2"/>
  <c r="N101" i="2"/>
  <c r="G102" i="2"/>
  <c r="U106" i="2"/>
  <c r="U112" i="2"/>
  <c r="I144" i="2"/>
  <c r="K157" i="2"/>
  <c r="U170" i="2"/>
  <c r="N179" i="2"/>
  <c r="O179" i="2" s="1"/>
  <c r="N204" i="2"/>
  <c r="O204" i="2" s="1"/>
  <c r="K247" i="2"/>
  <c r="G298" i="2"/>
  <c r="I303" i="2"/>
  <c r="K332" i="2"/>
  <c r="N338" i="2"/>
  <c r="N339" i="2"/>
  <c r="O339" i="2" s="1"/>
  <c r="K19" i="3"/>
  <c r="N40" i="3"/>
  <c r="G53" i="3"/>
  <c r="K63" i="3"/>
  <c r="K85" i="3"/>
  <c r="U96" i="3"/>
  <c r="M102" i="3"/>
  <c r="T112" i="3"/>
  <c r="U132" i="3"/>
  <c r="T144" i="3"/>
  <c r="G169" i="3"/>
  <c r="U198" i="3"/>
  <c r="N224" i="3"/>
  <c r="O224" i="3" s="1"/>
  <c r="G259" i="3"/>
  <c r="T259" i="3"/>
  <c r="U285" i="3"/>
  <c r="I292" i="3"/>
  <c r="N298" i="3"/>
  <c r="O298" i="3" s="1"/>
  <c r="N317" i="3"/>
  <c r="O317" i="3" s="1"/>
  <c r="I339" i="3"/>
  <c r="G35" i="4"/>
  <c r="N58" i="4"/>
  <c r="O58" i="4" s="1"/>
  <c r="G63" i="4"/>
  <c r="I84" i="4"/>
  <c r="M106" i="4"/>
  <c r="U132" i="4"/>
  <c r="U144" i="4"/>
  <c r="M169" i="4"/>
  <c r="O170" i="4"/>
  <c r="M224" i="4"/>
  <c r="O298" i="4"/>
  <c r="U310" i="4"/>
  <c r="T231" i="1"/>
  <c r="N247" i="1"/>
  <c r="T247" i="1"/>
  <c r="K259" i="1"/>
  <c r="N275" i="1"/>
  <c r="O275" i="1" s="1"/>
  <c r="T275" i="1"/>
  <c r="T298" i="1"/>
  <c r="K303" i="1"/>
  <c r="N310" i="1"/>
  <c r="O310" i="1" s="1"/>
  <c r="N337" i="1"/>
  <c r="T337" i="1"/>
  <c r="N339" i="1"/>
  <c r="O339" i="1" s="1"/>
  <c r="M10" i="2"/>
  <c r="K27" i="2"/>
  <c r="M35" i="2"/>
  <c r="M58" i="2"/>
  <c r="M70" i="2"/>
  <c r="T85" i="2"/>
  <c r="O96" i="2"/>
  <c r="T102" i="2"/>
  <c r="M106" i="2"/>
  <c r="T163" i="2"/>
  <c r="T179" i="2"/>
  <c r="N198" i="2"/>
  <c r="U204" i="2"/>
  <c r="M216" i="2"/>
  <c r="T216" i="2"/>
  <c r="K240" i="2"/>
  <c r="T247" i="2"/>
  <c r="U275" i="2"/>
  <c r="K285" i="2"/>
  <c r="T298" i="2"/>
  <c r="U310" i="2"/>
  <c r="N317" i="2"/>
  <c r="O317" i="2" s="1"/>
  <c r="N323" i="2"/>
  <c r="O323" i="2" s="1"/>
  <c r="T323" i="2"/>
  <c r="N10" i="3"/>
  <c r="M27" i="3"/>
  <c r="I47" i="3"/>
  <c r="T47" i="3"/>
  <c r="I53" i="3"/>
  <c r="M54" i="3"/>
  <c r="U70" i="3"/>
  <c r="M78" i="3"/>
  <c r="U91" i="3"/>
  <c r="N102" i="3"/>
  <c r="M106" i="3"/>
  <c r="N112" i="3"/>
  <c r="K169" i="3"/>
  <c r="T169" i="3"/>
  <c r="T179" i="3"/>
  <c r="G185" i="3"/>
  <c r="T185" i="3"/>
  <c r="U204" i="3"/>
  <c r="T216" i="3"/>
  <c r="G224" i="3"/>
  <c r="T231" i="3"/>
  <c r="K247" i="3"/>
  <c r="T260" i="3"/>
  <c r="M267" i="3"/>
  <c r="M275" i="3"/>
  <c r="G298" i="3"/>
  <c r="G317" i="3"/>
  <c r="U338" i="3"/>
  <c r="T10" i="4"/>
  <c r="M19" i="4"/>
  <c r="I40" i="4"/>
  <c r="N53" i="4"/>
  <c r="T53" i="4"/>
  <c r="I63" i="4"/>
  <c r="I78" i="4"/>
  <c r="G85" i="4"/>
  <c r="I101" i="4"/>
  <c r="N106" i="4"/>
  <c r="O106" i="4" s="1"/>
  <c r="N112" i="4"/>
  <c r="O112" i="4" s="1"/>
  <c r="T112" i="4"/>
  <c r="K121" i="4"/>
  <c r="K132" i="4"/>
  <c r="I137" i="4"/>
  <c r="U157" i="4"/>
  <c r="K163" i="4"/>
  <c r="G205" i="4"/>
  <c r="G298" i="4"/>
  <c r="M96" i="5"/>
  <c r="K96" i="5"/>
  <c r="U259" i="4"/>
  <c r="U285" i="4"/>
  <c r="N310" i="4"/>
  <c r="I317" i="4"/>
  <c r="I323" i="4"/>
  <c r="I339" i="4"/>
  <c r="N40" i="5"/>
  <c r="O40" i="5" s="1"/>
  <c r="I70" i="5"/>
  <c r="N132" i="5"/>
  <c r="I144" i="5"/>
  <c r="N216" i="5"/>
  <c r="O216" i="5" s="1"/>
  <c r="G231" i="5"/>
  <c r="I254" i="5"/>
  <c r="I259" i="5"/>
  <c r="G285" i="5"/>
  <c r="K303" i="5"/>
  <c r="U323" i="5"/>
  <c r="I47" i="6"/>
  <c r="G85" i="6"/>
  <c r="I85" i="6"/>
  <c r="M101" i="6"/>
  <c r="K101" i="6"/>
  <c r="O106" i="7"/>
  <c r="K106" i="7"/>
  <c r="K298" i="7"/>
  <c r="M298" i="7"/>
  <c r="M299" i="13"/>
  <c r="K299" i="13"/>
  <c r="M303" i="15"/>
  <c r="K303" i="15"/>
  <c r="O303" i="15"/>
  <c r="K179" i="16"/>
  <c r="M179" i="16"/>
  <c r="G191" i="4"/>
  <c r="U230" i="4"/>
  <c r="N247" i="4"/>
  <c r="O247" i="4" s="1"/>
  <c r="T254" i="4"/>
  <c r="K332" i="4"/>
  <c r="T332" i="4"/>
  <c r="T338" i="4"/>
  <c r="N19" i="5"/>
  <c r="O19" i="5" s="1"/>
  <c r="I27" i="5"/>
  <c r="M35" i="5"/>
  <c r="O35" i="5"/>
  <c r="G40" i="5"/>
  <c r="T40" i="5"/>
  <c r="T54" i="5"/>
  <c r="N63" i="5"/>
  <c r="T63" i="5"/>
  <c r="U70" i="5"/>
  <c r="M78" i="5"/>
  <c r="I91" i="5"/>
  <c r="T101" i="5"/>
  <c r="G132" i="5"/>
  <c r="T137" i="5"/>
  <c r="T163" i="5"/>
  <c r="N170" i="5"/>
  <c r="I179" i="5"/>
  <c r="N198" i="5"/>
  <c r="O198" i="5" s="1"/>
  <c r="I204" i="5"/>
  <c r="M205" i="5"/>
  <c r="O205" i="5"/>
  <c r="G216" i="5"/>
  <c r="T216" i="5"/>
  <c r="T231" i="5"/>
  <c r="N247" i="5"/>
  <c r="T247" i="5"/>
  <c r="U254" i="5"/>
  <c r="O298" i="5"/>
  <c r="I299" i="5"/>
  <c r="U339" i="5"/>
  <c r="K35" i="6"/>
  <c r="O40" i="6"/>
  <c r="U70" i="6"/>
  <c r="I132" i="6"/>
  <c r="G132" i="6"/>
  <c r="I224" i="7"/>
  <c r="G224" i="7"/>
  <c r="I260" i="7"/>
  <c r="G260" i="7"/>
  <c r="N292" i="7"/>
  <c r="O292" i="7" s="1"/>
  <c r="G292" i="7"/>
  <c r="G53" i="8"/>
  <c r="I53" i="8"/>
  <c r="I144" i="8"/>
  <c r="G144" i="8"/>
  <c r="U54" i="6"/>
  <c r="I332" i="6"/>
  <c r="G332" i="6"/>
  <c r="M339" i="7"/>
  <c r="K339" i="7"/>
  <c r="M106" i="8"/>
  <c r="K106" i="8"/>
  <c r="O157" i="8"/>
  <c r="M157" i="8"/>
  <c r="K157" i="8"/>
  <c r="M339" i="4"/>
  <c r="N85" i="5"/>
  <c r="O85" i="5" s="1"/>
  <c r="O96" i="5"/>
  <c r="T106" i="5"/>
  <c r="N126" i="5"/>
  <c r="O126" i="5" s="1"/>
  <c r="M144" i="5"/>
  <c r="N150" i="5"/>
  <c r="T150" i="5"/>
  <c r="G205" i="5"/>
  <c r="G275" i="5"/>
  <c r="T275" i="5"/>
  <c r="K292" i="5"/>
  <c r="K299" i="5"/>
  <c r="N303" i="5"/>
  <c r="O303" i="5" s="1"/>
  <c r="I310" i="5"/>
  <c r="O323" i="5"/>
  <c r="I53" i="6"/>
  <c r="O58" i="6"/>
  <c r="T58" i="6"/>
  <c r="T70" i="6"/>
  <c r="G78" i="6"/>
  <c r="O231" i="7"/>
  <c r="K231" i="7"/>
  <c r="M204" i="8"/>
  <c r="K204" i="8"/>
  <c r="G332" i="8"/>
  <c r="I332" i="8"/>
  <c r="G292" i="5"/>
  <c r="O339" i="5"/>
  <c r="K339" i="5"/>
  <c r="U63" i="6"/>
  <c r="I191" i="4"/>
  <c r="K198" i="4"/>
  <c r="K204" i="4"/>
  <c r="U204" i="4"/>
  <c r="I205" i="4"/>
  <c r="N224" i="4"/>
  <c r="O224" i="4" s="1"/>
  <c r="U231" i="4"/>
  <c r="T240" i="4"/>
  <c r="U247" i="4"/>
  <c r="M323" i="4"/>
  <c r="K337" i="4"/>
  <c r="N339" i="4"/>
  <c r="O339" i="4" s="1"/>
  <c r="U339" i="4"/>
  <c r="N58" i="5"/>
  <c r="O58" i="5" s="1"/>
  <c r="K84" i="5"/>
  <c r="K137" i="5"/>
  <c r="N144" i="5"/>
  <c r="O144" i="5" s="1"/>
  <c r="K163" i="5"/>
  <c r="G169" i="5"/>
  <c r="M170" i="5"/>
  <c r="U185" i="5"/>
  <c r="G240" i="5"/>
  <c r="M259" i="5"/>
  <c r="T292" i="5"/>
  <c r="G323" i="5"/>
  <c r="G337" i="5"/>
  <c r="T337" i="5"/>
  <c r="N339" i="5"/>
  <c r="N53" i="6"/>
  <c r="O53" i="6" s="1"/>
  <c r="K85" i="6"/>
  <c r="G112" i="6"/>
  <c r="N112" i="6"/>
  <c r="M185" i="6"/>
  <c r="I259" i="6"/>
  <c r="G91" i="7"/>
  <c r="I91" i="7"/>
  <c r="T157" i="4"/>
  <c r="I163" i="4"/>
  <c r="U170" i="4"/>
  <c r="K179" i="4"/>
  <c r="N204" i="4"/>
  <c r="I230" i="4"/>
  <c r="T275" i="4"/>
  <c r="N292" i="4"/>
  <c r="G310" i="4"/>
  <c r="M332" i="4"/>
  <c r="N337" i="4"/>
  <c r="T337" i="4"/>
  <c r="T27" i="5"/>
  <c r="N47" i="5"/>
  <c r="O54" i="5"/>
  <c r="K78" i="5"/>
  <c r="G84" i="5"/>
  <c r="T84" i="5"/>
  <c r="N91" i="5"/>
  <c r="N101" i="5"/>
  <c r="N102" i="5"/>
  <c r="O102" i="5" s="1"/>
  <c r="U106" i="5"/>
  <c r="U112" i="5"/>
  <c r="T121" i="5"/>
  <c r="T144" i="5"/>
  <c r="M185" i="5"/>
  <c r="T204" i="5"/>
  <c r="N224" i="5"/>
  <c r="O231" i="5"/>
  <c r="T259" i="5"/>
  <c r="O267" i="5"/>
  <c r="U275" i="5"/>
  <c r="U285" i="5"/>
  <c r="N299" i="5"/>
  <c r="O317" i="5"/>
  <c r="M338" i="5"/>
  <c r="M10" i="6"/>
  <c r="K10" i="6"/>
  <c r="M27" i="6"/>
  <c r="G53" i="6"/>
  <c r="I54" i="6"/>
  <c r="N84" i="6"/>
  <c r="U91" i="6"/>
  <c r="I96" i="6"/>
  <c r="G96" i="6"/>
  <c r="N106" i="6"/>
  <c r="O106" i="6" s="1"/>
  <c r="G106" i="6"/>
  <c r="O137" i="6"/>
  <c r="I144" i="6"/>
  <c r="G144" i="6"/>
  <c r="M247" i="6"/>
  <c r="U47" i="8"/>
  <c r="K63" i="8"/>
  <c r="N275" i="4"/>
  <c r="U298" i="4"/>
  <c r="K40" i="5"/>
  <c r="N54" i="5"/>
  <c r="U54" i="5"/>
  <c r="K101" i="5"/>
  <c r="N112" i="5"/>
  <c r="O112" i="5" s="1"/>
  <c r="O132" i="5"/>
  <c r="U137" i="5"/>
  <c r="M150" i="5"/>
  <c r="N157" i="5"/>
  <c r="O157" i="5" s="1"/>
  <c r="U163" i="5"/>
  <c r="N185" i="5"/>
  <c r="O185" i="5" s="1"/>
  <c r="K216" i="5"/>
  <c r="U231" i="5"/>
  <c r="N260" i="5"/>
  <c r="K310" i="5"/>
  <c r="U338" i="5"/>
  <c r="N10" i="6"/>
  <c r="G198" i="6"/>
  <c r="N198" i="6"/>
  <c r="O198" i="6" s="1"/>
  <c r="M339" i="6"/>
  <c r="K339" i="6"/>
  <c r="U198" i="8"/>
  <c r="N204" i="6"/>
  <c r="K303" i="6"/>
  <c r="M332" i="6"/>
  <c r="G27" i="7"/>
  <c r="O53" i="7"/>
  <c r="N63" i="7"/>
  <c r="O121" i="7"/>
  <c r="N132" i="7"/>
  <c r="T163" i="7"/>
  <c r="O204" i="7"/>
  <c r="N216" i="7"/>
  <c r="O216" i="7" s="1"/>
  <c r="N254" i="7"/>
  <c r="T254" i="7"/>
  <c r="G285" i="7"/>
  <c r="N298" i="7"/>
  <c r="O298" i="7" s="1"/>
  <c r="U323" i="7"/>
  <c r="M338" i="7"/>
  <c r="N339" i="7"/>
  <c r="G27" i="8"/>
  <c r="O53" i="8"/>
  <c r="N63" i="8"/>
  <c r="O63" i="8" s="1"/>
  <c r="T63" i="8"/>
  <c r="N84" i="8"/>
  <c r="O96" i="8"/>
  <c r="G339" i="8"/>
  <c r="N339" i="8"/>
  <c r="O339" i="8" s="1"/>
  <c r="M132" i="6"/>
  <c r="O144" i="6"/>
  <c r="T150" i="6"/>
  <c r="U185" i="6"/>
  <c r="T191" i="6"/>
  <c r="T205" i="6"/>
  <c r="U230" i="6"/>
  <c r="G259" i="6"/>
  <c r="G317" i="6"/>
  <c r="O332" i="6"/>
  <c r="T339" i="6"/>
  <c r="T10" i="7"/>
  <c r="U54" i="7"/>
  <c r="T84" i="7"/>
  <c r="N91" i="7"/>
  <c r="O91" i="7" s="1"/>
  <c r="T101" i="7"/>
  <c r="G106" i="7"/>
  <c r="T106" i="7"/>
  <c r="N126" i="7"/>
  <c r="G169" i="7"/>
  <c r="T204" i="7"/>
  <c r="G216" i="7"/>
  <c r="T260" i="7"/>
  <c r="G298" i="7"/>
  <c r="T27" i="8"/>
  <c r="T35" i="8"/>
  <c r="N53" i="8"/>
  <c r="U54" i="8"/>
  <c r="T96" i="8"/>
  <c r="M121" i="8"/>
  <c r="T144" i="8"/>
  <c r="T163" i="8"/>
  <c r="T204" i="8"/>
  <c r="I240" i="8"/>
  <c r="G240" i="8"/>
  <c r="M275" i="8"/>
  <c r="K275" i="8"/>
  <c r="M299" i="8"/>
  <c r="K299" i="8"/>
  <c r="M63" i="9"/>
  <c r="G70" i="10"/>
  <c r="I70" i="10"/>
  <c r="M285" i="10"/>
  <c r="K285" i="10"/>
  <c r="K298" i="10"/>
  <c r="U298" i="10"/>
  <c r="I338" i="10"/>
  <c r="G338" i="10"/>
  <c r="N267" i="6"/>
  <c r="M285" i="6"/>
  <c r="U303" i="6"/>
  <c r="U47" i="7"/>
  <c r="M70" i="7"/>
  <c r="U112" i="7"/>
  <c r="I169" i="7"/>
  <c r="U259" i="7"/>
  <c r="M303" i="7"/>
  <c r="M332" i="7"/>
  <c r="U91" i="8"/>
  <c r="N106" i="8"/>
  <c r="O106" i="8" s="1"/>
  <c r="O275" i="8"/>
  <c r="G10" i="10"/>
  <c r="G53" i="10"/>
  <c r="I53" i="10"/>
  <c r="K337" i="5"/>
  <c r="N27" i="6"/>
  <c r="O27" i="6" s="1"/>
  <c r="O47" i="6"/>
  <c r="K54" i="6"/>
  <c r="M63" i="6"/>
  <c r="N85" i="6"/>
  <c r="O85" i="6" s="1"/>
  <c r="M91" i="6"/>
  <c r="G102" i="6"/>
  <c r="U102" i="6"/>
  <c r="T121" i="6"/>
  <c r="G157" i="6"/>
  <c r="U170" i="6"/>
  <c r="I224" i="6"/>
  <c r="G230" i="6"/>
  <c r="K231" i="6"/>
  <c r="N285" i="6"/>
  <c r="O285" i="6" s="1"/>
  <c r="N303" i="6"/>
  <c r="O303" i="6" s="1"/>
  <c r="G323" i="6"/>
  <c r="M338" i="6"/>
  <c r="N10" i="7"/>
  <c r="G35" i="7"/>
  <c r="I47" i="7"/>
  <c r="K53" i="7"/>
  <c r="M54" i="7"/>
  <c r="N70" i="7"/>
  <c r="O70" i="7" s="1"/>
  <c r="G78" i="7"/>
  <c r="N84" i="7"/>
  <c r="U85" i="7"/>
  <c r="G96" i="7"/>
  <c r="N101" i="7"/>
  <c r="U102" i="7"/>
  <c r="I112" i="7"/>
  <c r="K121" i="7"/>
  <c r="I144" i="7"/>
  <c r="N150" i="7"/>
  <c r="K169" i="7"/>
  <c r="M191" i="7"/>
  <c r="G205" i="7"/>
  <c r="U240" i="7"/>
  <c r="I247" i="7"/>
  <c r="M259" i="7"/>
  <c r="I275" i="7"/>
  <c r="N303" i="7"/>
  <c r="O303" i="7" s="1"/>
  <c r="T303" i="7"/>
  <c r="I317" i="7"/>
  <c r="N332" i="7"/>
  <c r="O332" i="7" s="1"/>
  <c r="N338" i="7"/>
  <c r="O338" i="7" s="1"/>
  <c r="I10" i="8"/>
  <c r="K40" i="8"/>
  <c r="I47" i="8"/>
  <c r="M54" i="8"/>
  <c r="U78" i="8"/>
  <c r="U102" i="8"/>
  <c r="G112" i="8"/>
  <c r="G121" i="8"/>
  <c r="T157" i="8"/>
  <c r="K163" i="8"/>
  <c r="N170" i="8"/>
  <c r="I179" i="8"/>
  <c r="T185" i="8"/>
  <c r="K191" i="8"/>
  <c r="N198" i="8"/>
  <c r="G224" i="8"/>
  <c r="I230" i="8"/>
  <c r="N247" i="8"/>
  <c r="N259" i="8"/>
  <c r="I40" i="10"/>
  <c r="G40" i="10"/>
  <c r="M126" i="10"/>
  <c r="K126" i="10"/>
  <c r="N179" i="10"/>
  <c r="O179" i="10" s="1"/>
  <c r="U179" i="10"/>
  <c r="G19" i="6"/>
  <c r="N47" i="6"/>
  <c r="T47" i="6"/>
  <c r="G54" i="6"/>
  <c r="N63" i="6"/>
  <c r="O63" i="6" s="1"/>
  <c r="I70" i="6"/>
  <c r="T96" i="6"/>
  <c r="M102" i="6"/>
  <c r="N121" i="6"/>
  <c r="O121" i="6" s="1"/>
  <c r="G137" i="6"/>
  <c r="M157" i="6"/>
  <c r="N163" i="6"/>
  <c r="O163" i="6" s="1"/>
  <c r="G179" i="6"/>
  <c r="G185" i="6"/>
  <c r="I191" i="6"/>
  <c r="U204" i="6"/>
  <c r="T224" i="6"/>
  <c r="T230" i="6"/>
  <c r="K259" i="6"/>
  <c r="G275" i="6"/>
  <c r="G303" i="6"/>
  <c r="T303" i="6"/>
  <c r="I310" i="6"/>
  <c r="N338" i="6"/>
  <c r="O338" i="6" s="1"/>
  <c r="U19" i="7"/>
  <c r="I27" i="7"/>
  <c r="K40" i="7"/>
  <c r="T47" i="7"/>
  <c r="N54" i="7"/>
  <c r="O54" i="7" s="1"/>
  <c r="I85" i="7"/>
  <c r="K91" i="7"/>
  <c r="I102" i="7"/>
  <c r="T112" i="7"/>
  <c r="U126" i="7"/>
  <c r="U132" i="7"/>
  <c r="K137" i="7"/>
  <c r="K144" i="7"/>
  <c r="N157" i="7"/>
  <c r="G170" i="7"/>
  <c r="O179" i="7"/>
  <c r="T179" i="7"/>
  <c r="N191" i="7"/>
  <c r="O191" i="7" s="1"/>
  <c r="T191" i="7"/>
  <c r="T205" i="7"/>
  <c r="K216" i="7"/>
  <c r="N230" i="7"/>
  <c r="T230" i="7"/>
  <c r="M240" i="7"/>
  <c r="K247" i="7"/>
  <c r="N259" i="7"/>
  <c r="O259" i="7" s="1"/>
  <c r="I285" i="7"/>
  <c r="K317" i="7"/>
  <c r="I323" i="7"/>
  <c r="G338" i="7"/>
  <c r="T338" i="7"/>
  <c r="I19" i="8"/>
  <c r="I27" i="8"/>
  <c r="I35" i="8"/>
  <c r="G40" i="8"/>
  <c r="U53" i="8"/>
  <c r="N54" i="8"/>
  <c r="O54" i="8" s="1"/>
  <c r="T58" i="8"/>
  <c r="N70" i="8"/>
  <c r="O70" i="8" s="1"/>
  <c r="U96" i="8"/>
  <c r="I101" i="8"/>
  <c r="N137" i="8"/>
  <c r="K150" i="8"/>
  <c r="U150" i="8"/>
  <c r="O169" i="8"/>
  <c r="I185" i="8"/>
  <c r="G198" i="8"/>
  <c r="T198" i="8"/>
  <c r="T230" i="8"/>
  <c r="I247" i="8"/>
  <c r="I292" i="8"/>
  <c r="G292" i="8"/>
  <c r="N58" i="9"/>
  <c r="M163" i="9"/>
  <c r="K163" i="9"/>
  <c r="O185" i="9"/>
  <c r="T126" i="10"/>
  <c r="G126" i="6"/>
  <c r="U150" i="6"/>
  <c r="I169" i="6"/>
  <c r="M170" i="6"/>
  <c r="U191" i="6"/>
  <c r="I198" i="6"/>
  <c r="K205" i="6"/>
  <c r="K216" i="6"/>
  <c r="N230" i="6"/>
  <c r="U231" i="6"/>
  <c r="N247" i="6"/>
  <c r="O247" i="6" s="1"/>
  <c r="N254" i="6"/>
  <c r="O254" i="6" s="1"/>
  <c r="N260" i="6"/>
  <c r="O260" i="6" s="1"/>
  <c r="I267" i="6"/>
  <c r="K292" i="6"/>
  <c r="N317" i="6"/>
  <c r="N323" i="6"/>
  <c r="K337" i="6"/>
  <c r="I19" i="7"/>
  <c r="K27" i="7"/>
  <c r="N40" i="7"/>
  <c r="N47" i="7"/>
  <c r="O47" i="7" s="1"/>
  <c r="G54" i="7"/>
  <c r="I58" i="7"/>
  <c r="T58" i="7"/>
  <c r="U63" i="7"/>
  <c r="I70" i="7"/>
  <c r="T85" i="7"/>
  <c r="T102" i="7"/>
  <c r="N112" i="7"/>
  <c r="G185" i="7"/>
  <c r="K198" i="7"/>
  <c r="N205" i="7"/>
  <c r="T240" i="7"/>
  <c r="N247" i="7"/>
  <c r="O247" i="7" s="1"/>
  <c r="N275" i="7"/>
  <c r="I299" i="7"/>
  <c r="M323" i="7"/>
  <c r="K27" i="8"/>
  <c r="K35" i="8"/>
  <c r="I40" i="8"/>
  <c r="N47" i="8"/>
  <c r="K58" i="8"/>
  <c r="M78" i="8"/>
  <c r="T78" i="8"/>
  <c r="K101" i="8"/>
  <c r="T102" i="8"/>
  <c r="N112" i="8"/>
  <c r="K126" i="8"/>
  <c r="G132" i="8"/>
  <c r="K144" i="8"/>
  <c r="N150" i="8"/>
  <c r="G163" i="8"/>
  <c r="I170" i="8"/>
  <c r="N204" i="8"/>
  <c r="O204" i="8" s="1"/>
  <c r="I216" i="8"/>
  <c r="M231" i="8"/>
  <c r="U240" i="8"/>
  <c r="I259" i="8"/>
  <c r="K102" i="9"/>
  <c r="O102" i="9"/>
  <c r="M102" i="9"/>
  <c r="U106" i="9"/>
  <c r="I78" i="6"/>
  <c r="O84" i="6"/>
  <c r="I91" i="6"/>
  <c r="I112" i="6"/>
  <c r="U169" i="6"/>
  <c r="T198" i="6"/>
  <c r="G204" i="6"/>
  <c r="K240" i="6"/>
  <c r="I247" i="6"/>
  <c r="N259" i="6"/>
  <c r="O259" i="6" s="1"/>
  <c r="T267" i="6"/>
  <c r="K285" i="6"/>
  <c r="N292" i="6"/>
  <c r="M299" i="6"/>
  <c r="K332" i="6"/>
  <c r="G339" i="6"/>
  <c r="O19" i="7"/>
  <c r="T19" i="7"/>
  <c r="G53" i="7"/>
  <c r="K58" i="7"/>
  <c r="I63" i="7"/>
  <c r="K70" i="7"/>
  <c r="N85" i="7"/>
  <c r="N102" i="7"/>
  <c r="I106" i="7"/>
  <c r="G121" i="7"/>
  <c r="T132" i="7"/>
  <c r="U157" i="7"/>
  <c r="G163" i="7"/>
  <c r="O224" i="7"/>
  <c r="G231" i="7"/>
  <c r="I254" i="7"/>
  <c r="I259" i="7"/>
  <c r="I298" i="7"/>
  <c r="O299" i="7"/>
  <c r="K303" i="7"/>
  <c r="T310" i="7"/>
  <c r="K332" i="7"/>
  <c r="I339" i="7"/>
  <c r="N19" i="8"/>
  <c r="O19" i="8" s="1"/>
  <c r="I54" i="8"/>
  <c r="N58" i="8"/>
  <c r="I63" i="8"/>
  <c r="I70" i="8"/>
  <c r="N78" i="8"/>
  <c r="O78" i="8" s="1"/>
  <c r="T84" i="8"/>
  <c r="K121" i="8"/>
  <c r="N126" i="8"/>
  <c r="T150" i="8"/>
  <c r="I157" i="8"/>
  <c r="O163" i="8"/>
  <c r="I204" i="8"/>
  <c r="T216" i="8"/>
  <c r="G260" i="8"/>
  <c r="T339" i="8"/>
  <c r="N84" i="9"/>
  <c r="I91" i="9"/>
  <c r="G91" i="9"/>
  <c r="N247" i="9"/>
  <c r="O247" i="9" s="1"/>
  <c r="G91" i="10"/>
  <c r="I91" i="10"/>
  <c r="G299" i="8"/>
  <c r="G10" i="9"/>
  <c r="K19" i="9"/>
  <c r="G47" i="9"/>
  <c r="N63" i="9"/>
  <c r="O63" i="9" s="1"/>
  <c r="N102" i="9"/>
  <c r="G230" i="9"/>
  <c r="K298" i="9"/>
  <c r="G299" i="9"/>
  <c r="U303" i="9"/>
  <c r="U339" i="9"/>
  <c r="N40" i="10"/>
  <c r="O40" i="10" s="1"/>
  <c r="I84" i="10"/>
  <c r="M260" i="8"/>
  <c r="U298" i="8"/>
  <c r="M310" i="8"/>
  <c r="I323" i="8"/>
  <c r="K337" i="8"/>
  <c r="N338" i="8"/>
  <c r="T10" i="9"/>
  <c r="N78" i="9"/>
  <c r="O78" i="9" s="1"/>
  <c r="T91" i="9"/>
  <c r="N96" i="9"/>
  <c r="O96" i="9" s="1"/>
  <c r="T102" i="9"/>
  <c r="T121" i="9"/>
  <c r="K137" i="9"/>
  <c r="G157" i="9"/>
  <c r="G204" i="9"/>
  <c r="I230" i="9"/>
  <c r="I231" i="9"/>
  <c r="O259" i="9"/>
  <c r="N292" i="9"/>
  <c r="I299" i="9"/>
  <c r="M303" i="9"/>
  <c r="K338" i="9"/>
  <c r="I19" i="10"/>
  <c r="T40" i="10"/>
  <c r="N53" i="10"/>
  <c r="N58" i="10"/>
  <c r="O58" i="10" s="1"/>
  <c r="T58" i="10"/>
  <c r="N70" i="10"/>
  <c r="G204" i="10"/>
  <c r="I204" i="10"/>
  <c r="G85" i="12"/>
  <c r="I85" i="12"/>
  <c r="M323" i="8"/>
  <c r="I338" i="8"/>
  <c r="O27" i="9"/>
  <c r="U40" i="9"/>
  <c r="G53" i="9"/>
  <c r="U58" i="9"/>
  <c r="I78" i="9"/>
  <c r="I84" i="9"/>
  <c r="U126" i="9"/>
  <c r="M132" i="9"/>
  <c r="M144" i="9"/>
  <c r="I157" i="9"/>
  <c r="K170" i="9"/>
  <c r="G179" i="9"/>
  <c r="M198" i="9"/>
  <c r="I204" i="9"/>
  <c r="M205" i="9"/>
  <c r="N230" i="9"/>
  <c r="G275" i="9"/>
  <c r="N299" i="9"/>
  <c r="U310" i="9"/>
  <c r="U317" i="9"/>
  <c r="G339" i="9"/>
  <c r="K19" i="10"/>
  <c r="U27" i="10"/>
  <c r="M35" i="10"/>
  <c r="U35" i="10"/>
  <c r="K54" i="10"/>
  <c r="N247" i="10"/>
  <c r="M63" i="11"/>
  <c r="O63" i="11"/>
  <c r="K63" i="11"/>
  <c r="M144" i="11"/>
  <c r="N205" i="8"/>
  <c r="N231" i="8"/>
  <c r="U267" i="8"/>
  <c r="N285" i="8"/>
  <c r="N298" i="8"/>
  <c r="G303" i="8"/>
  <c r="G323" i="8"/>
  <c r="T323" i="8"/>
  <c r="K35" i="9"/>
  <c r="N47" i="9"/>
  <c r="O47" i="9" s="1"/>
  <c r="M54" i="9"/>
  <c r="M84" i="9"/>
  <c r="T84" i="9"/>
  <c r="I101" i="9"/>
  <c r="K106" i="9"/>
  <c r="U121" i="9"/>
  <c r="I126" i="9"/>
  <c r="G132" i="9"/>
  <c r="K169" i="9"/>
  <c r="I179" i="9"/>
  <c r="N198" i="9"/>
  <c r="O198" i="9" s="1"/>
  <c r="T198" i="9"/>
  <c r="N205" i="9"/>
  <c r="O205" i="9" s="1"/>
  <c r="U247" i="9"/>
  <c r="G254" i="9"/>
  <c r="T275" i="9"/>
  <c r="M317" i="9"/>
  <c r="U323" i="9"/>
  <c r="U332" i="9"/>
  <c r="I339" i="9"/>
  <c r="N19" i="10"/>
  <c r="N35" i="10"/>
  <c r="O35" i="10" s="1"/>
  <c r="I47" i="10"/>
  <c r="I58" i="10"/>
  <c r="I63" i="10"/>
  <c r="M150" i="10"/>
  <c r="K150" i="10"/>
  <c r="K292" i="8"/>
  <c r="I339" i="8"/>
  <c r="I150" i="9"/>
  <c r="N169" i="9"/>
  <c r="N317" i="9"/>
  <c r="O317" i="9" s="1"/>
  <c r="K47" i="10"/>
  <c r="U53" i="10"/>
  <c r="K63" i="10"/>
  <c r="U70" i="10"/>
  <c r="K179" i="10"/>
  <c r="G205" i="10"/>
  <c r="N267" i="8"/>
  <c r="T267" i="8"/>
  <c r="N299" i="8"/>
  <c r="O299" i="8" s="1"/>
  <c r="N303" i="8"/>
  <c r="T337" i="8"/>
  <c r="M339" i="8"/>
  <c r="U10" i="9"/>
  <c r="N19" i="9"/>
  <c r="O19" i="9" s="1"/>
  <c r="T19" i="9"/>
  <c r="N40" i="9"/>
  <c r="T58" i="9"/>
  <c r="N70" i="9"/>
  <c r="U78" i="9"/>
  <c r="G84" i="9"/>
  <c r="U91" i="9"/>
  <c r="N126" i="9"/>
  <c r="O126" i="9" s="1"/>
  <c r="M137" i="9"/>
  <c r="K150" i="9"/>
  <c r="N157" i="9"/>
  <c r="I170" i="9"/>
  <c r="T191" i="9"/>
  <c r="U204" i="9"/>
  <c r="M247" i="9"/>
  <c r="T260" i="9"/>
  <c r="K303" i="9"/>
  <c r="N337" i="9"/>
  <c r="G27" i="10"/>
  <c r="N47" i="10"/>
  <c r="N54" i="10"/>
  <c r="O54" i="10" s="1"/>
  <c r="N63" i="10"/>
  <c r="I78" i="10"/>
  <c r="I126" i="10"/>
  <c r="I259" i="10"/>
  <c r="G259" i="10"/>
  <c r="N78" i="10"/>
  <c r="O78" i="10" s="1"/>
  <c r="T78" i="10"/>
  <c r="N84" i="10"/>
  <c r="O84" i="10" s="1"/>
  <c r="T84" i="10"/>
  <c r="N91" i="10"/>
  <c r="T91" i="10"/>
  <c r="N102" i="10"/>
  <c r="O102" i="10" s="1"/>
  <c r="T102" i="10"/>
  <c r="N126" i="10"/>
  <c r="O126" i="10" s="1"/>
  <c r="N150" i="10"/>
  <c r="O150" i="10" s="1"/>
  <c r="U157" i="10"/>
  <c r="O204" i="10"/>
  <c r="G230" i="10"/>
  <c r="T231" i="10"/>
  <c r="T247" i="10"/>
  <c r="M259" i="10"/>
  <c r="G299" i="10"/>
  <c r="K332" i="10"/>
  <c r="M338" i="10"/>
  <c r="N10" i="11"/>
  <c r="M19" i="11"/>
  <c r="T19" i="11"/>
  <c r="N35" i="11"/>
  <c r="O35" i="11" s="1"/>
  <c r="T35" i="11"/>
  <c r="G40" i="11"/>
  <c r="U54" i="11"/>
  <c r="N63" i="11"/>
  <c r="U78" i="11"/>
  <c r="N91" i="11"/>
  <c r="I102" i="11"/>
  <c r="U102" i="11"/>
  <c r="N121" i="11"/>
  <c r="G185" i="11"/>
  <c r="G191" i="11"/>
  <c r="M231" i="11"/>
  <c r="K231" i="11"/>
  <c r="T231" i="11"/>
  <c r="M260" i="11"/>
  <c r="I137" i="12"/>
  <c r="G144" i="12"/>
  <c r="G310" i="12"/>
  <c r="I337" i="12"/>
  <c r="G337" i="12"/>
  <c r="M185" i="10"/>
  <c r="N204" i="10"/>
  <c r="M224" i="10"/>
  <c r="O230" i="10"/>
  <c r="N19" i="11"/>
  <c r="O19" i="11" s="1"/>
  <c r="G35" i="11"/>
  <c r="M54" i="11"/>
  <c r="U58" i="11"/>
  <c r="M78" i="11"/>
  <c r="M102" i="11"/>
  <c r="T132" i="11"/>
  <c r="M185" i="11"/>
  <c r="G204" i="11"/>
  <c r="T204" i="11"/>
  <c r="M224" i="11"/>
  <c r="K224" i="11"/>
  <c r="I240" i="11"/>
  <c r="I275" i="11"/>
  <c r="G298" i="11"/>
  <c r="I338" i="11"/>
  <c r="G338" i="11"/>
  <c r="U169" i="10"/>
  <c r="M47" i="11"/>
  <c r="K85" i="10"/>
  <c r="U91" i="10"/>
  <c r="K106" i="10"/>
  <c r="U112" i="10"/>
  <c r="M163" i="10"/>
  <c r="K205" i="10"/>
  <c r="K216" i="10"/>
  <c r="U240" i="10"/>
  <c r="I247" i="10"/>
  <c r="U260" i="10"/>
  <c r="U292" i="10"/>
  <c r="I298" i="10"/>
  <c r="T317" i="10"/>
  <c r="N332" i="10"/>
  <c r="O332" i="10" s="1"/>
  <c r="U332" i="10"/>
  <c r="U19" i="11"/>
  <c r="I40" i="11"/>
  <c r="N47" i="11"/>
  <c r="O47" i="11" s="1"/>
  <c r="G58" i="11"/>
  <c r="N84" i="11"/>
  <c r="K101" i="11"/>
  <c r="G102" i="11"/>
  <c r="T121" i="11"/>
  <c r="T144" i="11"/>
  <c r="G157" i="11"/>
  <c r="U260" i="11"/>
  <c r="I35" i="12"/>
  <c r="G47" i="12"/>
  <c r="U84" i="12"/>
  <c r="M317" i="12"/>
  <c r="K78" i="10"/>
  <c r="N85" i="10"/>
  <c r="M101" i="10"/>
  <c r="N106" i="10"/>
  <c r="M121" i="10"/>
  <c r="M132" i="10"/>
  <c r="M157" i="10"/>
  <c r="T157" i="10"/>
  <c r="N163" i="10"/>
  <c r="O163" i="10" s="1"/>
  <c r="T163" i="10"/>
  <c r="T169" i="10"/>
  <c r="O198" i="10"/>
  <c r="N216" i="10"/>
  <c r="T216" i="10"/>
  <c r="G224" i="10"/>
  <c r="K231" i="10"/>
  <c r="O247" i="10"/>
  <c r="N254" i="10"/>
  <c r="O254" i="10" s="1"/>
  <c r="I267" i="10"/>
  <c r="K292" i="10"/>
  <c r="K303" i="10"/>
  <c r="N310" i="10"/>
  <c r="G332" i="10"/>
  <c r="M339" i="10"/>
  <c r="U10" i="11"/>
  <c r="N27" i="11"/>
  <c r="K35" i="11"/>
  <c r="I53" i="11"/>
  <c r="I84" i="11"/>
  <c r="U85" i="11"/>
  <c r="N101" i="11"/>
  <c r="O101" i="11" s="1"/>
  <c r="U112" i="11"/>
  <c r="U137" i="11"/>
  <c r="I150" i="11"/>
  <c r="N198" i="11"/>
  <c r="I254" i="11"/>
  <c r="I10" i="12"/>
  <c r="I63" i="12"/>
  <c r="I323" i="12"/>
  <c r="G323" i="12"/>
  <c r="I338" i="12"/>
  <c r="O40" i="13"/>
  <c r="N101" i="10"/>
  <c r="O101" i="10" s="1"/>
  <c r="N132" i="10"/>
  <c r="O132" i="10" s="1"/>
  <c r="N157" i="10"/>
  <c r="K230" i="10"/>
  <c r="K240" i="10"/>
  <c r="T240" i="10"/>
  <c r="K260" i="10"/>
  <c r="T260" i="10"/>
  <c r="N292" i="10"/>
  <c r="T292" i="10"/>
  <c r="G298" i="10"/>
  <c r="G323" i="10"/>
  <c r="N337" i="10"/>
  <c r="N339" i="10"/>
  <c r="M53" i="11"/>
  <c r="N58" i="11"/>
  <c r="U91" i="11"/>
  <c r="I96" i="11"/>
  <c r="U96" i="11"/>
  <c r="G101" i="11"/>
  <c r="T106" i="11"/>
  <c r="N132" i="11"/>
  <c r="N137" i="11"/>
  <c r="O137" i="11" s="1"/>
  <c r="N179" i="11"/>
  <c r="G198" i="11"/>
  <c r="M254" i="11"/>
  <c r="T259" i="11"/>
  <c r="T303" i="11"/>
  <c r="N47" i="12"/>
  <c r="O47" i="12" s="1"/>
  <c r="M106" i="12"/>
  <c r="K106" i="12"/>
  <c r="I126" i="12"/>
  <c r="M169" i="12"/>
  <c r="K169" i="12"/>
  <c r="M224" i="12"/>
  <c r="I150" i="13"/>
  <c r="I163" i="10"/>
  <c r="I169" i="10"/>
  <c r="K185" i="10"/>
  <c r="I216" i="10"/>
  <c r="N240" i="10"/>
  <c r="N260" i="10"/>
  <c r="M299" i="10"/>
  <c r="M317" i="10"/>
  <c r="O323" i="10"/>
  <c r="K47" i="11"/>
  <c r="N53" i="11"/>
  <c r="K54" i="11"/>
  <c r="N70" i="11"/>
  <c r="K78" i="11"/>
  <c r="N85" i="11"/>
  <c r="K102" i="11"/>
  <c r="N106" i="11"/>
  <c r="U121" i="11"/>
  <c r="U144" i="11"/>
  <c r="K185" i="11"/>
  <c r="N216" i="11"/>
  <c r="N254" i="11"/>
  <c r="T53" i="12"/>
  <c r="U96" i="12"/>
  <c r="I163" i="12"/>
  <c r="I185" i="12"/>
  <c r="G185" i="12"/>
  <c r="I205" i="12"/>
  <c r="G205" i="12"/>
  <c r="N338" i="12"/>
  <c r="T58" i="13"/>
  <c r="N299" i="11"/>
  <c r="I40" i="12"/>
  <c r="N63" i="12"/>
  <c r="G91" i="12"/>
  <c r="N106" i="12"/>
  <c r="O106" i="12" s="1"/>
  <c r="U121" i="12"/>
  <c r="M157" i="12"/>
  <c r="T163" i="12"/>
  <c r="N169" i="12"/>
  <c r="O169" i="12" s="1"/>
  <c r="M185" i="12"/>
  <c r="M191" i="12"/>
  <c r="K205" i="12"/>
  <c r="M230" i="12"/>
  <c r="I240" i="12"/>
  <c r="N254" i="12"/>
  <c r="O254" i="12" s="1"/>
  <c r="T303" i="12"/>
  <c r="M323" i="12"/>
  <c r="M337" i="12"/>
  <c r="U337" i="12"/>
  <c r="U27" i="13"/>
  <c r="K35" i="13"/>
  <c r="T47" i="13"/>
  <c r="K54" i="13"/>
  <c r="N63" i="13"/>
  <c r="G78" i="13"/>
  <c r="T78" i="13"/>
  <c r="K96" i="13"/>
  <c r="M102" i="13"/>
  <c r="K112" i="13"/>
  <c r="T157" i="13"/>
  <c r="U169" i="13"/>
  <c r="T179" i="13"/>
  <c r="G204" i="13"/>
  <c r="T204" i="13"/>
  <c r="K230" i="13"/>
  <c r="M298" i="13"/>
  <c r="N299" i="13"/>
  <c r="O299" i="13" s="1"/>
  <c r="G332" i="13"/>
  <c r="T332" i="13"/>
  <c r="N275" i="14"/>
  <c r="G240" i="11"/>
  <c r="T240" i="11"/>
  <c r="N275" i="11"/>
  <c r="G285" i="11"/>
  <c r="N298" i="11"/>
  <c r="O298" i="11" s="1"/>
  <c r="T310" i="11"/>
  <c r="T317" i="11"/>
  <c r="M332" i="11"/>
  <c r="N10" i="12"/>
  <c r="M27" i="12"/>
  <c r="I47" i="12"/>
  <c r="M53" i="12"/>
  <c r="G63" i="12"/>
  <c r="M78" i="12"/>
  <c r="M91" i="12"/>
  <c r="O121" i="12"/>
  <c r="K132" i="12"/>
  <c r="I144" i="12"/>
  <c r="N157" i="12"/>
  <c r="O157" i="12" s="1"/>
  <c r="G163" i="12"/>
  <c r="T169" i="12"/>
  <c r="O179" i="12"/>
  <c r="T185" i="12"/>
  <c r="N191" i="12"/>
  <c r="N205" i="12"/>
  <c r="I216" i="12"/>
  <c r="N230" i="12"/>
  <c r="O230" i="12" s="1"/>
  <c r="O260" i="12"/>
  <c r="U292" i="12"/>
  <c r="G303" i="12"/>
  <c r="U339" i="12"/>
  <c r="T19" i="13"/>
  <c r="N47" i="13"/>
  <c r="T53" i="13"/>
  <c r="M78" i="13"/>
  <c r="T85" i="13"/>
  <c r="U144" i="13"/>
  <c r="N191" i="13"/>
  <c r="O191" i="13" s="1"/>
  <c r="M204" i="13"/>
  <c r="K204" i="13"/>
  <c r="M247" i="13"/>
  <c r="G337" i="13"/>
  <c r="N337" i="13"/>
  <c r="I54" i="15"/>
  <c r="G54" i="15"/>
  <c r="M247" i="12"/>
  <c r="K157" i="13"/>
  <c r="K179" i="13"/>
  <c r="G101" i="15"/>
  <c r="I101" i="15"/>
  <c r="U224" i="11"/>
  <c r="T247" i="11"/>
  <c r="G260" i="11"/>
  <c r="T285" i="11"/>
  <c r="G299" i="11"/>
  <c r="T323" i="11"/>
  <c r="U339" i="11"/>
  <c r="T58" i="12"/>
  <c r="K84" i="12"/>
  <c r="M85" i="12"/>
  <c r="N102" i="12"/>
  <c r="O102" i="12" s="1"/>
  <c r="G150" i="12"/>
  <c r="N170" i="12"/>
  <c r="N179" i="12"/>
  <c r="I191" i="12"/>
  <c r="G204" i="12"/>
  <c r="K216" i="12"/>
  <c r="G224" i="12"/>
  <c r="U231" i="12"/>
  <c r="G247" i="12"/>
  <c r="N260" i="12"/>
  <c r="I275" i="12"/>
  <c r="G285" i="12"/>
  <c r="T285" i="12"/>
  <c r="T292" i="12"/>
  <c r="N299" i="12"/>
  <c r="O299" i="12" s="1"/>
  <c r="K310" i="12"/>
  <c r="N339" i="12"/>
  <c r="O339" i="12" s="1"/>
  <c r="M10" i="13"/>
  <c r="M27" i="13"/>
  <c r="T27" i="13"/>
  <c r="N85" i="13"/>
  <c r="G96" i="13"/>
  <c r="U102" i="13"/>
  <c r="G112" i="13"/>
  <c r="I137" i="13"/>
  <c r="T137" i="13"/>
  <c r="N169" i="13"/>
  <c r="O169" i="13" s="1"/>
  <c r="U185" i="13"/>
  <c r="M205" i="13"/>
  <c r="N254" i="13"/>
  <c r="O254" i="13" s="1"/>
  <c r="T254" i="13"/>
  <c r="U275" i="11"/>
  <c r="N323" i="11"/>
  <c r="N19" i="12"/>
  <c r="G35" i="12"/>
  <c r="U47" i="12"/>
  <c r="I70" i="12"/>
  <c r="N85" i="12"/>
  <c r="O85" i="12" s="1"/>
  <c r="U163" i="12"/>
  <c r="O170" i="12"/>
  <c r="G198" i="12"/>
  <c r="O240" i="12"/>
  <c r="G299" i="12"/>
  <c r="U303" i="12"/>
  <c r="G338" i="12"/>
  <c r="G339" i="12"/>
  <c r="N19" i="13"/>
  <c r="N27" i="13"/>
  <c r="I35" i="13"/>
  <c r="U58" i="13"/>
  <c r="U84" i="13"/>
  <c r="N157" i="13"/>
  <c r="O157" i="13" s="1"/>
  <c r="U163" i="13"/>
  <c r="U170" i="13"/>
  <c r="N179" i="13"/>
  <c r="O179" i="13" s="1"/>
  <c r="M198" i="13"/>
  <c r="N204" i="13"/>
  <c r="O204" i="13" s="1"/>
  <c r="I230" i="13"/>
  <c r="I310" i="13"/>
  <c r="G78" i="14"/>
  <c r="O144" i="14"/>
  <c r="T169" i="14"/>
  <c r="N259" i="14"/>
  <c r="I259" i="14"/>
  <c r="U53" i="15"/>
  <c r="T254" i="11"/>
  <c r="U310" i="11"/>
  <c r="M35" i="12"/>
  <c r="T35" i="12"/>
  <c r="T54" i="12"/>
  <c r="M70" i="12"/>
  <c r="K112" i="12"/>
  <c r="U144" i="12"/>
  <c r="U185" i="12"/>
  <c r="U216" i="12"/>
  <c r="N275" i="12"/>
  <c r="O275" i="12" s="1"/>
  <c r="I292" i="12"/>
  <c r="U310" i="12"/>
  <c r="I317" i="12"/>
  <c r="M338" i="12"/>
  <c r="G10" i="13"/>
  <c r="U40" i="13"/>
  <c r="U53" i="13"/>
  <c r="N54" i="13"/>
  <c r="O54" i="13" s="1"/>
  <c r="U63" i="13"/>
  <c r="U85" i="13"/>
  <c r="N96" i="13"/>
  <c r="O96" i="13" s="1"/>
  <c r="M101" i="13"/>
  <c r="T101" i="13"/>
  <c r="N112" i="13"/>
  <c r="O112" i="13" s="1"/>
  <c r="M121" i="13"/>
  <c r="T121" i="13"/>
  <c r="N137" i="13"/>
  <c r="O137" i="13" s="1"/>
  <c r="G240" i="13"/>
  <c r="T259" i="13"/>
  <c r="N144" i="14"/>
  <c r="N337" i="11"/>
  <c r="T40" i="12"/>
  <c r="N70" i="12"/>
  <c r="O70" i="12" s="1"/>
  <c r="N84" i="12"/>
  <c r="O84" i="12" s="1"/>
  <c r="N96" i="12"/>
  <c r="O96" i="12" s="1"/>
  <c r="T96" i="12"/>
  <c r="I106" i="12"/>
  <c r="N112" i="12"/>
  <c r="T137" i="12"/>
  <c r="I254" i="12"/>
  <c r="U299" i="12"/>
  <c r="N332" i="12"/>
  <c r="T10" i="13"/>
  <c r="N35" i="13"/>
  <c r="O35" i="13" s="1"/>
  <c r="N70" i="13"/>
  <c r="T170" i="13"/>
  <c r="T216" i="13"/>
  <c r="N230" i="13"/>
  <c r="O230" i="13" s="1"/>
  <c r="N137" i="14"/>
  <c r="O137" i="14" s="1"/>
  <c r="N298" i="14"/>
  <c r="I112" i="15"/>
  <c r="G112" i="15"/>
  <c r="G254" i="13"/>
  <c r="I260" i="13"/>
  <c r="M285" i="13"/>
  <c r="G292" i="13"/>
  <c r="N303" i="13"/>
  <c r="O303" i="13" s="1"/>
  <c r="T10" i="14"/>
  <c r="G27" i="14"/>
  <c r="T40" i="14"/>
  <c r="T54" i="14"/>
  <c r="G101" i="14"/>
  <c r="N126" i="14"/>
  <c r="T132" i="14"/>
  <c r="N170" i="14"/>
  <c r="N179" i="14"/>
  <c r="M198" i="14"/>
  <c r="T204" i="14"/>
  <c r="I216" i="14"/>
  <c r="K247" i="14"/>
  <c r="U254" i="14"/>
  <c r="N260" i="14"/>
  <c r="O260" i="14" s="1"/>
  <c r="U298" i="14"/>
  <c r="N310" i="14"/>
  <c r="O310" i="14" s="1"/>
  <c r="G332" i="14"/>
  <c r="K337" i="14"/>
  <c r="N338" i="14"/>
  <c r="K10" i="15"/>
  <c r="N40" i="15"/>
  <c r="O40" i="15" s="1"/>
  <c r="M70" i="15"/>
  <c r="U78" i="15"/>
  <c r="N84" i="15"/>
  <c r="T84" i="15"/>
  <c r="G137" i="15"/>
  <c r="T40" i="16"/>
  <c r="K205" i="16"/>
  <c r="T205" i="16"/>
  <c r="G292" i="16"/>
  <c r="I292" i="16"/>
  <c r="U204" i="13"/>
  <c r="U216" i="13"/>
  <c r="N224" i="13"/>
  <c r="U240" i="13"/>
  <c r="K260" i="13"/>
  <c r="T260" i="13"/>
  <c r="M267" i="13"/>
  <c r="K275" i="13"/>
  <c r="T285" i="13"/>
  <c r="I323" i="13"/>
  <c r="M27" i="14"/>
  <c r="K53" i="14"/>
  <c r="I58" i="14"/>
  <c r="U84" i="14"/>
  <c r="K106" i="14"/>
  <c r="T137" i="14"/>
  <c r="M157" i="14"/>
  <c r="T163" i="14"/>
  <c r="U169" i="14"/>
  <c r="K191" i="14"/>
  <c r="T205" i="14"/>
  <c r="T224" i="14"/>
  <c r="I240" i="14"/>
  <c r="G259" i="14"/>
  <c r="M275" i="14"/>
  <c r="U292" i="14"/>
  <c r="O303" i="14"/>
  <c r="T303" i="14"/>
  <c r="M323" i="14"/>
  <c r="T332" i="14"/>
  <c r="N19" i="15"/>
  <c r="T58" i="15"/>
  <c r="N70" i="15"/>
  <c r="O70" i="15" s="1"/>
  <c r="U132" i="15"/>
  <c r="N157" i="15"/>
  <c r="G170" i="15"/>
  <c r="G292" i="15"/>
  <c r="N163" i="16"/>
  <c r="K323" i="13"/>
  <c r="U337" i="13"/>
  <c r="N27" i="14"/>
  <c r="O27" i="14" s="1"/>
  <c r="T58" i="14"/>
  <c r="K84" i="14"/>
  <c r="G91" i="14"/>
  <c r="I112" i="14"/>
  <c r="M144" i="14"/>
  <c r="M240" i="14"/>
  <c r="T254" i="14"/>
  <c r="T298" i="14"/>
  <c r="N303" i="14"/>
  <c r="N53" i="15"/>
  <c r="O53" i="15" s="1"/>
  <c r="N198" i="15"/>
  <c r="O198" i="15" s="1"/>
  <c r="G337" i="16"/>
  <c r="I337" i="16"/>
  <c r="K337" i="13"/>
  <c r="N47" i="14"/>
  <c r="N63" i="14"/>
  <c r="T78" i="14"/>
  <c r="T84" i="14"/>
  <c r="N102" i="14"/>
  <c r="T144" i="14"/>
  <c r="N205" i="14"/>
  <c r="O205" i="14" s="1"/>
  <c r="T292" i="14"/>
  <c r="T96" i="15"/>
  <c r="G126" i="15"/>
  <c r="T191" i="15"/>
  <c r="I303" i="15"/>
  <c r="G303" i="15"/>
  <c r="G332" i="15"/>
  <c r="T260" i="16"/>
  <c r="I205" i="13"/>
  <c r="U205" i="13"/>
  <c r="U224" i="13"/>
  <c r="U231" i="13"/>
  <c r="K240" i="13"/>
  <c r="N247" i="13"/>
  <c r="G310" i="13"/>
  <c r="N339" i="13"/>
  <c r="T339" i="13"/>
  <c r="I10" i="14"/>
  <c r="O10" i="14"/>
  <c r="N19" i="14"/>
  <c r="K27" i="14"/>
  <c r="N35" i="14"/>
  <c r="O35" i="14" s="1"/>
  <c r="T35" i="14"/>
  <c r="I40" i="14"/>
  <c r="O40" i="14"/>
  <c r="G53" i="14"/>
  <c r="G70" i="14"/>
  <c r="U96" i="14"/>
  <c r="U101" i="14"/>
  <c r="G106" i="14"/>
  <c r="U112" i="14"/>
  <c r="T121" i="14"/>
  <c r="N132" i="14"/>
  <c r="O132" i="14" s="1"/>
  <c r="K144" i="14"/>
  <c r="K150" i="14"/>
  <c r="T150" i="14"/>
  <c r="U170" i="14"/>
  <c r="K205" i="14"/>
  <c r="T216" i="14"/>
  <c r="G231" i="14"/>
  <c r="K254" i="14"/>
  <c r="O285" i="14"/>
  <c r="U310" i="14"/>
  <c r="G337" i="14"/>
  <c r="T339" i="14"/>
  <c r="M54" i="15"/>
  <c r="G63" i="15"/>
  <c r="T63" i="15"/>
  <c r="O78" i="15"/>
  <c r="T78" i="15"/>
  <c r="I91" i="15"/>
  <c r="M112" i="15"/>
  <c r="T150" i="15"/>
  <c r="M170" i="15"/>
  <c r="U54" i="14"/>
  <c r="M70" i="14"/>
  <c r="M96" i="14"/>
  <c r="U132" i="14"/>
  <c r="K259" i="14"/>
  <c r="N285" i="14"/>
  <c r="I292" i="14"/>
  <c r="G317" i="14"/>
  <c r="U338" i="14"/>
  <c r="O10" i="15"/>
  <c r="G78" i="15"/>
  <c r="K144" i="15"/>
  <c r="M144" i="15"/>
  <c r="G150" i="15"/>
  <c r="M240" i="15"/>
  <c r="M298" i="15"/>
  <c r="K298" i="15"/>
  <c r="G323" i="15"/>
  <c r="I323" i="15"/>
  <c r="T54" i="16"/>
  <c r="N91" i="16"/>
  <c r="G169" i="16"/>
  <c r="I169" i="16"/>
  <c r="G191" i="16"/>
  <c r="I191" i="16"/>
  <c r="N198" i="13"/>
  <c r="N205" i="13"/>
  <c r="O205" i="13" s="1"/>
  <c r="T205" i="13"/>
  <c r="U260" i="13"/>
  <c r="U285" i="13"/>
  <c r="T292" i="13"/>
  <c r="N298" i="13"/>
  <c r="I339" i="13"/>
  <c r="N58" i="14"/>
  <c r="O58" i="14" s="1"/>
  <c r="N70" i="14"/>
  <c r="O70" i="14" s="1"/>
  <c r="K91" i="14"/>
  <c r="N96" i="14"/>
  <c r="O96" i="14" s="1"/>
  <c r="K101" i="14"/>
  <c r="M112" i="14"/>
  <c r="N121" i="14"/>
  <c r="O121" i="14" s="1"/>
  <c r="I132" i="14"/>
  <c r="U137" i="14"/>
  <c r="U163" i="14"/>
  <c r="K169" i="14"/>
  <c r="K170" i="14"/>
  <c r="M204" i="14"/>
  <c r="I247" i="14"/>
  <c r="U275" i="14"/>
  <c r="U303" i="14"/>
  <c r="U332" i="14"/>
  <c r="K338" i="14"/>
  <c r="U339" i="14"/>
  <c r="I19" i="15"/>
  <c r="M40" i="15"/>
  <c r="N47" i="15"/>
  <c r="O47" i="15" s="1"/>
  <c r="T47" i="15"/>
  <c r="I70" i="15"/>
  <c r="K84" i="15"/>
  <c r="N91" i="15"/>
  <c r="O91" i="15" s="1"/>
  <c r="I150" i="15"/>
  <c r="I185" i="15"/>
  <c r="G185" i="15"/>
  <c r="M224" i="15"/>
  <c r="K224" i="15"/>
  <c r="I285" i="15"/>
  <c r="G285" i="15"/>
  <c r="M338" i="15"/>
  <c r="K338" i="15"/>
  <c r="N185" i="16"/>
  <c r="U185" i="16"/>
  <c r="O191" i="16"/>
  <c r="K191" i="16"/>
  <c r="I317" i="16"/>
  <c r="G317" i="16"/>
  <c r="G260" i="15"/>
  <c r="M267" i="15"/>
  <c r="M285" i="15"/>
  <c r="O298" i="15"/>
  <c r="T332" i="15"/>
  <c r="O338" i="15"/>
  <c r="N19" i="16"/>
  <c r="O19" i="16" s="1"/>
  <c r="O47" i="16"/>
  <c r="O54" i="16"/>
  <c r="U58" i="16"/>
  <c r="G102" i="16"/>
  <c r="U126" i="16"/>
  <c r="M169" i="16"/>
  <c r="G198" i="16"/>
  <c r="G224" i="16"/>
  <c r="N231" i="16"/>
  <c r="O231" i="16" s="1"/>
  <c r="U275" i="16"/>
  <c r="N292" i="16"/>
  <c r="M298" i="16"/>
  <c r="K323" i="16"/>
  <c r="I332" i="16"/>
  <c r="N337" i="16"/>
  <c r="O337" i="16" s="1"/>
  <c r="T102" i="15"/>
  <c r="N112" i="15"/>
  <c r="O112" i="15" s="1"/>
  <c r="T112" i="15"/>
  <c r="I144" i="15"/>
  <c r="G157" i="15"/>
  <c r="N163" i="15"/>
  <c r="O163" i="15" s="1"/>
  <c r="I170" i="15"/>
  <c r="T170" i="15"/>
  <c r="M179" i="15"/>
  <c r="T185" i="15"/>
  <c r="U231" i="15"/>
  <c r="N267" i="15"/>
  <c r="O267" i="15" s="1"/>
  <c r="T267" i="15"/>
  <c r="N285" i="15"/>
  <c r="O285" i="15" s="1"/>
  <c r="T298" i="15"/>
  <c r="N323" i="15"/>
  <c r="U332" i="15"/>
  <c r="G337" i="15"/>
  <c r="T338" i="15"/>
  <c r="U19" i="16"/>
  <c r="G35" i="16"/>
  <c r="M58" i="16"/>
  <c r="U78" i="16"/>
  <c r="U101" i="16"/>
  <c r="I102" i="16"/>
  <c r="N106" i="16"/>
  <c r="O106" i="16" s="1"/>
  <c r="G121" i="16"/>
  <c r="T121" i="16"/>
  <c r="M137" i="16"/>
  <c r="G144" i="16"/>
  <c r="K150" i="16"/>
  <c r="K163" i="16"/>
  <c r="T169" i="16"/>
  <c r="K204" i="16"/>
  <c r="N205" i="16"/>
  <c r="O205" i="16" s="1"/>
  <c r="G216" i="16"/>
  <c r="K259" i="16"/>
  <c r="M267" i="16"/>
  <c r="I275" i="16"/>
  <c r="N303" i="16"/>
  <c r="O303" i="16" s="1"/>
  <c r="T303" i="16"/>
  <c r="G323" i="16"/>
  <c r="N339" i="16"/>
  <c r="O339" i="16" s="1"/>
  <c r="O157" i="15"/>
  <c r="U198" i="15"/>
  <c r="I205" i="15"/>
  <c r="U247" i="15"/>
  <c r="I259" i="15"/>
  <c r="I267" i="15"/>
  <c r="I298" i="15"/>
  <c r="K332" i="15"/>
  <c r="I338" i="15"/>
  <c r="M27" i="16"/>
  <c r="M35" i="16"/>
  <c r="T35" i="16"/>
  <c r="I47" i="16"/>
  <c r="U54" i="16"/>
  <c r="T58" i="16"/>
  <c r="M70" i="16"/>
  <c r="T85" i="16"/>
  <c r="G96" i="16"/>
  <c r="K102" i="16"/>
  <c r="I112" i="16"/>
  <c r="M126" i="16"/>
  <c r="T126" i="16"/>
  <c r="M144" i="16"/>
  <c r="I185" i="16"/>
  <c r="M231" i="16"/>
  <c r="M254" i="16"/>
  <c r="G267" i="16"/>
  <c r="I285" i="16"/>
  <c r="I323" i="16"/>
  <c r="N332" i="16"/>
  <c r="O332" i="16" s="1"/>
  <c r="M338" i="16"/>
  <c r="U339" i="16"/>
  <c r="K121" i="15"/>
  <c r="N132" i="15"/>
  <c r="U163" i="15"/>
  <c r="K169" i="15"/>
  <c r="M198" i="15"/>
  <c r="M204" i="15"/>
  <c r="U224" i="15"/>
  <c r="M247" i="15"/>
  <c r="M254" i="15"/>
  <c r="M275" i="15"/>
  <c r="M299" i="15"/>
  <c r="U303" i="15"/>
  <c r="U317" i="15"/>
  <c r="N337" i="15"/>
  <c r="M339" i="15"/>
  <c r="T339" i="15"/>
  <c r="K19" i="16"/>
  <c r="T19" i="16"/>
  <c r="N35" i="16"/>
  <c r="O35" i="16" s="1"/>
  <c r="N53" i="16"/>
  <c r="N70" i="16"/>
  <c r="O70" i="16" s="1"/>
  <c r="I85" i="16"/>
  <c r="I106" i="16"/>
  <c r="N121" i="16"/>
  <c r="O121" i="16" s="1"/>
  <c r="N126" i="16"/>
  <c r="O126" i="16" s="1"/>
  <c r="K132" i="16"/>
  <c r="M163" i="16"/>
  <c r="M170" i="16"/>
  <c r="T170" i="16"/>
  <c r="M205" i="16"/>
  <c r="M260" i="16"/>
  <c r="T267" i="16"/>
  <c r="U292" i="16"/>
  <c r="I298" i="16"/>
  <c r="K299" i="16"/>
  <c r="G310" i="16"/>
  <c r="U337" i="16"/>
  <c r="M106" i="15"/>
  <c r="U112" i="15"/>
  <c r="N121" i="15"/>
  <c r="O121" i="15" s="1"/>
  <c r="T121" i="15"/>
  <c r="T169" i="15"/>
  <c r="M191" i="15"/>
  <c r="G198" i="15"/>
  <c r="N240" i="15"/>
  <c r="T240" i="15"/>
  <c r="G247" i="15"/>
  <c r="K267" i="15"/>
  <c r="N275" i="15"/>
  <c r="U285" i="15"/>
  <c r="N299" i="15"/>
  <c r="M317" i="15"/>
  <c r="I332" i="15"/>
  <c r="O332" i="15"/>
  <c r="N339" i="15"/>
  <c r="O339" i="15" s="1"/>
  <c r="O63" i="16"/>
  <c r="N101" i="16"/>
  <c r="N112" i="16"/>
  <c r="O112" i="16" s="1"/>
  <c r="T112" i="16"/>
  <c r="I137" i="16"/>
  <c r="T137" i="16"/>
  <c r="M157" i="16"/>
  <c r="I163" i="16"/>
  <c r="U169" i="16"/>
  <c r="M230" i="16"/>
  <c r="I231" i="16"/>
  <c r="I240" i="16"/>
  <c r="N285" i="16"/>
  <c r="O285" i="16" s="1"/>
  <c r="T285" i="16"/>
  <c r="K317" i="16"/>
  <c r="T332" i="16"/>
  <c r="T310" i="15"/>
  <c r="N317" i="15"/>
  <c r="O317" i="15" s="1"/>
  <c r="T10" i="16"/>
  <c r="G78" i="16"/>
  <c r="T84" i="16"/>
  <c r="I91" i="16"/>
  <c r="G91" i="16"/>
  <c r="I53" i="16"/>
  <c r="G53" i="16"/>
  <c r="T78" i="16"/>
  <c r="K96" i="16"/>
  <c r="M96" i="16"/>
  <c r="K70" i="16"/>
  <c r="G101" i="16"/>
  <c r="I101" i="16"/>
  <c r="K137" i="16"/>
  <c r="I259" i="16"/>
  <c r="G259" i="16"/>
  <c r="I27" i="16"/>
  <c r="G27" i="16"/>
  <c r="O53" i="16"/>
  <c r="K53" i="16"/>
  <c r="N78" i="16"/>
  <c r="O78" i="16" s="1"/>
  <c r="N247" i="16"/>
  <c r="O247" i="16" s="1"/>
  <c r="K247" i="16"/>
  <c r="K275" i="16"/>
  <c r="O275" i="16"/>
  <c r="M275" i="16"/>
  <c r="O27" i="16"/>
  <c r="K27" i="16"/>
  <c r="K54" i="16"/>
  <c r="N58" i="16"/>
  <c r="O58" i="16" s="1"/>
  <c r="I70" i="16"/>
  <c r="G70" i="16"/>
  <c r="U144" i="16"/>
  <c r="K144" i="16"/>
  <c r="T150" i="16"/>
  <c r="O185" i="16"/>
  <c r="N198" i="16"/>
  <c r="O198" i="16" s="1"/>
  <c r="K198" i="16"/>
  <c r="N224" i="16"/>
  <c r="O224" i="16" s="1"/>
  <c r="K224" i="16"/>
  <c r="K78" i="16"/>
  <c r="N84" i="16"/>
  <c r="O84" i="16" s="1"/>
  <c r="K91" i="16"/>
  <c r="O91" i="16"/>
  <c r="O101" i="16"/>
  <c r="K101" i="16"/>
  <c r="I132" i="16"/>
  <c r="N137" i="16"/>
  <c r="O137" i="16" s="1"/>
  <c r="U240" i="16"/>
  <c r="K240" i="16"/>
  <c r="N96" i="16"/>
  <c r="O96" i="16" s="1"/>
  <c r="N102" i="16"/>
  <c r="O102" i="16" s="1"/>
  <c r="K216" i="16"/>
  <c r="U216" i="16"/>
  <c r="M19" i="16"/>
  <c r="I35" i="16"/>
  <c r="M47" i="16"/>
  <c r="I54" i="16"/>
  <c r="M63" i="16"/>
  <c r="I78" i="16"/>
  <c r="M85" i="16"/>
  <c r="I157" i="16"/>
  <c r="I179" i="16"/>
  <c r="T198" i="16"/>
  <c r="T224" i="16"/>
  <c r="T247" i="16"/>
  <c r="K260" i="16"/>
  <c r="O292" i="16"/>
  <c r="N298" i="16"/>
  <c r="O298" i="16" s="1"/>
  <c r="T317" i="16"/>
  <c r="T338" i="16"/>
  <c r="K10" i="16"/>
  <c r="K40" i="16"/>
  <c r="K58" i="16"/>
  <c r="K84" i="16"/>
  <c r="K112" i="16"/>
  <c r="O204" i="16"/>
  <c r="O230" i="16"/>
  <c r="O254" i="16"/>
  <c r="K285" i="16"/>
  <c r="O323" i="16"/>
  <c r="K169" i="16"/>
  <c r="O259" i="16"/>
  <c r="K310" i="16"/>
  <c r="T102" i="16"/>
  <c r="K121" i="16"/>
  <c r="M132" i="16"/>
  <c r="N150" i="16"/>
  <c r="O150" i="16" s="1"/>
  <c r="O157" i="16"/>
  <c r="N170" i="16"/>
  <c r="O170" i="16" s="1"/>
  <c r="O179" i="16"/>
  <c r="G204" i="16"/>
  <c r="G230" i="16"/>
  <c r="G254" i="16"/>
  <c r="K292" i="16"/>
  <c r="N299" i="16"/>
  <c r="O299" i="16" s="1"/>
  <c r="K337" i="16"/>
  <c r="O144" i="16"/>
  <c r="G185" i="16"/>
  <c r="N191" i="16"/>
  <c r="U198" i="16"/>
  <c r="G205" i="16"/>
  <c r="N216" i="16"/>
  <c r="O216" i="16" s="1"/>
  <c r="U224" i="16"/>
  <c r="G231" i="16"/>
  <c r="N240" i="16"/>
  <c r="O240" i="16" s="1"/>
  <c r="U247" i="16"/>
  <c r="I260" i="16"/>
  <c r="N317" i="16"/>
  <c r="O317" i="16" s="1"/>
  <c r="U317" i="16"/>
  <c r="U338" i="16"/>
  <c r="M106" i="16"/>
  <c r="M121" i="16"/>
  <c r="O132" i="16"/>
  <c r="G137" i="16"/>
  <c r="N144" i="16"/>
  <c r="U150" i="16"/>
  <c r="G163" i="16"/>
  <c r="N169" i="16"/>
  <c r="O169" i="16" s="1"/>
  <c r="U170" i="16"/>
  <c r="M292" i="16"/>
  <c r="G303" i="16"/>
  <c r="N310" i="16"/>
  <c r="O310" i="16" s="1"/>
  <c r="M337" i="16"/>
  <c r="K339" i="16"/>
  <c r="N338" i="16"/>
  <c r="O338" i="16" s="1"/>
  <c r="O19" i="15"/>
  <c r="O132" i="15"/>
  <c r="O63" i="15"/>
  <c r="K19" i="15"/>
  <c r="G35" i="15"/>
  <c r="K53" i="15"/>
  <c r="G70" i="15"/>
  <c r="K91" i="15"/>
  <c r="G106" i="15"/>
  <c r="O106" i="15"/>
  <c r="K132" i="15"/>
  <c r="G163" i="15"/>
  <c r="K185" i="15"/>
  <c r="K204" i="15"/>
  <c r="O204" i="15"/>
  <c r="N205" i="15"/>
  <c r="O205" i="15" s="1"/>
  <c r="O240" i="15"/>
  <c r="K240" i="15"/>
  <c r="K254" i="15"/>
  <c r="O254" i="15"/>
  <c r="N259" i="15"/>
  <c r="O259" i="15" s="1"/>
  <c r="G10" i="15"/>
  <c r="M19" i="15"/>
  <c r="K27" i="15"/>
  <c r="G47" i="15"/>
  <c r="M53" i="15"/>
  <c r="K54" i="15"/>
  <c r="O84" i="15"/>
  <c r="N85" i="15"/>
  <c r="M91" i="15"/>
  <c r="K96" i="15"/>
  <c r="N126" i="15"/>
  <c r="O126" i="15" s="1"/>
  <c r="M132" i="15"/>
  <c r="K137" i="15"/>
  <c r="G267" i="15"/>
  <c r="K299" i="15"/>
  <c r="O299" i="15"/>
  <c r="M84" i="15"/>
  <c r="M85" i="15"/>
  <c r="M121" i="15"/>
  <c r="M126" i="15"/>
  <c r="O191" i="15"/>
  <c r="K191" i="15"/>
  <c r="K323" i="15"/>
  <c r="O323" i="15"/>
  <c r="K58" i="15"/>
  <c r="K63" i="15"/>
  <c r="O85" i="15"/>
  <c r="K101" i="15"/>
  <c r="K102" i="15"/>
  <c r="K150" i="15"/>
  <c r="K157" i="15"/>
  <c r="G179" i="15"/>
  <c r="M185" i="15"/>
  <c r="K230" i="15"/>
  <c r="O230" i="15"/>
  <c r="N231" i="15"/>
  <c r="O231" i="15" s="1"/>
  <c r="O292" i="15"/>
  <c r="K292" i="15"/>
  <c r="G19" i="15"/>
  <c r="K35" i="15"/>
  <c r="T40" i="15"/>
  <c r="G53" i="15"/>
  <c r="K70" i="15"/>
  <c r="G91" i="15"/>
  <c r="K106" i="15"/>
  <c r="G132" i="15"/>
  <c r="M137" i="15"/>
  <c r="O137" i="15"/>
  <c r="N144" i="15"/>
  <c r="O144" i="15" s="1"/>
  <c r="K163" i="15"/>
  <c r="M169" i="15"/>
  <c r="N170" i="15"/>
  <c r="O170" i="15" s="1"/>
  <c r="K179" i="15"/>
  <c r="O179" i="15"/>
  <c r="N185" i="15"/>
  <c r="O185" i="15" s="1"/>
  <c r="K205" i="15"/>
  <c r="N224" i="15"/>
  <c r="O224" i="15" s="1"/>
  <c r="G231" i="15"/>
  <c r="K259" i="15"/>
  <c r="O310" i="15"/>
  <c r="K310" i="15"/>
  <c r="O337" i="15"/>
  <c r="K337" i="15"/>
  <c r="N27" i="15"/>
  <c r="O27" i="15" s="1"/>
  <c r="N54" i="15"/>
  <c r="O54" i="15" s="1"/>
  <c r="M58" i="15"/>
  <c r="M63" i="15"/>
  <c r="N96" i="15"/>
  <c r="O96" i="15" s="1"/>
  <c r="M101" i="15"/>
  <c r="M102" i="15"/>
  <c r="N137" i="15"/>
  <c r="O169" i="15"/>
  <c r="O216" i="15"/>
  <c r="K216" i="15"/>
  <c r="K260" i="15"/>
  <c r="G275" i="15"/>
  <c r="M35" i="15"/>
  <c r="N58" i="15"/>
  <c r="O58" i="15" s="1"/>
  <c r="N63" i="15"/>
  <c r="K78" i="15"/>
  <c r="N101" i="15"/>
  <c r="O101" i="15" s="1"/>
  <c r="N102" i="15"/>
  <c r="O102" i="15" s="1"/>
  <c r="K112" i="15"/>
  <c r="N150" i="15"/>
  <c r="O150" i="15" s="1"/>
  <c r="M163" i="15"/>
  <c r="N169" i="15"/>
  <c r="N216" i="15"/>
  <c r="I230" i="15"/>
  <c r="N260" i="15"/>
  <c r="O260" i="15" s="1"/>
  <c r="K275" i="15"/>
  <c r="O275" i="15"/>
  <c r="K339" i="15"/>
  <c r="N35" i="15"/>
  <c r="O35" i="15" s="1"/>
  <c r="G204" i="15"/>
  <c r="M205" i="15"/>
  <c r="K231" i="15"/>
  <c r="G254" i="15"/>
  <c r="M259" i="15"/>
  <c r="M323" i="15"/>
  <c r="N310" i="15"/>
  <c r="T27" i="14"/>
  <c r="I47" i="14"/>
  <c r="G47" i="14"/>
  <c r="T91" i="14"/>
  <c r="I102" i="14"/>
  <c r="G102" i="14"/>
  <c r="G137" i="14"/>
  <c r="I137" i="14"/>
  <c r="I191" i="14"/>
  <c r="G191" i="14"/>
  <c r="I299" i="14"/>
  <c r="G299" i="14"/>
  <c r="O47" i="14"/>
  <c r="K47" i="14"/>
  <c r="O102" i="14"/>
  <c r="K102" i="14"/>
  <c r="K137" i="14"/>
  <c r="G163" i="14"/>
  <c r="I163" i="14"/>
  <c r="I204" i="14"/>
  <c r="G204" i="14"/>
  <c r="K317" i="14"/>
  <c r="M317" i="14"/>
  <c r="I19" i="14"/>
  <c r="G19" i="14"/>
  <c r="N54" i="14"/>
  <c r="O54" i="14" s="1"/>
  <c r="I85" i="14"/>
  <c r="G85" i="14"/>
  <c r="N112" i="14"/>
  <c r="O112" i="14" s="1"/>
  <c r="I144" i="14"/>
  <c r="G144" i="14"/>
  <c r="N267" i="14"/>
  <c r="G267" i="14"/>
  <c r="O19" i="14"/>
  <c r="K19" i="14"/>
  <c r="T70" i="14"/>
  <c r="O85" i="14"/>
  <c r="K85" i="14"/>
  <c r="G121" i="14"/>
  <c r="U53" i="14"/>
  <c r="I126" i="14"/>
  <c r="G126" i="14"/>
  <c r="I275" i="14"/>
  <c r="G275" i="14"/>
  <c r="I63" i="14"/>
  <c r="G63" i="14"/>
  <c r="O126" i="14"/>
  <c r="K126" i="14"/>
  <c r="I298" i="14"/>
  <c r="G298" i="14"/>
  <c r="U27" i="14"/>
  <c r="M47" i="14"/>
  <c r="T53" i="14"/>
  <c r="O63" i="14"/>
  <c r="K63" i="14"/>
  <c r="U91" i="14"/>
  <c r="M102" i="14"/>
  <c r="T106" i="14"/>
  <c r="M137" i="14"/>
  <c r="N224" i="14"/>
  <c r="G224" i="14"/>
  <c r="U106" i="14"/>
  <c r="N53" i="14"/>
  <c r="O53" i="14" s="1"/>
  <c r="N78" i="14"/>
  <c r="O78" i="14" s="1"/>
  <c r="N106" i="14"/>
  <c r="O106" i="14" s="1"/>
  <c r="K132" i="14"/>
  <c r="M132" i="14"/>
  <c r="G169" i="14"/>
  <c r="N169" i="14"/>
  <c r="O169" i="14" s="1"/>
  <c r="N254" i="14"/>
  <c r="O254" i="14" s="1"/>
  <c r="M10" i="14"/>
  <c r="I27" i="14"/>
  <c r="M40" i="14"/>
  <c r="I53" i="14"/>
  <c r="M58" i="14"/>
  <c r="I70" i="14"/>
  <c r="M84" i="14"/>
  <c r="I91" i="14"/>
  <c r="M101" i="14"/>
  <c r="I106" i="14"/>
  <c r="M121" i="14"/>
  <c r="O150" i="14"/>
  <c r="O170" i="14"/>
  <c r="G205" i="14"/>
  <c r="O224" i="14"/>
  <c r="N240" i="14"/>
  <c r="O240" i="14" s="1"/>
  <c r="I260" i="14"/>
  <c r="O267" i="14"/>
  <c r="G285" i="14"/>
  <c r="M298" i="14"/>
  <c r="G303" i="14"/>
  <c r="N317" i="14"/>
  <c r="O317" i="14" s="1"/>
  <c r="N337" i="14"/>
  <c r="O337" i="14" s="1"/>
  <c r="N339" i="14"/>
  <c r="O339" i="14" s="1"/>
  <c r="I157" i="14"/>
  <c r="G157" i="14"/>
  <c r="O163" i="14"/>
  <c r="I230" i="14"/>
  <c r="G230" i="14"/>
  <c r="O231" i="14"/>
  <c r="O247" i="14"/>
  <c r="K339" i="14"/>
  <c r="O204" i="14"/>
  <c r="O275" i="14"/>
  <c r="O298" i="14"/>
  <c r="O299" i="14"/>
  <c r="K35" i="14"/>
  <c r="K54" i="14"/>
  <c r="K78" i="14"/>
  <c r="K96" i="14"/>
  <c r="K112" i="14"/>
  <c r="O157" i="14"/>
  <c r="I179" i="14"/>
  <c r="G179" i="14"/>
  <c r="O185" i="14"/>
  <c r="U185" i="14"/>
  <c r="K198" i="14"/>
  <c r="O198" i="14"/>
  <c r="I205" i="14"/>
  <c r="O230" i="14"/>
  <c r="M260" i="14"/>
  <c r="I285" i="14"/>
  <c r="I303" i="14"/>
  <c r="I323" i="14"/>
  <c r="G323" i="14"/>
  <c r="O332" i="14"/>
  <c r="O179" i="14"/>
  <c r="G247" i="14"/>
  <c r="U260" i="14"/>
  <c r="O323" i="14"/>
  <c r="N332" i="14"/>
  <c r="M150" i="14"/>
  <c r="M170" i="14"/>
  <c r="G198" i="14"/>
  <c r="K204" i="14"/>
  <c r="M224" i="14"/>
  <c r="I231" i="14"/>
  <c r="I254" i="14"/>
  <c r="G254" i="14"/>
  <c r="O259" i="14"/>
  <c r="U259" i="14"/>
  <c r="M267" i="14"/>
  <c r="K275" i="14"/>
  <c r="K299" i="14"/>
  <c r="I338" i="14"/>
  <c r="I339" i="14"/>
  <c r="G339" i="14"/>
  <c r="I150" i="14"/>
  <c r="I170" i="14"/>
  <c r="I185" i="14"/>
  <c r="M216" i="14"/>
  <c r="I224" i="14"/>
  <c r="I267" i="14"/>
  <c r="M292" i="14"/>
  <c r="M310" i="14"/>
  <c r="I332" i="14"/>
  <c r="O338" i="14"/>
  <c r="M163" i="14"/>
  <c r="M185" i="14"/>
  <c r="M205" i="14"/>
  <c r="K216" i="14"/>
  <c r="M231" i="14"/>
  <c r="K240" i="14"/>
  <c r="M259" i="14"/>
  <c r="K260" i="14"/>
  <c r="M285" i="14"/>
  <c r="K292" i="14"/>
  <c r="M303" i="14"/>
  <c r="K310" i="14"/>
  <c r="M332" i="14"/>
  <c r="O19" i="13"/>
  <c r="K47" i="13"/>
  <c r="O47" i="13"/>
  <c r="K85" i="13"/>
  <c r="O85" i="13"/>
  <c r="I101" i="13"/>
  <c r="I121" i="13"/>
  <c r="O132" i="13"/>
  <c r="N144" i="13"/>
  <c r="O144" i="13" s="1"/>
  <c r="K163" i="13"/>
  <c r="M163" i="13"/>
  <c r="O170" i="13"/>
  <c r="M170" i="13"/>
  <c r="N216" i="13"/>
  <c r="O216" i="13" s="1"/>
  <c r="I259" i="13"/>
  <c r="U292" i="13"/>
  <c r="U310" i="13"/>
  <c r="K19" i="13"/>
  <c r="M40" i="13"/>
  <c r="K53" i="13"/>
  <c r="I126" i="13"/>
  <c r="I179" i="13"/>
  <c r="N185" i="13"/>
  <c r="O185" i="13" s="1"/>
  <c r="G260" i="13"/>
  <c r="N260" i="13"/>
  <c r="G35" i="13"/>
  <c r="N58" i="13"/>
  <c r="O58" i="13" s="1"/>
  <c r="I70" i="13"/>
  <c r="G70" i="13"/>
  <c r="N84" i="13"/>
  <c r="O84" i="13" s="1"/>
  <c r="N102" i="13"/>
  <c r="K126" i="13"/>
  <c r="O126" i="13"/>
  <c r="G137" i="13"/>
  <c r="U137" i="13"/>
  <c r="M231" i="13"/>
  <c r="N240" i="13"/>
  <c r="O240" i="13" s="1"/>
  <c r="I91" i="13"/>
  <c r="G91" i="13"/>
  <c r="I106" i="13"/>
  <c r="G106" i="13"/>
  <c r="I267" i="13"/>
  <c r="G267" i="13"/>
  <c r="G47" i="13"/>
  <c r="O91" i="13"/>
  <c r="O106" i="13"/>
  <c r="O150" i="13"/>
  <c r="M150" i="13"/>
  <c r="K10" i="13"/>
  <c r="I19" i="13"/>
  <c r="M19" i="13"/>
  <c r="I27" i="13"/>
  <c r="G27" i="13"/>
  <c r="M35" i="13"/>
  <c r="U35" i="13"/>
  <c r="G40" i="13"/>
  <c r="G54" i="13"/>
  <c r="G58" i="13"/>
  <c r="K63" i="13"/>
  <c r="O63" i="13"/>
  <c r="O70" i="13"/>
  <c r="I78" i="13"/>
  <c r="G84" i="13"/>
  <c r="M85" i="13"/>
  <c r="I102" i="13"/>
  <c r="M137" i="13"/>
  <c r="G169" i="13"/>
  <c r="K170" i="13"/>
  <c r="I185" i="13"/>
  <c r="O224" i="13"/>
  <c r="M224" i="13"/>
  <c r="K224" i="13"/>
  <c r="G299" i="13"/>
  <c r="I299" i="13"/>
  <c r="I303" i="13"/>
  <c r="M323" i="13"/>
  <c r="O27" i="13"/>
  <c r="I53" i="13"/>
  <c r="G53" i="13"/>
  <c r="U54" i="13"/>
  <c r="K102" i="13"/>
  <c r="O102" i="13"/>
  <c r="I144" i="13"/>
  <c r="K185" i="13"/>
  <c r="M185" i="13"/>
  <c r="N259" i="13"/>
  <c r="O259" i="13" s="1"/>
  <c r="O338" i="13"/>
  <c r="M338" i="13"/>
  <c r="K338" i="13"/>
  <c r="I47" i="13"/>
  <c r="O53" i="13"/>
  <c r="I85" i="13"/>
  <c r="M96" i="13"/>
  <c r="M112" i="13"/>
  <c r="I132" i="13"/>
  <c r="G132" i="13"/>
  <c r="M144" i="13"/>
  <c r="K150" i="13"/>
  <c r="I163" i="13"/>
  <c r="I191" i="13"/>
  <c r="I198" i="13"/>
  <c r="G198" i="13"/>
  <c r="M275" i="13"/>
  <c r="N292" i="13"/>
  <c r="O292" i="13" s="1"/>
  <c r="N310" i="13"/>
  <c r="O310" i="13" s="1"/>
  <c r="I317" i="13"/>
  <c r="G317" i="13"/>
  <c r="G150" i="13"/>
  <c r="G170" i="13"/>
  <c r="K216" i="13"/>
  <c r="I224" i="13"/>
  <c r="G224" i="13"/>
  <c r="M230" i="13"/>
  <c r="U230" i="13"/>
  <c r="O247" i="13"/>
  <c r="O298" i="13"/>
  <c r="G63" i="13"/>
  <c r="M70" i="13"/>
  <c r="G85" i="13"/>
  <c r="M91" i="13"/>
  <c r="G102" i="13"/>
  <c r="M106" i="13"/>
  <c r="G126" i="13"/>
  <c r="M132" i="13"/>
  <c r="G157" i="13"/>
  <c r="U157" i="13"/>
  <c r="G163" i="13"/>
  <c r="G179" i="13"/>
  <c r="U179" i="13"/>
  <c r="G185" i="13"/>
  <c r="T191" i="13"/>
  <c r="O260" i="13"/>
  <c r="U332" i="13"/>
  <c r="I338" i="13"/>
  <c r="G338" i="13"/>
  <c r="O339" i="13"/>
  <c r="K40" i="13"/>
  <c r="K58" i="13"/>
  <c r="K84" i="13"/>
  <c r="K101" i="13"/>
  <c r="K121" i="13"/>
  <c r="K144" i="13"/>
  <c r="K169" i="13"/>
  <c r="O198" i="13"/>
  <c r="I240" i="13"/>
  <c r="M259" i="13"/>
  <c r="U259" i="13"/>
  <c r="G275" i="13"/>
  <c r="N285" i="13"/>
  <c r="O285" i="13" s="1"/>
  <c r="K292" i="13"/>
  <c r="M303" i="13"/>
  <c r="U303" i="13"/>
  <c r="K310" i="13"/>
  <c r="U323" i="13"/>
  <c r="O337" i="13"/>
  <c r="I169" i="13"/>
  <c r="I204" i="13"/>
  <c r="I216" i="13"/>
  <c r="G230" i="13"/>
  <c r="N231" i="13"/>
  <c r="O231" i="13" s="1"/>
  <c r="I247" i="13"/>
  <c r="G247" i="13"/>
  <c r="U254" i="13"/>
  <c r="O267" i="13"/>
  <c r="I298" i="13"/>
  <c r="G298" i="13"/>
  <c r="U299" i="13"/>
  <c r="O317" i="13"/>
  <c r="N323" i="13"/>
  <c r="O323" i="13" s="1"/>
  <c r="K205" i="13"/>
  <c r="K231" i="13"/>
  <c r="K259" i="13"/>
  <c r="K285" i="13"/>
  <c r="K303" i="13"/>
  <c r="K332" i="13"/>
  <c r="M339" i="13"/>
  <c r="O63" i="12"/>
  <c r="O101" i="12"/>
  <c r="O19" i="12"/>
  <c r="N53" i="12"/>
  <c r="O53" i="12" s="1"/>
  <c r="M112" i="12"/>
  <c r="M121" i="12"/>
  <c r="M126" i="12"/>
  <c r="O191" i="12"/>
  <c r="T216" i="12"/>
  <c r="K231" i="12"/>
  <c r="O231" i="12"/>
  <c r="O298" i="12"/>
  <c r="K298" i="12"/>
  <c r="K285" i="12"/>
  <c r="O285" i="12"/>
  <c r="O317" i="12"/>
  <c r="K317" i="12"/>
  <c r="M10" i="12"/>
  <c r="M54" i="12"/>
  <c r="O112" i="12"/>
  <c r="N126" i="12"/>
  <c r="M132" i="12"/>
  <c r="O10" i="12"/>
  <c r="M19" i="12"/>
  <c r="O54" i="12"/>
  <c r="M58" i="12"/>
  <c r="M63" i="12"/>
  <c r="K78" i="12"/>
  <c r="O126" i="12"/>
  <c r="G10" i="12"/>
  <c r="K35" i="12"/>
  <c r="G54" i="12"/>
  <c r="N58" i="12"/>
  <c r="O58" i="12" s="1"/>
  <c r="K91" i="12"/>
  <c r="G132" i="12"/>
  <c r="N137" i="12"/>
  <c r="O137" i="12" s="1"/>
  <c r="K144" i="12"/>
  <c r="K170" i="12"/>
  <c r="T191" i="12"/>
  <c r="O224" i="12"/>
  <c r="K224" i="12"/>
  <c r="G230" i="12"/>
  <c r="T240" i="12"/>
  <c r="K259" i="12"/>
  <c r="T260" i="12"/>
  <c r="T337" i="12"/>
  <c r="K47" i="12"/>
  <c r="K96" i="12"/>
  <c r="K101" i="12"/>
  <c r="K102" i="12"/>
  <c r="T112" i="12"/>
  <c r="T121" i="12"/>
  <c r="M150" i="12"/>
  <c r="K163" i="12"/>
  <c r="M254" i="12"/>
  <c r="N259" i="12"/>
  <c r="O259" i="12" s="1"/>
  <c r="M275" i="12"/>
  <c r="N292" i="12"/>
  <c r="O292" i="12" s="1"/>
  <c r="K303" i="12"/>
  <c r="I310" i="12"/>
  <c r="G27" i="12"/>
  <c r="G70" i="12"/>
  <c r="N78" i="12"/>
  <c r="O78" i="12" s="1"/>
  <c r="N163" i="12"/>
  <c r="O163" i="12" s="1"/>
  <c r="K185" i="12"/>
  <c r="K191" i="12"/>
  <c r="N303" i="12"/>
  <c r="O303" i="12" s="1"/>
  <c r="N35" i="12"/>
  <c r="O35" i="12" s="1"/>
  <c r="M40" i="12"/>
  <c r="M96" i="12"/>
  <c r="M101" i="12"/>
  <c r="K121" i="12"/>
  <c r="N185" i="12"/>
  <c r="O185" i="12" s="1"/>
  <c r="M204" i="12"/>
  <c r="O205" i="12"/>
  <c r="O247" i="12"/>
  <c r="K247" i="12"/>
  <c r="O267" i="12"/>
  <c r="K267" i="12"/>
  <c r="M298" i="12"/>
  <c r="N310" i="12"/>
  <c r="O310" i="12" s="1"/>
  <c r="K332" i="12"/>
  <c r="O332" i="12"/>
  <c r="O338" i="12"/>
  <c r="K338" i="12"/>
  <c r="O132" i="12"/>
  <c r="T19" i="12"/>
  <c r="N40" i="12"/>
  <c r="O40" i="12" s="1"/>
  <c r="N101" i="12"/>
  <c r="N144" i="12"/>
  <c r="O144" i="12" s="1"/>
  <c r="N198" i="12"/>
  <c r="O198" i="12" s="1"/>
  <c r="N216" i="12"/>
  <c r="O216" i="12" s="1"/>
  <c r="M231" i="12"/>
  <c r="G298" i="12"/>
  <c r="T310" i="12"/>
  <c r="O27" i="11"/>
  <c r="O10" i="11"/>
  <c r="K27" i="11"/>
  <c r="O40" i="11"/>
  <c r="K53" i="11"/>
  <c r="O58" i="11"/>
  <c r="K70" i="11"/>
  <c r="O84" i="11"/>
  <c r="O85" i="11"/>
  <c r="O91" i="11"/>
  <c r="O102" i="11"/>
  <c r="O106" i="11"/>
  <c r="N112" i="11"/>
  <c r="O112" i="11" s="1"/>
  <c r="G126" i="11"/>
  <c r="M169" i="11"/>
  <c r="M170" i="11"/>
  <c r="K191" i="11"/>
  <c r="N191" i="11"/>
  <c r="O191" i="11" s="1"/>
  <c r="O198" i="11"/>
  <c r="N204" i="11"/>
  <c r="O204" i="11" s="1"/>
  <c r="N205" i="11"/>
  <c r="O205" i="11" s="1"/>
  <c r="K230" i="11"/>
  <c r="O230" i="11"/>
  <c r="N247" i="11"/>
  <c r="O247" i="11" s="1"/>
  <c r="G275" i="11"/>
  <c r="M298" i="11"/>
  <c r="N310" i="11"/>
  <c r="G323" i="11"/>
  <c r="O337" i="11"/>
  <c r="K337" i="11"/>
  <c r="N338" i="11"/>
  <c r="O338" i="11" s="1"/>
  <c r="K126" i="11"/>
  <c r="K132" i="11"/>
  <c r="U132" i="11"/>
  <c r="O157" i="11"/>
  <c r="N163" i="11"/>
  <c r="O163" i="11" s="1"/>
  <c r="G170" i="11"/>
  <c r="N224" i="11"/>
  <c r="O224" i="11" s="1"/>
  <c r="N240" i="11"/>
  <c r="O240" i="11" s="1"/>
  <c r="G259" i="11"/>
  <c r="M267" i="11"/>
  <c r="M303" i="11"/>
  <c r="M317" i="11"/>
  <c r="N332" i="11"/>
  <c r="O332" i="11" s="1"/>
  <c r="G19" i="11"/>
  <c r="M27" i="11"/>
  <c r="M163" i="11"/>
  <c r="O169" i="11"/>
  <c r="I267" i="11"/>
  <c r="U299" i="11"/>
  <c r="I303" i="11"/>
  <c r="I317" i="11"/>
  <c r="K10" i="11"/>
  <c r="G27" i="11"/>
  <c r="K40" i="11"/>
  <c r="G53" i="11"/>
  <c r="O53" i="11"/>
  <c r="K58" i="11"/>
  <c r="G70" i="11"/>
  <c r="O70" i="11"/>
  <c r="K84" i="11"/>
  <c r="K144" i="11"/>
  <c r="N150" i="11"/>
  <c r="O150" i="11" s="1"/>
  <c r="G163" i="11"/>
  <c r="G224" i="11"/>
  <c r="K240" i="11"/>
  <c r="G254" i="11"/>
  <c r="N267" i="11"/>
  <c r="O267" i="11" s="1"/>
  <c r="O292" i="11"/>
  <c r="K292" i="11"/>
  <c r="N303" i="11"/>
  <c r="O303" i="11" s="1"/>
  <c r="N317" i="11"/>
  <c r="O317" i="11" s="1"/>
  <c r="G332" i="11"/>
  <c r="G339" i="11"/>
  <c r="G47" i="11"/>
  <c r="M121" i="11"/>
  <c r="M126" i="11"/>
  <c r="G150" i="11"/>
  <c r="M216" i="11"/>
  <c r="I231" i="11"/>
  <c r="K254" i="11"/>
  <c r="O254" i="11"/>
  <c r="G267" i="11"/>
  <c r="I285" i="11"/>
  <c r="G303" i="11"/>
  <c r="G317" i="11"/>
  <c r="K339" i="11"/>
  <c r="O339" i="11"/>
  <c r="O170" i="11"/>
  <c r="M179" i="11"/>
  <c r="K275" i="11"/>
  <c r="O275" i="11"/>
  <c r="O310" i="11"/>
  <c r="K310" i="11"/>
  <c r="K323" i="11"/>
  <c r="O323" i="11"/>
  <c r="O132" i="11"/>
  <c r="I247" i="11"/>
  <c r="K299" i="11"/>
  <c r="O299" i="11"/>
  <c r="G91" i="11"/>
  <c r="M91" i="11"/>
  <c r="M96" i="11"/>
  <c r="G106" i="11"/>
  <c r="M106" i="11"/>
  <c r="M112" i="11"/>
  <c r="O121" i="11"/>
  <c r="N126" i="11"/>
  <c r="K179" i="11"/>
  <c r="M191" i="11"/>
  <c r="M204" i="11"/>
  <c r="M205" i="11"/>
  <c r="O216" i="11"/>
  <c r="G230" i="11"/>
  <c r="N231" i="11"/>
  <c r="O231" i="11" s="1"/>
  <c r="M247" i="11"/>
  <c r="O260" i="11"/>
  <c r="K260" i="11"/>
  <c r="M275" i="11"/>
  <c r="N285" i="11"/>
  <c r="O285" i="11" s="1"/>
  <c r="M310" i="11"/>
  <c r="M323" i="11"/>
  <c r="M338" i="11"/>
  <c r="O53" i="10"/>
  <c r="O70" i="10"/>
  <c r="O91" i="10"/>
  <c r="O170" i="10"/>
  <c r="O144" i="10"/>
  <c r="O27" i="10"/>
  <c r="O137" i="10"/>
  <c r="M144" i="10"/>
  <c r="O216" i="10"/>
  <c r="G19" i="10"/>
  <c r="O19" i="10"/>
  <c r="M27" i="10"/>
  <c r="G47" i="10"/>
  <c r="O47" i="10"/>
  <c r="M53" i="10"/>
  <c r="G63" i="10"/>
  <c r="O63" i="10"/>
  <c r="M70" i="10"/>
  <c r="G85" i="10"/>
  <c r="O85" i="10"/>
  <c r="M91" i="10"/>
  <c r="G106" i="10"/>
  <c r="O106" i="10"/>
  <c r="M112" i="10"/>
  <c r="G137" i="10"/>
  <c r="N144" i="10"/>
  <c r="N231" i="10"/>
  <c r="O231" i="10" s="1"/>
  <c r="U231" i="10"/>
  <c r="N259" i="10"/>
  <c r="O259" i="10" s="1"/>
  <c r="U259" i="10"/>
  <c r="O317" i="10"/>
  <c r="M19" i="10"/>
  <c r="M47" i="10"/>
  <c r="M63" i="10"/>
  <c r="M85" i="10"/>
  <c r="M106" i="10"/>
  <c r="M137" i="10"/>
  <c r="O292" i="10"/>
  <c r="O310" i="10"/>
  <c r="K101" i="10"/>
  <c r="N112" i="10"/>
  <c r="O112" i="10" s="1"/>
  <c r="K157" i="10"/>
  <c r="I170" i="10"/>
  <c r="M170" i="10"/>
  <c r="G179" i="10"/>
  <c r="M179" i="10"/>
  <c r="K191" i="10"/>
  <c r="I198" i="10"/>
  <c r="M198" i="10"/>
  <c r="M204" i="10"/>
  <c r="N267" i="10"/>
  <c r="O267" i="10" s="1"/>
  <c r="O275" i="10"/>
  <c r="N285" i="10"/>
  <c r="O285" i="10" s="1"/>
  <c r="U285" i="10"/>
  <c r="N298" i="10"/>
  <c r="O298" i="10" s="1"/>
  <c r="O299" i="10"/>
  <c r="N303" i="10"/>
  <c r="O303" i="10" s="1"/>
  <c r="U303" i="10"/>
  <c r="T332" i="10"/>
  <c r="K338" i="10"/>
  <c r="K339" i="10"/>
  <c r="K10" i="10"/>
  <c r="K40" i="10"/>
  <c r="K58" i="10"/>
  <c r="K84" i="10"/>
  <c r="M96" i="10"/>
  <c r="K102" i="10"/>
  <c r="N121" i="10"/>
  <c r="O121" i="10" s="1"/>
  <c r="K132" i="10"/>
  <c r="I150" i="10"/>
  <c r="N191" i="10"/>
  <c r="O191" i="10" s="1"/>
  <c r="N205" i="10"/>
  <c r="O205" i="10" s="1"/>
  <c r="U205" i="10"/>
  <c r="I323" i="10"/>
  <c r="N96" i="10"/>
  <c r="O96" i="10" s="1"/>
  <c r="G157" i="10"/>
  <c r="K169" i="10"/>
  <c r="N185" i="10"/>
  <c r="O185" i="10" s="1"/>
  <c r="U185" i="10"/>
  <c r="I230" i="10"/>
  <c r="I254" i="10"/>
  <c r="T285" i="10"/>
  <c r="T303" i="10"/>
  <c r="M337" i="10"/>
  <c r="T144" i="10"/>
  <c r="O157" i="10"/>
  <c r="N169" i="10"/>
  <c r="O169" i="10" s="1"/>
  <c r="T205" i="10"/>
  <c r="M240" i="10"/>
  <c r="M260" i="10"/>
  <c r="I275" i="10"/>
  <c r="I299" i="10"/>
  <c r="K323" i="10"/>
  <c r="O337" i="10"/>
  <c r="O339" i="10"/>
  <c r="O240" i="10"/>
  <c r="O260" i="10"/>
  <c r="M292" i="10"/>
  <c r="M310" i="10"/>
  <c r="M70" i="9"/>
  <c r="M106" i="9"/>
  <c r="N132" i="9"/>
  <c r="O132" i="9" s="1"/>
  <c r="U179" i="9"/>
  <c r="I198" i="9"/>
  <c r="G198" i="9"/>
  <c r="K204" i="9"/>
  <c r="M204" i="9"/>
  <c r="U230" i="9"/>
  <c r="K240" i="9"/>
  <c r="O240" i="9"/>
  <c r="M240" i="9"/>
  <c r="K292" i="9"/>
  <c r="O292" i="9"/>
  <c r="O339" i="9"/>
  <c r="K339" i="9"/>
  <c r="I47" i="9"/>
  <c r="I58" i="9"/>
  <c r="G58" i="9"/>
  <c r="O70" i="9"/>
  <c r="G78" i="9"/>
  <c r="N106" i="9"/>
  <c r="O106" i="9" s="1"/>
  <c r="O157" i="9"/>
  <c r="I163" i="9"/>
  <c r="G163" i="9"/>
  <c r="U299" i="9"/>
  <c r="K310" i="9"/>
  <c r="O310" i="9"/>
  <c r="M310" i="9"/>
  <c r="K10" i="9"/>
  <c r="O58" i="9"/>
  <c r="K85" i="9"/>
  <c r="N101" i="9"/>
  <c r="O101" i="9" s="1"/>
  <c r="M231" i="9"/>
  <c r="I285" i="9"/>
  <c r="G285" i="9"/>
  <c r="M27" i="9"/>
  <c r="O35" i="9"/>
  <c r="O54" i="9"/>
  <c r="K91" i="9"/>
  <c r="M101" i="9"/>
  <c r="I112" i="9"/>
  <c r="G112" i="9"/>
  <c r="M121" i="9"/>
  <c r="G126" i="9"/>
  <c r="O137" i="9"/>
  <c r="O144" i="9"/>
  <c r="G150" i="9"/>
  <c r="K191" i="9"/>
  <c r="O191" i="9"/>
  <c r="G260" i="9"/>
  <c r="I260" i="9"/>
  <c r="I267" i="9"/>
  <c r="G267" i="9"/>
  <c r="O10" i="9"/>
  <c r="M10" i="9"/>
  <c r="G19" i="9"/>
  <c r="U27" i="9"/>
  <c r="M53" i="9"/>
  <c r="I63" i="9"/>
  <c r="T70" i="9"/>
  <c r="U84" i="9"/>
  <c r="G96" i="9"/>
  <c r="G102" i="9"/>
  <c r="O112" i="9"/>
  <c r="I185" i="9"/>
  <c r="G185" i="9"/>
  <c r="G231" i="9"/>
  <c r="N254" i="9"/>
  <c r="K260" i="9"/>
  <c r="O260" i="9"/>
  <c r="U292" i="9"/>
  <c r="G303" i="9"/>
  <c r="U337" i="9"/>
  <c r="G27" i="9"/>
  <c r="G35" i="9"/>
  <c r="U53" i="9"/>
  <c r="I85" i="9"/>
  <c r="G85" i="9"/>
  <c r="M91" i="9"/>
  <c r="M96" i="9"/>
  <c r="G101" i="9"/>
  <c r="G137" i="9"/>
  <c r="K157" i="9"/>
  <c r="M169" i="9"/>
  <c r="O179" i="9"/>
  <c r="K179" i="9"/>
  <c r="M185" i="9"/>
  <c r="O230" i="9"/>
  <c r="K230" i="9"/>
  <c r="I259" i="9"/>
  <c r="G259" i="9"/>
  <c r="M292" i="9"/>
  <c r="G323" i="9"/>
  <c r="N323" i="9"/>
  <c r="O323" i="9" s="1"/>
  <c r="I144" i="9"/>
  <c r="G144" i="9"/>
  <c r="G191" i="9"/>
  <c r="I191" i="9"/>
  <c r="O275" i="9"/>
  <c r="K275" i="9"/>
  <c r="M19" i="9"/>
  <c r="U19" i="9"/>
  <c r="G54" i="9"/>
  <c r="U338" i="9"/>
  <c r="I40" i="9"/>
  <c r="G40" i="9"/>
  <c r="U47" i="9"/>
  <c r="K58" i="9"/>
  <c r="K63" i="9"/>
  <c r="K84" i="9"/>
  <c r="O84" i="9"/>
  <c r="N91" i="9"/>
  <c r="O91" i="9" s="1"/>
  <c r="I121" i="9"/>
  <c r="N204" i="9"/>
  <c r="O204" i="9" s="1"/>
  <c r="G205" i="9"/>
  <c r="O254" i="9"/>
  <c r="K254" i="9"/>
  <c r="M254" i="9"/>
  <c r="M259" i="9"/>
  <c r="O299" i="9"/>
  <c r="K299" i="9"/>
  <c r="I317" i="9"/>
  <c r="M338" i="9"/>
  <c r="I338" i="9"/>
  <c r="G338" i="9"/>
  <c r="O40" i="9"/>
  <c r="M78" i="9"/>
  <c r="N85" i="9"/>
  <c r="O85" i="9" s="1"/>
  <c r="K144" i="9"/>
  <c r="M157" i="9"/>
  <c r="I169" i="9"/>
  <c r="G169" i="9"/>
  <c r="O169" i="9"/>
  <c r="M170" i="9"/>
  <c r="U170" i="9"/>
  <c r="G240" i="9"/>
  <c r="I247" i="9"/>
  <c r="G247" i="9"/>
  <c r="G292" i="9"/>
  <c r="I292" i="9"/>
  <c r="K27" i="9"/>
  <c r="K53" i="9"/>
  <c r="K78" i="9"/>
  <c r="K101" i="9"/>
  <c r="K126" i="9"/>
  <c r="T132" i="9"/>
  <c r="N150" i="9"/>
  <c r="O150" i="9" s="1"/>
  <c r="N170" i="9"/>
  <c r="O170" i="9" s="1"/>
  <c r="G216" i="9"/>
  <c r="I224" i="9"/>
  <c r="M267" i="9"/>
  <c r="U267" i="9"/>
  <c r="M285" i="9"/>
  <c r="I298" i="9"/>
  <c r="I332" i="9"/>
  <c r="K337" i="9"/>
  <c r="O337" i="9"/>
  <c r="N338" i="9"/>
  <c r="O338" i="9" s="1"/>
  <c r="I205" i="9"/>
  <c r="K216" i="9"/>
  <c r="O216" i="9"/>
  <c r="M224" i="9"/>
  <c r="U224" i="9"/>
  <c r="N267" i="9"/>
  <c r="O267" i="9" s="1"/>
  <c r="M298" i="9"/>
  <c r="U298" i="9"/>
  <c r="M332" i="9"/>
  <c r="T106" i="9"/>
  <c r="T157" i="9"/>
  <c r="N224" i="9"/>
  <c r="O224" i="9" s="1"/>
  <c r="N298" i="9"/>
  <c r="O298" i="9" s="1"/>
  <c r="G310" i="9"/>
  <c r="K323" i="9"/>
  <c r="O47" i="8"/>
  <c r="O27" i="8"/>
  <c r="G58" i="8"/>
  <c r="M63" i="8"/>
  <c r="K70" i="8"/>
  <c r="G84" i="8"/>
  <c r="O84" i="8"/>
  <c r="O247" i="8"/>
  <c r="K247" i="8"/>
  <c r="N91" i="8"/>
  <c r="O91" i="8" s="1"/>
  <c r="G96" i="8"/>
  <c r="M96" i="8"/>
  <c r="K102" i="8"/>
  <c r="N102" i="8"/>
  <c r="O102" i="8" s="1"/>
  <c r="O112" i="8"/>
  <c r="N121" i="8"/>
  <c r="O121" i="8" s="1"/>
  <c r="U121" i="8"/>
  <c r="I137" i="8"/>
  <c r="N179" i="8"/>
  <c r="O179" i="8" s="1"/>
  <c r="O185" i="8"/>
  <c r="N191" i="8"/>
  <c r="O191" i="8" s="1"/>
  <c r="U191" i="8"/>
  <c r="N216" i="8"/>
  <c r="O216" i="8" s="1"/>
  <c r="U216" i="8"/>
  <c r="T240" i="8"/>
  <c r="K259" i="8"/>
  <c r="O259" i="8"/>
  <c r="T292" i="8"/>
  <c r="N310" i="8"/>
  <c r="O310" i="8" s="1"/>
  <c r="U310" i="8"/>
  <c r="N337" i="8"/>
  <c r="O337" i="8" s="1"/>
  <c r="U337" i="8"/>
  <c r="M10" i="8"/>
  <c r="M40" i="8"/>
  <c r="M58" i="8"/>
  <c r="M84" i="8"/>
  <c r="K205" i="8"/>
  <c r="O205" i="8"/>
  <c r="K303" i="8"/>
  <c r="O303" i="8"/>
  <c r="K332" i="8"/>
  <c r="O332" i="8"/>
  <c r="N10" i="8"/>
  <c r="O10" i="8" s="1"/>
  <c r="N40" i="8"/>
  <c r="O40" i="8" s="1"/>
  <c r="O150" i="8"/>
  <c r="G230" i="8"/>
  <c r="G275" i="8"/>
  <c r="M47" i="8"/>
  <c r="K53" i="8"/>
  <c r="O58" i="8"/>
  <c r="K240" i="8"/>
  <c r="O298" i="8"/>
  <c r="K298" i="8"/>
  <c r="O85" i="8"/>
  <c r="O170" i="8"/>
  <c r="O267" i="8"/>
  <c r="K267" i="8"/>
  <c r="M19" i="8"/>
  <c r="G19" i="8"/>
  <c r="M27" i="8"/>
  <c r="U27" i="8"/>
  <c r="G47" i="8"/>
  <c r="M53" i="8"/>
  <c r="G63" i="8"/>
  <c r="M70" i="8"/>
  <c r="G85" i="8"/>
  <c r="O126" i="8"/>
  <c r="O137" i="8"/>
  <c r="N144" i="8"/>
  <c r="O144" i="8" s="1"/>
  <c r="U144" i="8"/>
  <c r="O198" i="8"/>
  <c r="K198" i="8"/>
  <c r="O224" i="8"/>
  <c r="K224" i="8"/>
  <c r="O317" i="8"/>
  <c r="K317" i="8"/>
  <c r="O338" i="8"/>
  <c r="K338" i="8"/>
  <c r="K96" i="8"/>
  <c r="I106" i="8"/>
  <c r="N240" i="8"/>
  <c r="O240" i="8" s="1"/>
  <c r="N292" i="8"/>
  <c r="O292" i="8" s="1"/>
  <c r="U292" i="8"/>
  <c r="I91" i="8"/>
  <c r="N169" i="8"/>
  <c r="M205" i="8"/>
  <c r="K231" i="8"/>
  <c r="O231" i="8"/>
  <c r="N260" i="8"/>
  <c r="O260" i="8" s="1"/>
  <c r="U260" i="8"/>
  <c r="K285" i="8"/>
  <c r="O285" i="8"/>
  <c r="M303" i="8"/>
  <c r="M332" i="8"/>
  <c r="O85" i="7"/>
  <c r="O102" i="7"/>
  <c r="O63" i="7"/>
  <c r="I126" i="7"/>
  <c r="O150" i="7"/>
  <c r="N169" i="7"/>
  <c r="O169" i="7" s="1"/>
  <c r="K179" i="7"/>
  <c r="I204" i="7"/>
  <c r="G204" i="7"/>
  <c r="O205" i="7"/>
  <c r="I332" i="7"/>
  <c r="M10" i="7"/>
  <c r="M84" i="7"/>
  <c r="M101" i="7"/>
  <c r="O126" i="7"/>
  <c r="K132" i="7"/>
  <c r="N144" i="7"/>
  <c r="O144" i="7" s="1"/>
  <c r="G150" i="7"/>
  <c r="U169" i="7"/>
  <c r="M179" i="7"/>
  <c r="U185" i="7"/>
  <c r="I198" i="7"/>
  <c r="N198" i="7"/>
  <c r="O198" i="7" s="1"/>
  <c r="I303" i="7"/>
  <c r="M317" i="7"/>
  <c r="U337" i="7"/>
  <c r="M40" i="7"/>
  <c r="M58" i="7"/>
  <c r="G10" i="7"/>
  <c r="O10" i="7"/>
  <c r="M19" i="7"/>
  <c r="G40" i="7"/>
  <c r="O40" i="7"/>
  <c r="M47" i="7"/>
  <c r="G58" i="7"/>
  <c r="O58" i="7"/>
  <c r="M63" i="7"/>
  <c r="G84" i="7"/>
  <c r="O84" i="7"/>
  <c r="M85" i="7"/>
  <c r="G101" i="7"/>
  <c r="O101" i="7"/>
  <c r="M102" i="7"/>
  <c r="M106" i="7"/>
  <c r="G126" i="7"/>
  <c r="U163" i="7"/>
  <c r="I179" i="7"/>
  <c r="G179" i="7"/>
  <c r="O185" i="7"/>
  <c r="O230" i="7"/>
  <c r="O254" i="7"/>
  <c r="M285" i="7"/>
  <c r="N337" i="7"/>
  <c r="O337" i="7" s="1"/>
  <c r="G112" i="7"/>
  <c r="G137" i="7"/>
  <c r="I157" i="7"/>
  <c r="G157" i="7"/>
  <c r="U310" i="7"/>
  <c r="G19" i="7"/>
  <c r="K35" i="7"/>
  <c r="G47" i="7"/>
  <c r="K54" i="7"/>
  <c r="G63" i="7"/>
  <c r="K78" i="7"/>
  <c r="G85" i="7"/>
  <c r="K96" i="7"/>
  <c r="G102" i="7"/>
  <c r="O112" i="7"/>
  <c r="M121" i="7"/>
  <c r="I132" i="7"/>
  <c r="G132" i="7"/>
  <c r="O137" i="7"/>
  <c r="U137" i="7"/>
  <c r="O157" i="7"/>
  <c r="N163" i="7"/>
  <c r="O163" i="7" s="1"/>
  <c r="M170" i="7"/>
  <c r="K204" i="7"/>
  <c r="U216" i="7"/>
  <c r="M224" i="7"/>
  <c r="M247" i="7"/>
  <c r="O275" i="7"/>
  <c r="K299" i="7"/>
  <c r="N310" i="7"/>
  <c r="O310" i="7" s="1"/>
  <c r="N317" i="7"/>
  <c r="O317" i="7" s="1"/>
  <c r="O339" i="7"/>
  <c r="O132" i="7"/>
  <c r="M126" i="7"/>
  <c r="I150" i="7"/>
  <c r="I163" i="7"/>
  <c r="O170" i="7"/>
  <c r="M204" i="7"/>
  <c r="U205" i="7"/>
  <c r="K230" i="7"/>
  <c r="N240" i="7"/>
  <c r="O240" i="7" s="1"/>
  <c r="K254" i="7"/>
  <c r="N260" i="7"/>
  <c r="O260" i="7" s="1"/>
  <c r="I267" i="7"/>
  <c r="O267" i="7"/>
  <c r="M299" i="7"/>
  <c r="O323" i="7"/>
  <c r="T339" i="7"/>
  <c r="M137" i="7"/>
  <c r="M163" i="7"/>
  <c r="M185" i="7"/>
  <c r="M205" i="7"/>
  <c r="G230" i="7"/>
  <c r="M231" i="7"/>
  <c r="K240" i="7"/>
  <c r="G254" i="7"/>
  <c r="K260" i="7"/>
  <c r="G275" i="7"/>
  <c r="K292" i="7"/>
  <c r="G299" i="7"/>
  <c r="K310" i="7"/>
  <c r="G323" i="7"/>
  <c r="K337" i="7"/>
  <c r="G339" i="7"/>
  <c r="N91" i="6"/>
  <c r="O91" i="6" s="1"/>
  <c r="O96" i="6"/>
  <c r="M121" i="6"/>
  <c r="G254" i="6"/>
  <c r="I254" i="6"/>
  <c r="K317" i="6"/>
  <c r="M317" i="6"/>
  <c r="G35" i="6"/>
  <c r="M40" i="6"/>
  <c r="M54" i="6"/>
  <c r="M58" i="6"/>
  <c r="K84" i="6"/>
  <c r="M112" i="6"/>
  <c r="I121" i="6"/>
  <c r="G121" i="6"/>
  <c r="N126" i="6"/>
  <c r="O126" i="6" s="1"/>
  <c r="T126" i="6"/>
  <c r="N150" i="6"/>
  <c r="O150" i="6" s="1"/>
  <c r="K260" i="6"/>
  <c r="M260" i="6"/>
  <c r="M35" i="6"/>
  <c r="O78" i="6"/>
  <c r="N132" i="6"/>
  <c r="O132" i="6" s="1"/>
  <c r="N157" i="6"/>
  <c r="O157" i="6" s="1"/>
  <c r="K198" i="6"/>
  <c r="M198" i="6"/>
  <c r="O323" i="6"/>
  <c r="K323" i="6"/>
  <c r="M323" i="6"/>
  <c r="I40" i="6"/>
  <c r="G40" i="6"/>
  <c r="I58" i="6"/>
  <c r="G58" i="6"/>
  <c r="O54" i="6"/>
  <c r="O112" i="6"/>
  <c r="G205" i="6"/>
  <c r="G231" i="6"/>
  <c r="G299" i="6"/>
  <c r="I299" i="6"/>
  <c r="I84" i="6"/>
  <c r="G84" i="6"/>
  <c r="K150" i="6"/>
  <c r="O299" i="6"/>
  <c r="K299" i="6"/>
  <c r="I10" i="6"/>
  <c r="G10" i="6"/>
  <c r="N19" i="6"/>
  <c r="O19" i="6" s="1"/>
  <c r="T19" i="6"/>
  <c r="N70" i="6"/>
  <c r="O70" i="6" s="1"/>
  <c r="M96" i="6"/>
  <c r="I101" i="6"/>
  <c r="G101" i="6"/>
  <c r="N102" i="6"/>
  <c r="O102" i="6" s="1"/>
  <c r="T102" i="6"/>
  <c r="K121" i="6"/>
  <c r="M137" i="6"/>
  <c r="K137" i="6"/>
  <c r="K144" i="6"/>
  <c r="M144" i="6"/>
  <c r="K224" i="6"/>
  <c r="M224" i="6"/>
  <c r="O317" i="6"/>
  <c r="O10" i="6"/>
  <c r="O35" i="6"/>
  <c r="K40" i="6"/>
  <c r="K58" i="6"/>
  <c r="O101" i="6"/>
  <c r="U126" i="6"/>
  <c r="K157" i="6"/>
  <c r="U157" i="6"/>
  <c r="O204" i="6"/>
  <c r="K204" i="6"/>
  <c r="M204" i="6"/>
  <c r="O230" i="6"/>
  <c r="K230" i="6"/>
  <c r="M230" i="6"/>
  <c r="K298" i="6"/>
  <c r="O298" i="6"/>
  <c r="G150" i="6"/>
  <c r="N169" i="6"/>
  <c r="O169" i="6" s="1"/>
  <c r="O170" i="6"/>
  <c r="N191" i="6"/>
  <c r="N216" i="6"/>
  <c r="N240" i="6"/>
  <c r="O240" i="6" s="1"/>
  <c r="K247" i="6"/>
  <c r="K254" i="6"/>
  <c r="O267" i="6"/>
  <c r="N275" i="6"/>
  <c r="O275" i="6" s="1"/>
  <c r="G285" i="6"/>
  <c r="U285" i="6"/>
  <c r="N310" i="6"/>
  <c r="G338" i="6"/>
  <c r="M19" i="6"/>
  <c r="M47" i="6"/>
  <c r="K53" i="6"/>
  <c r="K70" i="6"/>
  <c r="K91" i="6"/>
  <c r="K106" i="6"/>
  <c r="K132" i="6"/>
  <c r="I150" i="6"/>
  <c r="K163" i="6"/>
  <c r="K185" i="6"/>
  <c r="U267" i="6"/>
  <c r="O292" i="6"/>
  <c r="T317" i="6"/>
  <c r="M337" i="6"/>
  <c r="K267" i="6"/>
  <c r="I170" i="6"/>
  <c r="M216" i="6"/>
  <c r="M240" i="6"/>
  <c r="T259" i="6"/>
  <c r="T298" i="6"/>
  <c r="M310" i="6"/>
  <c r="O339" i="6"/>
  <c r="K169" i="6"/>
  <c r="O179" i="6"/>
  <c r="K191" i="6"/>
  <c r="O191" i="6"/>
  <c r="O216" i="6"/>
  <c r="O310" i="6"/>
  <c r="N337" i="6"/>
  <c r="O337" i="6" s="1"/>
  <c r="I102" i="5"/>
  <c r="G102" i="5"/>
  <c r="G58" i="5"/>
  <c r="O84" i="5"/>
  <c r="O63" i="5"/>
  <c r="T70" i="5"/>
  <c r="M84" i="5"/>
  <c r="I85" i="5"/>
  <c r="G85" i="5"/>
  <c r="M102" i="5"/>
  <c r="O106" i="5"/>
  <c r="N163" i="5"/>
  <c r="O163" i="5" s="1"/>
  <c r="N240" i="5"/>
  <c r="O240" i="5" s="1"/>
  <c r="O247" i="5"/>
  <c r="T254" i="5"/>
  <c r="M260" i="5"/>
  <c r="I267" i="5"/>
  <c r="G267" i="5"/>
  <c r="M298" i="5"/>
  <c r="O299" i="5"/>
  <c r="K27" i="5"/>
  <c r="I126" i="5"/>
  <c r="G126" i="5"/>
  <c r="K204" i="5"/>
  <c r="O260" i="5"/>
  <c r="I317" i="5"/>
  <c r="G317" i="5"/>
  <c r="K53" i="5"/>
  <c r="O101" i="5"/>
  <c r="I150" i="5"/>
  <c r="G150" i="5"/>
  <c r="K230" i="5"/>
  <c r="O292" i="5"/>
  <c r="I338" i="5"/>
  <c r="G338" i="5"/>
  <c r="M19" i="5"/>
  <c r="K63" i="5"/>
  <c r="K70" i="5"/>
  <c r="N78" i="5"/>
  <c r="O78" i="5" s="1"/>
  <c r="O121" i="5"/>
  <c r="O150" i="5"/>
  <c r="T157" i="5"/>
  <c r="M169" i="5"/>
  <c r="I170" i="5"/>
  <c r="G170" i="5"/>
  <c r="N179" i="5"/>
  <c r="O179" i="5" s="1"/>
  <c r="M198" i="5"/>
  <c r="K247" i="5"/>
  <c r="K254" i="5"/>
  <c r="N259" i="5"/>
  <c r="O259" i="5" s="1"/>
  <c r="O310" i="5"/>
  <c r="O338" i="5"/>
  <c r="T339" i="5"/>
  <c r="I298" i="5"/>
  <c r="G298" i="5"/>
  <c r="M10" i="5"/>
  <c r="I19" i="5"/>
  <c r="G19" i="5"/>
  <c r="N27" i="5"/>
  <c r="O27" i="5" s="1"/>
  <c r="O53" i="5"/>
  <c r="K85" i="5"/>
  <c r="N169" i="5"/>
  <c r="O169" i="5" s="1"/>
  <c r="O170" i="5"/>
  <c r="T179" i="5"/>
  <c r="M191" i="5"/>
  <c r="I198" i="5"/>
  <c r="G198" i="5"/>
  <c r="N204" i="5"/>
  <c r="O204" i="5" s="1"/>
  <c r="K267" i="5"/>
  <c r="I47" i="5"/>
  <c r="G47" i="5"/>
  <c r="N53" i="5"/>
  <c r="K102" i="5"/>
  <c r="I224" i="5"/>
  <c r="G224" i="5"/>
  <c r="N230" i="5"/>
  <c r="O230" i="5" s="1"/>
  <c r="K298" i="5"/>
  <c r="O10" i="5"/>
  <c r="O47" i="5"/>
  <c r="T53" i="5"/>
  <c r="M58" i="5"/>
  <c r="I63" i="5"/>
  <c r="G63" i="5"/>
  <c r="N70" i="5"/>
  <c r="O70" i="5" s="1"/>
  <c r="M85" i="5"/>
  <c r="O91" i="5"/>
  <c r="K126" i="5"/>
  <c r="K132" i="5"/>
  <c r="N137" i="5"/>
  <c r="O137" i="5" s="1"/>
  <c r="O191" i="5"/>
  <c r="O224" i="5"/>
  <c r="T230" i="5"/>
  <c r="M240" i="5"/>
  <c r="I247" i="5"/>
  <c r="G247" i="5"/>
  <c r="N254" i="5"/>
  <c r="O254" i="5" s="1"/>
  <c r="M267" i="5"/>
  <c r="O275" i="5"/>
  <c r="K317" i="5"/>
  <c r="K323" i="5"/>
  <c r="N332" i="5"/>
  <c r="O332" i="5" s="1"/>
  <c r="M339" i="5"/>
  <c r="M27" i="5"/>
  <c r="M53" i="5"/>
  <c r="M70" i="5"/>
  <c r="M91" i="5"/>
  <c r="M106" i="5"/>
  <c r="M132" i="5"/>
  <c r="M157" i="5"/>
  <c r="M179" i="5"/>
  <c r="M204" i="5"/>
  <c r="M230" i="5"/>
  <c r="M254" i="5"/>
  <c r="M275" i="5"/>
  <c r="M299" i="5"/>
  <c r="M323" i="5"/>
  <c r="O53" i="4"/>
  <c r="U96" i="4"/>
  <c r="K96" i="4"/>
  <c r="O27" i="4"/>
  <c r="K85" i="4"/>
  <c r="K275" i="4"/>
  <c r="M275" i="4"/>
  <c r="N10" i="4"/>
  <c r="O10" i="4" s="1"/>
  <c r="G70" i="4"/>
  <c r="I70" i="4"/>
  <c r="N78" i="4"/>
  <c r="O78" i="4" s="1"/>
  <c r="N84" i="4"/>
  <c r="O84" i="4" s="1"/>
  <c r="M85" i="4"/>
  <c r="O91" i="4"/>
  <c r="N101" i="4"/>
  <c r="O101" i="4" s="1"/>
  <c r="G53" i="4"/>
  <c r="I53" i="4"/>
  <c r="N54" i="4"/>
  <c r="O54" i="4" s="1"/>
  <c r="O70" i="4"/>
  <c r="N85" i="4"/>
  <c r="O85" i="4" s="1"/>
  <c r="I96" i="4"/>
  <c r="G106" i="4"/>
  <c r="I106" i="4"/>
  <c r="O144" i="4"/>
  <c r="K144" i="4"/>
  <c r="O185" i="4"/>
  <c r="M185" i="4"/>
  <c r="G231" i="4"/>
  <c r="O260" i="4"/>
  <c r="K260" i="4"/>
  <c r="O275" i="4"/>
  <c r="G285" i="4"/>
  <c r="U317" i="4"/>
  <c r="K317" i="4"/>
  <c r="O102" i="4"/>
  <c r="K102" i="4"/>
  <c r="K157" i="4"/>
  <c r="M157" i="4"/>
  <c r="G163" i="4"/>
  <c r="N163" i="4"/>
  <c r="O163" i="4" s="1"/>
  <c r="O216" i="4"/>
  <c r="K216" i="4"/>
  <c r="G224" i="4"/>
  <c r="I267" i="4"/>
  <c r="G267" i="4"/>
  <c r="U78" i="4"/>
  <c r="K78" i="4"/>
  <c r="K230" i="4"/>
  <c r="M230" i="4"/>
  <c r="U54" i="4"/>
  <c r="K54" i="4"/>
  <c r="O63" i="4"/>
  <c r="K63" i="4"/>
  <c r="O137" i="4"/>
  <c r="K137" i="4"/>
  <c r="G170" i="4"/>
  <c r="I170" i="4"/>
  <c r="G216" i="4"/>
  <c r="I216" i="4"/>
  <c r="K259" i="4"/>
  <c r="O259" i="4"/>
  <c r="G337" i="4"/>
  <c r="I337" i="4"/>
  <c r="M10" i="4"/>
  <c r="O19" i="4"/>
  <c r="O47" i="4"/>
  <c r="K47" i="4"/>
  <c r="I27" i="4"/>
  <c r="N40" i="4"/>
  <c r="O40" i="4" s="1"/>
  <c r="U84" i="4"/>
  <c r="M96" i="4"/>
  <c r="K126" i="4"/>
  <c r="M144" i="4"/>
  <c r="M150" i="4"/>
  <c r="N157" i="4"/>
  <c r="O157" i="4" s="1"/>
  <c r="K185" i="4"/>
  <c r="M260" i="4"/>
  <c r="M267" i="4"/>
  <c r="K10" i="4"/>
  <c r="T19" i="4"/>
  <c r="M78" i="4"/>
  <c r="K84" i="4"/>
  <c r="G91" i="4"/>
  <c r="I91" i="4"/>
  <c r="N96" i="4"/>
  <c r="O96" i="4" s="1"/>
  <c r="N126" i="4"/>
  <c r="O126" i="4" s="1"/>
  <c r="M179" i="4"/>
  <c r="O191" i="4"/>
  <c r="M191" i="4"/>
  <c r="K112" i="4"/>
  <c r="G144" i="4"/>
  <c r="I144" i="4"/>
  <c r="G169" i="4"/>
  <c r="I169" i="4"/>
  <c r="K205" i="4"/>
  <c r="O205" i="4"/>
  <c r="G260" i="4"/>
  <c r="I260" i="4"/>
  <c r="I338" i="4"/>
  <c r="G338" i="4"/>
  <c r="M58" i="4"/>
  <c r="M84" i="4"/>
  <c r="M101" i="4"/>
  <c r="M126" i="4"/>
  <c r="K150" i="4"/>
  <c r="T185" i="4"/>
  <c r="I198" i="4"/>
  <c r="K224" i="4"/>
  <c r="O240" i="4"/>
  <c r="M247" i="4"/>
  <c r="N254" i="4"/>
  <c r="K267" i="4"/>
  <c r="O292" i="4"/>
  <c r="M298" i="4"/>
  <c r="N299" i="4"/>
  <c r="O299" i="4" s="1"/>
  <c r="I310" i="4"/>
  <c r="M27" i="4"/>
  <c r="M53" i="4"/>
  <c r="M70" i="4"/>
  <c r="M91" i="4"/>
  <c r="N150" i="4"/>
  <c r="O150" i="4" s="1"/>
  <c r="O169" i="4"/>
  <c r="M170" i="4"/>
  <c r="N179" i="4"/>
  <c r="O179" i="4" s="1"/>
  <c r="O204" i="4"/>
  <c r="N332" i="4"/>
  <c r="O332" i="4" s="1"/>
  <c r="O337" i="4"/>
  <c r="M338" i="4"/>
  <c r="K323" i="4"/>
  <c r="O323" i="4"/>
  <c r="N198" i="4"/>
  <c r="O198" i="4" s="1"/>
  <c r="N303" i="4"/>
  <c r="O303" i="4" s="1"/>
  <c r="O310" i="4"/>
  <c r="M317" i="4"/>
  <c r="N323" i="4"/>
  <c r="T137" i="4"/>
  <c r="T205" i="4"/>
  <c r="N317" i="4"/>
  <c r="O317" i="4" s="1"/>
  <c r="G240" i="4"/>
  <c r="K254" i="4"/>
  <c r="O254" i="4"/>
  <c r="G292" i="4"/>
  <c r="K299" i="4"/>
  <c r="O10" i="3"/>
  <c r="O40" i="3"/>
  <c r="O112" i="3"/>
  <c r="O310" i="3"/>
  <c r="K310" i="3"/>
  <c r="G35" i="3"/>
  <c r="U121" i="3"/>
  <c r="I10" i="3"/>
  <c r="G19" i="3"/>
  <c r="O19" i="3"/>
  <c r="K35" i="3"/>
  <c r="I40" i="3"/>
  <c r="G47" i="3"/>
  <c r="O47" i="3"/>
  <c r="K54" i="3"/>
  <c r="I58" i="3"/>
  <c r="G63" i="3"/>
  <c r="O63" i="3"/>
  <c r="K78" i="3"/>
  <c r="I84" i="3"/>
  <c r="G85" i="3"/>
  <c r="O85" i="3"/>
  <c r="K96" i="3"/>
  <c r="I101" i="3"/>
  <c r="G102" i="3"/>
  <c r="O102" i="3"/>
  <c r="N150" i="3"/>
  <c r="O150" i="3" s="1"/>
  <c r="U150" i="3"/>
  <c r="I169" i="3"/>
  <c r="N185" i="3"/>
  <c r="O185" i="3" s="1"/>
  <c r="G191" i="3"/>
  <c r="M191" i="3"/>
  <c r="K204" i="3"/>
  <c r="N204" i="3"/>
  <c r="O204" i="3" s="1"/>
  <c r="N205" i="3"/>
  <c r="O205" i="3" s="1"/>
  <c r="G216" i="3"/>
  <c r="N230" i="3"/>
  <c r="O230" i="3" s="1"/>
  <c r="K254" i="3"/>
  <c r="T267" i="3"/>
  <c r="K323" i="3"/>
  <c r="O323" i="3"/>
  <c r="N27" i="3"/>
  <c r="O27" i="3" s="1"/>
  <c r="N53" i="3"/>
  <c r="O53" i="3" s="1"/>
  <c r="N70" i="3"/>
  <c r="O70" i="3" s="1"/>
  <c r="N91" i="3"/>
  <c r="O91" i="3" s="1"/>
  <c r="N106" i="3"/>
  <c r="O106" i="3" s="1"/>
  <c r="I170" i="3"/>
  <c r="O216" i="3"/>
  <c r="K216" i="3"/>
  <c r="K230" i="3"/>
  <c r="G260" i="3"/>
  <c r="M310" i="3"/>
  <c r="K10" i="3"/>
  <c r="K40" i="3"/>
  <c r="K58" i="3"/>
  <c r="K84" i="3"/>
  <c r="K101" i="3"/>
  <c r="I157" i="3"/>
  <c r="U179" i="3"/>
  <c r="N198" i="3"/>
  <c r="O198" i="3" s="1"/>
  <c r="N259" i="3"/>
  <c r="O259" i="3" s="1"/>
  <c r="O260" i="3"/>
  <c r="K260" i="3"/>
  <c r="N275" i="3"/>
  <c r="U169" i="3"/>
  <c r="K275" i="3"/>
  <c r="O275" i="3"/>
  <c r="M10" i="3"/>
  <c r="M40" i="3"/>
  <c r="U40" i="3"/>
  <c r="G54" i="3"/>
  <c r="M58" i="3"/>
  <c r="G78" i="3"/>
  <c r="M84" i="3"/>
  <c r="U84" i="3"/>
  <c r="G96" i="3"/>
  <c r="M101" i="3"/>
  <c r="K144" i="3"/>
  <c r="K179" i="3"/>
  <c r="G247" i="3"/>
  <c r="I112" i="3"/>
  <c r="O169" i="3"/>
  <c r="M170" i="3"/>
  <c r="O179" i="3"/>
  <c r="I260" i="3"/>
  <c r="I267" i="3"/>
  <c r="K157" i="3"/>
  <c r="G163" i="3"/>
  <c r="N170" i="3"/>
  <c r="O170" i="3" s="1"/>
  <c r="U170" i="3"/>
  <c r="K191" i="3"/>
  <c r="I231" i="3"/>
  <c r="O240" i="3"/>
  <c r="K240" i="3"/>
  <c r="U267" i="3"/>
  <c r="K292" i="3"/>
  <c r="G299" i="3"/>
  <c r="G303" i="3"/>
  <c r="I310" i="3"/>
  <c r="M323" i="3"/>
  <c r="K339" i="3"/>
  <c r="O339" i="3"/>
  <c r="I137" i="3"/>
  <c r="O121" i="3"/>
  <c r="M126" i="3"/>
  <c r="K132" i="3"/>
  <c r="O144" i="3"/>
  <c r="M150" i="3"/>
  <c r="O157" i="3"/>
  <c r="I185" i="3"/>
  <c r="I205" i="3"/>
  <c r="M216" i="3"/>
  <c r="M230" i="3"/>
  <c r="M231" i="3"/>
  <c r="N254" i="3"/>
  <c r="O254" i="3" s="1"/>
  <c r="N267" i="3"/>
  <c r="O267" i="3" s="1"/>
  <c r="M285" i="3"/>
  <c r="N292" i="3"/>
  <c r="O292" i="3" s="1"/>
  <c r="K299" i="3"/>
  <c r="O299" i="3"/>
  <c r="G323" i="3"/>
  <c r="M332" i="3"/>
  <c r="N337" i="3"/>
  <c r="O337" i="3" s="1"/>
  <c r="K337" i="3"/>
  <c r="M337" i="3"/>
  <c r="K150" i="2"/>
  <c r="N150" i="2"/>
  <c r="O150" i="2" s="1"/>
  <c r="I63" i="2"/>
  <c r="G63" i="2"/>
  <c r="U70" i="2"/>
  <c r="M126" i="2"/>
  <c r="K10" i="2"/>
  <c r="O10" i="2"/>
  <c r="M47" i="2"/>
  <c r="G58" i="2"/>
  <c r="I58" i="2"/>
  <c r="U101" i="2"/>
  <c r="N106" i="2"/>
  <c r="O106" i="2" s="1"/>
  <c r="K137" i="2"/>
  <c r="G170" i="2"/>
  <c r="G40" i="2"/>
  <c r="I40" i="2"/>
  <c r="I70" i="2"/>
  <c r="G70" i="2"/>
  <c r="N185" i="2"/>
  <c r="U185" i="2"/>
  <c r="K185" i="2"/>
  <c r="K224" i="2"/>
  <c r="O224" i="2"/>
  <c r="M224" i="2"/>
  <c r="I19" i="2"/>
  <c r="G19" i="2"/>
  <c r="I96" i="2"/>
  <c r="G96" i="2"/>
  <c r="K78" i="2"/>
  <c r="M112" i="2"/>
  <c r="K112" i="2"/>
  <c r="I126" i="2"/>
  <c r="G126" i="2"/>
  <c r="I10" i="2"/>
  <c r="G10" i="2"/>
  <c r="I47" i="2"/>
  <c r="G47" i="2"/>
  <c r="U27" i="2"/>
  <c r="K84" i="2"/>
  <c r="U84" i="2"/>
  <c r="N191" i="2"/>
  <c r="O191" i="2" s="1"/>
  <c r="K191" i="2"/>
  <c r="G259" i="2"/>
  <c r="I259" i="2"/>
  <c r="K54" i="2"/>
  <c r="O54" i="2"/>
  <c r="O121" i="2"/>
  <c r="K121" i="2"/>
  <c r="K132" i="2"/>
  <c r="O132" i="2"/>
  <c r="N144" i="2"/>
  <c r="K144" i="2"/>
  <c r="O40" i="2"/>
  <c r="K40" i="2"/>
  <c r="I53" i="2"/>
  <c r="G53" i="2"/>
  <c r="K63" i="2"/>
  <c r="O27" i="2"/>
  <c r="M53" i="2"/>
  <c r="I54" i="2"/>
  <c r="G54" i="2"/>
  <c r="O78" i="2"/>
  <c r="T78" i="2"/>
  <c r="N85" i="2"/>
  <c r="O85" i="2" s="1"/>
  <c r="G121" i="2"/>
  <c r="I121" i="2"/>
  <c r="I132" i="2"/>
  <c r="G132" i="2"/>
  <c r="O259" i="2"/>
  <c r="K259" i="2"/>
  <c r="M259" i="2"/>
  <c r="M198" i="2"/>
  <c r="K204" i="2"/>
  <c r="M204" i="2"/>
  <c r="I216" i="2"/>
  <c r="G216" i="2"/>
  <c r="I254" i="2"/>
  <c r="G254" i="2"/>
  <c r="I267" i="2"/>
  <c r="G267" i="2"/>
  <c r="U299" i="2"/>
  <c r="I323" i="2"/>
  <c r="G323" i="2"/>
  <c r="M150" i="2"/>
  <c r="O163" i="2"/>
  <c r="K163" i="2"/>
  <c r="M163" i="2"/>
  <c r="K267" i="2"/>
  <c r="O267" i="2"/>
  <c r="U338" i="2"/>
  <c r="I78" i="2"/>
  <c r="M78" i="2"/>
  <c r="O101" i="2"/>
  <c r="M102" i="2"/>
  <c r="K106" i="2"/>
  <c r="U150" i="2"/>
  <c r="I240" i="2"/>
  <c r="I310" i="2"/>
  <c r="U332" i="2"/>
  <c r="K337" i="2"/>
  <c r="M338" i="2"/>
  <c r="M19" i="2"/>
  <c r="O58" i="2"/>
  <c r="M63" i="2"/>
  <c r="K70" i="2"/>
  <c r="M27" i="2"/>
  <c r="U63" i="2"/>
  <c r="G137" i="2"/>
  <c r="I137" i="2"/>
  <c r="M144" i="2"/>
  <c r="U144" i="2"/>
  <c r="G150" i="2"/>
  <c r="N157" i="2"/>
  <c r="O157" i="2" s="1"/>
  <c r="I260" i="2"/>
  <c r="G260" i="2"/>
  <c r="O84" i="2"/>
  <c r="M85" i="2"/>
  <c r="K91" i="2"/>
  <c r="U102" i="2"/>
  <c r="O137" i="2"/>
  <c r="G157" i="2"/>
  <c r="I179" i="2"/>
  <c r="G179" i="2"/>
  <c r="O185" i="2"/>
  <c r="M185" i="2"/>
  <c r="G205" i="2"/>
  <c r="I205" i="2"/>
  <c r="M260" i="2"/>
  <c r="N292" i="2"/>
  <c r="O292" i="2" s="1"/>
  <c r="N310" i="2"/>
  <c r="O310" i="2" s="1"/>
  <c r="G78" i="2"/>
  <c r="I101" i="2"/>
  <c r="I112" i="2"/>
  <c r="T157" i="2"/>
  <c r="K170" i="2"/>
  <c r="M170" i="2"/>
  <c r="O170" i="2"/>
  <c r="O205" i="2"/>
  <c r="K205" i="2"/>
  <c r="I224" i="2"/>
  <c r="G224" i="2"/>
  <c r="N231" i="2"/>
  <c r="O231" i="2" s="1"/>
  <c r="K275" i="2"/>
  <c r="U285" i="2"/>
  <c r="N299" i="2"/>
  <c r="O299" i="2" s="1"/>
  <c r="N303" i="2"/>
  <c r="O303" i="2" s="1"/>
  <c r="G310" i="2"/>
  <c r="O144" i="2"/>
  <c r="G163" i="2"/>
  <c r="I185" i="2"/>
  <c r="I204" i="2"/>
  <c r="O247" i="2"/>
  <c r="U292" i="2"/>
  <c r="M310" i="2"/>
  <c r="K317" i="2"/>
  <c r="I332" i="2"/>
  <c r="U216" i="2"/>
  <c r="K231" i="2"/>
  <c r="M275" i="2"/>
  <c r="K299" i="2"/>
  <c r="K198" i="2"/>
  <c r="I230" i="2"/>
  <c r="O332" i="2"/>
  <c r="K338" i="2"/>
  <c r="I339" i="2"/>
  <c r="O198" i="2"/>
  <c r="M247" i="2"/>
  <c r="O285" i="2"/>
  <c r="M292" i="2"/>
  <c r="K298" i="2"/>
  <c r="I299" i="2"/>
  <c r="O338" i="2"/>
  <c r="M339" i="2"/>
  <c r="U191" i="2"/>
  <c r="G303" i="2"/>
  <c r="U337" i="2"/>
  <c r="U339" i="2"/>
  <c r="M54" i="1"/>
  <c r="M58" i="1"/>
  <c r="G84" i="1"/>
  <c r="T91" i="1"/>
  <c r="N112" i="1"/>
  <c r="O112" i="1" s="1"/>
  <c r="O126" i="1"/>
  <c r="M126" i="1"/>
  <c r="T150" i="1"/>
  <c r="K170" i="1"/>
  <c r="O231" i="1"/>
  <c r="N259" i="1"/>
  <c r="O259" i="1" s="1"/>
  <c r="O260" i="1"/>
  <c r="K338" i="1"/>
  <c r="U126" i="1"/>
  <c r="G35" i="1"/>
  <c r="U63" i="1"/>
  <c r="O84" i="1"/>
  <c r="M85" i="1"/>
  <c r="O137" i="1"/>
  <c r="G240" i="1"/>
  <c r="I240" i="1"/>
  <c r="O10" i="1"/>
  <c r="M19" i="1"/>
  <c r="O78" i="1"/>
  <c r="G185" i="1"/>
  <c r="O205" i="1"/>
  <c r="G260" i="1"/>
  <c r="I260" i="1"/>
  <c r="K317" i="1"/>
  <c r="G10" i="1"/>
  <c r="U47" i="1"/>
  <c r="M63" i="1"/>
  <c r="N126" i="1"/>
  <c r="K191" i="1"/>
  <c r="G292" i="1"/>
  <c r="I292" i="1"/>
  <c r="N298" i="1"/>
  <c r="O54" i="1"/>
  <c r="N63" i="1"/>
  <c r="O63" i="1" s="1"/>
  <c r="G121" i="1"/>
  <c r="K144" i="1"/>
  <c r="M170" i="1"/>
  <c r="O170" i="1"/>
  <c r="K216" i="1"/>
  <c r="K224" i="1"/>
  <c r="G310" i="1"/>
  <c r="I310" i="1"/>
  <c r="N317" i="1"/>
  <c r="O317" i="1" s="1"/>
  <c r="N106" i="1"/>
  <c r="O106" i="1" s="1"/>
  <c r="N170" i="1"/>
  <c r="K240" i="1"/>
  <c r="N254" i="1"/>
  <c r="O254" i="1" s="1"/>
  <c r="G337" i="1"/>
  <c r="I337" i="1"/>
  <c r="N338" i="1"/>
  <c r="G58" i="1"/>
  <c r="M102" i="1"/>
  <c r="O163" i="1"/>
  <c r="K247" i="1"/>
  <c r="O285" i="1"/>
  <c r="O47" i="1"/>
  <c r="M47" i="1"/>
  <c r="N53" i="1"/>
  <c r="O53" i="1" s="1"/>
  <c r="T63" i="1"/>
  <c r="K85" i="1"/>
  <c r="O96" i="1"/>
  <c r="N102" i="1"/>
  <c r="O102" i="1" s="1"/>
  <c r="M137" i="1"/>
  <c r="M144" i="1"/>
  <c r="G169" i="1"/>
  <c r="T170" i="1"/>
  <c r="M185" i="1"/>
  <c r="G191" i="1"/>
  <c r="I191" i="1"/>
  <c r="N198" i="1"/>
  <c r="O198" i="1" s="1"/>
  <c r="M216" i="1"/>
  <c r="K260" i="1"/>
  <c r="K267" i="1"/>
  <c r="O303" i="1"/>
  <c r="O337" i="1"/>
  <c r="T338" i="1"/>
  <c r="O150" i="1"/>
  <c r="M150" i="1"/>
  <c r="O191" i="1"/>
  <c r="T198" i="1"/>
  <c r="M205" i="1"/>
  <c r="G216" i="1"/>
  <c r="I216" i="1"/>
  <c r="O224" i="1"/>
  <c r="O247" i="1"/>
  <c r="O298" i="1"/>
  <c r="O338" i="1"/>
  <c r="M198" i="1"/>
</calcChain>
</file>

<file path=xl/sharedStrings.xml><?xml version="1.0" encoding="utf-8"?>
<sst xmlns="http://schemas.openxmlformats.org/spreadsheetml/2006/main" count="16336" uniqueCount="619">
  <si>
    <t/>
  </si>
  <si>
    <t>Figures Finalised as at 2024/04/26</t>
  </si>
  <si>
    <t>STATEMENT OF OPERATING EXPENDITURE FOR THE 3rd Quarter Ended 31 March 2024</t>
  </si>
  <si>
    <t>Executive and council</t>
  </si>
  <si>
    <t>Budget</t>
  </si>
  <si>
    <t>First Quarter 2023/24</t>
  </si>
  <si>
    <t>Second Quarter 2023/24</t>
  </si>
  <si>
    <t>Third Quarter 2023/24</t>
  </si>
  <si>
    <t>Fourth Quarter 2023/24</t>
  </si>
  <si>
    <t>Year to date: 31 March 2024</t>
  </si>
  <si>
    <t>Third Quarter 2022/23</t>
  </si>
  <si>
    <t>R thousands</t>
  </si>
  <si>
    <t>Code</t>
  </si>
  <si>
    <t>Main app</t>
  </si>
  <si>
    <t>Adjusted Budget</t>
  </si>
  <si>
    <t>Actual Expenditure</t>
  </si>
  <si>
    <t>1st Q as % of Main app</t>
  </si>
  <si>
    <t>2nd Q as % of Main app</t>
  </si>
  <si>
    <t>3rd Q as % of adj budget</t>
  </si>
  <si>
    <t>4th Q as % of adj budget</t>
  </si>
  <si>
    <t>Total Expenditure as % of adj budget</t>
  </si>
  <si>
    <t>Q3 of 2022/23 to Q3 of 2023/24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</si>
  <si>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</si>
  <si>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</si>
  <si>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</si>
  <si>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</si>
  <si>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</si>
  <si>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</si>
  <si>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</si>
  <si>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</si>
  <si>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</si>
  <si>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</si>
  <si>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</si>
  <si>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</si>
  <si>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</si>
  <si>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</si>
  <si>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</si>
  <si>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</si>
  <si>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</si>
  <si>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</si>
  <si>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</si>
  <si>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</si>
  <si>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</si>
  <si>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</si>
  <si>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</si>
  <si>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</si>
  <si>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</si>
  <si>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</si>
  <si>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</si>
  <si>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</si>
  <si>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</si>
  <si>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</si>
  <si>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</si>
  <si>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</si>
  <si>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</si>
  <si>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</si>
  <si>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</si>
  <si>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</si>
  <si>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</si>
  <si>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</si>
  <si>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</si>
  <si>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</si>
  <si>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</si>
  <si>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</si>
  <si>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</si>
  <si>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</si>
  <si>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</si>
  <si>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</si>
  <si>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</si>
  <si>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</si>
  <si>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</si>
  <si>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</si>
  <si>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</si>
  <si>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</si>
  <si>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</si>
  <si>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</si>
  <si>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</si>
  <si>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</si>
  <si>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</si>
  <si>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</si>
  <si>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</si>
  <si>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</si>
  <si>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</si>
  <si>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</si>
  <si>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</si>
  <si>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</si>
  <si>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</si>
  <si>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</si>
  <si>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</si>
  <si>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</si>
  <si>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</si>
  <si>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</si>
  <si>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</si>
  <si>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</si>
  <si>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</si>
  <si>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</si>
  <si>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</si>
  <si>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</si>
  <si>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</si>
  <si>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</si>
  <si>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</si>
  <si>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</si>
  <si>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</si>
  <si>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</si>
  <si>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</si>
  <si>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</si>
  <si>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</si>
  <si>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</si>
  <si>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</si>
  <si>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</si>
  <si>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</si>
  <si>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</si>
  <si>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</si>
  <si>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</si>
  <si>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</si>
  <si>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</si>
  <si>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</si>
  <si>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</si>
  <si>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</si>
  <si>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</si>
  <si>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</si>
  <si>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</si>
  <si>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</si>
  <si>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</si>
  <si>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</si>
  <si>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</si>
  <si>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</si>
  <si>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</si>
  <si>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</si>
  <si>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</si>
  <si>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</si>
  <si>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</si>
  <si>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</si>
  <si>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</si>
  <si>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</si>
  <si>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</si>
  <si>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</si>
  <si>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</si>
  <si>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</si>
  <si>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</si>
  <si>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</si>
  <si>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</si>
  <si>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</si>
  <si>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</si>
  <si>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</si>
  <si>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</si>
  <si>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</si>
  <si>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</si>
  <si>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</si>
  <si>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</si>
  <si>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</si>
  <si>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</si>
  <si>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</si>
  <si>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</si>
  <si>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</si>
  <si>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</si>
  <si>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</si>
  <si>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</si>
  <si>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</si>
  <si>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</si>
  <si>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</si>
  <si>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</si>
  <si>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</si>
  <si>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</si>
  <si>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</si>
  <si>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</si>
  <si>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</si>
  <si>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</si>
  <si>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</si>
  <si>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</si>
  <si>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</si>
  <si>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</si>
  <si>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</si>
  <si>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</si>
  <si>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</si>
  <si>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</si>
  <si>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</si>
  <si>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</si>
  <si>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</si>
  <si>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</si>
  <si>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</si>
  <si>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</si>
  <si>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</si>
  <si>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</si>
  <si>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</si>
  <si>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</si>
  <si>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</si>
  <si>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</si>
  <si>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</si>
  <si>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</si>
  <si>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</si>
  <si>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</si>
  <si>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</si>
  <si>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</si>
  <si>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</si>
  <si>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</si>
  <si>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</si>
  <si>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</si>
  <si>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</si>
  <si>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</si>
  <si>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</si>
  <si>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</si>
  <si>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</si>
  <si>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</si>
  <si>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</si>
  <si>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</si>
  <si>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</si>
  <si>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</si>
  <si>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</si>
  <si>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</si>
  <si>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</si>
  <si>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</si>
  <si>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</si>
  <si>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</si>
  <si>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</si>
  <si>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</si>
  <si>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</si>
  <si>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</si>
  <si>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</si>
  <si>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</si>
  <si>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</si>
  <si>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</si>
  <si>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</si>
  <si>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</si>
  <si>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</si>
  <si>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</si>
  <si>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</si>
  <si>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</si>
  <si>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</si>
  <si>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</si>
  <si>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</si>
  <si>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</si>
  <si>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</si>
  <si>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</si>
  <si>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</si>
  <si>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</si>
  <si>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</si>
  <si>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</si>
  <si>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</si>
  <si>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</si>
  <si>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</si>
  <si>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</si>
  <si>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</si>
  <si>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</si>
  <si>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</si>
  <si>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</si>
  <si>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</si>
  <si>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</si>
  <si>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</si>
  <si>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</si>
  <si>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</si>
  <si>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</si>
  <si>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</si>
  <si>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</si>
  <si>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</si>
  <si>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</si>
  <si>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</si>
  <si>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</si>
  <si>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</si>
  <si>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</si>
  <si>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</si>
  <si>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</si>
  <si>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</si>
  <si>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</si>
  <si>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</si>
  <si>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</si>
  <si>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</si>
  <si>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</si>
  <si>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</si>
  <si>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</si>
  <si>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</si>
  <si>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</si>
  <si>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</si>
  <si>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</si>
  <si>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</si>
  <si>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</si>
  <si>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</si>
  <si>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</si>
  <si>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</si>
  <si>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</si>
  <si>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</si>
  <si>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</si>
  <si>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</si>
  <si>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</si>
  <si>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</si>
  <si>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</si>
  <si>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</si>
  <si>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</si>
  <si>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</si>
  <si>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</si>
  <si>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</si>
  <si>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</si>
  <si>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</si>
  <si>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</si>
  <si>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</si>
  <si>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</si>
  <si>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</si>
  <si>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</si>
  <si>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</si>
  <si>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</si>
  <si>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</si>
  <si>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</si>
  <si>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</si>
  <si>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</si>
  <si>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</si>
  <si>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</si>
  <si>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</si>
  <si>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</si>
  <si>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</si>
  <si>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</si>
  <si>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</si>
  <si>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</si>
  <si>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</si>
  <si>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</si>
  <si>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</si>
  <si>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</si>
  <si>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</si>
  <si>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</si>
  <si>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</si>
  <si>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</si>
  <si>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</si>
  <si>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</si>
  <si>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</si>
  <si>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</si>
  <si>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</si>
  <si>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</si>
  <si>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</si>
  <si>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</si>
  <si>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</si>
  <si>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</si>
  <si>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</si>
  <si>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</si>
  <si>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</si>
  <si>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</si>
  <si>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</si>
  <si>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</si>
  <si>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</si>
  <si>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</si>
  <si>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</si>
  <si>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</si>
  <si>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</si>
  <si>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</si>
  <si>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</si>
  <si>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</si>
  <si>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</si>
  <si>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</si>
  <si>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</si>
  <si>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</si>
  <si>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</si>
  <si>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</si>
  <si>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</si>
  <si>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</si>
  <si>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</si>
  <si>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</si>
  <si>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</si>
  <si>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</si>
  <si>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</si>
  <si>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</si>
  <si>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</si>
  <si>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</si>
  <si>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</si>
  <si>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</si>
  <si>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</si>
  <si>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</si>
  <si>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</si>
  <si>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</si>
  <si>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</si>
  <si>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</si>
  <si>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</si>
  <si>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</si>
  <si>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</si>
  <si>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</si>
  <si>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</si>
  <si>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</si>
  <si>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</si>
  <si>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</si>
  <si>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</si>
  <si>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</si>
  <si>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</si>
  <si>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</si>
  <si>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</si>
  <si>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</si>
  <si>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</si>
  <si>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</si>
  <si>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</si>
  <si>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</si>
  <si>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</si>
  <si>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</si>
  <si>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</si>
  <si>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</si>
  <si>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</si>
  <si>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</si>
  <si>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</si>
  <si>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</si>
  <si>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</si>
  <si>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</si>
  <si>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</si>
  <si>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</si>
  <si>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</si>
  <si>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</si>
  <si>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</si>
  <si>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</si>
  <si>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</si>
  <si>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</si>
  <si>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</si>
  <si>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</si>
  <si>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</si>
  <si>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</si>
  <si>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</si>
  <si>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</si>
  <si>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</si>
  <si>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</si>
  <si>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</si>
  <si>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</si>
  <si>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</si>
  <si>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</si>
  <si>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</si>
  <si>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</si>
  <si>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</si>
  <si>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</si>
  <si>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</si>
  <si>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</si>
  <si>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</si>
  <si>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</si>
  <si>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</si>
  <si>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</si>
  <si>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</si>
  <si>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</si>
  <si>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</si>
  <si>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</si>
  <si>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</si>
  <si>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</si>
  <si>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</si>
  <si>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</si>
  <si>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</si>
  <si>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</si>
  <si>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</si>
  <si>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</si>
  <si>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</si>
  <si>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</si>
  <si>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</si>
  <si>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</si>
  <si>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</si>
  <si>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</si>
  <si>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</si>
  <si>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</si>
  <si>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</si>
  <si>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</si>
  <si>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</si>
  <si>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</si>
  <si>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</si>
  <si>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</si>
  <si>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</si>
  <si>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</si>
  <si>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</si>
  <si>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</si>
  <si>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</si>
  <si>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</si>
  <si>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</si>
  <si>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</si>
  <si>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</si>
  <si>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</si>
  <si>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</si>
  <si>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</si>
  <si>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</si>
  <si>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</si>
  <si>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</si>
  <si>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</si>
  <si>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</si>
  <si>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</si>
  <si>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</si>
  <si>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</si>
  <si>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</si>
  <si>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</si>
  <si>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</si>
  <si>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</si>
  <si>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</si>
  <si>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</si>
  <si>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</si>
  <si>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</si>
  <si>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</si>
  <si>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</si>
  <si>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</si>
  <si>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</si>
  <si>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</si>
  <si>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</si>
  <si>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</si>
  <si>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</si>
  <si>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</si>
  <si>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</si>
  <si>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</si>
  <si>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</si>
  <si>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</si>
  <si>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</si>
  <si>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</si>
  <si>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</si>
  <si>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</si>
  <si>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</si>
  <si>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</si>
  <si>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</si>
  <si>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</si>
  <si>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</si>
  <si>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</si>
  <si>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</si>
  <si>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</si>
  <si>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</si>
  <si>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</si>
  <si>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</si>
  <si>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</si>
  <si>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</si>
  <si>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</si>
  <si>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</si>
  <si>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</si>
  <si>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</si>
  <si>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</si>
  <si>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</si>
  <si>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</si>
  <si>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</si>
  <si>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</si>
  <si>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</si>
  <si>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</si>
  <si>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</si>
  <si>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</si>
  <si>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</si>
  <si>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</si>
  <si>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</si>
  <si>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</si>
  <si>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</si>
  <si>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</si>
  <si>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</si>
  <si>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</si>
  <si>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</si>
  <si>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</si>
  <si>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</si>
  <si>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</si>
  <si>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</si>
  <si>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</si>
  <si>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</si>
  <si>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</si>
  <si>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</si>
  <si>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</si>
  <si>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</si>
  <si>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</si>
  <si>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</si>
  <si>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</si>
  <si>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</si>
  <si>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</si>
  <si>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</si>
  <si>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</si>
  <si>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</si>
  <si>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</si>
  <si>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</si>
  <si>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</si>
  <si>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</si>
  <si>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</si>
  <si>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</si>
  <si>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</si>
  <si>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</si>
  <si>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</si>
  <si>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</si>
  <si>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</si>
  <si>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</si>
  <si>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</si>
  <si>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</si>
  <si>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</si>
  <si>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</si>
  <si>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</si>
  <si>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</si>
  <si>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</si>
  <si>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</si>
  <si>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</si>
  <si>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</si>
  <si>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</si>
  <si>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</si>
  <si>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</si>
  <si>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</si>
  <si>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</si>
  <si>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</si>
  <si>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</si>
  <si>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</si>
  <si>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</si>
  <si>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</si>
  <si>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</si>
  <si>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</si>
  <si>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</si>
  <si>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</si>
  <si>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</si>
  <si>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</si>
  <si>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</si>
  <si>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</si>
  <si>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</si>
  <si>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</si>
  <si>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</si>
  <si>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</si>
  <si>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</si>
  <si>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</si>
  <si>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</si>
  <si>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</si>
  <si>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</si>
  <si>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</si>
  <si>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</si>
  <si>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</si>
  <si>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</si>
  <si>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Finance and administration</t>
  </si>
  <si>
    <t>Internal audit</t>
  </si>
  <si>
    <t>Community and social services</t>
  </si>
  <si>
    <t>Sport and recreation</t>
  </si>
  <si>
    <t>Public safety</t>
  </si>
  <si>
    <t>Housing</t>
  </si>
  <si>
    <t>Health</t>
  </si>
  <si>
    <t>Planning and development</t>
  </si>
  <si>
    <t>Road transport</t>
  </si>
  <si>
    <t>Environmental protection</t>
  </si>
  <si>
    <t>Energy sources</t>
  </si>
  <si>
    <t>Water management</t>
  </si>
  <si>
    <t>Waste water management</t>
  </si>
  <si>
    <t>Waste management</t>
  </si>
  <si>
    <t>Other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</si>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</sst>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_(* #,##0,_);_(* \(#,##0,\);_(* &quot;- &quot;?_);_(@_)"/>
    <numFmt numFmtId="166" formatCode="0.0%;\(0.0%\);_(* &quot; - &quot;?_);_(@_)"/>
  </numFmts>
  <fonts count="7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2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wrapText="1"/>
    </xf>
    <xf numFmtId="164" fontId="0" fillId="0" borderId="0" xfId="0" applyNumberFormat="1"/>
    <xf numFmtId="0" fontId="5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0" fillId="0" borderId="6" xfId="0" applyNumberFormat="1" applyBorder="1" applyAlignment="1">
      <alignment horizontal="center" vertical="top"/>
    </xf>
    <xf numFmtId="0" fontId="0" fillId="0" borderId="2" xfId="0" applyBorder="1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wrapText="1" indent="1"/>
    </xf>
    <xf numFmtId="0" fontId="0" fillId="0" borderId="1" xfId="0" applyBorder="1"/>
    <xf numFmtId="0" fontId="2" fillId="0" borderId="10" xfId="0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0" fontId="3" fillId="0" borderId="10" xfId="0" applyFont="1" applyBorder="1" applyAlignment="1">
      <alignment horizontal="right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0" fontId="4" fillId="0" borderId="12" xfId="0" applyFont="1" applyBorder="1" applyAlignment="1">
      <alignment horizontal="center" vertical="top" wrapText="1"/>
    </xf>
    <xf numFmtId="164" fontId="4" fillId="0" borderId="12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0" fillId="0" borderId="6" xfId="0" applyBorder="1"/>
    <xf numFmtId="164" fontId="0" fillId="0" borderId="6" xfId="0" applyNumberFormat="1" applyBorder="1"/>
    <xf numFmtId="0" fontId="0" fillId="0" borderId="14" xfId="0" applyBorder="1"/>
    <xf numFmtId="165" fontId="1" fillId="0" borderId="14" xfId="0" applyNumberFormat="1" applyFont="1" applyBorder="1" applyAlignment="1">
      <alignment horizontal="right"/>
    </xf>
    <xf numFmtId="165" fontId="3" fillId="0" borderId="14" xfId="0" applyNumberFormat="1" applyFont="1" applyBorder="1" applyAlignment="1">
      <alignment horizontal="right"/>
    </xf>
    <xf numFmtId="165" fontId="0" fillId="0" borderId="14" xfId="0" applyNumberFormat="1" applyBorder="1"/>
    <xf numFmtId="165" fontId="3" fillId="0" borderId="9" xfId="0" applyNumberFormat="1" applyFont="1" applyBorder="1" applyAlignment="1">
      <alignment horizontal="right"/>
    </xf>
    <xf numFmtId="165" fontId="0" fillId="0" borderId="0" xfId="0" applyNumberFormat="1"/>
    <xf numFmtId="166" fontId="1" fillId="0" borderId="14" xfId="0" applyNumberFormat="1" applyFont="1" applyBorder="1" applyAlignment="1">
      <alignment horizontal="right"/>
    </xf>
    <xf numFmtId="166" fontId="3" fillId="0" borderId="14" xfId="0" applyNumberFormat="1" applyFont="1" applyBorder="1" applyAlignment="1">
      <alignment horizontal="right"/>
    </xf>
    <xf numFmtId="166" fontId="0" fillId="0" borderId="14" xfId="0" applyNumberFormat="1" applyBorder="1"/>
    <xf numFmtId="166" fontId="3" fillId="0" borderId="9" xfId="0" applyNumberFormat="1" applyFont="1" applyBorder="1" applyAlignment="1">
      <alignment horizontal="right"/>
    </xf>
    <xf numFmtId="166" fontId="0" fillId="0" borderId="0" xfId="0" applyNumberFormat="1"/>
    <xf numFmtId="0" fontId="4" fillId="0" borderId="5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0" fillId="0" borderId="0" xfId="0"/>
    <xf numFmtId="0" fontId="0" fillId="0" borderId="0" xfId="0" applyAlignment="1">
      <alignment horizontal="right" wrapText="1"/>
    </xf>
    <xf numFmtId="0" fontId="6" fillId="0" borderId="0" xfId="0" applyFont="1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0"/>
  <sheetViews>
    <sheetView showGridLines="0" tabSelected="1" workbookViewId="0">
      <selection activeCell="B16" sqref="B15:B16"/>
    </sheetView>
  </sheetViews>
  <sheetFormatPr defaultRowHeight="12.75" x14ac:dyDescent="0.2"/>
  <cols>
    <col min="1" max="1" width="4" customWidth="1"/>
    <col min="2" max="2" width="23.28515625" customWidth="1"/>
    <col min="3" max="3" width="6.85546875" customWidth="1"/>
    <col min="4" max="11" width="11.7109375" customWidth="1"/>
    <col min="12" max="13" width="11.7109375" hidden="1" customWidth="1"/>
    <col min="14" max="16" width="11.7109375" customWidth="1"/>
    <col min="17" max="19" width="11.7109375" hidden="1" customWidth="1"/>
    <col min="20" max="21" width="11.7109375" customWidth="1"/>
    <col min="22" max="23" width="12.140625" customWidth="1"/>
  </cols>
  <sheetData>
    <row r="1" spans="1:21" ht="16.5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" customHeight="1" x14ac:dyDescent="0.2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" customHeight="1" x14ac:dyDescent="0.3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3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45" customHeight="1" x14ac:dyDescent="0.2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4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x14ac:dyDescent="0.2">
      <c r="A8" s="17" t="s">
        <v>23</v>
      </c>
      <c r="B8" s="11" t="s">
        <v>24</v>
      </c>
      <c r="C8" s="10" t="s">
        <v>25</v>
      </c>
      <c r="D8" s="31">
        <v>364014311</v>
      </c>
      <c r="E8" s="31">
        <v>330059170</v>
      </c>
      <c r="F8" s="31">
        <v>94488297</v>
      </c>
      <c r="G8" s="36">
        <f>IF(($D8       =0),0,($F8       /$D8       ))</f>
        <v>0.25957302816042305</v>
      </c>
      <c r="H8" s="31">
        <v>86024429</v>
      </c>
      <c r="I8" s="36">
        <f>IF(($D8       =0),0,($H8       /$D8       ))</f>
        <v>0.23632155769831809</v>
      </c>
      <c r="J8" s="31">
        <v>75257755</v>
      </c>
      <c r="K8" s="36">
        <f>IF(($E8       =0),0,($J8       /$E8       ))</f>
        <v>0.22801291962286641</v>
      </c>
      <c r="L8" s="31">
        <v>0</v>
      </c>
      <c r="M8" s="36">
        <f>IF(($E8       =0),0,($L8       /$E8       ))</f>
        <v>0</v>
      </c>
      <c r="N8" s="31">
        <f>$F8       +$H8       +$J8</f>
        <v>255770481</v>
      </c>
      <c r="O8" s="36">
        <f>IF(($E8       =0),0,($N8       /$E8       ))</f>
        <v>0.77492311757313093</v>
      </c>
      <c r="P8" s="31">
        <v>79620791</v>
      </c>
      <c r="Q8" s="31">
        <v>355683098</v>
      </c>
      <c r="R8" s="31">
        <v>348059238</v>
      </c>
      <c r="S8" s="31">
        <v>249965142</v>
      </c>
      <c r="T8" s="36">
        <f>IF(($R8       =0),0,($S8       /$R8       ))</f>
        <v>0.71816838833624064</v>
      </c>
      <c r="U8" s="36">
        <f>IF(($P8       =0),0,(($J8       /$P8       )-1))</f>
        <v>-5.4797697249704513E-2</v>
      </c>
    </row>
    <row r="9" spans="1:21" x14ac:dyDescent="0.2">
      <c r="A9" s="17" t="s">
        <v>23</v>
      </c>
      <c r="B9" s="11" t="s">
        <v>26</v>
      </c>
      <c r="C9" s="10" t="s">
        <v>27</v>
      </c>
      <c r="D9" s="31">
        <v>291661380</v>
      </c>
      <c r="E9" s="31">
        <v>294908670</v>
      </c>
      <c r="F9" s="31">
        <v>54891109</v>
      </c>
      <c r="G9" s="36">
        <f>IF(($D9       =0),0,($F9       /$D9       ))</f>
        <v>0.18820149928660421</v>
      </c>
      <c r="H9" s="31">
        <v>59367226</v>
      </c>
      <c r="I9" s="36">
        <f>IF(($D9       =0),0,($H9       /$D9       ))</f>
        <v>0.20354846431845039</v>
      </c>
      <c r="J9" s="31">
        <v>172440295</v>
      </c>
      <c r="K9" s="36">
        <f>IF(($E9       =0),0,($J9       /$E9       ))</f>
        <v>0.58472439959123612</v>
      </c>
      <c r="L9" s="31">
        <v>0</v>
      </c>
      <c r="M9" s="36">
        <f>IF(($E9       =0),0,($L9       /$E9       ))</f>
        <v>0</v>
      </c>
      <c r="N9" s="31">
        <f>$F9       +$H9       +$J9</f>
        <v>286698630</v>
      </c>
      <c r="O9" s="36">
        <f>IF(($E9       =0),0,($N9       /$E9       ))</f>
        <v>0.97216073708514572</v>
      </c>
      <c r="P9" s="31">
        <v>73375799</v>
      </c>
      <c r="Q9" s="31">
        <v>262785690</v>
      </c>
      <c r="R9" s="31">
        <v>267737180</v>
      </c>
      <c r="S9" s="31">
        <v>175506363</v>
      </c>
      <c r="T9" s="36">
        <f>IF(($R9       =0),0,($S9       /$R9       ))</f>
        <v>0.65551733606815454</v>
      </c>
      <c r="U9" s="36">
        <f>IF(($P9       =0),0,(($J9       /$P9       )-1))</f>
        <v>1.3500976800266256</v>
      </c>
    </row>
    <row r="10" spans="1:21" ht="16.5" x14ac:dyDescent="0.3">
      <c r="A10" s="18" t="s">
        <v>0</v>
      </c>
      <c r="B10" s="13" t="s">
        <v>28</v>
      </c>
      <c r="C10" s="12" t="s">
        <v>0</v>
      </c>
      <c r="D10" s="32">
        <f>SUM(D8:D9)</f>
        <v>655675691</v>
      </c>
      <c r="E10" s="32">
        <f>SUM(E8:E9)</f>
        <v>624967840</v>
      </c>
      <c r="F10" s="32">
        <f>SUM(F8:F9)</f>
        <v>149379406</v>
      </c>
      <c r="G10" s="37">
        <f t="shared" ref="G10:G54" si="0">IF(($D10      =0),0,($F10      /$D10      ))</f>
        <v>0.22782513985256164</v>
      </c>
      <c r="H10" s="32">
        <f>SUM(H8:H9)</f>
        <v>145391655</v>
      </c>
      <c r="I10" s="37">
        <f t="shared" ref="I10:I54" si="1">IF(($D10      =0),0,($H10      /$D10      ))</f>
        <v>0.22174324440525889</v>
      </c>
      <c r="J10" s="32">
        <f>SUM(J8:J9)</f>
        <v>247698050</v>
      </c>
      <c r="K10" s="37">
        <f t="shared" ref="K10:K54" si="2">IF(($E10      =0),0,($J10      /$E10      ))</f>
        <v>0.3963372739307674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542469111</v>
      </c>
      <c r="O10" s="37">
        <f t="shared" ref="O10:O54" si="5">IF(($E10      =0),0,($N10      /$E10      ))</f>
        <v>0.86799524116312932</v>
      </c>
      <c r="P10" s="32">
        <f>SUM(P8:P9)</f>
        <v>152996590</v>
      </c>
      <c r="Q10" s="32">
        <f>SUM(Q8:Q9)</f>
        <v>618468788</v>
      </c>
      <c r="R10" s="32">
        <f>SUM(R8:R9)</f>
        <v>615796418</v>
      </c>
      <c r="S10" s="32">
        <f>SUM(S8:S9)</f>
        <v>425471505</v>
      </c>
      <c r="T10" s="37">
        <f t="shared" ref="T10:T54" si="6">IF(($R10      =0),0,($S10      /$R10      ))</f>
        <v>0.69092884038178992</v>
      </c>
      <c r="U10" s="37">
        <f t="shared" ref="U10:U54" si="7">IF(($P10      =0),0,(($J10      /$P10      )-1))</f>
        <v>0.61897758636319944</v>
      </c>
    </row>
    <row r="11" spans="1:21" x14ac:dyDescent="0.2">
      <c r="A11" s="17" t="s">
        <v>29</v>
      </c>
      <c r="B11" s="11" t="s">
        <v>30</v>
      </c>
      <c r="C11" s="10" t="s">
        <v>31</v>
      </c>
      <c r="D11" s="31">
        <v>30790569</v>
      </c>
      <c r="E11" s="31">
        <v>32898879</v>
      </c>
      <c r="F11" s="31">
        <v>6456363</v>
      </c>
      <c r="G11" s="36">
        <f t="shared" si="0"/>
        <v>0.20968638156703112</v>
      </c>
      <c r="H11" s="31">
        <v>8383037</v>
      </c>
      <c r="I11" s="36">
        <f t="shared" si="1"/>
        <v>0.27225989230663455</v>
      </c>
      <c r="J11" s="31">
        <v>6721430</v>
      </c>
      <c r="K11" s="36">
        <f t="shared" si="2"/>
        <v>0.20430574549363825</v>
      </c>
      <c r="L11" s="31">
        <v>0</v>
      </c>
      <c r="M11" s="36">
        <f t="shared" si="3"/>
        <v>0</v>
      </c>
      <c r="N11" s="31">
        <f t="shared" si="4"/>
        <v>21560830</v>
      </c>
      <c r="O11" s="36">
        <f t="shared" si="5"/>
        <v>0.65536670717564571</v>
      </c>
      <c r="P11" s="31">
        <v>5995973</v>
      </c>
      <c r="Q11" s="31">
        <v>30470336</v>
      </c>
      <c r="R11" s="31">
        <v>32245942</v>
      </c>
      <c r="S11" s="31">
        <v>19926004</v>
      </c>
      <c r="T11" s="36">
        <f t="shared" si="6"/>
        <v>0.61793834399379621</v>
      </c>
      <c r="U11" s="36">
        <f t="shared" si="7"/>
        <v>0.12099070492812425</v>
      </c>
    </row>
    <row r="12" spans="1:21" x14ac:dyDescent="0.2">
      <c r="A12" s="17" t="s">
        <v>29</v>
      </c>
      <c r="B12" s="11" t="s">
        <v>32</v>
      </c>
      <c r="C12" s="10" t="s">
        <v>33</v>
      </c>
      <c r="D12" s="31">
        <v>11519340</v>
      </c>
      <c r="E12" s="31">
        <v>11752770</v>
      </c>
      <c r="F12" s="31">
        <v>3216299</v>
      </c>
      <c r="G12" s="36">
        <f t="shared" si="0"/>
        <v>0.27920861785484236</v>
      </c>
      <c r="H12" s="31">
        <v>3348153</v>
      </c>
      <c r="I12" s="36">
        <f t="shared" si="1"/>
        <v>0.29065493335555681</v>
      </c>
      <c r="J12" s="31">
        <v>2956076</v>
      </c>
      <c r="K12" s="36">
        <f t="shared" si="2"/>
        <v>0.25152164128116178</v>
      </c>
      <c r="L12" s="31">
        <v>0</v>
      </c>
      <c r="M12" s="36">
        <f t="shared" si="3"/>
        <v>0</v>
      </c>
      <c r="N12" s="31">
        <f t="shared" si="4"/>
        <v>9520528</v>
      </c>
      <c r="O12" s="36">
        <f t="shared" si="5"/>
        <v>0.81006673320417233</v>
      </c>
      <c r="P12" s="31">
        <v>2475901</v>
      </c>
      <c r="Q12" s="31">
        <v>13767342</v>
      </c>
      <c r="R12" s="31">
        <v>12417992</v>
      </c>
      <c r="S12" s="31">
        <v>7991076</v>
      </c>
      <c r="T12" s="36">
        <f t="shared" si="6"/>
        <v>0.64350790369328636</v>
      </c>
      <c r="U12" s="36">
        <f t="shared" si="7"/>
        <v>0.19393949919645403</v>
      </c>
    </row>
    <row r="13" spans="1:21" x14ac:dyDescent="0.2">
      <c r="A13" s="17" t="s">
        <v>29</v>
      </c>
      <c r="B13" s="11" t="s">
        <v>34</v>
      </c>
      <c r="C13" s="10" t="s">
        <v>35</v>
      </c>
      <c r="D13" s="31">
        <v>59304527</v>
      </c>
      <c r="E13" s="31">
        <v>43367006</v>
      </c>
      <c r="F13" s="31">
        <v>1860385</v>
      </c>
      <c r="G13" s="36">
        <f t="shared" si="0"/>
        <v>3.1370033522061476E-2</v>
      </c>
      <c r="H13" s="31">
        <v>11153639</v>
      </c>
      <c r="I13" s="36">
        <f t="shared" si="1"/>
        <v>0.18807398969727893</v>
      </c>
      <c r="J13" s="31">
        <v>18128007</v>
      </c>
      <c r="K13" s="36">
        <f t="shared" si="2"/>
        <v>0.41801380062990745</v>
      </c>
      <c r="L13" s="31">
        <v>0</v>
      </c>
      <c r="M13" s="36">
        <f t="shared" si="3"/>
        <v>0</v>
      </c>
      <c r="N13" s="31">
        <f t="shared" si="4"/>
        <v>31142031</v>
      </c>
      <c r="O13" s="36">
        <f t="shared" si="5"/>
        <v>0.71810424265857786</v>
      </c>
      <c r="P13" s="31">
        <v>10703260</v>
      </c>
      <c r="Q13" s="31">
        <v>39174588</v>
      </c>
      <c r="R13" s="31">
        <v>39654588</v>
      </c>
      <c r="S13" s="31">
        <v>23402484</v>
      </c>
      <c r="T13" s="36">
        <f t="shared" si="6"/>
        <v>0.59015829391544805</v>
      </c>
      <c r="U13" s="36">
        <f t="shared" si="7"/>
        <v>0.69369024016981751</v>
      </c>
    </row>
    <row r="14" spans="1:21" x14ac:dyDescent="0.2">
      <c r="A14" s="17" t="s">
        <v>29</v>
      </c>
      <c r="B14" s="11" t="s">
        <v>36</v>
      </c>
      <c r="C14" s="10" t="s">
        <v>37</v>
      </c>
      <c r="D14" s="31">
        <v>46362919</v>
      </c>
      <c r="E14" s="31">
        <v>46616319</v>
      </c>
      <c r="F14" s="31">
        <v>10935767</v>
      </c>
      <c r="G14" s="36">
        <f t="shared" si="0"/>
        <v>0.23587313387235173</v>
      </c>
      <c r="H14" s="31">
        <v>12403883</v>
      </c>
      <c r="I14" s="36">
        <f t="shared" si="1"/>
        <v>0.26753887088084338</v>
      </c>
      <c r="J14" s="31">
        <v>10368619</v>
      </c>
      <c r="K14" s="36">
        <f t="shared" si="2"/>
        <v>0.22242466205879532</v>
      </c>
      <c r="L14" s="31">
        <v>0</v>
      </c>
      <c r="M14" s="36">
        <f t="shared" si="3"/>
        <v>0</v>
      </c>
      <c r="N14" s="31">
        <f t="shared" si="4"/>
        <v>33708269</v>
      </c>
      <c r="O14" s="36">
        <f t="shared" si="5"/>
        <v>0.72310018729707082</v>
      </c>
      <c r="P14" s="31">
        <v>9500928</v>
      </c>
      <c r="Q14" s="31">
        <v>44985427</v>
      </c>
      <c r="R14" s="31">
        <v>45783853</v>
      </c>
      <c r="S14" s="31">
        <v>31389772</v>
      </c>
      <c r="T14" s="36">
        <f t="shared" si="6"/>
        <v>0.68560791508744356</v>
      </c>
      <c r="U14" s="36">
        <f t="shared" si="7"/>
        <v>9.1326973533532696E-2</v>
      </c>
    </row>
    <row r="15" spans="1:21" x14ac:dyDescent="0.2">
      <c r="A15" s="17" t="s">
        <v>29</v>
      </c>
      <c r="B15" s="11" t="s">
        <v>38</v>
      </c>
      <c r="C15" s="10" t="s">
        <v>39</v>
      </c>
      <c r="D15" s="31">
        <v>20808305</v>
      </c>
      <c r="E15" s="31">
        <v>24054460</v>
      </c>
      <c r="F15" s="31">
        <v>5961581</v>
      </c>
      <c r="G15" s="36">
        <f t="shared" si="0"/>
        <v>0.28650007773338576</v>
      </c>
      <c r="H15" s="31">
        <v>4841249</v>
      </c>
      <c r="I15" s="36">
        <f t="shared" si="1"/>
        <v>0.2326594597685876</v>
      </c>
      <c r="J15" s="31">
        <v>2846453</v>
      </c>
      <c r="K15" s="36">
        <f t="shared" si="2"/>
        <v>0.11833368946964513</v>
      </c>
      <c r="L15" s="31">
        <v>0</v>
      </c>
      <c r="M15" s="36">
        <f t="shared" si="3"/>
        <v>0</v>
      </c>
      <c r="N15" s="31">
        <f t="shared" si="4"/>
        <v>13649283</v>
      </c>
      <c r="O15" s="36">
        <f t="shared" si="5"/>
        <v>0.56743252602635852</v>
      </c>
      <c r="P15" s="31">
        <v>7437393</v>
      </c>
      <c r="Q15" s="31">
        <v>17348969</v>
      </c>
      <c r="R15" s="31">
        <v>20413066</v>
      </c>
      <c r="S15" s="31">
        <v>19671838</v>
      </c>
      <c r="T15" s="36">
        <f t="shared" si="6"/>
        <v>0.9636885512445803</v>
      </c>
      <c r="U15" s="36">
        <f t="shared" si="7"/>
        <v>-0.61727812420292971</v>
      </c>
    </row>
    <row r="16" spans="1:21" x14ac:dyDescent="0.2">
      <c r="A16" s="17" t="s">
        <v>29</v>
      </c>
      <c r="B16" s="11" t="s">
        <v>40</v>
      </c>
      <c r="C16" s="10" t="s">
        <v>41</v>
      </c>
      <c r="D16" s="31">
        <v>64558330</v>
      </c>
      <c r="E16" s="31">
        <v>60111535</v>
      </c>
      <c r="F16" s="31">
        <v>12230577</v>
      </c>
      <c r="G16" s="36">
        <f t="shared" si="0"/>
        <v>0.18945002139925243</v>
      </c>
      <c r="H16" s="31">
        <v>16132848</v>
      </c>
      <c r="I16" s="36">
        <f t="shared" si="1"/>
        <v>0.24989568348499722</v>
      </c>
      <c r="J16" s="31">
        <v>11995663</v>
      </c>
      <c r="K16" s="36">
        <f t="shared" si="2"/>
        <v>0.19955675728460437</v>
      </c>
      <c r="L16" s="31">
        <v>0</v>
      </c>
      <c r="M16" s="36">
        <f t="shared" si="3"/>
        <v>0</v>
      </c>
      <c r="N16" s="31">
        <f t="shared" si="4"/>
        <v>40359088</v>
      </c>
      <c r="O16" s="36">
        <f t="shared" si="5"/>
        <v>0.67140338372660091</v>
      </c>
      <c r="P16" s="31">
        <v>13278503</v>
      </c>
      <c r="Q16" s="31">
        <v>54098738</v>
      </c>
      <c r="R16" s="31">
        <v>58656733</v>
      </c>
      <c r="S16" s="31">
        <v>38976191</v>
      </c>
      <c r="T16" s="36">
        <f t="shared" si="6"/>
        <v>0.66447940426549157</v>
      </c>
      <c r="U16" s="36">
        <f t="shared" si="7"/>
        <v>-9.6610288072382811E-2</v>
      </c>
    </row>
    <row r="17" spans="1:21" x14ac:dyDescent="0.2">
      <c r="A17" s="17" t="s">
        <v>29</v>
      </c>
      <c r="B17" s="11" t="s">
        <v>42</v>
      </c>
      <c r="C17" s="10" t="s">
        <v>43</v>
      </c>
      <c r="D17" s="31">
        <v>18711300</v>
      </c>
      <c r="E17" s="31">
        <v>20724197</v>
      </c>
      <c r="F17" s="31">
        <v>4784344</v>
      </c>
      <c r="G17" s="36">
        <f t="shared" si="0"/>
        <v>0.25569276319657108</v>
      </c>
      <c r="H17" s="31">
        <v>4311837</v>
      </c>
      <c r="I17" s="36">
        <f t="shared" si="1"/>
        <v>0.230440268714627</v>
      </c>
      <c r="J17" s="31">
        <v>5260818</v>
      </c>
      <c r="K17" s="36">
        <f t="shared" si="2"/>
        <v>0.25384906348844299</v>
      </c>
      <c r="L17" s="31">
        <v>0</v>
      </c>
      <c r="M17" s="36">
        <f t="shared" si="3"/>
        <v>0</v>
      </c>
      <c r="N17" s="31">
        <f t="shared" si="4"/>
        <v>14356999</v>
      </c>
      <c r="O17" s="36">
        <f t="shared" si="5"/>
        <v>0.69276503210232943</v>
      </c>
      <c r="P17" s="31">
        <v>3351669</v>
      </c>
      <c r="Q17" s="31">
        <v>14541314</v>
      </c>
      <c r="R17" s="31">
        <v>15411651</v>
      </c>
      <c r="S17" s="31">
        <v>10621752</v>
      </c>
      <c r="T17" s="36">
        <f t="shared" si="6"/>
        <v>0.68920273369803142</v>
      </c>
      <c r="U17" s="36">
        <f t="shared" si="7"/>
        <v>0.56961143836100758</v>
      </c>
    </row>
    <row r="18" spans="1:21" x14ac:dyDescent="0.2">
      <c r="A18" s="17" t="s">
        <v>44</v>
      </c>
      <c r="B18" s="11" t="s">
        <v>45</v>
      </c>
      <c r="C18" s="10" t="s">
        <v>46</v>
      </c>
      <c r="D18" s="31">
        <v>27694956</v>
      </c>
      <c r="E18" s="31">
        <v>28579999</v>
      </c>
      <c r="F18" s="31">
        <v>8126289</v>
      </c>
      <c r="G18" s="36">
        <f t="shared" si="0"/>
        <v>0.29342126414643882</v>
      </c>
      <c r="H18" s="31">
        <v>5818561</v>
      </c>
      <c r="I18" s="36">
        <f t="shared" si="1"/>
        <v>0.21009461072983832</v>
      </c>
      <c r="J18" s="31">
        <v>6474277</v>
      </c>
      <c r="K18" s="36">
        <f t="shared" si="2"/>
        <v>0.22653174340558935</v>
      </c>
      <c r="L18" s="31">
        <v>0</v>
      </c>
      <c r="M18" s="36">
        <f t="shared" si="3"/>
        <v>0</v>
      </c>
      <c r="N18" s="31">
        <f t="shared" si="4"/>
        <v>20419127</v>
      </c>
      <c r="O18" s="36">
        <f t="shared" si="5"/>
        <v>0.71445513346588996</v>
      </c>
      <c r="P18" s="31">
        <v>6943902</v>
      </c>
      <c r="Q18" s="31">
        <v>27341758</v>
      </c>
      <c r="R18" s="31">
        <v>28504258</v>
      </c>
      <c r="S18" s="31">
        <v>18711305</v>
      </c>
      <c r="T18" s="36">
        <f t="shared" si="6"/>
        <v>0.65643894326244168</v>
      </c>
      <c r="U18" s="36">
        <f t="shared" si="7"/>
        <v>-6.7631282814763272E-2</v>
      </c>
    </row>
    <row r="19" spans="1:21" ht="16.5" x14ac:dyDescent="0.3">
      <c r="A19" s="18" t="s">
        <v>0</v>
      </c>
      <c r="B19" s="13" t="s">
        <v>47</v>
      </c>
      <c r="C19" s="12" t="s">
        <v>0</v>
      </c>
      <c r="D19" s="32">
        <f>SUM(D11:D18)</f>
        <v>279750246</v>
      </c>
      <c r="E19" s="32">
        <f>SUM(E11:E18)</f>
        <v>268105165</v>
      </c>
      <c r="F19" s="32">
        <f>SUM(F11:F18)</f>
        <v>53571605</v>
      </c>
      <c r="G19" s="37">
        <f t="shared" si="0"/>
        <v>0.19149797280249756</v>
      </c>
      <c r="H19" s="32">
        <f>SUM(H11:H18)</f>
        <v>66393207</v>
      </c>
      <c r="I19" s="37">
        <f t="shared" si="1"/>
        <v>0.23733028996156807</v>
      </c>
      <c r="J19" s="32">
        <f>SUM(J11:J18)</f>
        <v>64751343</v>
      </c>
      <c r="K19" s="37">
        <f t="shared" si="2"/>
        <v>0.24151471680898054</v>
      </c>
      <c r="L19" s="32">
        <f>SUM(L11:L18)</f>
        <v>0</v>
      </c>
      <c r="M19" s="37">
        <f t="shared" si="3"/>
        <v>0</v>
      </c>
      <c r="N19" s="32">
        <f t="shared" si="4"/>
        <v>184716155</v>
      </c>
      <c r="O19" s="37">
        <f t="shared" si="5"/>
        <v>0.68896902825426731</v>
      </c>
      <c r="P19" s="32">
        <f>SUM(P11:P18)</f>
        <v>59687529</v>
      </c>
      <c r="Q19" s="32">
        <f>SUM(Q11:Q18)</f>
        <v>241728472</v>
      </c>
      <c r="R19" s="32">
        <f>SUM(R11:R18)</f>
        <v>253088083</v>
      </c>
      <c r="S19" s="32">
        <f>SUM(S11:S18)</f>
        <v>170690422</v>
      </c>
      <c r="T19" s="37">
        <f t="shared" si="6"/>
        <v>0.67443089369008336</v>
      </c>
      <c r="U19" s="37">
        <f t="shared" si="7"/>
        <v>8.4838727366314703E-2</v>
      </c>
    </row>
    <row r="20" spans="1:21" x14ac:dyDescent="0.2">
      <c r="A20" s="17" t="s">
        <v>29</v>
      </c>
      <c r="B20" s="11" t="s">
        <v>48</v>
      </c>
      <c r="C20" s="10" t="s">
        <v>49</v>
      </c>
      <c r="D20" s="31">
        <v>60526792</v>
      </c>
      <c r="E20" s="31">
        <v>62060060</v>
      </c>
      <c r="F20" s="31">
        <v>1440253</v>
      </c>
      <c r="G20" s="36">
        <f t="shared" si="0"/>
        <v>2.3795297130566575E-2</v>
      </c>
      <c r="H20" s="31">
        <v>2580248</v>
      </c>
      <c r="I20" s="36">
        <f t="shared" si="1"/>
        <v>4.2629848943588483E-2</v>
      </c>
      <c r="J20" s="31">
        <v>5131239</v>
      </c>
      <c r="K20" s="36">
        <f t="shared" si="2"/>
        <v>8.2681824671133095E-2</v>
      </c>
      <c r="L20" s="31">
        <v>0</v>
      </c>
      <c r="M20" s="36">
        <f t="shared" si="3"/>
        <v>0</v>
      </c>
      <c r="N20" s="31">
        <f t="shared" si="4"/>
        <v>9151740</v>
      </c>
      <c r="O20" s="36">
        <f t="shared" si="5"/>
        <v>0.14746585807361451</v>
      </c>
      <c r="P20" s="31">
        <v>7790001</v>
      </c>
      <c r="Q20" s="31">
        <v>63344545</v>
      </c>
      <c r="R20" s="31">
        <v>63054545</v>
      </c>
      <c r="S20" s="31">
        <v>28728331</v>
      </c>
      <c r="T20" s="36">
        <f t="shared" si="6"/>
        <v>0.45561078903987018</v>
      </c>
      <c r="U20" s="36">
        <f t="shared" si="7"/>
        <v>-0.34130444912651492</v>
      </c>
    </row>
    <row r="21" spans="1:21" x14ac:dyDescent="0.2">
      <c r="A21" s="17" t="s">
        <v>29</v>
      </c>
      <c r="B21" s="11" t="s">
        <v>50</v>
      </c>
      <c r="C21" s="10" t="s">
        <v>51</v>
      </c>
      <c r="D21" s="31">
        <v>47009722</v>
      </c>
      <c r="E21" s="31">
        <v>50679706</v>
      </c>
      <c r="F21" s="31">
        <v>10626432</v>
      </c>
      <c r="G21" s="36">
        <f t="shared" si="0"/>
        <v>0.22604753969827773</v>
      </c>
      <c r="H21" s="31">
        <v>14664767</v>
      </c>
      <c r="I21" s="36">
        <f t="shared" si="1"/>
        <v>0.3119517915889824</v>
      </c>
      <c r="J21" s="31">
        <v>11388731</v>
      </c>
      <c r="K21" s="36">
        <f t="shared" si="2"/>
        <v>0.22471975271521899</v>
      </c>
      <c r="L21" s="31">
        <v>0</v>
      </c>
      <c r="M21" s="36">
        <f t="shared" si="3"/>
        <v>0</v>
      </c>
      <c r="N21" s="31">
        <f t="shared" si="4"/>
        <v>36679930</v>
      </c>
      <c r="O21" s="36">
        <f t="shared" si="5"/>
        <v>0.7237597234680091</v>
      </c>
      <c r="P21" s="31">
        <v>10420555</v>
      </c>
      <c r="Q21" s="31">
        <v>41420867</v>
      </c>
      <c r="R21" s="31">
        <v>41454253</v>
      </c>
      <c r="S21" s="31">
        <v>31759006</v>
      </c>
      <c r="T21" s="36">
        <f t="shared" si="6"/>
        <v>0.7661217776617516</v>
      </c>
      <c r="U21" s="36">
        <f t="shared" si="7"/>
        <v>9.2910214475140807E-2</v>
      </c>
    </row>
    <row r="22" spans="1:21" x14ac:dyDescent="0.2">
      <c r="A22" s="17" t="s">
        <v>29</v>
      </c>
      <c r="B22" s="11" t="s">
        <v>52</v>
      </c>
      <c r="C22" s="10" t="s">
        <v>53</v>
      </c>
      <c r="D22" s="31">
        <v>5576360</v>
      </c>
      <c r="E22" s="31">
        <v>5576360</v>
      </c>
      <c r="F22" s="31">
        <v>1462236</v>
      </c>
      <c r="G22" s="36">
        <f t="shared" si="0"/>
        <v>0.2622205166094011</v>
      </c>
      <c r="H22" s="31">
        <v>1424794</v>
      </c>
      <c r="I22" s="36">
        <f t="shared" si="1"/>
        <v>0.25550610075389679</v>
      </c>
      <c r="J22" s="31">
        <v>1417948</v>
      </c>
      <c r="K22" s="36">
        <f t="shared" si="2"/>
        <v>0.25427841817960101</v>
      </c>
      <c r="L22" s="31">
        <v>0</v>
      </c>
      <c r="M22" s="36">
        <f t="shared" si="3"/>
        <v>0</v>
      </c>
      <c r="N22" s="31">
        <f t="shared" si="4"/>
        <v>4304978</v>
      </c>
      <c r="O22" s="36">
        <f t="shared" si="5"/>
        <v>0.7720050355428989</v>
      </c>
      <c r="P22" s="31">
        <v>1445082</v>
      </c>
      <c r="Q22" s="31">
        <v>5293121</v>
      </c>
      <c r="R22" s="31">
        <v>5293120</v>
      </c>
      <c r="S22" s="31">
        <v>4311465</v>
      </c>
      <c r="T22" s="36">
        <f t="shared" si="6"/>
        <v>0.81454132912157673</v>
      </c>
      <c r="U22" s="36">
        <f t="shared" si="7"/>
        <v>-1.8776789137225469E-2</v>
      </c>
    </row>
    <row r="23" spans="1:21" x14ac:dyDescent="0.2">
      <c r="A23" s="17" t="s">
        <v>29</v>
      </c>
      <c r="B23" s="11" t="s">
        <v>54</v>
      </c>
      <c r="C23" s="10" t="s">
        <v>55</v>
      </c>
      <c r="D23" s="31">
        <v>76544705</v>
      </c>
      <c r="E23" s="31">
        <v>85804782</v>
      </c>
      <c r="F23" s="31">
        <v>14089531</v>
      </c>
      <c r="G23" s="36">
        <f t="shared" si="0"/>
        <v>0.18406930956230089</v>
      </c>
      <c r="H23" s="31">
        <v>12608647</v>
      </c>
      <c r="I23" s="36">
        <f t="shared" si="1"/>
        <v>0.16472265455853544</v>
      </c>
      <c r="J23" s="31">
        <v>-787915</v>
      </c>
      <c r="K23" s="36">
        <f t="shared" si="2"/>
        <v>-9.1826467200860663E-3</v>
      </c>
      <c r="L23" s="31">
        <v>0</v>
      </c>
      <c r="M23" s="36">
        <f t="shared" si="3"/>
        <v>0</v>
      </c>
      <c r="N23" s="31">
        <f t="shared" si="4"/>
        <v>25910263</v>
      </c>
      <c r="O23" s="36">
        <f t="shared" si="5"/>
        <v>0.3019675873076631</v>
      </c>
      <c r="P23" s="31">
        <v>11075663</v>
      </c>
      <c r="Q23" s="31">
        <v>74200962</v>
      </c>
      <c r="R23" s="31">
        <v>77181011</v>
      </c>
      <c r="S23" s="31">
        <v>31195884</v>
      </c>
      <c r="T23" s="36">
        <f t="shared" si="6"/>
        <v>0.40419118117019742</v>
      </c>
      <c r="U23" s="36">
        <f t="shared" si="7"/>
        <v>-1.0711393078680707</v>
      </c>
    </row>
    <row r="24" spans="1:21" x14ac:dyDescent="0.2">
      <c r="A24" s="17" t="s">
        <v>29</v>
      </c>
      <c r="B24" s="11" t="s">
        <v>56</v>
      </c>
      <c r="C24" s="10" t="s">
        <v>57</v>
      </c>
      <c r="D24" s="31">
        <v>33480510</v>
      </c>
      <c r="E24" s="31">
        <v>37196259</v>
      </c>
      <c r="F24" s="31">
        <v>7228894</v>
      </c>
      <c r="G24" s="36">
        <f t="shared" si="0"/>
        <v>0.21591349713609501</v>
      </c>
      <c r="H24" s="31">
        <v>8480605</v>
      </c>
      <c r="I24" s="36">
        <f t="shared" si="1"/>
        <v>0.25329975558914725</v>
      </c>
      <c r="J24" s="31">
        <v>8497159</v>
      </c>
      <c r="K24" s="36">
        <f t="shared" si="2"/>
        <v>0.22844122576950548</v>
      </c>
      <c r="L24" s="31">
        <v>0</v>
      </c>
      <c r="M24" s="36">
        <f t="shared" si="3"/>
        <v>0</v>
      </c>
      <c r="N24" s="31">
        <f t="shared" si="4"/>
        <v>24206658</v>
      </c>
      <c r="O24" s="36">
        <f t="shared" si="5"/>
        <v>0.65078205848604287</v>
      </c>
      <c r="P24" s="31">
        <v>7002377</v>
      </c>
      <c r="Q24" s="31">
        <v>31245369</v>
      </c>
      <c r="R24" s="31">
        <v>31938526</v>
      </c>
      <c r="S24" s="31">
        <v>19119330</v>
      </c>
      <c r="T24" s="36">
        <f t="shared" si="6"/>
        <v>0.59862906635077651</v>
      </c>
      <c r="U24" s="36">
        <f t="shared" si="7"/>
        <v>0.21346779814911421</v>
      </c>
    </row>
    <row r="25" spans="1:21" x14ac:dyDescent="0.2">
      <c r="A25" s="17" t="s">
        <v>29</v>
      </c>
      <c r="B25" s="11" t="s">
        <v>58</v>
      </c>
      <c r="C25" s="10" t="s">
        <v>59</v>
      </c>
      <c r="D25" s="31">
        <v>38471456</v>
      </c>
      <c r="E25" s="31">
        <v>41472920</v>
      </c>
      <c r="F25" s="31">
        <v>13831584</v>
      </c>
      <c r="G25" s="36">
        <f t="shared" si="0"/>
        <v>0.35952847742492511</v>
      </c>
      <c r="H25" s="31">
        <v>10607263</v>
      </c>
      <c r="I25" s="36">
        <f t="shared" si="1"/>
        <v>0.27571774252578329</v>
      </c>
      <c r="J25" s="31">
        <v>5899385</v>
      </c>
      <c r="K25" s="36">
        <f t="shared" si="2"/>
        <v>0.14224667566209467</v>
      </c>
      <c r="L25" s="31">
        <v>0</v>
      </c>
      <c r="M25" s="36">
        <f t="shared" si="3"/>
        <v>0</v>
      </c>
      <c r="N25" s="31">
        <f t="shared" si="4"/>
        <v>30338232</v>
      </c>
      <c r="O25" s="36">
        <f t="shared" si="5"/>
        <v>0.73151907316870868</v>
      </c>
      <c r="P25" s="31">
        <v>8657543</v>
      </c>
      <c r="Q25" s="31">
        <v>33292492</v>
      </c>
      <c r="R25" s="31">
        <v>37340419</v>
      </c>
      <c r="S25" s="31">
        <v>24546988</v>
      </c>
      <c r="T25" s="36">
        <f t="shared" si="6"/>
        <v>0.65738383921187382</v>
      </c>
      <c r="U25" s="36">
        <f t="shared" si="7"/>
        <v>-0.31858438358319441</v>
      </c>
    </row>
    <row r="26" spans="1:21" x14ac:dyDescent="0.2">
      <c r="A26" s="17" t="s">
        <v>44</v>
      </c>
      <c r="B26" s="11" t="s">
        <v>60</v>
      </c>
      <c r="C26" s="10" t="s">
        <v>61</v>
      </c>
      <c r="D26" s="31">
        <v>87298612</v>
      </c>
      <c r="E26" s="31">
        <v>88031460</v>
      </c>
      <c r="F26" s="31">
        <v>36076777</v>
      </c>
      <c r="G26" s="36">
        <f t="shared" si="0"/>
        <v>0.41325716610477153</v>
      </c>
      <c r="H26" s="31">
        <v>16508656</v>
      </c>
      <c r="I26" s="36">
        <f t="shared" si="1"/>
        <v>0.18910559540167718</v>
      </c>
      <c r="J26" s="31">
        <v>16306461</v>
      </c>
      <c r="K26" s="36">
        <f t="shared" si="2"/>
        <v>0.18523447185812891</v>
      </c>
      <c r="L26" s="31">
        <v>0</v>
      </c>
      <c r="M26" s="36">
        <f t="shared" si="3"/>
        <v>0</v>
      </c>
      <c r="N26" s="31">
        <f t="shared" si="4"/>
        <v>68891894</v>
      </c>
      <c r="O26" s="36">
        <f t="shared" si="5"/>
        <v>0.78258265851776176</v>
      </c>
      <c r="P26" s="31">
        <v>24162056</v>
      </c>
      <c r="Q26" s="31">
        <v>95010143</v>
      </c>
      <c r="R26" s="31">
        <v>84116181</v>
      </c>
      <c r="S26" s="31">
        <v>68002432</v>
      </c>
      <c r="T26" s="36">
        <f t="shared" si="6"/>
        <v>0.80843461022083252</v>
      </c>
      <c r="U26" s="36">
        <f t="shared" si="7"/>
        <v>-0.32512113207584648</v>
      </c>
    </row>
    <row r="27" spans="1:21" ht="16.5" x14ac:dyDescent="0.3">
      <c r="A27" s="18" t="s">
        <v>0</v>
      </c>
      <c r="B27" s="13" t="s">
        <v>62</v>
      </c>
      <c r="C27" s="12" t="s">
        <v>0</v>
      </c>
      <c r="D27" s="32">
        <f>SUM(D20:D26)</f>
        <v>348908157</v>
      </c>
      <c r="E27" s="32">
        <f>SUM(E20:E26)</f>
        <v>370821547</v>
      </c>
      <c r="F27" s="32">
        <f>SUM(F20:F26)</f>
        <v>84755707</v>
      </c>
      <c r="G27" s="37">
        <f t="shared" si="0"/>
        <v>0.24291695479048372</v>
      </c>
      <c r="H27" s="32">
        <f>SUM(H20:H26)</f>
        <v>66874980</v>
      </c>
      <c r="I27" s="37">
        <f t="shared" si="1"/>
        <v>0.19166929364738239</v>
      </c>
      <c r="J27" s="32">
        <f>SUM(J20:J26)</f>
        <v>47853008</v>
      </c>
      <c r="K27" s="37">
        <f t="shared" si="2"/>
        <v>0.12904592084019326</v>
      </c>
      <c r="L27" s="32">
        <f>SUM(L20:L26)</f>
        <v>0</v>
      </c>
      <c r="M27" s="37">
        <f t="shared" si="3"/>
        <v>0</v>
      </c>
      <c r="N27" s="32">
        <f t="shared" si="4"/>
        <v>199483695</v>
      </c>
      <c r="O27" s="37">
        <f t="shared" si="5"/>
        <v>0.53795065743577197</v>
      </c>
      <c r="P27" s="32">
        <f>SUM(P20:P26)</f>
        <v>70553277</v>
      </c>
      <c r="Q27" s="32">
        <f>SUM(Q20:Q26)</f>
        <v>343807499</v>
      </c>
      <c r="R27" s="32">
        <f>SUM(R20:R26)</f>
        <v>340378055</v>
      </c>
      <c r="S27" s="32">
        <f>SUM(S20:S26)</f>
        <v>207663436</v>
      </c>
      <c r="T27" s="37">
        <f t="shared" si="6"/>
        <v>0.61009642939524988</v>
      </c>
      <c r="U27" s="37">
        <f t="shared" si="7"/>
        <v>-0.32174648670110673</v>
      </c>
    </row>
    <row r="28" spans="1:21" x14ac:dyDescent="0.2">
      <c r="A28" s="17" t="s">
        <v>29</v>
      </c>
      <c r="B28" s="11" t="s">
        <v>63</v>
      </c>
      <c r="C28" s="10" t="s">
        <v>64</v>
      </c>
      <c r="D28" s="31">
        <v>50801946</v>
      </c>
      <c r="E28" s="31">
        <v>49517417</v>
      </c>
      <c r="F28" s="31">
        <v>14860069</v>
      </c>
      <c r="G28" s="36">
        <f t="shared" si="0"/>
        <v>0.29250983810738274</v>
      </c>
      <c r="H28" s="31">
        <v>13965326</v>
      </c>
      <c r="I28" s="36">
        <f t="shared" si="1"/>
        <v>0.27489746160511253</v>
      </c>
      <c r="J28" s="31">
        <v>13877945</v>
      </c>
      <c r="K28" s="36">
        <f t="shared" si="2"/>
        <v>0.2802639119887857</v>
      </c>
      <c r="L28" s="31">
        <v>0</v>
      </c>
      <c r="M28" s="36">
        <f t="shared" si="3"/>
        <v>0</v>
      </c>
      <c r="N28" s="31">
        <f t="shared" si="4"/>
        <v>42703340</v>
      </c>
      <c r="O28" s="36">
        <f t="shared" si="5"/>
        <v>0.862390297943045</v>
      </c>
      <c r="P28" s="31">
        <v>13679702</v>
      </c>
      <c r="Q28" s="31">
        <v>36383861</v>
      </c>
      <c r="R28" s="31">
        <v>38241358</v>
      </c>
      <c r="S28" s="31">
        <v>36289074</v>
      </c>
      <c r="T28" s="36">
        <f t="shared" si="6"/>
        <v>0.94894836109115166</v>
      </c>
      <c r="U28" s="36">
        <f t="shared" si="7"/>
        <v>1.4491763051563522E-2</v>
      </c>
    </row>
    <row r="29" spans="1:21" x14ac:dyDescent="0.2">
      <c r="A29" s="17" t="s">
        <v>29</v>
      </c>
      <c r="B29" s="11" t="s">
        <v>65</v>
      </c>
      <c r="C29" s="10" t="s">
        <v>66</v>
      </c>
      <c r="D29" s="31">
        <v>31382882</v>
      </c>
      <c r="E29" s="31">
        <v>33002882</v>
      </c>
      <c r="F29" s="31">
        <v>14396381</v>
      </c>
      <c r="G29" s="36">
        <f t="shared" si="0"/>
        <v>0.45873355417134731</v>
      </c>
      <c r="H29" s="31">
        <v>12437985</v>
      </c>
      <c r="I29" s="36">
        <f t="shared" si="1"/>
        <v>0.39633023506254145</v>
      </c>
      <c r="J29" s="31">
        <v>12942917</v>
      </c>
      <c r="K29" s="36">
        <f t="shared" si="2"/>
        <v>0.39217535607950843</v>
      </c>
      <c r="L29" s="31">
        <v>0</v>
      </c>
      <c r="M29" s="36">
        <f t="shared" si="3"/>
        <v>0</v>
      </c>
      <c r="N29" s="31">
        <f t="shared" si="4"/>
        <v>39777283</v>
      </c>
      <c r="O29" s="36">
        <f t="shared" si="5"/>
        <v>1.2052669521407251</v>
      </c>
      <c r="P29" s="31">
        <v>10879805</v>
      </c>
      <c r="Q29" s="31">
        <v>36442710</v>
      </c>
      <c r="R29" s="31">
        <v>38835403</v>
      </c>
      <c r="S29" s="31">
        <v>32046253</v>
      </c>
      <c r="T29" s="36">
        <f t="shared" si="6"/>
        <v>0.82518142015933249</v>
      </c>
      <c r="U29" s="36">
        <f t="shared" si="7"/>
        <v>0.18962766336345194</v>
      </c>
    </row>
    <row r="30" spans="1:21" x14ac:dyDescent="0.2">
      <c r="A30" s="17" t="s">
        <v>29</v>
      </c>
      <c r="B30" s="11" t="s">
        <v>67</v>
      </c>
      <c r="C30" s="10" t="s">
        <v>68</v>
      </c>
      <c r="D30" s="31">
        <v>31443499</v>
      </c>
      <c r="E30" s="31">
        <v>32978502</v>
      </c>
      <c r="F30" s="31">
        <v>9964408</v>
      </c>
      <c r="G30" s="36">
        <f t="shared" si="0"/>
        <v>0.31689882859410778</v>
      </c>
      <c r="H30" s="31">
        <v>4633150</v>
      </c>
      <c r="I30" s="36">
        <f t="shared" si="1"/>
        <v>0.14734842327821085</v>
      </c>
      <c r="J30" s="31">
        <v>5298668</v>
      </c>
      <c r="K30" s="36">
        <f t="shared" si="2"/>
        <v>0.16067036641021476</v>
      </c>
      <c r="L30" s="31">
        <v>0</v>
      </c>
      <c r="M30" s="36">
        <f t="shared" si="3"/>
        <v>0</v>
      </c>
      <c r="N30" s="31">
        <f t="shared" si="4"/>
        <v>19896226</v>
      </c>
      <c r="O30" s="36">
        <f t="shared" si="5"/>
        <v>0.60330896776330234</v>
      </c>
      <c r="P30" s="31">
        <v>6903985</v>
      </c>
      <c r="Q30" s="31">
        <v>26035565</v>
      </c>
      <c r="R30" s="31">
        <v>28842001</v>
      </c>
      <c r="S30" s="31">
        <v>23468282</v>
      </c>
      <c r="T30" s="36">
        <f t="shared" si="6"/>
        <v>0.8136842516578513</v>
      </c>
      <c r="U30" s="36">
        <f t="shared" si="7"/>
        <v>-0.23252034875510308</v>
      </c>
    </row>
    <row r="31" spans="1:21" x14ac:dyDescent="0.2">
      <c r="A31" s="17" t="s">
        <v>29</v>
      </c>
      <c r="B31" s="11" t="s">
        <v>69</v>
      </c>
      <c r="C31" s="10" t="s">
        <v>70</v>
      </c>
      <c r="D31" s="31">
        <v>51783050</v>
      </c>
      <c r="E31" s="31">
        <v>52652054</v>
      </c>
      <c r="F31" s="31">
        <v>10873338</v>
      </c>
      <c r="G31" s="36">
        <f t="shared" si="0"/>
        <v>0.20997870924945519</v>
      </c>
      <c r="H31" s="31">
        <v>13132601</v>
      </c>
      <c r="I31" s="36">
        <f t="shared" si="1"/>
        <v>0.25360810149266988</v>
      </c>
      <c r="J31" s="31">
        <v>11826846</v>
      </c>
      <c r="K31" s="36">
        <f t="shared" si="2"/>
        <v>0.22462268993342596</v>
      </c>
      <c r="L31" s="31">
        <v>0</v>
      </c>
      <c r="M31" s="36">
        <f t="shared" si="3"/>
        <v>0</v>
      </c>
      <c r="N31" s="31">
        <f t="shared" si="4"/>
        <v>35832785</v>
      </c>
      <c r="O31" s="36">
        <f t="shared" si="5"/>
        <v>0.68055816018117732</v>
      </c>
      <c r="P31" s="31">
        <v>11270108</v>
      </c>
      <c r="Q31" s="31">
        <v>45857852</v>
      </c>
      <c r="R31" s="31">
        <v>49140985</v>
      </c>
      <c r="S31" s="31">
        <v>35083478</v>
      </c>
      <c r="T31" s="36">
        <f t="shared" si="6"/>
        <v>0.71393518058296956</v>
      </c>
      <c r="U31" s="36">
        <f t="shared" si="7"/>
        <v>4.9399526606133781E-2</v>
      </c>
    </row>
    <row r="32" spans="1:21" x14ac:dyDescent="0.2">
      <c r="A32" s="17" t="s">
        <v>29</v>
      </c>
      <c r="B32" s="11" t="s">
        <v>71</v>
      </c>
      <c r="C32" s="10" t="s">
        <v>72</v>
      </c>
      <c r="D32" s="31">
        <v>20151661</v>
      </c>
      <c r="E32" s="31">
        <v>21929210</v>
      </c>
      <c r="F32" s="31">
        <v>4890058</v>
      </c>
      <c r="G32" s="36">
        <f t="shared" si="0"/>
        <v>0.24266277603617886</v>
      </c>
      <c r="H32" s="31">
        <v>5602920</v>
      </c>
      <c r="I32" s="36">
        <f t="shared" si="1"/>
        <v>0.27803762677428923</v>
      </c>
      <c r="J32" s="31">
        <v>5203994</v>
      </c>
      <c r="K32" s="36">
        <f t="shared" si="2"/>
        <v>0.23730877674115938</v>
      </c>
      <c r="L32" s="31">
        <v>0</v>
      </c>
      <c r="M32" s="36">
        <f t="shared" si="3"/>
        <v>0</v>
      </c>
      <c r="N32" s="31">
        <f t="shared" si="4"/>
        <v>15696972</v>
      </c>
      <c r="O32" s="36">
        <f t="shared" si="5"/>
        <v>0.71580198283476693</v>
      </c>
      <c r="P32" s="31">
        <v>4513924</v>
      </c>
      <c r="Q32" s="31">
        <v>17249943</v>
      </c>
      <c r="R32" s="31">
        <v>17893336</v>
      </c>
      <c r="S32" s="31">
        <v>13579717</v>
      </c>
      <c r="T32" s="36">
        <f t="shared" si="6"/>
        <v>0.75892594874426988</v>
      </c>
      <c r="U32" s="36">
        <f t="shared" si="7"/>
        <v>0.15287585701487227</v>
      </c>
    </row>
    <row r="33" spans="1:21" x14ac:dyDescent="0.2">
      <c r="A33" s="17" t="s">
        <v>29</v>
      </c>
      <c r="B33" s="11" t="s">
        <v>73</v>
      </c>
      <c r="C33" s="10" t="s">
        <v>74</v>
      </c>
      <c r="D33" s="31">
        <v>101599487</v>
      </c>
      <c r="E33" s="31">
        <v>101459487</v>
      </c>
      <c r="F33" s="31">
        <v>17712041</v>
      </c>
      <c r="G33" s="36">
        <f t="shared" si="0"/>
        <v>0.17433199244401695</v>
      </c>
      <c r="H33" s="31">
        <v>23581686</v>
      </c>
      <c r="I33" s="36">
        <f t="shared" si="1"/>
        <v>0.23210438060578004</v>
      </c>
      <c r="J33" s="31">
        <v>28198247</v>
      </c>
      <c r="K33" s="36">
        <f t="shared" si="2"/>
        <v>0.27792617362632632</v>
      </c>
      <c r="L33" s="31">
        <v>0</v>
      </c>
      <c r="M33" s="36">
        <f t="shared" si="3"/>
        <v>0</v>
      </c>
      <c r="N33" s="31">
        <f t="shared" si="4"/>
        <v>69491974</v>
      </c>
      <c r="O33" s="36">
        <f t="shared" si="5"/>
        <v>0.68492337241957468</v>
      </c>
      <c r="P33" s="31">
        <v>22335494</v>
      </c>
      <c r="Q33" s="31">
        <v>95813626</v>
      </c>
      <c r="R33" s="31">
        <v>83560563</v>
      </c>
      <c r="S33" s="31">
        <v>60539355</v>
      </c>
      <c r="T33" s="36">
        <f t="shared" si="6"/>
        <v>0.72449673418308591</v>
      </c>
      <c r="U33" s="36">
        <f t="shared" si="7"/>
        <v>0.26248593382353658</v>
      </c>
    </row>
    <row r="34" spans="1:21" x14ac:dyDescent="0.2">
      <c r="A34" s="17" t="s">
        <v>44</v>
      </c>
      <c r="B34" s="11" t="s">
        <v>75</v>
      </c>
      <c r="C34" s="10" t="s">
        <v>76</v>
      </c>
      <c r="D34" s="31">
        <v>81124244</v>
      </c>
      <c r="E34" s="31">
        <v>80891403</v>
      </c>
      <c r="F34" s="31">
        <v>19116113</v>
      </c>
      <c r="G34" s="36">
        <f t="shared" si="0"/>
        <v>0.2356399524659977</v>
      </c>
      <c r="H34" s="31">
        <v>22393327</v>
      </c>
      <c r="I34" s="36">
        <f t="shared" si="1"/>
        <v>0.27603741983715746</v>
      </c>
      <c r="J34" s="31">
        <v>18523314</v>
      </c>
      <c r="K34" s="36">
        <f t="shared" si="2"/>
        <v>0.22898989649122539</v>
      </c>
      <c r="L34" s="31">
        <v>0</v>
      </c>
      <c r="M34" s="36">
        <f t="shared" si="3"/>
        <v>0</v>
      </c>
      <c r="N34" s="31">
        <f t="shared" si="4"/>
        <v>60032754</v>
      </c>
      <c r="O34" s="36">
        <f t="shared" si="5"/>
        <v>0.74214010109331396</v>
      </c>
      <c r="P34" s="31">
        <v>24170098</v>
      </c>
      <c r="Q34" s="31">
        <v>83379966</v>
      </c>
      <c r="R34" s="31">
        <v>81001341</v>
      </c>
      <c r="S34" s="31">
        <v>63371710</v>
      </c>
      <c r="T34" s="36">
        <f t="shared" si="6"/>
        <v>0.78235383782103063</v>
      </c>
      <c r="U34" s="36">
        <f t="shared" si="7"/>
        <v>-0.23362685579512343</v>
      </c>
    </row>
    <row r="35" spans="1:21" ht="16.5" x14ac:dyDescent="0.3">
      <c r="A35" s="18" t="s">
        <v>0</v>
      </c>
      <c r="B35" s="13" t="s">
        <v>77</v>
      </c>
      <c r="C35" s="12" t="s">
        <v>0</v>
      </c>
      <c r="D35" s="32">
        <f>SUM(D28:D34)</f>
        <v>368286769</v>
      </c>
      <c r="E35" s="32">
        <f>SUM(E28:E34)</f>
        <v>372430955</v>
      </c>
      <c r="F35" s="32">
        <f>SUM(F28:F34)</f>
        <v>91812408</v>
      </c>
      <c r="G35" s="37">
        <f t="shared" si="0"/>
        <v>0.24929597185719155</v>
      </c>
      <c r="H35" s="32">
        <f>SUM(H28:H34)</f>
        <v>95746995</v>
      </c>
      <c r="I35" s="37">
        <f t="shared" si="1"/>
        <v>0.25997945910459791</v>
      </c>
      <c r="J35" s="32">
        <f>SUM(J28:J34)</f>
        <v>95871931</v>
      </c>
      <c r="K35" s="37">
        <f t="shared" si="2"/>
        <v>0.25742202605043935</v>
      </c>
      <c r="L35" s="32">
        <f>SUM(L28:L34)</f>
        <v>0</v>
      </c>
      <c r="M35" s="37">
        <f t="shared" si="3"/>
        <v>0</v>
      </c>
      <c r="N35" s="32">
        <f t="shared" si="4"/>
        <v>283431334</v>
      </c>
      <c r="O35" s="37">
        <f t="shared" si="5"/>
        <v>0.76103054860195496</v>
      </c>
      <c r="P35" s="32">
        <f>SUM(P28:P34)</f>
        <v>93753116</v>
      </c>
      <c r="Q35" s="32">
        <f>SUM(Q28:Q34)</f>
        <v>341163523</v>
      </c>
      <c r="R35" s="32">
        <f>SUM(R28:R34)</f>
        <v>337514987</v>
      </c>
      <c r="S35" s="32">
        <f>SUM(S28:S34)</f>
        <v>264377869</v>
      </c>
      <c r="T35" s="37">
        <f t="shared" si="6"/>
        <v>0.78330705059920791</v>
      </c>
      <c r="U35" s="37">
        <f t="shared" si="7"/>
        <v>2.2599942171522169E-2</v>
      </c>
    </row>
    <row r="36" spans="1:21" x14ac:dyDescent="0.2">
      <c r="A36" s="17" t="s">
        <v>29</v>
      </c>
      <c r="B36" s="11" t="s">
        <v>78</v>
      </c>
      <c r="C36" s="10" t="s">
        <v>79</v>
      </c>
      <c r="D36" s="31">
        <v>63970008</v>
      </c>
      <c r="E36" s="31">
        <v>62670062</v>
      </c>
      <c r="F36" s="31">
        <v>12445898</v>
      </c>
      <c r="G36" s="36">
        <f t="shared" si="0"/>
        <v>0.19455833114793419</v>
      </c>
      <c r="H36" s="31">
        <v>12503003</v>
      </c>
      <c r="I36" s="36">
        <f t="shared" si="1"/>
        <v>0.19545101510695451</v>
      </c>
      <c r="J36" s="31">
        <v>10837317</v>
      </c>
      <c r="K36" s="36">
        <f t="shared" si="2"/>
        <v>0.17292654026734489</v>
      </c>
      <c r="L36" s="31">
        <v>0</v>
      </c>
      <c r="M36" s="36">
        <f t="shared" si="3"/>
        <v>0</v>
      </c>
      <c r="N36" s="31">
        <f t="shared" si="4"/>
        <v>35786218</v>
      </c>
      <c r="O36" s="36">
        <f t="shared" si="5"/>
        <v>0.57102573155265113</v>
      </c>
      <c r="P36" s="31">
        <v>8307232</v>
      </c>
      <c r="Q36" s="31">
        <v>59308740</v>
      </c>
      <c r="R36" s="31">
        <v>58968769</v>
      </c>
      <c r="S36" s="31">
        <v>31694798</v>
      </c>
      <c r="T36" s="36">
        <f t="shared" si="6"/>
        <v>0.53748447758846718</v>
      </c>
      <c r="U36" s="36">
        <f t="shared" si="7"/>
        <v>0.30456414362810613</v>
      </c>
    </row>
    <row r="37" spans="1:21" x14ac:dyDescent="0.2">
      <c r="A37" s="17" t="s">
        <v>29</v>
      </c>
      <c r="B37" s="11" t="s">
        <v>80</v>
      </c>
      <c r="C37" s="10" t="s">
        <v>81</v>
      </c>
      <c r="D37" s="31">
        <v>35985291</v>
      </c>
      <c r="E37" s="31">
        <v>38133391</v>
      </c>
      <c r="F37" s="31">
        <v>9171001</v>
      </c>
      <c r="G37" s="36">
        <f t="shared" si="0"/>
        <v>0.25485415693873364</v>
      </c>
      <c r="H37" s="31">
        <v>10291800</v>
      </c>
      <c r="I37" s="36">
        <f t="shared" si="1"/>
        <v>0.28600018824357987</v>
      </c>
      <c r="J37" s="31">
        <v>7188505</v>
      </c>
      <c r="K37" s="36">
        <f t="shared" si="2"/>
        <v>0.18850946143237038</v>
      </c>
      <c r="L37" s="31">
        <v>0</v>
      </c>
      <c r="M37" s="36">
        <f t="shared" si="3"/>
        <v>0</v>
      </c>
      <c r="N37" s="31">
        <f t="shared" si="4"/>
        <v>26651306</v>
      </c>
      <c r="O37" s="36">
        <f t="shared" si="5"/>
        <v>0.69889682771720985</v>
      </c>
      <c r="P37" s="31">
        <v>6381952</v>
      </c>
      <c r="Q37" s="31">
        <v>31349384</v>
      </c>
      <c r="R37" s="31">
        <v>33173034</v>
      </c>
      <c r="S37" s="31">
        <v>24467349</v>
      </c>
      <c r="T37" s="36">
        <f t="shared" si="6"/>
        <v>0.73756741695679695</v>
      </c>
      <c r="U37" s="36">
        <f t="shared" si="7"/>
        <v>0.12638029869231238</v>
      </c>
    </row>
    <row r="38" spans="1:21" x14ac:dyDescent="0.2">
      <c r="A38" s="17" t="s">
        <v>29</v>
      </c>
      <c r="B38" s="11" t="s">
        <v>82</v>
      </c>
      <c r="C38" s="10" t="s">
        <v>83</v>
      </c>
      <c r="D38" s="31">
        <v>30808882</v>
      </c>
      <c r="E38" s="31">
        <v>36238406</v>
      </c>
      <c r="F38" s="31">
        <v>4661878</v>
      </c>
      <c r="G38" s="36">
        <f t="shared" si="0"/>
        <v>0.15131603931619458</v>
      </c>
      <c r="H38" s="31">
        <v>10382134</v>
      </c>
      <c r="I38" s="36">
        <f t="shared" si="1"/>
        <v>0.33698509410370686</v>
      </c>
      <c r="J38" s="31">
        <v>5577573</v>
      </c>
      <c r="K38" s="36">
        <f t="shared" si="2"/>
        <v>0.15391330954236784</v>
      </c>
      <c r="L38" s="31">
        <v>0</v>
      </c>
      <c r="M38" s="36">
        <f t="shared" si="3"/>
        <v>0</v>
      </c>
      <c r="N38" s="31">
        <f t="shared" si="4"/>
        <v>20621585</v>
      </c>
      <c r="O38" s="36">
        <f t="shared" si="5"/>
        <v>0.56905331321692243</v>
      </c>
      <c r="P38" s="31">
        <v>2353449</v>
      </c>
      <c r="Q38" s="31">
        <v>17670234</v>
      </c>
      <c r="R38" s="31">
        <v>24152592</v>
      </c>
      <c r="S38" s="31">
        <v>11339861</v>
      </c>
      <c r="T38" s="36">
        <f t="shared" si="6"/>
        <v>0.46950906966838174</v>
      </c>
      <c r="U38" s="36">
        <f t="shared" si="7"/>
        <v>1.3699570290242109</v>
      </c>
    </row>
    <row r="39" spans="1:21" x14ac:dyDescent="0.2">
      <c r="A39" s="17" t="s">
        <v>44</v>
      </c>
      <c r="B39" s="11" t="s">
        <v>84</v>
      </c>
      <c r="C39" s="10" t="s">
        <v>85</v>
      </c>
      <c r="D39" s="31">
        <v>31902881</v>
      </c>
      <c r="E39" s="31">
        <v>28320001</v>
      </c>
      <c r="F39" s="31">
        <v>8828517</v>
      </c>
      <c r="G39" s="36">
        <f t="shared" si="0"/>
        <v>0.2767310262668754</v>
      </c>
      <c r="H39" s="31">
        <v>6563229</v>
      </c>
      <c r="I39" s="36">
        <f t="shared" si="1"/>
        <v>0.20572527603384785</v>
      </c>
      <c r="J39" s="31">
        <v>5377868</v>
      </c>
      <c r="K39" s="36">
        <f t="shared" si="2"/>
        <v>0.18989646222117013</v>
      </c>
      <c r="L39" s="31">
        <v>0</v>
      </c>
      <c r="M39" s="36">
        <f t="shared" si="3"/>
        <v>0</v>
      </c>
      <c r="N39" s="31">
        <f t="shared" si="4"/>
        <v>20769614</v>
      </c>
      <c r="O39" s="36">
        <f t="shared" si="5"/>
        <v>0.73339029896220698</v>
      </c>
      <c r="P39" s="31">
        <v>5216774</v>
      </c>
      <c r="Q39" s="31">
        <v>31319137</v>
      </c>
      <c r="R39" s="31">
        <v>29875625</v>
      </c>
      <c r="S39" s="31">
        <v>22289623</v>
      </c>
      <c r="T39" s="36">
        <f t="shared" si="6"/>
        <v>0.74608055898412162</v>
      </c>
      <c r="U39" s="36">
        <f t="shared" si="7"/>
        <v>3.088000361909482E-2</v>
      </c>
    </row>
    <row r="40" spans="1:21" ht="16.5" x14ac:dyDescent="0.3">
      <c r="A40" s="18" t="s">
        <v>0</v>
      </c>
      <c r="B40" s="13" t="s">
        <v>86</v>
      </c>
      <c r="C40" s="12" t="s">
        <v>0</v>
      </c>
      <c r="D40" s="32">
        <f>SUM(D36:D39)</f>
        <v>162667062</v>
      </c>
      <c r="E40" s="32">
        <f>SUM(E36:E39)</f>
        <v>165361860</v>
      </c>
      <c r="F40" s="32">
        <f>SUM(F36:F39)</f>
        <v>35107294</v>
      </c>
      <c r="G40" s="37">
        <f t="shared" si="0"/>
        <v>0.21582300416786282</v>
      </c>
      <c r="H40" s="32">
        <f>SUM(H36:H39)</f>
        <v>39740166</v>
      </c>
      <c r="I40" s="37">
        <f t="shared" si="1"/>
        <v>0.24430370544222407</v>
      </c>
      <c r="J40" s="32">
        <f>SUM(J36:J39)</f>
        <v>28981263</v>
      </c>
      <c r="K40" s="37">
        <f t="shared" si="2"/>
        <v>0.1752596578195238</v>
      </c>
      <c r="L40" s="32">
        <f>SUM(L36:L39)</f>
        <v>0</v>
      </c>
      <c r="M40" s="37">
        <f t="shared" si="3"/>
        <v>0</v>
      </c>
      <c r="N40" s="32">
        <f t="shared" si="4"/>
        <v>103828723</v>
      </c>
      <c r="O40" s="37">
        <f t="shared" si="5"/>
        <v>0.62788797247442674</v>
      </c>
      <c r="P40" s="32">
        <f>SUM(P36:P39)</f>
        <v>22259407</v>
      </c>
      <c r="Q40" s="32">
        <f>SUM(Q36:Q39)</f>
        <v>139647495</v>
      </c>
      <c r="R40" s="32">
        <f>SUM(R36:R39)</f>
        <v>146170020</v>
      </c>
      <c r="S40" s="32">
        <f>SUM(S36:S39)</f>
        <v>89791631</v>
      </c>
      <c r="T40" s="37">
        <f t="shared" si="6"/>
        <v>0.61429581113828946</v>
      </c>
      <c r="U40" s="37">
        <f t="shared" si="7"/>
        <v>0.30197821532262736</v>
      </c>
    </row>
    <row r="41" spans="1:21" x14ac:dyDescent="0.2">
      <c r="A41" s="17" t="s">
        <v>29</v>
      </c>
      <c r="B41" s="11" t="s">
        <v>87</v>
      </c>
      <c r="C41" s="10" t="s">
        <v>88</v>
      </c>
      <c r="D41" s="31">
        <v>85184952</v>
      </c>
      <c r="E41" s="31">
        <v>88079820</v>
      </c>
      <c r="F41" s="31">
        <v>16605783</v>
      </c>
      <c r="G41" s="36">
        <f t="shared" si="0"/>
        <v>0.19493798623024405</v>
      </c>
      <c r="H41" s="31">
        <v>15966893</v>
      </c>
      <c r="I41" s="36">
        <f t="shared" si="1"/>
        <v>0.18743795265623911</v>
      </c>
      <c r="J41" s="31">
        <v>17317574</v>
      </c>
      <c r="K41" s="36">
        <f t="shared" si="2"/>
        <v>0.19661227736387291</v>
      </c>
      <c r="L41" s="31">
        <v>0</v>
      </c>
      <c r="M41" s="36">
        <f t="shared" si="3"/>
        <v>0</v>
      </c>
      <c r="N41" s="31">
        <f t="shared" si="4"/>
        <v>49890250</v>
      </c>
      <c r="O41" s="36">
        <f t="shared" si="5"/>
        <v>0.56642088959763992</v>
      </c>
      <c r="P41" s="31">
        <v>24910332</v>
      </c>
      <c r="Q41" s="31">
        <v>76510069</v>
      </c>
      <c r="R41" s="31">
        <v>114336404</v>
      </c>
      <c r="S41" s="31">
        <v>72125675</v>
      </c>
      <c r="T41" s="36">
        <f t="shared" si="6"/>
        <v>0.63081986556092839</v>
      </c>
      <c r="U41" s="36">
        <f t="shared" si="7"/>
        <v>-0.30480356504281036</v>
      </c>
    </row>
    <row r="42" spans="1:21" x14ac:dyDescent="0.2">
      <c r="A42" s="17" t="s">
        <v>29</v>
      </c>
      <c r="B42" s="11" t="s">
        <v>89</v>
      </c>
      <c r="C42" s="10" t="s">
        <v>90</v>
      </c>
      <c r="D42" s="31">
        <v>75668177</v>
      </c>
      <c r="E42" s="31">
        <v>78723877</v>
      </c>
      <c r="F42" s="31">
        <v>13937413</v>
      </c>
      <c r="G42" s="36">
        <f t="shared" si="0"/>
        <v>0.18419120894111141</v>
      </c>
      <c r="H42" s="31">
        <v>12555409</v>
      </c>
      <c r="I42" s="36">
        <f t="shared" si="1"/>
        <v>0.16592720345304474</v>
      </c>
      <c r="J42" s="31">
        <v>13464525</v>
      </c>
      <c r="K42" s="36">
        <f t="shared" si="2"/>
        <v>0.17103483102083503</v>
      </c>
      <c r="L42" s="31">
        <v>0</v>
      </c>
      <c r="M42" s="36">
        <f t="shared" si="3"/>
        <v>0</v>
      </c>
      <c r="N42" s="31">
        <f t="shared" si="4"/>
        <v>39957347</v>
      </c>
      <c r="O42" s="36">
        <f t="shared" si="5"/>
        <v>0.50756325174381334</v>
      </c>
      <c r="P42" s="31">
        <v>14439254</v>
      </c>
      <c r="Q42" s="31">
        <v>65571412</v>
      </c>
      <c r="R42" s="31">
        <v>64456868</v>
      </c>
      <c r="S42" s="31">
        <v>39777925</v>
      </c>
      <c r="T42" s="36">
        <f t="shared" si="6"/>
        <v>0.61712469492001998</v>
      </c>
      <c r="U42" s="36">
        <f t="shared" si="7"/>
        <v>-6.7505495782538394E-2</v>
      </c>
    </row>
    <row r="43" spans="1:21" x14ac:dyDescent="0.2">
      <c r="A43" s="17" t="s">
        <v>29</v>
      </c>
      <c r="B43" s="11" t="s">
        <v>91</v>
      </c>
      <c r="C43" s="10" t="s">
        <v>92</v>
      </c>
      <c r="D43" s="31">
        <v>87681748</v>
      </c>
      <c r="E43" s="31">
        <v>90445304</v>
      </c>
      <c r="F43" s="31">
        <v>19448684</v>
      </c>
      <c r="G43" s="36">
        <f t="shared" si="0"/>
        <v>0.22180994840568188</v>
      </c>
      <c r="H43" s="31">
        <v>22360384</v>
      </c>
      <c r="I43" s="36">
        <f t="shared" si="1"/>
        <v>0.25501754367396962</v>
      </c>
      <c r="J43" s="31">
        <v>19277873</v>
      </c>
      <c r="K43" s="36">
        <f t="shared" si="2"/>
        <v>0.21314399031706499</v>
      </c>
      <c r="L43" s="31">
        <v>0</v>
      </c>
      <c r="M43" s="36">
        <f t="shared" si="3"/>
        <v>0</v>
      </c>
      <c r="N43" s="31">
        <f t="shared" si="4"/>
        <v>61086941</v>
      </c>
      <c r="O43" s="36">
        <f t="shared" si="5"/>
        <v>0.67540201976655412</v>
      </c>
      <c r="P43" s="31">
        <v>16846425</v>
      </c>
      <c r="Q43" s="31">
        <v>77937231</v>
      </c>
      <c r="R43" s="31">
        <v>78594945</v>
      </c>
      <c r="S43" s="31">
        <v>51283664</v>
      </c>
      <c r="T43" s="36">
        <f t="shared" si="6"/>
        <v>0.65250588317098512</v>
      </c>
      <c r="U43" s="36">
        <f t="shared" si="7"/>
        <v>0.14433020655717765</v>
      </c>
    </row>
    <row r="44" spans="1:21" x14ac:dyDescent="0.2">
      <c r="A44" s="17" t="s">
        <v>29</v>
      </c>
      <c r="B44" s="11" t="s">
        <v>93</v>
      </c>
      <c r="C44" s="10" t="s">
        <v>94</v>
      </c>
      <c r="D44" s="31">
        <v>55135511</v>
      </c>
      <c r="E44" s="31">
        <v>69252067</v>
      </c>
      <c r="F44" s="31">
        <v>17432040</v>
      </c>
      <c r="G44" s="36">
        <f t="shared" si="0"/>
        <v>0.31616719757979572</v>
      </c>
      <c r="H44" s="31">
        <v>20216796</v>
      </c>
      <c r="I44" s="36">
        <f t="shared" si="1"/>
        <v>0.3666746826741118</v>
      </c>
      <c r="J44" s="31">
        <v>15667079</v>
      </c>
      <c r="K44" s="36">
        <f t="shared" si="2"/>
        <v>0.22623265526500458</v>
      </c>
      <c r="L44" s="31">
        <v>0</v>
      </c>
      <c r="M44" s="36">
        <f t="shared" si="3"/>
        <v>0</v>
      </c>
      <c r="N44" s="31">
        <f t="shared" si="4"/>
        <v>53315915</v>
      </c>
      <c r="O44" s="36">
        <f t="shared" si="5"/>
        <v>0.76988193002239191</v>
      </c>
      <c r="P44" s="31">
        <v>12705414</v>
      </c>
      <c r="Q44" s="31">
        <v>37803738</v>
      </c>
      <c r="R44" s="31">
        <v>53123386</v>
      </c>
      <c r="S44" s="31">
        <v>40129656</v>
      </c>
      <c r="T44" s="36">
        <f t="shared" si="6"/>
        <v>0.75540471008380372</v>
      </c>
      <c r="U44" s="36">
        <f t="shared" si="7"/>
        <v>0.23310259705035974</v>
      </c>
    </row>
    <row r="45" spans="1:21" x14ac:dyDescent="0.2">
      <c r="A45" s="17" t="s">
        <v>29</v>
      </c>
      <c r="B45" s="11" t="s">
        <v>95</v>
      </c>
      <c r="C45" s="10" t="s">
        <v>96</v>
      </c>
      <c r="D45" s="31">
        <v>88408533</v>
      </c>
      <c r="E45" s="31">
        <v>81007164</v>
      </c>
      <c r="F45" s="31">
        <v>22110233</v>
      </c>
      <c r="G45" s="36">
        <f t="shared" si="0"/>
        <v>0.2500916172876661</v>
      </c>
      <c r="H45" s="31">
        <v>24170301</v>
      </c>
      <c r="I45" s="36">
        <f t="shared" si="1"/>
        <v>0.27339330469379014</v>
      </c>
      <c r="J45" s="31">
        <v>23931860</v>
      </c>
      <c r="K45" s="36">
        <f t="shared" si="2"/>
        <v>0.2954289326805713</v>
      </c>
      <c r="L45" s="31">
        <v>0</v>
      </c>
      <c r="M45" s="36">
        <f t="shared" si="3"/>
        <v>0</v>
      </c>
      <c r="N45" s="31">
        <f t="shared" si="4"/>
        <v>70212394</v>
      </c>
      <c r="O45" s="36">
        <f t="shared" si="5"/>
        <v>0.86674302040742968</v>
      </c>
      <c r="P45" s="31">
        <v>21985961</v>
      </c>
      <c r="Q45" s="31">
        <v>88449819</v>
      </c>
      <c r="R45" s="31">
        <v>87997060</v>
      </c>
      <c r="S45" s="31">
        <v>64998646</v>
      </c>
      <c r="T45" s="36">
        <f t="shared" si="6"/>
        <v>0.7386456547525565</v>
      </c>
      <c r="U45" s="36">
        <f t="shared" si="7"/>
        <v>8.8506433719226507E-2</v>
      </c>
    </row>
    <row r="46" spans="1:21" x14ac:dyDescent="0.2">
      <c r="A46" s="17" t="s">
        <v>44</v>
      </c>
      <c r="B46" s="11" t="s">
        <v>97</v>
      </c>
      <c r="C46" s="10" t="s">
        <v>98</v>
      </c>
      <c r="D46" s="31">
        <v>193497835</v>
      </c>
      <c r="E46" s="31">
        <v>191256034</v>
      </c>
      <c r="F46" s="31">
        <v>11541366</v>
      </c>
      <c r="G46" s="36">
        <f t="shared" si="0"/>
        <v>5.9645969682296449E-2</v>
      </c>
      <c r="H46" s="31">
        <v>71429243</v>
      </c>
      <c r="I46" s="36">
        <f t="shared" si="1"/>
        <v>0.36914750493203191</v>
      </c>
      <c r="J46" s="31">
        <v>40512260</v>
      </c>
      <c r="K46" s="36">
        <f t="shared" si="2"/>
        <v>0.21182212740017395</v>
      </c>
      <c r="L46" s="31">
        <v>0</v>
      </c>
      <c r="M46" s="36">
        <f t="shared" si="3"/>
        <v>0</v>
      </c>
      <c r="N46" s="31">
        <f t="shared" si="4"/>
        <v>123482869</v>
      </c>
      <c r="O46" s="36">
        <f t="shared" si="5"/>
        <v>0.64564168992440785</v>
      </c>
      <c r="P46" s="31">
        <v>41986398</v>
      </c>
      <c r="Q46" s="31">
        <v>174788883</v>
      </c>
      <c r="R46" s="31">
        <v>172146836</v>
      </c>
      <c r="S46" s="31">
        <v>117788824</v>
      </c>
      <c r="T46" s="36">
        <f t="shared" si="6"/>
        <v>0.68423461468673175</v>
      </c>
      <c r="U46" s="36">
        <f t="shared" si="7"/>
        <v>-3.5109894399610098E-2</v>
      </c>
    </row>
    <row r="47" spans="1:21" ht="16.5" x14ac:dyDescent="0.3">
      <c r="A47" s="18" t="s">
        <v>0</v>
      </c>
      <c r="B47" s="13" t="s">
        <v>99</v>
      </c>
      <c r="C47" s="12" t="s">
        <v>0</v>
      </c>
      <c r="D47" s="32">
        <f>SUM(D41:D46)</f>
        <v>585576756</v>
      </c>
      <c r="E47" s="32">
        <f>SUM(E41:E46)</f>
        <v>598764266</v>
      </c>
      <c r="F47" s="32">
        <f>SUM(F41:F46)</f>
        <v>101075519</v>
      </c>
      <c r="G47" s="37">
        <f t="shared" si="0"/>
        <v>0.17260848892028086</v>
      </c>
      <c r="H47" s="32">
        <f>SUM(H41:H46)</f>
        <v>166699026</v>
      </c>
      <c r="I47" s="37">
        <f t="shared" si="1"/>
        <v>0.28467493679001155</v>
      </c>
      <c r="J47" s="32">
        <f>SUM(J41:J46)</f>
        <v>130171171</v>
      </c>
      <c r="K47" s="37">
        <f t="shared" si="2"/>
        <v>0.21739969866538428</v>
      </c>
      <c r="L47" s="32">
        <f>SUM(L41:L46)</f>
        <v>0</v>
      </c>
      <c r="M47" s="37">
        <f t="shared" si="3"/>
        <v>0</v>
      </c>
      <c r="N47" s="32">
        <f t="shared" si="4"/>
        <v>397945716</v>
      </c>
      <c r="O47" s="37">
        <f t="shared" si="5"/>
        <v>0.66461166538619054</v>
      </c>
      <c r="P47" s="32">
        <f>SUM(P41:P46)</f>
        <v>132873784</v>
      </c>
      <c r="Q47" s="32">
        <f>SUM(Q41:Q46)</f>
        <v>521061152</v>
      </c>
      <c r="R47" s="32">
        <f>SUM(R41:R46)</f>
        <v>570655499</v>
      </c>
      <c r="S47" s="32">
        <f>SUM(S41:S46)</f>
        <v>386104390</v>
      </c>
      <c r="T47" s="37">
        <f t="shared" si="6"/>
        <v>0.67659803625234149</v>
      </c>
      <c r="U47" s="37">
        <f t="shared" si="7"/>
        <v>-2.0339700719293141E-2</v>
      </c>
    </row>
    <row r="48" spans="1:21" x14ac:dyDescent="0.2">
      <c r="A48" s="17" t="s">
        <v>29</v>
      </c>
      <c r="B48" s="11" t="s">
        <v>100</v>
      </c>
      <c r="C48" s="10" t="s">
        <v>101</v>
      </c>
      <c r="D48" s="31">
        <v>33967368</v>
      </c>
      <c r="E48" s="31">
        <v>33663568</v>
      </c>
      <c r="F48" s="31">
        <v>9657006</v>
      </c>
      <c r="G48" s="36">
        <f t="shared" si="0"/>
        <v>0.28430245169422608</v>
      </c>
      <c r="H48" s="31">
        <v>6064742</v>
      </c>
      <c r="I48" s="36">
        <f t="shared" si="1"/>
        <v>0.17854612697692679</v>
      </c>
      <c r="J48" s="31">
        <v>7324208</v>
      </c>
      <c r="K48" s="36">
        <f t="shared" si="2"/>
        <v>0.21757075779964857</v>
      </c>
      <c r="L48" s="31">
        <v>0</v>
      </c>
      <c r="M48" s="36">
        <f t="shared" si="3"/>
        <v>0</v>
      </c>
      <c r="N48" s="31">
        <f t="shared" si="4"/>
        <v>23045956</v>
      </c>
      <c r="O48" s="36">
        <f t="shared" si="5"/>
        <v>0.68459635651217954</v>
      </c>
      <c r="P48" s="31">
        <v>6486513</v>
      </c>
      <c r="Q48" s="31">
        <v>29844588</v>
      </c>
      <c r="R48" s="31">
        <v>30744588</v>
      </c>
      <c r="S48" s="31">
        <v>22698828</v>
      </c>
      <c r="T48" s="36">
        <f t="shared" si="6"/>
        <v>0.73830320965758267</v>
      </c>
      <c r="U48" s="36">
        <f t="shared" si="7"/>
        <v>0.12914411795675118</v>
      </c>
    </row>
    <row r="49" spans="1:21" x14ac:dyDescent="0.2">
      <c r="A49" s="17" t="s">
        <v>29</v>
      </c>
      <c r="B49" s="11" t="s">
        <v>102</v>
      </c>
      <c r="C49" s="10" t="s">
        <v>103</v>
      </c>
      <c r="D49" s="31">
        <v>53055790</v>
      </c>
      <c r="E49" s="31">
        <v>53767649</v>
      </c>
      <c r="F49" s="31">
        <v>10325404</v>
      </c>
      <c r="G49" s="36">
        <f t="shared" si="0"/>
        <v>0.19461408453252699</v>
      </c>
      <c r="H49" s="31">
        <v>12575493</v>
      </c>
      <c r="I49" s="36">
        <f t="shared" si="1"/>
        <v>0.23702395158002548</v>
      </c>
      <c r="J49" s="31">
        <v>10385447</v>
      </c>
      <c r="K49" s="36">
        <f t="shared" si="2"/>
        <v>0.19315419575068271</v>
      </c>
      <c r="L49" s="31">
        <v>0</v>
      </c>
      <c r="M49" s="36">
        <f t="shared" si="3"/>
        <v>0</v>
      </c>
      <c r="N49" s="31">
        <f t="shared" si="4"/>
        <v>33286344</v>
      </c>
      <c r="O49" s="36">
        <f t="shared" si="5"/>
        <v>0.61907754233405299</v>
      </c>
      <c r="P49" s="31">
        <v>8938398</v>
      </c>
      <c r="Q49" s="31">
        <v>49210052</v>
      </c>
      <c r="R49" s="31">
        <v>49928105</v>
      </c>
      <c r="S49" s="31">
        <v>30703464</v>
      </c>
      <c r="T49" s="36">
        <f t="shared" si="6"/>
        <v>0.61495352166880757</v>
      </c>
      <c r="U49" s="36">
        <f t="shared" si="7"/>
        <v>0.1618913143048677</v>
      </c>
    </row>
    <row r="50" spans="1:21" x14ac:dyDescent="0.2">
      <c r="A50" s="17" t="s">
        <v>29</v>
      </c>
      <c r="B50" s="11" t="s">
        <v>104</v>
      </c>
      <c r="C50" s="10" t="s">
        <v>105</v>
      </c>
      <c r="D50" s="31">
        <v>68122980</v>
      </c>
      <c r="E50" s="31">
        <v>65938058</v>
      </c>
      <c r="F50" s="31">
        <v>12894917</v>
      </c>
      <c r="G50" s="36">
        <f t="shared" si="0"/>
        <v>0.18928879799445061</v>
      </c>
      <c r="H50" s="31">
        <v>14554504</v>
      </c>
      <c r="I50" s="36">
        <f t="shared" si="1"/>
        <v>0.21365043044212101</v>
      </c>
      <c r="J50" s="31">
        <v>15133032</v>
      </c>
      <c r="K50" s="36">
        <f t="shared" si="2"/>
        <v>0.22950375638906442</v>
      </c>
      <c r="L50" s="31">
        <v>0</v>
      </c>
      <c r="M50" s="36">
        <f t="shared" si="3"/>
        <v>0</v>
      </c>
      <c r="N50" s="31">
        <f t="shared" si="4"/>
        <v>42582453</v>
      </c>
      <c r="O50" s="36">
        <f t="shared" si="5"/>
        <v>0.64579476999459096</v>
      </c>
      <c r="P50" s="31">
        <v>13691590</v>
      </c>
      <c r="Q50" s="31">
        <v>64094415</v>
      </c>
      <c r="R50" s="31">
        <v>64639415</v>
      </c>
      <c r="S50" s="31">
        <v>42722958</v>
      </c>
      <c r="T50" s="36">
        <f t="shared" si="6"/>
        <v>0.66094283186195291</v>
      </c>
      <c r="U50" s="36">
        <f t="shared" si="7"/>
        <v>0.10527937222776895</v>
      </c>
    </row>
    <row r="51" spans="1:21" x14ac:dyDescent="0.2">
      <c r="A51" s="17" t="s">
        <v>29</v>
      </c>
      <c r="B51" s="11" t="s">
        <v>106</v>
      </c>
      <c r="C51" s="10" t="s">
        <v>107</v>
      </c>
      <c r="D51" s="31">
        <v>32583662</v>
      </c>
      <c r="E51" s="31">
        <v>31719040</v>
      </c>
      <c r="F51" s="31">
        <v>6635120</v>
      </c>
      <c r="G51" s="36">
        <f t="shared" si="0"/>
        <v>0.2036333423787664</v>
      </c>
      <c r="H51" s="31">
        <v>7925387</v>
      </c>
      <c r="I51" s="36">
        <f t="shared" si="1"/>
        <v>0.2432319301618093</v>
      </c>
      <c r="J51" s="31">
        <v>7496221</v>
      </c>
      <c r="K51" s="36">
        <f t="shared" si="2"/>
        <v>0.23633190033494078</v>
      </c>
      <c r="L51" s="31">
        <v>0</v>
      </c>
      <c r="M51" s="36">
        <f t="shared" si="3"/>
        <v>0</v>
      </c>
      <c r="N51" s="31">
        <f t="shared" si="4"/>
        <v>22056728</v>
      </c>
      <c r="O51" s="36">
        <f t="shared" si="5"/>
        <v>0.69537817033554605</v>
      </c>
      <c r="P51" s="31">
        <v>7052061</v>
      </c>
      <c r="Q51" s="31">
        <v>34158097</v>
      </c>
      <c r="R51" s="31">
        <v>33742528</v>
      </c>
      <c r="S51" s="31">
        <v>19280188</v>
      </c>
      <c r="T51" s="36">
        <f t="shared" si="6"/>
        <v>0.57139133143788157</v>
      </c>
      <c r="U51" s="36">
        <f t="shared" si="7"/>
        <v>6.298300596095241E-2</v>
      </c>
    </row>
    <row r="52" spans="1:21" x14ac:dyDescent="0.2">
      <c r="A52" s="17" t="s">
        <v>44</v>
      </c>
      <c r="B52" s="11" t="s">
        <v>108</v>
      </c>
      <c r="C52" s="10" t="s">
        <v>109</v>
      </c>
      <c r="D52" s="31">
        <v>83784407</v>
      </c>
      <c r="E52" s="31">
        <v>90724255</v>
      </c>
      <c r="F52" s="31">
        <v>18947790</v>
      </c>
      <c r="G52" s="36">
        <f t="shared" si="0"/>
        <v>0.22614935974900438</v>
      </c>
      <c r="H52" s="31">
        <v>17827726</v>
      </c>
      <c r="I52" s="36">
        <f t="shared" si="1"/>
        <v>0.21278095338193417</v>
      </c>
      <c r="J52" s="31">
        <v>16618005</v>
      </c>
      <c r="K52" s="36">
        <f t="shared" si="2"/>
        <v>0.18317047629655378</v>
      </c>
      <c r="L52" s="31">
        <v>0</v>
      </c>
      <c r="M52" s="36">
        <f t="shared" si="3"/>
        <v>0</v>
      </c>
      <c r="N52" s="31">
        <f t="shared" si="4"/>
        <v>53393521</v>
      </c>
      <c r="O52" s="36">
        <f t="shared" si="5"/>
        <v>0.5885253177333889</v>
      </c>
      <c r="P52" s="31">
        <v>14567501</v>
      </c>
      <c r="Q52" s="31">
        <v>76296303</v>
      </c>
      <c r="R52" s="31">
        <v>93103486</v>
      </c>
      <c r="S52" s="31">
        <v>48547022</v>
      </c>
      <c r="T52" s="36">
        <f t="shared" si="6"/>
        <v>0.52143076576101566</v>
      </c>
      <c r="U52" s="36">
        <f t="shared" si="7"/>
        <v>0.14075880276239561</v>
      </c>
    </row>
    <row r="53" spans="1:21" ht="16.5" x14ac:dyDescent="0.3">
      <c r="A53" s="18" t="s">
        <v>0</v>
      </c>
      <c r="B53" s="13" t="s">
        <v>110</v>
      </c>
      <c r="C53" s="12" t="s">
        <v>0</v>
      </c>
      <c r="D53" s="32">
        <f>SUM(D48:D52)</f>
        <v>271514207</v>
      </c>
      <c r="E53" s="32">
        <f>SUM(E48:E52)</f>
        <v>275812570</v>
      </c>
      <c r="F53" s="32">
        <f>SUM(F48:F52)</f>
        <v>58460237</v>
      </c>
      <c r="G53" s="37">
        <f t="shared" si="0"/>
        <v>0.21531188973842535</v>
      </c>
      <c r="H53" s="32">
        <f>SUM(H48:H52)</f>
        <v>58947852</v>
      </c>
      <c r="I53" s="37">
        <f t="shared" si="1"/>
        <v>0.21710779944564743</v>
      </c>
      <c r="J53" s="32">
        <f>SUM(J48:J52)</f>
        <v>56956913</v>
      </c>
      <c r="K53" s="37">
        <f t="shared" si="2"/>
        <v>0.20650586374652902</v>
      </c>
      <c r="L53" s="32">
        <f>SUM(L48:L52)</f>
        <v>0</v>
      </c>
      <c r="M53" s="37">
        <f t="shared" si="3"/>
        <v>0</v>
      </c>
      <c r="N53" s="32">
        <f t="shared" si="4"/>
        <v>174365002</v>
      </c>
      <c r="O53" s="37">
        <f t="shared" si="5"/>
        <v>0.63218656785657013</v>
      </c>
      <c r="P53" s="32">
        <f>SUM(P48:P52)</f>
        <v>50736063</v>
      </c>
      <c r="Q53" s="32">
        <f>SUM(Q48:Q52)</f>
        <v>253603455</v>
      </c>
      <c r="R53" s="32">
        <f>SUM(R48:R52)</f>
        <v>272158122</v>
      </c>
      <c r="S53" s="32">
        <f>SUM(S48:S52)</f>
        <v>163952460</v>
      </c>
      <c r="T53" s="37">
        <f t="shared" si="6"/>
        <v>0.60241619392126755</v>
      </c>
      <c r="U53" s="37">
        <f t="shared" si="7"/>
        <v>0.12261199691430535</v>
      </c>
    </row>
    <row r="54" spans="1:21" ht="16.5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2672378888</v>
      </c>
      <c r="E54" s="32">
        <f>SUM(E8:E9,E11:E18,E20:E26,E28:E34,E36:E39,E41:E46,E48:E52)</f>
        <v>2676264203</v>
      </c>
      <c r="F54" s="32">
        <f>SUM(F8:F9,F11:F18,F20:F26,F28:F34,F36:F39,F41:F46,F48:F52)</f>
        <v>574162176</v>
      </c>
      <c r="G54" s="37">
        <f t="shared" si="0"/>
        <v>0.21485058820746081</v>
      </c>
      <c r="H54" s="32">
        <f>SUM(H8:H9,H11:H18,H20:H26,H28:H34,H36:H39,H41:H46,H48:H52)</f>
        <v>639793881</v>
      </c>
      <c r="I54" s="37">
        <f t="shared" si="1"/>
        <v>0.23940986956337607</v>
      </c>
      <c r="J54" s="32">
        <f>SUM(J8:J9,J11:J18,J20:J26,J28:J34,J36:J39,J41:J46,J48:J52)</f>
        <v>672283679</v>
      </c>
      <c r="K54" s="37">
        <f t="shared" si="2"/>
        <v>0.25120228348396739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1886239736</v>
      </c>
      <c r="O54" s="37">
        <f t="shared" si="5"/>
        <v>0.70480326041262675</v>
      </c>
      <c r="P54" s="32">
        <f>SUM(P8:P9,P11:P18,P20:P26,P28:P34,P36:P39,P41:P46,P48:P52)</f>
        <v>582859766</v>
      </c>
      <c r="Q54" s="32">
        <f>SUM(Q8:Q9,Q11:Q18,Q20:Q26,Q28:Q34,Q36:Q39,Q41:Q46,Q48:Q52)</f>
        <v>2459480384</v>
      </c>
      <c r="R54" s="32">
        <f>SUM(R8:R9,R11:R18,R20:R26,R28:R34,R36:R39,R41:R46,R48:R52)</f>
        <v>2535761184</v>
      </c>
      <c r="S54" s="32">
        <f>SUM(S8:S9,S11:S18,S20:S26,S28:S34,S36:S39,S41:S46,S48:S52)</f>
        <v>1708051713</v>
      </c>
      <c r="T54" s="37">
        <f t="shared" si="6"/>
        <v>0.67358540061949301</v>
      </c>
      <c r="U54" s="37">
        <f t="shared" si="7"/>
        <v>0.15342268966974815</v>
      </c>
    </row>
    <row r="55" spans="1:21" ht="14.4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4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x14ac:dyDescent="0.2">
      <c r="A57" s="17" t="s">
        <v>23</v>
      </c>
      <c r="B57" s="11" t="s">
        <v>113</v>
      </c>
      <c r="C57" s="10" t="s">
        <v>114</v>
      </c>
      <c r="D57" s="31">
        <v>154635763</v>
      </c>
      <c r="E57" s="31">
        <v>138657939</v>
      </c>
      <c r="F57" s="31">
        <v>26513730</v>
      </c>
      <c r="G57" s="36">
        <f t="shared" ref="G57:G85" si="8">IF(($D57      =0),0,($F57      /$D57      ))</f>
        <v>0.17145923740810204</v>
      </c>
      <c r="H57" s="31">
        <v>31864301</v>
      </c>
      <c r="I57" s="36">
        <f t="shared" ref="I57:I85" si="9">IF(($D57      =0),0,($H57      /$D57      ))</f>
        <v>0.20606036004750078</v>
      </c>
      <c r="J57" s="31">
        <v>32327876</v>
      </c>
      <c r="K57" s="36">
        <f t="shared" ref="K57:K85" si="10">IF(($E57      =0),0,($J57      /$E57      ))</f>
        <v>0.23314839549144026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90705907</v>
      </c>
      <c r="O57" s="36">
        <f t="shared" ref="O57:O85" si="13">IF(($E57      =0),0,($N57      /$E57      ))</f>
        <v>0.65417031043566864</v>
      </c>
      <c r="P57" s="31">
        <v>31343740</v>
      </c>
      <c r="Q57" s="31">
        <v>151272904</v>
      </c>
      <c r="R57" s="31">
        <v>147243640</v>
      </c>
      <c r="S57" s="31">
        <v>94696755</v>
      </c>
      <c r="T57" s="36">
        <f t="shared" ref="T57:T85" si="14">IF(($R57      =0),0,($S57      /$R57      ))</f>
        <v>0.64312967948904276</v>
      </c>
      <c r="U57" s="36">
        <f t="shared" ref="U57:U85" si="15">IF(($P57      =0),0,(($J57      /$P57      )-1))</f>
        <v>3.1398167544779199E-2</v>
      </c>
    </row>
    <row r="58" spans="1:21" ht="16.5" x14ac:dyDescent="0.3">
      <c r="A58" s="18" t="s">
        <v>0</v>
      </c>
      <c r="B58" s="13" t="s">
        <v>28</v>
      </c>
      <c r="C58" s="12" t="s">
        <v>0</v>
      </c>
      <c r="D58" s="32">
        <f>D57</f>
        <v>154635763</v>
      </c>
      <c r="E58" s="32">
        <f>E57</f>
        <v>138657939</v>
      </c>
      <c r="F58" s="32">
        <f>F57</f>
        <v>26513730</v>
      </c>
      <c r="G58" s="37">
        <f t="shared" si="8"/>
        <v>0.17145923740810204</v>
      </c>
      <c r="H58" s="32">
        <f>H57</f>
        <v>31864301</v>
      </c>
      <c r="I58" s="37">
        <f t="shared" si="9"/>
        <v>0.20606036004750078</v>
      </c>
      <c r="J58" s="32">
        <f>J57</f>
        <v>32327876</v>
      </c>
      <c r="K58" s="37">
        <f t="shared" si="10"/>
        <v>0.23314839549144026</v>
      </c>
      <c r="L58" s="32">
        <f>L57</f>
        <v>0</v>
      </c>
      <c r="M58" s="37">
        <f t="shared" si="11"/>
        <v>0</v>
      </c>
      <c r="N58" s="32">
        <f t="shared" si="12"/>
        <v>90705907</v>
      </c>
      <c r="O58" s="37">
        <f t="shared" si="13"/>
        <v>0.65417031043566864</v>
      </c>
      <c r="P58" s="32">
        <f>P57</f>
        <v>31343740</v>
      </c>
      <c r="Q58" s="32">
        <f>Q57</f>
        <v>151272904</v>
      </c>
      <c r="R58" s="32">
        <f>R57</f>
        <v>147243640</v>
      </c>
      <c r="S58" s="32">
        <f>S57</f>
        <v>94696755</v>
      </c>
      <c r="T58" s="37">
        <f t="shared" si="14"/>
        <v>0.64312967948904276</v>
      </c>
      <c r="U58" s="37">
        <f t="shared" si="15"/>
        <v>3.1398167544779199E-2</v>
      </c>
    </row>
    <row r="59" spans="1:21" x14ac:dyDescent="0.2">
      <c r="A59" s="17" t="s">
        <v>29</v>
      </c>
      <c r="B59" s="11" t="s">
        <v>115</v>
      </c>
      <c r="C59" s="10" t="s">
        <v>116</v>
      </c>
      <c r="D59" s="31">
        <v>19806378</v>
      </c>
      <c r="E59" s="31">
        <v>15666628</v>
      </c>
      <c r="F59" s="31">
        <v>172183</v>
      </c>
      <c r="G59" s="36">
        <f t="shared" si="8"/>
        <v>8.6933108112952299E-3</v>
      </c>
      <c r="H59" s="31">
        <v>143772</v>
      </c>
      <c r="I59" s="36">
        <f t="shared" si="9"/>
        <v>7.2588738839579857E-3</v>
      </c>
      <c r="J59" s="31">
        <v>146872</v>
      </c>
      <c r="K59" s="36">
        <f t="shared" si="10"/>
        <v>9.3748316485206644E-3</v>
      </c>
      <c r="L59" s="31">
        <v>0</v>
      </c>
      <c r="M59" s="36">
        <f t="shared" si="11"/>
        <v>0</v>
      </c>
      <c r="N59" s="31">
        <f t="shared" si="12"/>
        <v>462827</v>
      </c>
      <c r="O59" s="36">
        <f t="shared" si="13"/>
        <v>2.9542221848887967E-2</v>
      </c>
      <c r="P59" s="31">
        <v>1704913</v>
      </c>
      <c r="Q59" s="31">
        <v>18452813</v>
      </c>
      <c r="R59" s="31">
        <v>15316202</v>
      </c>
      <c r="S59" s="31">
        <v>7347246</v>
      </c>
      <c r="T59" s="36">
        <f t="shared" si="14"/>
        <v>0.47970417209174965</v>
      </c>
      <c r="U59" s="36">
        <f t="shared" si="15"/>
        <v>-0.91385366877957996</v>
      </c>
    </row>
    <row r="60" spans="1:21" x14ac:dyDescent="0.2">
      <c r="A60" s="17" t="s">
        <v>29</v>
      </c>
      <c r="B60" s="11" t="s">
        <v>117</v>
      </c>
      <c r="C60" s="10" t="s">
        <v>118</v>
      </c>
      <c r="D60" s="31">
        <v>44543843</v>
      </c>
      <c r="E60" s="31">
        <v>50563154</v>
      </c>
      <c r="F60" s="31">
        <v>3055714</v>
      </c>
      <c r="G60" s="36">
        <f t="shared" si="8"/>
        <v>6.8600143009663536E-2</v>
      </c>
      <c r="H60" s="31">
        <v>3509714</v>
      </c>
      <c r="I60" s="36">
        <f t="shared" si="9"/>
        <v>7.8792348473390589E-2</v>
      </c>
      <c r="J60" s="31">
        <v>1348211</v>
      </c>
      <c r="K60" s="36">
        <f t="shared" si="10"/>
        <v>2.6663902334889949E-2</v>
      </c>
      <c r="L60" s="31">
        <v>0</v>
      </c>
      <c r="M60" s="36">
        <f t="shared" si="11"/>
        <v>0</v>
      </c>
      <c r="N60" s="31">
        <f t="shared" si="12"/>
        <v>7913639</v>
      </c>
      <c r="O60" s="36">
        <f t="shared" si="13"/>
        <v>0.15650999540099891</v>
      </c>
      <c r="P60" s="31">
        <v>14818501</v>
      </c>
      <c r="Q60" s="31">
        <v>24939100</v>
      </c>
      <c r="R60" s="31">
        <v>20079100</v>
      </c>
      <c r="S60" s="31">
        <v>29698921</v>
      </c>
      <c r="T60" s="36">
        <f t="shared" si="14"/>
        <v>1.47909622443237</v>
      </c>
      <c r="U60" s="36">
        <f t="shared" si="15"/>
        <v>-0.90901839531542361</v>
      </c>
    </row>
    <row r="61" spans="1:21" x14ac:dyDescent="0.2">
      <c r="A61" s="17" t="s">
        <v>29</v>
      </c>
      <c r="B61" s="11" t="s">
        <v>119</v>
      </c>
      <c r="C61" s="10" t="s">
        <v>120</v>
      </c>
      <c r="D61" s="31">
        <v>12085739</v>
      </c>
      <c r="E61" s="31">
        <v>14067609</v>
      </c>
      <c r="F61" s="31">
        <v>1093790</v>
      </c>
      <c r="G61" s="36">
        <f t="shared" si="8"/>
        <v>9.0502533605930094E-2</v>
      </c>
      <c r="H61" s="31">
        <v>285693890</v>
      </c>
      <c r="I61" s="36">
        <f t="shared" si="9"/>
        <v>23.638926010234044</v>
      </c>
      <c r="J61" s="31">
        <v>3243382</v>
      </c>
      <c r="K61" s="36">
        <f t="shared" si="10"/>
        <v>0.23055673497891505</v>
      </c>
      <c r="L61" s="31">
        <v>0</v>
      </c>
      <c r="M61" s="36">
        <f t="shared" si="11"/>
        <v>0</v>
      </c>
      <c r="N61" s="31">
        <f t="shared" si="12"/>
        <v>290031062</v>
      </c>
      <c r="O61" s="36">
        <f t="shared" si="13"/>
        <v>20.616940803515366</v>
      </c>
      <c r="P61" s="31">
        <v>3450612</v>
      </c>
      <c r="Q61" s="31">
        <v>13843447</v>
      </c>
      <c r="R61" s="31">
        <v>14833911</v>
      </c>
      <c r="S61" s="31">
        <v>10677216</v>
      </c>
      <c r="T61" s="36">
        <f t="shared" si="14"/>
        <v>0.71978428345700607</v>
      </c>
      <c r="U61" s="36">
        <f t="shared" si="15"/>
        <v>-6.0056013252141938E-2</v>
      </c>
    </row>
    <row r="62" spans="1:21" x14ac:dyDescent="0.2">
      <c r="A62" s="17" t="s">
        <v>44</v>
      </c>
      <c r="B62" s="11" t="s">
        <v>121</v>
      </c>
      <c r="C62" s="10" t="s">
        <v>122</v>
      </c>
      <c r="D62" s="31">
        <v>13378170</v>
      </c>
      <c r="E62" s="31">
        <v>13655631</v>
      </c>
      <c r="F62" s="31">
        <v>3093777</v>
      </c>
      <c r="G62" s="36">
        <f t="shared" si="8"/>
        <v>0.23125562016329587</v>
      </c>
      <c r="H62" s="31">
        <v>5773414</v>
      </c>
      <c r="I62" s="36">
        <f t="shared" si="9"/>
        <v>0.43155483896526953</v>
      </c>
      <c r="J62" s="31">
        <v>3071149</v>
      </c>
      <c r="K62" s="36">
        <f t="shared" si="10"/>
        <v>0.22489982337689118</v>
      </c>
      <c r="L62" s="31">
        <v>0</v>
      </c>
      <c r="M62" s="36">
        <f t="shared" si="11"/>
        <v>0</v>
      </c>
      <c r="N62" s="31">
        <f t="shared" si="12"/>
        <v>11938340</v>
      </c>
      <c r="O62" s="36">
        <f t="shared" si="13"/>
        <v>0.87424301374282887</v>
      </c>
      <c r="P62" s="31">
        <v>1608966</v>
      </c>
      <c r="Q62" s="31">
        <v>12817246</v>
      </c>
      <c r="R62" s="31">
        <v>13241279</v>
      </c>
      <c r="S62" s="31">
        <v>12044758</v>
      </c>
      <c r="T62" s="36">
        <f t="shared" si="14"/>
        <v>0.90963705243277482</v>
      </c>
      <c r="U62" s="36">
        <f t="shared" si="15"/>
        <v>0.90877184477484296</v>
      </c>
    </row>
    <row r="63" spans="1:21" ht="16.5" x14ac:dyDescent="0.3">
      <c r="A63" s="18" t="s">
        <v>0</v>
      </c>
      <c r="B63" s="13" t="s">
        <v>123</v>
      </c>
      <c r="C63" s="12" t="s">
        <v>0</v>
      </c>
      <c r="D63" s="32">
        <f>SUM(D59:D62)</f>
        <v>89814130</v>
      </c>
      <c r="E63" s="32">
        <f>SUM(E59:E62)</f>
        <v>93953022</v>
      </c>
      <c r="F63" s="32">
        <f>SUM(F59:F62)</f>
        <v>7415464</v>
      </c>
      <c r="G63" s="37">
        <f t="shared" si="8"/>
        <v>8.2564558605644794E-2</v>
      </c>
      <c r="H63" s="32">
        <f>SUM(H59:H62)</f>
        <v>295120790</v>
      </c>
      <c r="I63" s="37">
        <f t="shared" si="9"/>
        <v>3.2859060150112236</v>
      </c>
      <c r="J63" s="32">
        <f>SUM(J59:J62)</f>
        <v>7809614</v>
      </c>
      <c r="K63" s="37">
        <f t="shared" si="10"/>
        <v>8.3122541816696427E-2</v>
      </c>
      <c r="L63" s="32">
        <f>SUM(L59:L62)</f>
        <v>0</v>
      </c>
      <c r="M63" s="37">
        <f t="shared" si="11"/>
        <v>0</v>
      </c>
      <c r="N63" s="32">
        <f t="shared" si="12"/>
        <v>310345868</v>
      </c>
      <c r="O63" s="37">
        <f t="shared" si="13"/>
        <v>3.3032026154517946</v>
      </c>
      <c r="P63" s="32">
        <f>SUM(P59:P62)</f>
        <v>21582992</v>
      </c>
      <c r="Q63" s="32">
        <f>SUM(Q59:Q62)</f>
        <v>70052606</v>
      </c>
      <c r="R63" s="32">
        <f>SUM(R59:R62)</f>
        <v>63470492</v>
      </c>
      <c r="S63" s="32">
        <f>SUM(S59:S62)</f>
        <v>59768141</v>
      </c>
      <c r="T63" s="37">
        <f t="shared" si="14"/>
        <v>0.94166815344680166</v>
      </c>
      <c r="U63" s="37">
        <f t="shared" si="15"/>
        <v>-0.6381588799180391</v>
      </c>
    </row>
    <row r="64" spans="1:21" x14ac:dyDescent="0.2">
      <c r="A64" s="17" t="s">
        <v>29</v>
      </c>
      <c r="B64" s="11" t="s">
        <v>124</v>
      </c>
      <c r="C64" s="10" t="s">
        <v>125</v>
      </c>
      <c r="D64" s="31">
        <v>16984321</v>
      </c>
      <c r="E64" s="31">
        <v>18883321</v>
      </c>
      <c r="F64" s="31">
        <v>0</v>
      </c>
      <c r="G64" s="36">
        <f t="shared" si="8"/>
        <v>0</v>
      </c>
      <c r="H64" s="31">
        <v>0</v>
      </c>
      <c r="I64" s="36">
        <f t="shared" si="9"/>
        <v>0</v>
      </c>
      <c r="J64" s="31">
        <v>49064</v>
      </c>
      <c r="K64" s="36">
        <f t="shared" si="10"/>
        <v>2.5982717764528812E-3</v>
      </c>
      <c r="L64" s="31">
        <v>0</v>
      </c>
      <c r="M64" s="36">
        <f t="shared" si="11"/>
        <v>0</v>
      </c>
      <c r="N64" s="31">
        <f t="shared" si="12"/>
        <v>49064</v>
      </c>
      <c r="O64" s="36">
        <f t="shared" si="13"/>
        <v>2.5982717764528812E-3</v>
      </c>
      <c r="P64" s="31">
        <v>0</v>
      </c>
      <c r="Q64" s="31">
        <v>24599373</v>
      </c>
      <c r="R64" s="31">
        <v>24599373</v>
      </c>
      <c r="S64" s="31">
        <v>44000</v>
      </c>
      <c r="T64" s="36">
        <f t="shared" si="14"/>
        <v>1.7886634752845123E-3</v>
      </c>
      <c r="U64" s="36">
        <f t="shared" si="15"/>
        <v>0</v>
      </c>
    </row>
    <row r="65" spans="1:21" x14ac:dyDescent="0.2">
      <c r="A65" s="17" t="s">
        <v>29</v>
      </c>
      <c r="B65" s="11" t="s">
        <v>126</v>
      </c>
      <c r="C65" s="10" t="s">
        <v>127</v>
      </c>
      <c r="D65" s="31">
        <v>16327028</v>
      </c>
      <c r="E65" s="31">
        <v>24851047</v>
      </c>
      <c r="F65" s="31">
        <v>7047017</v>
      </c>
      <c r="G65" s="36">
        <f t="shared" si="8"/>
        <v>0.43161664204899997</v>
      </c>
      <c r="H65" s="31">
        <v>4825813</v>
      </c>
      <c r="I65" s="36">
        <f t="shared" si="9"/>
        <v>0.29557204164775119</v>
      </c>
      <c r="J65" s="31">
        <v>5576913</v>
      </c>
      <c r="K65" s="36">
        <f t="shared" si="10"/>
        <v>0.22441360317736311</v>
      </c>
      <c r="L65" s="31">
        <v>0</v>
      </c>
      <c r="M65" s="36">
        <f t="shared" si="11"/>
        <v>0</v>
      </c>
      <c r="N65" s="31">
        <f t="shared" si="12"/>
        <v>17449743</v>
      </c>
      <c r="O65" s="36">
        <f t="shared" si="13"/>
        <v>0.70217335309856366</v>
      </c>
      <c r="P65" s="31">
        <v>6213160</v>
      </c>
      <c r="Q65" s="31">
        <v>19733275</v>
      </c>
      <c r="R65" s="31">
        <v>32078552</v>
      </c>
      <c r="S65" s="31">
        <v>18673194</v>
      </c>
      <c r="T65" s="36">
        <f t="shared" si="14"/>
        <v>0.58210838194940973</v>
      </c>
      <c r="U65" s="36">
        <f t="shared" si="15"/>
        <v>-0.10240312497988147</v>
      </c>
    </row>
    <row r="66" spans="1:21" x14ac:dyDescent="0.2">
      <c r="A66" s="17" t="s">
        <v>29</v>
      </c>
      <c r="B66" s="11" t="s">
        <v>128</v>
      </c>
      <c r="C66" s="10" t="s">
        <v>129</v>
      </c>
      <c r="D66" s="31">
        <v>41784596</v>
      </c>
      <c r="E66" s="31">
        <v>42793131</v>
      </c>
      <c r="F66" s="31">
        <v>3650360</v>
      </c>
      <c r="G66" s="36">
        <f t="shared" si="8"/>
        <v>8.7361380734661168E-2</v>
      </c>
      <c r="H66" s="31">
        <v>2114903</v>
      </c>
      <c r="I66" s="36">
        <f t="shared" si="9"/>
        <v>5.0614417810812384E-2</v>
      </c>
      <c r="J66" s="31">
        <v>12467319</v>
      </c>
      <c r="K66" s="36">
        <f t="shared" si="10"/>
        <v>0.29133925722798831</v>
      </c>
      <c r="L66" s="31">
        <v>0</v>
      </c>
      <c r="M66" s="36">
        <f t="shared" si="11"/>
        <v>0</v>
      </c>
      <c r="N66" s="31">
        <f t="shared" si="12"/>
        <v>18232582</v>
      </c>
      <c r="O66" s="36">
        <f t="shared" si="13"/>
        <v>0.4260632857175139</v>
      </c>
      <c r="P66" s="31">
        <v>3470237</v>
      </c>
      <c r="Q66" s="31">
        <v>38094866</v>
      </c>
      <c r="R66" s="31">
        <v>42600114</v>
      </c>
      <c r="S66" s="31">
        <v>7441590</v>
      </c>
      <c r="T66" s="36">
        <f t="shared" si="14"/>
        <v>0.17468474380138982</v>
      </c>
      <c r="U66" s="36">
        <f t="shared" si="15"/>
        <v>2.5926419434753303</v>
      </c>
    </row>
    <row r="67" spans="1:21" x14ac:dyDescent="0.2">
      <c r="A67" s="17" t="s">
        <v>29</v>
      </c>
      <c r="B67" s="11" t="s">
        <v>130</v>
      </c>
      <c r="C67" s="10" t="s">
        <v>131</v>
      </c>
      <c r="D67" s="31">
        <v>224060265</v>
      </c>
      <c r="E67" s="31">
        <v>221192571</v>
      </c>
      <c r="F67" s="31">
        <v>45581365</v>
      </c>
      <c r="G67" s="36">
        <f t="shared" si="8"/>
        <v>0.20343350482067848</v>
      </c>
      <c r="H67" s="31">
        <v>41145808</v>
      </c>
      <c r="I67" s="36">
        <f t="shared" si="9"/>
        <v>0.18363723706209131</v>
      </c>
      <c r="J67" s="31">
        <v>40293142</v>
      </c>
      <c r="K67" s="36">
        <f t="shared" si="10"/>
        <v>0.18216317943155513</v>
      </c>
      <c r="L67" s="31">
        <v>0</v>
      </c>
      <c r="M67" s="36">
        <f t="shared" si="11"/>
        <v>0</v>
      </c>
      <c r="N67" s="31">
        <f t="shared" si="12"/>
        <v>127020315</v>
      </c>
      <c r="O67" s="36">
        <f t="shared" si="13"/>
        <v>0.57425217504253345</v>
      </c>
      <c r="P67" s="31">
        <v>49279967</v>
      </c>
      <c r="Q67" s="31">
        <v>196569174</v>
      </c>
      <c r="R67" s="31">
        <v>202081837</v>
      </c>
      <c r="S67" s="31">
        <v>160192097</v>
      </c>
      <c r="T67" s="36">
        <f t="shared" si="14"/>
        <v>0.79270903005498705</v>
      </c>
      <c r="U67" s="36">
        <f t="shared" si="15"/>
        <v>-0.18236264241004874</v>
      </c>
    </row>
    <row r="68" spans="1:21" x14ac:dyDescent="0.2">
      <c r="A68" s="17" t="s">
        <v>29</v>
      </c>
      <c r="B68" s="11" t="s">
        <v>132</v>
      </c>
      <c r="C68" s="10" t="s">
        <v>133</v>
      </c>
      <c r="D68" s="31">
        <v>32402086</v>
      </c>
      <c r="E68" s="31">
        <v>35042024</v>
      </c>
      <c r="F68" s="31">
        <v>5256682</v>
      </c>
      <c r="G68" s="36">
        <f t="shared" si="8"/>
        <v>0.16223282661492844</v>
      </c>
      <c r="H68" s="31">
        <v>5166762</v>
      </c>
      <c r="I68" s="36">
        <f t="shared" si="9"/>
        <v>0.1594576966433581</v>
      </c>
      <c r="J68" s="31">
        <v>4614004</v>
      </c>
      <c r="K68" s="36">
        <f t="shared" si="10"/>
        <v>0.13167059071702022</v>
      </c>
      <c r="L68" s="31">
        <v>0</v>
      </c>
      <c r="M68" s="36">
        <f t="shared" si="11"/>
        <v>0</v>
      </c>
      <c r="N68" s="31">
        <f t="shared" si="12"/>
        <v>15037448</v>
      </c>
      <c r="O68" s="36">
        <f t="shared" si="13"/>
        <v>0.42912612581967297</v>
      </c>
      <c r="P68" s="31">
        <v>6259278</v>
      </c>
      <c r="Q68" s="31">
        <v>30813042</v>
      </c>
      <c r="R68" s="31">
        <v>30813042</v>
      </c>
      <c r="S68" s="31">
        <v>15251472</v>
      </c>
      <c r="T68" s="36">
        <f t="shared" si="14"/>
        <v>0.49496807228575485</v>
      </c>
      <c r="U68" s="36">
        <f t="shared" si="15"/>
        <v>-0.26285363902993286</v>
      </c>
    </row>
    <row r="69" spans="1:21" x14ac:dyDescent="0.2">
      <c r="A69" s="17" t="s">
        <v>44</v>
      </c>
      <c r="B69" s="11" t="s">
        <v>134</v>
      </c>
      <c r="C69" s="10" t="s">
        <v>135</v>
      </c>
      <c r="D69" s="31">
        <v>91053756</v>
      </c>
      <c r="E69" s="31">
        <v>118007414</v>
      </c>
      <c r="F69" s="31">
        <v>24894905</v>
      </c>
      <c r="G69" s="36">
        <f t="shared" si="8"/>
        <v>0.27340887508253914</v>
      </c>
      <c r="H69" s="31">
        <v>21397170</v>
      </c>
      <c r="I69" s="36">
        <f t="shared" si="9"/>
        <v>0.23499491882575388</v>
      </c>
      <c r="J69" s="31">
        <v>27053776</v>
      </c>
      <c r="K69" s="36">
        <f t="shared" si="10"/>
        <v>0.22925488393466534</v>
      </c>
      <c r="L69" s="31">
        <v>0</v>
      </c>
      <c r="M69" s="36">
        <f t="shared" si="11"/>
        <v>0</v>
      </c>
      <c r="N69" s="31">
        <f t="shared" si="12"/>
        <v>73345851</v>
      </c>
      <c r="O69" s="36">
        <f t="shared" si="13"/>
        <v>0.62153595705435927</v>
      </c>
      <c r="P69" s="31">
        <v>17065483</v>
      </c>
      <c r="Q69" s="31">
        <v>81362402</v>
      </c>
      <c r="R69" s="31">
        <v>82028969</v>
      </c>
      <c r="S69" s="31">
        <v>42152962</v>
      </c>
      <c r="T69" s="36">
        <f t="shared" si="14"/>
        <v>0.51387896878235784</v>
      </c>
      <c r="U69" s="36">
        <f t="shared" si="15"/>
        <v>0.5852921361792105</v>
      </c>
    </row>
    <row r="70" spans="1:21" ht="16.5" x14ac:dyDescent="0.3">
      <c r="A70" s="18" t="s">
        <v>0</v>
      </c>
      <c r="B70" s="13" t="s">
        <v>136</v>
      </c>
      <c r="C70" s="12" t="s">
        <v>0</v>
      </c>
      <c r="D70" s="32">
        <f>SUM(D64:D69)</f>
        <v>422612052</v>
      </c>
      <c r="E70" s="32">
        <f>SUM(E64:E69)</f>
        <v>460769508</v>
      </c>
      <c r="F70" s="32">
        <f>SUM(F64:F69)</f>
        <v>86430329</v>
      </c>
      <c r="G70" s="37">
        <f t="shared" si="8"/>
        <v>0.2045145863469128</v>
      </c>
      <c r="H70" s="32">
        <f>SUM(H64:H69)</f>
        <v>74650456</v>
      </c>
      <c r="I70" s="37">
        <f t="shared" si="9"/>
        <v>0.17664062263893979</v>
      </c>
      <c r="J70" s="32">
        <f>SUM(J64:J69)</f>
        <v>90054218</v>
      </c>
      <c r="K70" s="37">
        <f t="shared" si="10"/>
        <v>0.19544309342622559</v>
      </c>
      <c r="L70" s="32">
        <f>SUM(L64:L69)</f>
        <v>0</v>
      </c>
      <c r="M70" s="37">
        <f t="shared" si="11"/>
        <v>0</v>
      </c>
      <c r="N70" s="32">
        <f t="shared" si="12"/>
        <v>251135003</v>
      </c>
      <c r="O70" s="37">
        <f t="shared" si="13"/>
        <v>0.54503390228678061</v>
      </c>
      <c r="P70" s="32">
        <f>SUM(P64:P69)</f>
        <v>82288125</v>
      </c>
      <c r="Q70" s="32">
        <f>SUM(Q64:Q69)</f>
        <v>391172132</v>
      </c>
      <c r="R70" s="32">
        <f>SUM(R64:R69)</f>
        <v>414201887</v>
      </c>
      <c r="S70" s="32">
        <f>SUM(S64:S69)</f>
        <v>243755315</v>
      </c>
      <c r="T70" s="37">
        <f t="shared" si="14"/>
        <v>0.58849397516144097</v>
      </c>
      <c r="U70" s="37">
        <f t="shared" si="15"/>
        <v>9.4376837484144938E-2</v>
      </c>
    </row>
    <row r="71" spans="1:21" x14ac:dyDescent="0.2">
      <c r="A71" s="17" t="s">
        <v>29</v>
      </c>
      <c r="B71" s="11" t="s">
        <v>137</v>
      </c>
      <c r="C71" s="10" t="s">
        <v>138</v>
      </c>
      <c r="D71" s="31">
        <v>62168256</v>
      </c>
      <c r="E71" s="31">
        <v>66637932</v>
      </c>
      <c r="F71" s="31">
        <v>13346905</v>
      </c>
      <c r="G71" s="36">
        <f t="shared" si="8"/>
        <v>0.21469003409071022</v>
      </c>
      <c r="H71" s="31">
        <v>19046512</v>
      </c>
      <c r="I71" s="36">
        <f t="shared" si="9"/>
        <v>0.30637037654715615</v>
      </c>
      <c r="J71" s="31">
        <v>17364571</v>
      </c>
      <c r="K71" s="36">
        <f t="shared" si="10"/>
        <v>0.26058088057114376</v>
      </c>
      <c r="L71" s="31">
        <v>0</v>
      </c>
      <c r="M71" s="36">
        <f t="shared" si="11"/>
        <v>0</v>
      </c>
      <c r="N71" s="31">
        <f t="shared" si="12"/>
        <v>49757988</v>
      </c>
      <c r="O71" s="36">
        <f t="shared" si="13"/>
        <v>0.74669165903887891</v>
      </c>
      <c r="P71" s="31">
        <v>15383877</v>
      </c>
      <c r="Q71" s="31">
        <v>42437892</v>
      </c>
      <c r="R71" s="31">
        <v>60223816</v>
      </c>
      <c r="S71" s="31">
        <v>49974908</v>
      </c>
      <c r="T71" s="36">
        <f t="shared" si="14"/>
        <v>0.82981968462443501</v>
      </c>
      <c r="U71" s="36">
        <f t="shared" si="15"/>
        <v>0.12875128941813552</v>
      </c>
    </row>
    <row r="72" spans="1:21" x14ac:dyDescent="0.2">
      <c r="A72" s="17" t="s">
        <v>29</v>
      </c>
      <c r="B72" s="11" t="s">
        <v>139</v>
      </c>
      <c r="C72" s="10" t="s">
        <v>140</v>
      </c>
      <c r="D72" s="31">
        <v>55977451</v>
      </c>
      <c r="E72" s="31">
        <v>49852989</v>
      </c>
      <c r="F72" s="31">
        <v>11338030</v>
      </c>
      <c r="G72" s="36">
        <f t="shared" si="8"/>
        <v>0.20254637889817456</v>
      </c>
      <c r="H72" s="31">
        <v>9037951</v>
      </c>
      <c r="I72" s="36">
        <f t="shared" si="9"/>
        <v>0.16145699453160167</v>
      </c>
      <c r="J72" s="31">
        <v>14475083</v>
      </c>
      <c r="K72" s="36">
        <f t="shared" si="10"/>
        <v>0.29035536866204753</v>
      </c>
      <c r="L72" s="31">
        <v>0</v>
      </c>
      <c r="M72" s="36">
        <f t="shared" si="11"/>
        <v>0</v>
      </c>
      <c r="N72" s="31">
        <f t="shared" si="12"/>
        <v>34851064</v>
      </c>
      <c r="O72" s="36">
        <f t="shared" si="13"/>
        <v>0.69907671935177251</v>
      </c>
      <c r="P72" s="31">
        <v>10759665</v>
      </c>
      <c r="Q72" s="31">
        <v>46202651</v>
      </c>
      <c r="R72" s="31">
        <v>48166701</v>
      </c>
      <c r="S72" s="31">
        <v>34105246</v>
      </c>
      <c r="T72" s="36">
        <f t="shared" si="14"/>
        <v>0.70806688629142356</v>
      </c>
      <c r="U72" s="36">
        <f t="shared" si="15"/>
        <v>0.34530982144890188</v>
      </c>
    </row>
    <row r="73" spans="1:21" x14ac:dyDescent="0.2">
      <c r="A73" s="17" t="s">
        <v>29</v>
      </c>
      <c r="B73" s="11" t="s">
        <v>141</v>
      </c>
      <c r="C73" s="10" t="s">
        <v>142</v>
      </c>
      <c r="D73" s="31">
        <v>43572771</v>
      </c>
      <c r="E73" s="31">
        <v>43572771</v>
      </c>
      <c r="F73" s="31">
        <v>6051109</v>
      </c>
      <c r="G73" s="36">
        <f t="shared" si="8"/>
        <v>0.13887363280154938</v>
      </c>
      <c r="H73" s="31">
        <v>36830</v>
      </c>
      <c r="I73" s="36">
        <f t="shared" si="9"/>
        <v>8.4525264642911966E-4</v>
      </c>
      <c r="J73" s="31">
        <v>298764</v>
      </c>
      <c r="K73" s="36">
        <f t="shared" si="10"/>
        <v>6.8566674357249391E-3</v>
      </c>
      <c r="L73" s="31">
        <v>0</v>
      </c>
      <c r="M73" s="36">
        <f t="shared" si="11"/>
        <v>0</v>
      </c>
      <c r="N73" s="31">
        <f t="shared" si="12"/>
        <v>6386703</v>
      </c>
      <c r="O73" s="36">
        <f t="shared" si="13"/>
        <v>0.14657555288370344</v>
      </c>
      <c r="P73" s="31">
        <v>132750</v>
      </c>
      <c r="Q73" s="31">
        <v>38528692</v>
      </c>
      <c r="R73" s="31">
        <v>39417935</v>
      </c>
      <c r="S73" s="31">
        <v>14712908</v>
      </c>
      <c r="T73" s="36">
        <f t="shared" si="14"/>
        <v>0.37325415448576899</v>
      </c>
      <c r="U73" s="36">
        <f t="shared" si="15"/>
        <v>1.2505762711864405</v>
      </c>
    </row>
    <row r="74" spans="1:21" x14ac:dyDescent="0.2">
      <c r="A74" s="17" t="s">
        <v>29</v>
      </c>
      <c r="B74" s="11" t="s">
        <v>143</v>
      </c>
      <c r="C74" s="10" t="s">
        <v>144</v>
      </c>
      <c r="D74" s="31">
        <v>153117219</v>
      </c>
      <c r="E74" s="31">
        <v>132280876</v>
      </c>
      <c r="F74" s="31">
        <v>18711935</v>
      </c>
      <c r="G74" s="36">
        <f t="shared" si="8"/>
        <v>0.12220660172779131</v>
      </c>
      <c r="H74" s="31">
        <v>14739155</v>
      </c>
      <c r="I74" s="36">
        <f t="shared" si="9"/>
        <v>9.6260597575247242E-2</v>
      </c>
      <c r="J74" s="31">
        <v>15000083</v>
      </c>
      <c r="K74" s="36">
        <f t="shared" si="10"/>
        <v>0.11339570354825894</v>
      </c>
      <c r="L74" s="31">
        <v>0</v>
      </c>
      <c r="M74" s="36">
        <f t="shared" si="11"/>
        <v>0</v>
      </c>
      <c r="N74" s="31">
        <f t="shared" si="12"/>
        <v>48451173</v>
      </c>
      <c r="O74" s="36">
        <f t="shared" si="13"/>
        <v>0.36627496328343034</v>
      </c>
      <c r="P74" s="31">
        <v>20775876</v>
      </c>
      <c r="Q74" s="31">
        <v>128916452</v>
      </c>
      <c r="R74" s="31">
        <v>134814312</v>
      </c>
      <c r="S74" s="31">
        <v>63132845</v>
      </c>
      <c r="T74" s="36">
        <f t="shared" si="14"/>
        <v>0.46829482762928021</v>
      </c>
      <c r="U74" s="36">
        <f t="shared" si="15"/>
        <v>-0.27800478786068994</v>
      </c>
    </row>
    <row r="75" spans="1:21" x14ac:dyDescent="0.2">
      <c r="A75" s="17" t="s">
        <v>29</v>
      </c>
      <c r="B75" s="11" t="s">
        <v>145</v>
      </c>
      <c r="C75" s="10" t="s">
        <v>146</v>
      </c>
      <c r="D75" s="31">
        <v>39228724</v>
      </c>
      <c r="E75" s="31">
        <v>33267271</v>
      </c>
      <c r="F75" s="31">
        <v>4963719</v>
      </c>
      <c r="G75" s="36">
        <f t="shared" si="8"/>
        <v>0.12653276716316339</v>
      </c>
      <c r="H75" s="31">
        <v>4273122</v>
      </c>
      <c r="I75" s="36">
        <f t="shared" si="9"/>
        <v>0.10892839644746029</v>
      </c>
      <c r="J75" s="31">
        <v>5417083</v>
      </c>
      <c r="K75" s="36">
        <f t="shared" si="10"/>
        <v>0.16283520821410327</v>
      </c>
      <c r="L75" s="31">
        <v>0</v>
      </c>
      <c r="M75" s="36">
        <f t="shared" si="11"/>
        <v>0</v>
      </c>
      <c r="N75" s="31">
        <f t="shared" si="12"/>
        <v>14653924</v>
      </c>
      <c r="O75" s="36">
        <f t="shared" si="13"/>
        <v>0.44049071533399897</v>
      </c>
      <c r="P75" s="31">
        <v>5531934</v>
      </c>
      <c r="Q75" s="31">
        <v>25395180</v>
      </c>
      <c r="R75" s="31">
        <v>26715278</v>
      </c>
      <c r="S75" s="31">
        <v>17816858</v>
      </c>
      <c r="T75" s="36">
        <f t="shared" si="14"/>
        <v>0.6669164363552571</v>
      </c>
      <c r="U75" s="36">
        <f t="shared" si="15"/>
        <v>-2.076145521620465E-2</v>
      </c>
    </row>
    <row r="76" spans="1:21" x14ac:dyDescent="0.2">
      <c r="A76" s="17" t="s">
        <v>29</v>
      </c>
      <c r="B76" s="11" t="s">
        <v>147</v>
      </c>
      <c r="C76" s="10" t="s">
        <v>148</v>
      </c>
      <c r="D76" s="31">
        <v>28107475</v>
      </c>
      <c r="E76" s="31">
        <v>27563496</v>
      </c>
      <c r="F76" s="31">
        <v>1119045</v>
      </c>
      <c r="G76" s="36">
        <f t="shared" si="8"/>
        <v>3.9813074635839753E-2</v>
      </c>
      <c r="H76" s="31">
        <v>4894053</v>
      </c>
      <c r="I76" s="36">
        <f t="shared" si="9"/>
        <v>0.17411926898449612</v>
      </c>
      <c r="J76" s="31">
        <v>8328274</v>
      </c>
      <c r="K76" s="36">
        <f t="shared" si="10"/>
        <v>0.30214868244579718</v>
      </c>
      <c r="L76" s="31">
        <v>0</v>
      </c>
      <c r="M76" s="36">
        <f t="shared" si="11"/>
        <v>0</v>
      </c>
      <c r="N76" s="31">
        <f t="shared" si="12"/>
        <v>14341372</v>
      </c>
      <c r="O76" s="36">
        <f t="shared" si="13"/>
        <v>0.52030308492072264</v>
      </c>
      <c r="P76" s="31">
        <v>3265085</v>
      </c>
      <c r="Q76" s="31">
        <v>17300651</v>
      </c>
      <c r="R76" s="31">
        <v>18514611</v>
      </c>
      <c r="S76" s="31">
        <v>7793315</v>
      </c>
      <c r="T76" s="36">
        <f t="shared" si="14"/>
        <v>0.42092782829733771</v>
      </c>
      <c r="U76" s="36">
        <f t="shared" si="15"/>
        <v>1.5507066431654919</v>
      </c>
    </row>
    <row r="77" spans="1:21" x14ac:dyDescent="0.2">
      <c r="A77" s="17" t="s">
        <v>44</v>
      </c>
      <c r="B77" s="11" t="s">
        <v>149</v>
      </c>
      <c r="C77" s="10" t="s">
        <v>150</v>
      </c>
      <c r="D77" s="31">
        <v>54032736</v>
      </c>
      <c r="E77" s="31">
        <v>54210600</v>
      </c>
      <c r="F77" s="31">
        <v>10796694</v>
      </c>
      <c r="G77" s="36">
        <f t="shared" si="8"/>
        <v>0.19981764388166462</v>
      </c>
      <c r="H77" s="31">
        <v>12696300</v>
      </c>
      <c r="I77" s="36">
        <f t="shared" si="9"/>
        <v>0.23497422007280919</v>
      </c>
      <c r="J77" s="31">
        <v>11188341</v>
      </c>
      <c r="K77" s="36">
        <f t="shared" si="10"/>
        <v>0.20638659229006873</v>
      </c>
      <c r="L77" s="31">
        <v>0</v>
      </c>
      <c r="M77" s="36">
        <f t="shared" si="11"/>
        <v>0</v>
      </c>
      <c r="N77" s="31">
        <f t="shared" si="12"/>
        <v>34681335</v>
      </c>
      <c r="O77" s="36">
        <f t="shared" si="13"/>
        <v>0.63975191198769243</v>
      </c>
      <c r="P77" s="31">
        <v>11702769</v>
      </c>
      <c r="Q77" s="31">
        <v>56491773</v>
      </c>
      <c r="R77" s="31">
        <v>55014057</v>
      </c>
      <c r="S77" s="31">
        <v>35950821</v>
      </c>
      <c r="T77" s="36">
        <f t="shared" si="14"/>
        <v>0.65348427221064609</v>
      </c>
      <c r="U77" s="36">
        <f t="shared" si="15"/>
        <v>-4.3957801781783434E-2</v>
      </c>
    </row>
    <row r="78" spans="1:21" ht="16.5" x14ac:dyDescent="0.3">
      <c r="A78" s="18" t="s">
        <v>0</v>
      </c>
      <c r="B78" s="13" t="s">
        <v>151</v>
      </c>
      <c r="C78" s="12" t="s">
        <v>0</v>
      </c>
      <c r="D78" s="32">
        <f>SUM(D71:D77)</f>
        <v>436204632</v>
      </c>
      <c r="E78" s="32">
        <f>SUM(E71:E77)</f>
        <v>407385935</v>
      </c>
      <c r="F78" s="32">
        <f>SUM(F71:F77)</f>
        <v>66327437</v>
      </c>
      <c r="G78" s="37">
        <f t="shared" si="8"/>
        <v>0.15205578330493291</v>
      </c>
      <c r="H78" s="32">
        <f>SUM(H71:H77)</f>
        <v>64723923</v>
      </c>
      <c r="I78" s="37">
        <f t="shared" si="9"/>
        <v>0.14837972422081019</v>
      </c>
      <c r="J78" s="32">
        <f>SUM(J71:J77)</f>
        <v>72072199</v>
      </c>
      <c r="K78" s="37">
        <f t="shared" si="10"/>
        <v>0.17691381269704365</v>
      </c>
      <c r="L78" s="32">
        <f>SUM(L71:L77)</f>
        <v>0</v>
      </c>
      <c r="M78" s="37">
        <f t="shared" si="11"/>
        <v>0</v>
      </c>
      <c r="N78" s="32">
        <f t="shared" si="12"/>
        <v>203123559</v>
      </c>
      <c r="O78" s="37">
        <f t="shared" si="13"/>
        <v>0.49860228728809697</v>
      </c>
      <c r="P78" s="32">
        <f>SUM(P71:P77)</f>
        <v>67551956</v>
      </c>
      <c r="Q78" s="32">
        <f>SUM(Q71:Q77)</f>
        <v>355273291</v>
      </c>
      <c r="R78" s="32">
        <f>SUM(R71:R77)</f>
        <v>382866710</v>
      </c>
      <c r="S78" s="32">
        <f>SUM(S71:S77)</f>
        <v>223486901</v>
      </c>
      <c r="T78" s="37">
        <f t="shared" si="14"/>
        <v>0.583719856448214</v>
      </c>
      <c r="U78" s="37">
        <f t="shared" si="15"/>
        <v>6.691505720426516E-2</v>
      </c>
    </row>
    <row r="79" spans="1:21" x14ac:dyDescent="0.2">
      <c r="A79" s="17" t="s">
        <v>29</v>
      </c>
      <c r="B79" s="11" t="s">
        <v>152</v>
      </c>
      <c r="C79" s="10" t="s">
        <v>153</v>
      </c>
      <c r="D79" s="31">
        <v>106801534</v>
      </c>
      <c r="E79" s="31">
        <v>107062650</v>
      </c>
      <c r="F79" s="31">
        <v>0</v>
      </c>
      <c r="G79" s="36">
        <f t="shared" si="8"/>
        <v>0</v>
      </c>
      <c r="H79" s="31">
        <v>0</v>
      </c>
      <c r="I79" s="36">
        <f t="shared" si="9"/>
        <v>0</v>
      </c>
      <c r="J79" s="31">
        <v>64205726</v>
      </c>
      <c r="K79" s="36">
        <f t="shared" si="10"/>
        <v>0.59970237986823605</v>
      </c>
      <c r="L79" s="31">
        <v>0</v>
      </c>
      <c r="M79" s="36">
        <f t="shared" si="11"/>
        <v>0</v>
      </c>
      <c r="N79" s="31">
        <f t="shared" si="12"/>
        <v>64205726</v>
      </c>
      <c r="O79" s="36">
        <f t="shared" si="13"/>
        <v>0.59970237986823605</v>
      </c>
      <c r="P79" s="31">
        <v>20351872</v>
      </c>
      <c r="Q79" s="31">
        <v>87898086</v>
      </c>
      <c r="R79" s="31">
        <v>92647104</v>
      </c>
      <c r="S79" s="31">
        <v>65028823</v>
      </c>
      <c r="T79" s="36">
        <f t="shared" si="14"/>
        <v>0.70189806472526117</v>
      </c>
      <c r="U79" s="36">
        <f t="shared" si="15"/>
        <v>2.154782321744162</v>
      </c>
    </row>
    <row r="80" spans="1:21" x14ac:dyDescent="0.2">
      <c r="A80" s="17" t="s">
        <v>29</v>
      </c>
      <c r="B80" s="11" t="s">
        <v>154</v>
      </c>
      <c r="C80" s="10" t="s">
        <v>155</v>
      </c>
      <c r="D80" s="31">
        <v>57464654</v>
      </c>
      <c r="E80" s="31">
        <v>59987594</v>
      </c>
      <c r="F80" s="31">
        <v>16334503</v>
      </c>
      <c r="G80" s="36">
        <f t="shared" si="8"/>
        <v>0.28425304709917859</v>
      </c>
      <c r="H80" s="31">
        <v>18375705</v>
      </c>
      <c r="I80" s="36">
        <f t="shared" si="9"/>
        <v>0.31977404753885752</v>
      </c>
      <c r="J80" s="31">
        <v>17227083</v>
      </c>
      <c r="K80" s="36">
        <f t="shared" si="10"/>
        <v>0.28717742871967827</v>
      </c>
      <c r="L80" s="31">
        <v>0</v>
      </c>
      <c r="M80" s="36">
        <f t="shared" si="11"/>
        <v>0</v>
      </c>
      <c r="N80" s="31">
        <f t="shared" si="12"/>
        <v>51937291</v>
      </c>
      <c r="O80" s="36">
        <f t="shared" si="13"/>
        <v>0.86580053535736068</v>
      </c>
      <c r="P80" s="31">
        <v>14880036</v>
      </c>
      <c r="Q80" s="31">
        <v>54928597</v>
      </c>
      <c r="R80" s="31">
        <v>54944597</v>
      </c>
      <c r="S80" s="31">
        <v>50970808</v>
      </c>
      <c r="T80" s="36">
        <f t="shared" si="14"/>
        <v>0.9276764374120352</v>
      </c>
      <c r="U80" s="36">
        <f t="shared" si="15"/>
        <v>0.15773127161789136</v>
      </c>
    </row>
    <row r="81" spans="1:21" x14ac:dyDescent="0.2">
      <c r="A81" s="17" t="s">
        <v>29</v>
      </c>
      <c r="B81" s="11" t="s">
        <v>156</v>
      </c>
      <c r="C81" s="10" t="s">
        <v>157</v>
      </c>
      <c r="D81" s="31">
        <v>64371220</v>
      </c>
      <c r="E81" s="31">
        <v>85093280</v>
      </c>
      <c r="F81" s="31">
        <v>16071071</v>
      </c>
      <c r="G81" s="36">
        <f t="shared" si="8"/>
        <v>0.2496623646405956</v>
      </c>
      <c r="H81" s="31">
        <v>19924974</v>
      </c>
      <c r="I81" s="36">
        <f t="shared" si="9"/>
        <v>0.3095323344811548</v>
      </c>
      <c r="J81" s="31">
        <v>18622129</v>
      </c>
      <c r="K81" s="36">
        <f t="shared" si="10"/>
        <v>0.21884370892742647</v>
      </c>
      <c r="L81" s="31">
        <v>0</v>
      </c>
      <c r="M81" s="36">
        <f t="shared" si="11"/>
        <v>0</v>
      </c>
      <c r="N81" s="31">
        <f t="shared" si="12"/>
        <v>54618174</v>
      </c>
      <c r="O81" s="36">
        <f t="shared" si="13"/>
        <v>0.64186236562981236</v>
      </c>
      <c r="P81" s="31">
        <v>12587659</v>
      </c>
      <c r="Q81" s="31">
        <v>62613240</v>
      </c>
      <c r="R81" s="31">
        <v>58816080</v>
      </c>
      <c r="S81" s="31">
        <v>38265563</v>
      </c>
      <c r="T81" s="36">
        <f t="shared" si="14"/>
        <v>0.65059696259934363</v>
      </c>
      <c r="U81" s="36">
        <f t="shared" si="15"/>
        <v>0.47939573196255147</v>
      </c>
    </row>
    <row r="82" spans="1:21" x14ac:dyDescent="0.2">
      <c r="A82" s="17" t="s">
        <v>29</v>
      </c>
      <c r="B82" s="11" t="s">
        <v>158</v>
      </c>
      <c r="C82" s="10" t="s">
        <v>159</v>
      </c>
      <c r="D82" s="31">
        <v>17094926</v>
      </c>
      <c r="E82" s="31">
        <v>16915971</v>
      </c>
      <c r="F82" s="31">
        <v>3492048</v>
      </c>
      <c r="G82" s="36">
        <f t="shared" si="8"/>
        <v>0.20427394654998798</v>
      </c>
      <c r="H82" s="31">
        <v>4188021</v>
      </c>
      <c r="I82" s="36">
        <f t="shared" si="9"/>
        <v>0.24498620233863544</v>
      </c>
      <c r="J82" s="31">
        <v>3136009</v>
      </c>
      <c r="K82" s="36">
        <f t="shared" si="10"/>
        <v>0.18538746608161011</v>
      </c>
      <c r="L82" s="31">
        <v>0</v>
      </c>
      <c r="M82" s="36">
        <f t="shared" si="11"/>
        <v>0</v>
      </c>
      <c r="N82" s="31">
        <f t="shared" si="12"/>
        <v>10816078</v>
      </c>
      <c r="O82" s="36">
        <f t="shared" si="13"/>
        <v>0.63940036312429238</v>
      </c>
      <c r="P82" s="31">
        <v>3260090</v>
      </c>
      <c r="Q82" s="31">
        <v>30705478</v>
      </c>
      <c r="R82" s="31">
        <v>17046490</v>
      </c>
      <c r="S82" s="31">
        <v>10019714</v>
      </c>
      <c r="T82" s="36">
        <f t="shared" si="14"/>
        <v>0.58778751520107664</v>
      </c>
      <c r="U82" s="36">
        <f t="shared" si="15"/>
        <v>-3.8060605688799987E-2</v>
      </c>
    </row>
    <row r="83" spans="1:21" x14ac:dyDescent="0.2">
      <c r="A83" s="17" t="s">
        <v>44</v>
      </c>
      <c r="B83" s="11" t="s">
        <v>160</v>
      </c>
      <c r="C83" s="10" t="s">
        <v>161</v>
      </c>
      <c r="D83" s="31">
        <v>34078000</v>
      </c>
      <c r="E83" s="31">
        <v>36522750</v>
      </c>
      <c r="F83" s="31">
        <v>7460712</v>
      </c>
      <c r="G83" s="36">
        <f t="shared" si="8"/>
        <v>0.21893045366512121</v>
      </c>
      <c r="H83" s="31">
        <v>10450921</v>
      </c>
      <c r="I83" s="36">
        <f t="shared" si="9"/>
        <v>0.30667647749281063</v>
      </c>
      <c r="J83" s="31">
        <v>6043120</v>
      </c>
      <c r="K83" s="36">
        <f t="shared" si="10"/>
        <v>0.16546180120609758</v>
      </c>
      <c r="L83" s="31">
        <v>0</v>
      </c>
      <c r="M83" s="36">
        <f t="shared" si="11"/>
        <v>0</v>
      </c>
      <c r="N83" s="31">
        <f t="shared" si="12"/>
        <v>23954753</v>
      </c>
      <c r="O83" s="36">
        <f t="shared" si="13"/>
        <v>0.65588579720858919</v>
      </c>
      <c r="P83" s="31">
        <v>6530870</v>
      </c>
      <c r="Q83" s="31">
        <v>35195030</v>
      </c>
      <c r="R83" s="31">
        <v>35307250</v>
      </c>
      <c r="S83" s="31">
        <v>23475165</v>
      </c>
      <c r="T83" s="36">
        <f t="shared" si="14"/>
        <v>0.66488228338372435</v>
      </c>
      <c r="U83" s="36">
        <f t="shared" si="15"/>
        <v>-7.4683771074910421E-2</v>
      </c>
    </row>
    <row r="84" spans="1:21" ht="16.5" x14ac:dyDescent="0.3">
      <c r="A84" s="18" t="s">
        <v>0</v>
      </c>
      <c r="B84" s="13" t="s">
        <v>162</v>
      </c>
      <c r="C84" s="12" t="s">
        <v>0</v>
      </c>
      <c r="D84" s="32">
        <f>SUM(D79:D83)</f>
        <v>279810334</v>
      </c>
      <c r="E84" s="32">
        <f>SUM(E79:E83)</f>
        <v>305582245</v>
      </c>
      <c r="F84" s="32">
        <f>SUM(F79:F83)</f>
        <v>43358334</v>
      </c>
      <c r="G84" s="37">
        <f t="shared" si="8"/>
        <v>0.15495615683729536</v>
      </c>
      <c r="H84" s="32">
        <f>SUM(H79:H83)</f>
        <v>52939621</v>
      </c>
      <c r="I84" s="37">
        <f t="shared" si="9"/>
        <v>0.18919823382934814</v>
      </c>
      <c r="J84" s="32">
        <f>SUM(J79:J83)</f>
        <v>109234067</v>
      </c>
      <c r="K84" s="37">
        <f t="shared" si="10"/>
        <v>0.35746208684342901</v>
      </c>
      <c r="L84" s="32">
        <f>SUM(L79:L83)</f>
        <v>0</v>
      </c>
      <c r="M84" s="37">
        <f t="shared" si="11"/>
        <v>0</v>
      </c>
      <c r="N84" s="32">
        <f t="shared" si="12"/>
        <v>205532022</v>
      </c>
      <c r="O84" s="37">
        <f t="shared" si="13"/>
        <v>0.67259150478457941</v>
      </c>
      <c r="P84" s="32">
        <f>SUM(P79:P83)</f>
        <v>57610527</v>
      </c>
      <c r="Q84" s="32">
        <f>SUM(Q79:Q83)</f>
        <v>271340431</v>
      </c>
      <c r="R84" s="32">
        <f>SUM(R79:R83)</f>
        <v>258761521</v>
      </c>
      <c r="S84" s="32">
        <f>SUM(S79:S83)</f>
        <v>187760073</v>
      </c>
      <c r="T84" s="37">
        <f t="shared" si="14"/>
        <v>0.72561048595784072</v>
      </c>
      <c r="U84" s="37">
        <f t="shared" si="15"/>
        <v>0.89607824625523724</v>
      </c>
    </row>
    <row r="85" spans="1:21" ht="16.5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1383076911</v>
      </c>
      <c r="E85" s="32">
        <f>SUM(E57,E59:E62,E64:E69,E71:E77,E79:E83)</f>
        <v>1406348649</v>
      </c>
      <c r="F85" s="32">
        <f>SUM(F57,F59:F62,F64:F69,F71:F77,F79:F83)</f>
        <v>230045294</v>
      </c>
      <c r="G85" s="37">
        <f t="shared" si="8"/>
        <v>0.1663286344890765</v>
      </c>
      <c r="H85" s="32">
        <f>SUM(H57,H59:H62,H64:H69,H71:H77,H79:H83)</f>
        <v>519299091</v>
      </c>
      <c r="I85" s="37">
        <f t="shared" si="9"/>
        <v>0.37546653181024725</v>
      </c>
      <c r="J85" s="32">
        <f>SUM(J57,J59:J62,J64:J69,J71:J77,J79:J83)</f>
        <v>311497974</v>
      </c>
      <c r="K85" s="37">
        <f t="shared" si="10"/>
        <v>0.22149413249800762</v>
      </c>
      <c r="L85" s="32">
        <f>SUM(L57,L59:L62,L64:L69,L71:L77,L79:L83)</f>
        <v>0</v>
      </c>
      <c r="M85" s="37">
        <f t="shared" si="11"/>
        <v>0</v>
      </c>
      <c r="N85" s="32">
        <f t="shared" si="12"/>
        <v>1060842359</v>
      </c>
      <c r="O85" s="37">
        <f t="shared" si="13"/>
        <v>0.75432387250083677</v>
      </c>
      <c r="P85" s="32">
        <f>SUM(P57,P59:P62,P64:P69,P71:P77,P79:P83)</f>
        <v>260377340</v>
      </c>
      <c r="Q85" s="32">
        <f>SUM(Q57,Q59:Q62,Q64:Q69,Q71:Q77,Q79:Q83)</f>
        <v>1239111364</v>
      </c>
      <c r="R85" s="32">
        <f>SUM(R57,R59:R62,R64:R69,R71:R77,R79:R83)</f>
        <v>1266544250</v>
      </c>
      <c r="S85" s="32">
        <f>SUM(S57,S59:S62,S64:S69,S71:S77,S79:S83)</f>
        <v>809467185</v>
      </c>
      <c r="T85" s="37">
        <f t="shared" si="14"/>
        <v>0.63911480787189234</v>
      </c>
      <c r="U85" s="37">
        <f t="shared" si="15"/>
        <v>0.19633288365262502</v>
      </c>
    </row>
    <row r="86" spans="1:21" ht="14.4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4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x14ac:dyDescent="0.2">
      <c r="A88" s="17" t="s">
        <v>23</v>
      </c>
      <c r="B88" s="11" t="s">
        <v>165</v>
      </c>
      <c r="C88" s="10" t="s">
        <v>166</v>
      </c>
      <c r="D88" s="31">
        <v>453329996</v>
      </c>
      <c r="E88" s="31">
        <v>435627506</v>
      </c>
      <c r="F88" s="31">
        <v>97601212</v>
      </c>
      <c r="G88" s="36">
        <f t="shared" ref="G88:G99" si="16">IF(($D88      =0),0,($F88      /$D88      ))</f>
        <v>0.21529837615245739</v>
      </c>
      <c r="H88" s="31">
        <v>101870750</v>
      </c>
      <c r="I88" s="36">
        <f t="shared" ref="I88:I99" si="17">IF(($D88      =0),0,($H88      /$D88      ))</f>
        <v>0.22471654401620492</v>
      </c>
      <c r="J88" s="31">
        <v>103844249</v>
      </c>
      <c r="K88" s="36">
        <f t="shared" ref="K88:K99" si="18">IF(($E88      =0),0,($J88      /$E88      ))</f>
        <v>0.23837854031191502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303316211</v>
      </c>
      <c r="O88" s="36">
        <f t="shared" ref="O88:O99" si="21">IF(($E88      =0),0,($N88      /$E88      ))</f>
        <v>0.69627424077303324</v>
      </c>
      <c r="P88" s="31">
        <v>93893933</v>
      </c>
      <c r="Q88" s="31">
        <v>422195277</v>
      </c>
      <c r="R88" s="31">
        <v>427074836</v>
      </c>
      <c r="S88" s="31">
        <v>283813567</v>
      </c>
      <c r="T88" s="36">
        <f t="shared" ref="T88:T99" si="22">IF(($R88      =0),0,($S88      /$R88      ))</f>
        <v>0.6645523057696614</v>
      </c>
      <c r="U88" s="36">
        <f t="shared" ref="U88:U99" si="23">IF(($P88      =0),0,(($J88      /$P88      )-1))</f>
        <v>0.10597400366645626</v>
      </c>
    </row>
    <row r="89" spans="1:21" x14ac:dyDescent="0.2">
      <c r="A89" s="17" t="s">
        <v>23</v>
      </c>
      <c r="B89" s="11" t="s">
        <v>167</v>
      </c>
      <c r="C89" s="10" t="s">
        <v>168</v>
      </c>
      <c r="D89" s="31">
        <v>3068397392</v>
      </c>
      <c r="E89" s="31">
        <v>3206977221</v>
      </c>
      <c r="F89" s="31">
        <v>745043570</v>
      </c>
      <c r="G89" s="36">
        <f t="shared" si="16"/>
        <v>0.24281195517324308</v>
      </c>
      <c r="H89" s="31">
        <v>821199995</v>
      </c>
      <c r="I89" s="36">
        <f t="shared" si="17"/>
        <v>0.26763156465360466</v>
      </c>
      <c r="J89" s="31">
        <v>567627220</v>
      </c>
      <c r="K89" s="36">
        <f t="shared" si="18"/>
        <v>0.17699758398128018</v>
      </c>
      <c r="L89" s="31">
        <v>0</v>
      </c>
      <c r="M89" s="36">
        <f t="shared" si="19"/>
        <v>0</v>
      </c>
      <c r="N89" s="31">
        <f t="shared" si="20"/>
        <v>2133870785</v>
      </c>
      <c r="O89" s="36">
        <f t="shared" si="21"/>
        <v>0.6653838296782838</v>
      </c>
      <c r="P89" s="31">
        <v>570670411</v>
      </c>
      <c r="Q89" s="31">
        <v>3085217339</v>
      </c>
      <c r="R89" s="31">
        <v>2891283202</v>
      </c>
      <c r="S89" s="31">
        <v>1812145032</v>
      </c>
      <c r="T89" s="36">
        <f t="shared" si="22"/>
        <v>0.62676151224012822</v>
      </c>
      <c r="U89" s="36">
        <f t="shared" si="23"/>
        <v>-5.3326595199973958E-3</v>
      </c>
    </row>
    <row r="90" spans="1:21" x14ac:dyDescent="0.2">
      <c r="A90" s="17" t="s">
        <v>23</v>
      </c>
      <c r="B90" s="11" t="s">
        <v>169</v>
      </c>
      <c r="C90" s="10" t="s">
        <v>170</v>
      </c>
      <c r="D90" s="31">
        <v>1094729079</v>
      </c>
      <c r="E90" s="31">
        <v>1094729079</v>
      </c>
      <c r="F90" s="31">
        <v>184177153</v>
      </c>
      <c r="G90" s="36">
        <f t="shared" si="16"/>
        <v>0.16823993856839897</v>
      </c>
      <c r="H90" s="31">
        <v>255108408</v>
      </c>
      <c r="I90" s="36">
        <f t="shared" si="17"/>
        <v>0.23303337135525198</v>
      </c>
      <c r="J90" s="31">
        <v>270492699</v>
      </c>
      <c r="K90" s="36">
        <f t="shared" si="18"/>
        <v>0.2470864291346736</v>
      </c>
      <c r="L90" s="31">
        <v>0</v>
      </c>
      <c r="M90" s="36">
        <f t="shared" si="19"/>
        <v>0</v>
      </c>
      <c r="N90" s="31">
        <f t="shared" si="20"/>
        <v>709778260</v>
      </c>
      <c r="O90" s="36">
        <f t="shared" si="21"/>
        <v>0.64835973905832456</v>
      </c>
      <c r="P90" s="31">
        <v>161379384</v>
      </c>
      <c r="Q90" s="31">
        <v>163862990</v>
      </c>
      <c r="R90" s="31">
        <v>1235492289</v>
      </c>
      <c r="S90" s="31">
        <v>299246000</v>
      </c>
      <c r="T90" s="36">
        <f t="shared" si="22"/>
        <v>0.24220790583987206</v>
      </c>
      <c r="U90" s="36">
        <f t="shared" si="23"/>
        <v>0.67612920743333604</v>
      </c>
    </row>
    <row r="91" spans="1:21" ht="16.5" x14ac:dyDescent="0.3">
      <c r="A91" s="18" t="s">
        <v>0</v>
      </c>
      <c r="B91" s="13" t="s">
        <v>28</v>
      </c>
      <c r="C91" s="12" t="s">
        <v>0</v>
      </c>
      <c r="D91" s="32">
        <f>SUM(D88:D90)</f>
        <v>4616456467</v>
      </c>
      <c r="E91" s="32">
        <f>SUM(E88:E90)</f>
        <v>4737333806</v>
      </c>
      <c r="F91" s="32">
        <f>SUM(F88:F90)</f>
        <v>1026821935</v>
      </c>
      <c r="G91" s="37">
        <f t="shared" si="16"/>
        <v>0.22242643082201083</v>
      </c>
      <c r="H91" s="32">
        <f>SUM(H88:H90)</f>
        <v>1178179153</v>
      </c>
      <c r="I91" s="37">
        <f t="shared" si="17"/>
        <v>0.25521288057669883</v>
      </c>
      <c r="J91" s="32">
        <f>SUM(J88:J90)</f>
        <v>941964168</v>
      </c>
      <c r="K91" s="37">
        <f t="shared" si="18"/>
        <v>0.19883846200725169</v>
      </c>
      <c r="L91" s="32">
        <f>SUM(L88:L90)</f>
        <v>0</v>
      </c>
      <c r="M91" s="37">
        <f t="shared" si="19"/>
        <v>0</v>
      </c>
      <c r="N91" s="32">
        <f t="shared" si="20"/>
        <v>3146965256</v>
      </c>
      <c r="O91" s="37">
        <f t="shared" si="21"/>
        <v>0.66429037616354114</v>
      </c>
      <c r="P91" s="32">
        <f>SUM(P88:P90)</f>
        <v>825943728</v>
      </c>
      <c r="Q91" s="32">
        <f>SUM(Q88:Q90)</f>
        <v>3671275606</v>
      </c>
      <c r="R91" s="32">
        <f>SUM(R88:R90)</f>
        <v>4553850327</v>
      </c>
      <c r="S91" s="32">
        <f>SUM(S88:S90)</f>
        <v>2395204599</v>
      </c>
      <c r="T91" s="37">
        <f t="shared" si="22"/>
        <v>0.52597350088533112</v>
      </c>
      <c r="U91" s="37">
        <f t="shared" si="23"/>
        <v>0.14047015077036829</v>
      </c>
    </row>
    <row r="92" spans="1:21" x14ac:dyDescent="0.2">
      <c r="A92" s="17" t="s">
        <v>29</v>
      </c>
      <c r="B92" s="11" t="s">
        <v>171</v>
      </c>
      <c r="C92" s="10" t="s">
        <v>172</v>
      </c>
      <c r="D92" s="31">
        <v>184487568</v>
      </c>
      <c r="E92" s="31">
        <v>183987528</v>
      </c>
      <c r="F92" s="31">
        <v>35799297</v>
      </c>
      <c r="G92" s="36">
        <f t="shared" si="16"/>
        <v>0.19404720539218123</v>
      </c>
      <c r="H92" s="31">
        <v>41127498</v>
      </c>
      <c r="I92" s="36">
        <f t="shared" si="17"/>
        <v>0.22292828967207157</v>
      </c>
      <c r="J92" s="31">
        <v>36902008</v>
      </c>
      <c r="K92" s="36">
        <f t="shared" si="18"/>
        <v>0.20056798632568182</v>
      </c>
      <c r="L92" s="31">
        <v>0</v>
      </c>
      <c r="M92" s="36">
        <f t="shared" si="19"/>
        <v>0</v>
      </c>
      <c r="N92" s="31">
        <f t="shared" si="20"/>
        <v>113828803</v>
      </c>
      <c r="O92" s="36">
        <f t="shared" si="21"/>
        <v>0.61867673443604287</v>
      </c>
      <c r="P92" s="31">
        <v>38295922</v>
      </c>
      <c r="Q92" s="31">
        <v>160099818</v>
      </c>
      <c r="R92" s="31">
        <v>180918695</v>
      </c>
      <c r="S92" s="31">
        <v>122870598</v>
      </c>
      <c r="T92" s="36">
        <f t="shared" si="22"/>
        <v>0.67914815547392715</v>
      </c>
      <c r="U92" s="36">
        <f t="shared" si="23"/>
        <v>-3.6398496947011694E-2</v>
      </c>
    </row>
    <row r="93" spans="1:21" x14ac:dyDescent="0.2">
      <c r="A93" s="17" t="s">
        <v>29</v>
      </c>
      <c r="B93" s="11" t="s">
        <v>173</v>
      </c>
      <c r="C93" s="10" t="s">
        <v>174</v>
      </c>
      <c r="D93" s="31">
        <v>49674223</v>
      </c>
      <c r="E93" s="31">
        <v>50620483</v>
      </c>
      <c r="F93" s="31">
        <v>7232256</v>
      </c>
      <c r="G93" s="36">
        <f t="shared" si="16"/>
        <v>0.14559374184876531</v>
      </c>
      <c r="H93" s="31">
        <v>13850222</v>
      </c>
      <c r="I93" s="36">
        <f t="shared" si="17"/>
        <v>0.27882111009567279</v>
      </c>
      <c r="J93" s="31">
        <v>8509374</v>
      </c>
      <c r="K93" s="36">
        <f t="shared" si="18"/>
        <v>0.16810139879542438</v>
      </c>
      <c r="L93" s="31">
        <v>0</v>
      </c>
      <c r="M93" s="36">
        <f t="shared" si="19"/>
        <v>0</v>
      </c>
      <c r="N93" s="31">
        <f t="shared" si="20"/>
        <v>29591852</v>
      </c>
      <c r="O93" s="36">
        <f t="shared" si="21"/>
        <v>0.58458256907584227</v>
      </c>
      <c r="P93" s="31">
        <v>7568082</v>
      </c>
      <c r="Q93" s="31">
        <v>38662069</v>
      </c>
      <c r="R93" s="31">
        <v>43988367</v>
      </c>
      <c r="S93" s="31">
        <v>23638853</v>
      </c>
      <c r="T93" s="36">
        <f t="shared" si="22"/>
        <v>0.53738873734503489</v>
      </c>
      <c r="U93" s="36">
        <f t="shared" si="23"/>
        <v>0.12437655934489089</v>
      </c>
    </row>
    <row r="94" spans="1:21" x14ac:dyDescent="0.2">
      <c r="A94" s="17" t="s">
        <v>29</v>
      </c>
      <c r="B94" s="11" t="s">
        <v>175</v>
      </c>
      <c r="C94" s="10" t="s">
        <v>176</v>
      </c>
      <c r="D94" s="31">
        <v>32904102</v>
      </c>
      <c r="E94" s="31">
        <v>30747555</v>
      </c>
      <c r="F94" s="31">
        <v>9005012</v>
      </c>
      <c r="G94" s="36">
        <f t="shared" si="16"/>
        <v>0.27367444946529768</v>
      </c>
      <c r="H94" s="31">
        <v>7789901</v>
      </c>
      <c r="I94" s="36">
        <f t="shared" si="17"/>
        <v>0.23674558874148882</v>
      </c>
      <c r="J94" s="31">
        <v>7102692</v>
      </c>
      <c r="K94" s="36">
        <f t="shared" si="18"/>
        <v>0.2310002209931814</v>
      </c>
      <c r="L94" s="31">
        <v>0</v>
      </c>
      <c r="M94" s="36">
        <f t="shared" si="19"/>
        <v>0</v>
      </c>
      <c r="N94" s="31">
        <f t="shared" si="20"/>
        <v>23897605</v>
      </c>
      <c r="O94" s="36">
        <f t="shared" si="21"/>
        <v>0.77721968462207813</v>
      </c>
      <c r="P94" s="31">
        <v>6133773</v>
      </c>
      <c r="Q94" s="31">
        <v>36894108</v>
      </c>
      <c r="R94" s="31">
        <v>33049832</v>
      </c>
      <c r="S94" s="31">
        <v>21185709</v>
      </c>
      <c r="T94" s="36">
        <f t="shared" si="22"/>
        <v>0.64102319793940254</v>
      </c>
      <c r="U94" s="36">
        <f t="shared" si="23"/>
        <v>0.15796460025501435</v>
      </c>
    </row>
    <row r="95" spans="1:21" x14ac:dyDescent="0.2">
      <c r="A95" s="17" t="s">
        <v>44</v>
      </c>
      <c r="B95" s="11" t="s">
        <v>177</v>
      </c>
      <c r="C95" s="10" t="s">
        <v>178</v>
      </c>
      <c r="D95" s="31">
        <v>55970995</v>
      </c>
      <c r="E95" s="31">
        <v>57361996</v>
      </c>
      <c r="F95" s="31">
        <v>13733768</v>
      </c>
      <c r="G95" s="36">
        <f t="shared" si="16"/>
        <v>0.24537294718451941</v>
      </c>
      <c r="H95" s="31">
        <v>13893565</v>
      </c>
      <c r="I95" s="36">
        <f t="shared" si="17"/>
        <v>0.2482279437769509</v>
      </c>
      <c r="J95" s="31">
        <v>14525282</v>
      </c>
      <c r="K95" s="36">
        <f t="shared" si="18"/>
        <v>0.25322134885264452</v>
      </c>
      <c r="L95" s="31">
        <v>0</v>
      </c>
      <c r="M95" s="36">
        <f t="shared" si="19"/>
        <v>0</v>
      </c>
      <c r="N95" s="31">
        <f t="shared" si="20"/>
        <v>42152615</v>
      </c>
      <c r="O95" s="36">
        <f t="shared" si="21"/>
        <v>0.73485265401155153</v>
      </c>
      <c r="P95" s="31">
        <v>13798086</v>
      </c>
      <c r="Q95" s="31">
        <v>52709029</v>
      </c>
      <c r="R95" s="31">
        <v>55811793</v>
      </c>
      <c r="S95" s="31">
        <v>40436325</v>
      </c>
      <c r="T95" s="36">
        <f t="shared" si="22"/>
        <v>0.7245122012116687</v>
      </c>
      <c r="U95" s="36">
        <f t="shared" si="23"/>
        <v>5.2702671950298097E-2</v>
      </c>
    </row>
    <row r="96" spans="1:21" ht="16.5" x14ac:dyDescent="0.3">
      <c r="A96" s="18" t="s">
        <v>0</v>
      </c>
      <c r="B96" s="13" t="s">
        <v>179</v>
      </c>
      <c r="C96" s="12" t="s">
        <v>0</v>
      </c>
      <c r="D96" s="32">
        <f>SUM(D92:D95)</f>
        <v>323036888</v>
      </c>
      <c r="E96" s="32">
        <f>SUM(E92:E95)</f>
        <v>322717562</v>
      </c>
      <c r="F96" s="32">
        <f>SUM(F92:F95)</f>
        <v>65770333</v>
      </c>
      <c r="G96" s="37">
        <f t="shared" si="16"/>
        <v>0.20360006997095639</v>
      </c>
      <c r="H96" s="32">
        <f>SUM(H92:H95)</f>
        <v>76661186</v>
      </c>
      <c r="I96" s="37">
        <f t="shared" si="17"/>
        <v>0.2373140308360078</v>
      </c>
      <c r="J96" s="32">
        <f>SUM(J92:J95)</f>
        <v>67039356</v>
      </c>
      <c r="K96" s="37">
        <f t="shared" si="18"/>
        <v>0.20773383259507891</v>
      </c>
      <c r="L96" s="32">
        <f>SUM(L92:L95)</f>
        <v>0</v>
      </c>
      <c r="M96" s="37">
        <f t="shared" si="19"/>
        <v>0</v>
      </c>
      <c r="N96" s="32">
        <f t="shared" si="20"/>
        <v>209470875</v>
      </c>
      <c r="O96" s="37">
        <f t="shared" si="21"/>
        <v>0.64908421376832293</v>
      </c>
      <c r="P96" s="32">
        <f>SUM(P92:P95)</f>
        <v>65795863</v>
      </c>
      <c r="Q96" s="32">
        <f>SUM(Q92:Q95)</f>
        <v>288365024</v>
      </c>
      <c r="R96" s="32">
        <f>SUM(R92:R95)</f>
        <v>313768687</v>
      </c>
      <c r="S96" s="32">
        <f>SUM(S92:S95)</f>
        <v>208131485</v>
      </c>
      <c r="T96" s="37">
        <f t="shared" si="22"/>
        <v>0.66332777496053963</v>
      </c>
      <c r="U96" s="37">
        <f t="shared" si="23"/>
        <v>1.8899258149406739E-2</v>
      </c>
    </row>
    <row r="97" spans="1:21" x14ac:dyDescent="0.2">
      <c r="A97" s="17" t="s">
        <v>29</v>
      </c>
      <c r="B97" s="11" t="s">
        <v>180</v>
      </c>
      <c r="C97" s="10" t="s">
        <v>181</v>
      </c>
      <c r="D97" s="31">
        <v>135652156</v>
      </c>
      <c r="E97" s="31">
        <v>163470356</v>
      </c>
      <c r="F97" s="31">
        <v>30602711</v>
      </c>
      <c r="G97" s="36">
        <f t="shared" si="16"/>
        <v>0.22559693780318538</v>
      </c>
      <c r="H97" s="31">
        <v>31228762</v>
      </c>
      <c r="I97" s="36">
        <f t="shared" si="17"/>
        <v>0.23021205796389996</v>
      </c>
      <c r="J97" s="31">
        <v>25718425</v>
      </c>
      <c r="K97" s="36">
        <f t="shared" si="18"/>
        <v>0.15732776039222671</v>
      </c>
      <c r="L97" s="31">
        <v>0</v>
      </c>
      <c r="M97" s="36">
        <f t="shared" si="19"/>
        <v>0</v>
      </c>
      <c r="N97" s="31">
        <f t="shared" si="20"/>
        <v>87549898</v>
      </c>
      <c r="O97" s="36">
        <f t="shared" si="21"/>
        <v>0.5355704859418059</v>
      </c>
      <c r="P97" s="31">
        <v>25877397</v>
      </c>
      <c r="Q97" s="31">
        <v>132807038</v>
      </c>
      <c r="R97" s="31">
        <v>121511292</v>
      </c>
      <c r="S97" s="31">
        <v>77555054</v>
      </c>
      <c r="T97" s="36">
        <f t="shared" si="22"/>
        <v>0.63825388343331912</v>
      </c>
      <c r="U97" s="36">
        <f t="shared" si="23"/>
        <v>-6.1432763117558187E-3</v>
      </c>
    </row>
    <row r="98" spans="1:21" x14ac:dyDescent="0.2">
      <c r="A98" s="17" t="s">
        <v>29</v>
      </c>
      <c r="B98" s="11" t="s">
        <v>182</v>
      </c>
      <c r="C98" s="10" t="s">
        <v>183</v>
      </c>
      <c r="D98" s="31">
        <v>64853519</v>
      </c>
      <c r="E98" s="31">
        <v>122891234</v>
      </c>
      <c r="F98" s="31">
        <v>14098908</v>
      </c>
      <c r="G98" s="36">
        <f t="shared" si="16"/>
        <v>0.21739619094532095</v>
      </c>
      <c r="H98" s="31">
        <v>10258302</v>
      </c>
      <c r="I98" s="36">
        <f t="shared" si="17"/>
        <v>0.15817649000665637</v>
      </c>
      <c r="J98" s="31">
        <v>0</v>
      </c>
      <c r="K98" s="36">
        <f t="shared" si="18"/>
        <v>0</v>
      </c>
      <c r="L98" s="31">
        <v>0</v>
      </c>
      <c r="M98" s="36">
        <f t="shared" si="19"/>
        <v>0</v>
      </c>
      <c r="N98" s="31">
        <f t="shared" si="20"/>
        <v>24357210</v>
      </c>
      <c r="O98" s="36">
        <f t="shared" si="21"/>
        <v>0.19820136235266381</v>
      </c>
      <c r="P98" s="31">
        <v>13054111</v>
      </c>
      <c r="Q98" s="31">
        <v>58092321</v>
      </c>
      <c r="R98" s="31">
        <v>55654757</v>
      </c>
      <c r="S98" s="31">
        <v>37996820</v>
      </c>
      <c r="T98" s="36">
        <f t="shared" si="22"/>
        <v>0.68272367086249253</v>
      </c>
      <c r="U98" s="36">
        <f t="shared" si="23"/>
        <v>-1</v>
      </c>
    </row>
    <row r="99" spans="1:21" x14ac:dyDescent="0.2">
      <c r="A99" s="17" t="s">
        <v>29</v>
      </c>
      <c r="B99" s="11" t="s">
        <v>184</v>
      </c>
      <c r="C99" s="10" t="s">
        <v>185</v>
      </c>
      <c r="D99" s="31">
        <v>106036212</v>
      </c>
      <c r="E99" s="31">
        <v>116423931</v>
      </c>
      <c r="F99" s="31">
        <v>26916123</v>
      </c>
      <c r="G99" s="36">
        <f t="shared" si="16"/>
        <v>0.25383897153926999</v>
      </c>
      <c r="H99" s="31">
        <v>29747095</v>
      </c>
      <c r="I99" s="36">
        <f t="shared" si="17"/>
        <v>0.280537133861402</v>
      </c>
      <c r="J99" s="31">
        <v>34281794</v>
      </c>
      <c r="K99" s="36">
        <f t="shared" si="18"/>
        <v>0.29445659243373257</v>
      </c>
      <c r="L99" s="31">
        <v>0</v>
      </c>
      <c r="M99" s="36">
        <f t="shared" si="19"/>
        <v>0</v>
      </c>
      <c r="N99" s="31">
        <f t="shared" si="20"/>
        <v>90945012</v>
      </c>
      <c r="O99" s="36">
        <f t="shared" si="21"/>
        <v>0.78115393647032927</v>
      </c>
      <c r="P99" s="31">
        <v>24469033</v>
      </c>
      <c r="Q99" s="31">
        <v>98429578</v>
      </c>
      <c r="R99" s="31">
        <v>99238211</v>
      </c>
      <c r="S99" s="31">
        <v>81137143</v>
      </c>
      <c r="T99" s="36">
        <f t="shared" si="22"/>
        <v>0.81759981545818072</v>
      </c>
      <c r="U99" s="36">
        <f t="shared" si="23"/>
        <v>0.40102773983753259</v>
      </c>
    </row>
    <row r="100" spans="1:21" x14ac:dyDescent="0.2">
      <c r="A100" s="17" t="s">
        <v>44</v>
      </c>
      <c r="B100" s="11" t="s">
        <v>186</v>
      </c>
      <c r="C100" s="10" t="s">
        <v>187</v>
      </c>
      <c r="D100" s="31">
        <v>36646368</v>
      </c>
      <c r="E100" s="31">
        <v>39211408</v>
      </c>
      <c r="F100" s="31">
        <v>8178460</v>
      </c>
      <c r="G100" s="36">
        <f>IF(($D100     =0),0,($F100     /$D100     ))</f>
        <v>0.2231724573633054</v>
      </c>
      <c r="H100" s="31">
        <v>10601646</v>
      </c>
      <c r="I100" s="36">
        <f>IF(($D100     =0),0,($H100     /$D100     ))</f>
        <v>0.28929595424026744</v>
      </c>
      <c r="J100" s="31">
        <v>9315500</v>
      </c>
      <c r="K100" s="36">
        <f>IF(($E100     =0),0,($J100     /$E100     ))</f>
        <v>0.23757116806415113</v>
      </c>
      <c r="L100" s="31">
        <v>0</v>
      </c>
      <c r="M100" s="36">
        <f>IF(($E100     =0),0,($L100     /$E100     ))</f>
        <v>0</v>
      </c>
      <c r="N100" s="31">
        <f>$F100     +$H100     +$J100</f>
        <v>28095606</v>
      </c>
      <c r="O100" s="36">
        <f>IF(($E100     =0),0,($N100     /$E100     ))</f>
        <v>0.71651612204285042</v>
      </c>
      <c r="P100" s="31">
        <v>5580128</v>
      </c>
      <c r="Q100" s="31">
        <v>29183805</v>
      </c>
      <c r="R100" s="31">
        <v>29291461</v>
      </c>
      <c r="S100" s="31">
        <v>20664346</v>
      </c>
      <c r="T100" s="36">
        <f>IF(($R100     =0),0,($S100     /$R100     ))</f>
        <v>0.70547338010896754</v>
      </c>
      <c r="U100" s="36">
        <f>IF(($P100     =0),0,(($J100     /$P100     )-1))</f>
        <v>0.66940614982308655</v>
      </c>
    </row>
    <row r="101" spans="1:21" ht="16.5" x14ac:dyDescent="0.3">
      <c r="A101" s="18" t="s">
        <v>0</v>
      </c>
      <c r="B101" s="13" t="s">
        <v>188</v>
      </c>
      <c r="C101" s="12" t="s">
        <v>0</v>
      </c>
      <c r="D101" s="32">
        <f>SUM(D97:D100)</f>
        <v>343188255</v>
      </c>
      <c r="E101" s="32">
        <f>SUM(E97:E100)</f>
        <v>441996929</v>
      </c>
      <c r="F101" s="32">
        <f>SUM(F97:F100)</f>
        <v>79796202</v>
      </c>
      <c r="G101" s="37">
        <f>IF(($D101     =0),0,($F101     /$D101     ))</f>
        <v>0.23251437319729953</v>
      </c>
      <c r="H101" s="32">
        <f>SUM(H97:H100)</f>
        <v>81835805</v>
      </c>
      <c r="I101" s="37">
        <f>IF(($D101     =0),0,($H101     /$D101     ))</f>
        <v>0.23845747576647108</v>
      </c>
      <c r="J101" s="32">
        <f>SUM(J97:J100)</f>
        <v>69315719</v>
      </c>
      <c r="K101" s="37">
        <f>IF(($E101     =0),0,($J101     /$E101     ))</f>
        <v>0.15682398327251726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230947726</v>
      </c>
      <c r="O101" s="37">
        <f>IF(($E101     =0),0,($N101     /$E101     ))</f>
        <v>0.5225097977999752</v>
      </c>
      <c r="P101" s="32">
        <f>SUM(P97:P100)</f>
        <v>68980669</v>
      </c>
      <c r="Q101" s="32">
        <f>SUM(Q97:Q100)</f>
        <v>318512742</v>
      </c>
      <c r="R101" s="32">
        <f>SUM(R97:R100)</f>
        <v>305695721</v>
      </c>
      <c r="S101" s="32">
        <f>SUM(S97:S100)</f>
        <v>217353363</v>
      </c>
      <c r="T101" s="37">
        <f>IF(($R101     =0),0,($S101     /$R101     ))</f>
        <v>0.71101212110195022</v>
      </c>
      <c r="U101" s="37">
        <f>IF(($P101     =0),0,(($J101     /$P101     )-1))</f>
        <v>4.8571578799851967E-3</v>
      </c>
    </row>
    <row r="102" spans="1:21" ht="16.5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5282681610</v>
      </c>
      <c r="E102" s="32">
        <f>SUM(E88:E90,E92:E95,E97:E100)</f>
        <v>5502048297</v>
      </c>
      <c r="F102" s="32">
        <f>SUM(F88:F90,F92:F95,F97:F100)</f>
        <v>1172388470</v>
      </c>
      <c r="G102" s="37">
        <f>IF(($D102     =0),0,($F102     /$D102     ))</f>
        <v>0.22193055659093563</v>
      </c>
      <c r="H102" s="32">
        <f>SUM(H88:H90,H92:H95,H97:H100)</f>
        <v>1336676144</v>
      </c>
      <c r="I102" s="37">
        <f>IF(($D102     =0),0,($H102     /$D102     ))</f>
        <v>0.25302985163249314</v>
      </c>
      <c r="J102" s="32">
        <f>SUM(J88:J90,J92:J95,J97:J100)</f>
        <v>1078319243</v>
      </c>
      <c r="K102" s="37">
        <f>IF(($E102     =0),0,($J102     /$E102     ))</f>
        <v>0.19598505589054083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3587383857</v>
      </c>
      <c r="O102" s="37">
        <f>IF(($E102     =0),0,($N102     /$E102     ))</f>
        <v>0.6520087907908817</v>
      </c>
      <c r="P102" s="32">
        <f>SUM(P88:P90,P92:P95,P97:P100)</f>
        <v>960720260</v>
      </c>
      <c r="Q102" s="32">
        <f>SUM(Q88:Q90,Q92:Q95,Q97:Q100)</f>
        <v>4278153372</v>
      </c>
      <c r="R102" s="32">
        <f>SUM(R88:R90,R92:R95,R97:R100)</f>
        <v>5173314735</v>
      </c>
      <c r="S102" s="32">
        <f>SUM(S88:S90,S92:S95,S97:S100)</f>
        <v>2820689447</v>
      </c>
      <c r="T102" s="37">
        <f>IF(($R102     =0),0,($S102     /$R102     ))</f>
        <v>0.54523832233068259</v>
      </c>
      <c r="U102" s="37">
        <f>IF(($P102     =0),0,(($J102     /$P102     )-1))</f>
        <v>0.12240710214646655</v>
      </c>
    </row>
    <row r="103" spans="1:21" ht="14.4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x14ac:dyDescent="0.2">
      <c r="A105" s="17" t="s">
        <v>23</v>
      </c>
      <c r="B105" s="11" t="s">
        <v>191</v>
      </c>
      <c r="C105" s="10" t="s">
        <v>192</v>
      </c>
      <c r="D105" s="31">
        <v>966125550</v>
      </c>
      <c r="E105" s="31">
        <v>1084593657</v>
      </c>
      <c r="F105" s="31">
        <v>232292067</v>
      </c>
      <c r="G105" s="36">
        <f t="shared" ref="G105:G136" si="24">IF(($D105     =0),0,($F105     /$D105     ))</f>
        <v>0.24043672895308482</v>
      </c>
      <c r="H105" s="31">
        <v>300350075</v>
      </c>
      <c r="I105" s="36">
        <f t="shared" ref="I105:I136" si="25">IF(($D105     =0),0,($H105     /$D105     ))</f>
        <v>0.31088099781648459</v>
      </c>
      <c r="J105" s="31">
        <v>239328328</v>
      </c>
      <c r="K105" s="36">
        <f t="shared" ref="K105:K136" si="26">IF(($E105     =0),0,($J105     /$E105     ))</f>
        <v>0.2206617441060694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771970470</v>
      </c>
      <c r="O105" s="36">
        <f t="shared" ref="O105:O136" si="29">IF(($E105     =0),0,($N105     /$E105     ))</f>
        <v>0.71176008177595307</v>
      </c>
      <c r="P105" s="31">
        <v>218017461</v>
      </c>
      <c r="Q105" s="31">
        <v>802083520</v>
      </c>
      <c r="R105" s="31">
        <v>823351474</v>
      </c>
      <c r="S105" s="31">
        <v>694365354</v>
      </c>
      <c r="T105" s="36">
        <f t="shared" ref="T105:T136" si="30">IF(($R105     =0),0,($S105     /$R105     ))</f>
        <v>0.84334014807387103</v>
      </c>
      <c r="U105" s="36">
        <f t="shared" ref="U105:U136" si="31">IF(($P105     =0),0,(($J105     /$P105     )-1))</f>
        <v>9.7748441350759441E-2</v>
      </c>
    </row>
    <row r="106" spans="1:21" ht="16.5" x14ac:dyDescent="0.3">
      <c r="A106" s="18" t="s">
        <v>0</v>
      </c>
      <c r="B106" s="13" t="s">
        <v>28</v>
      </c>
      <c r="C106" s="12" t="s">
        <v>0</v>
      </c>
      <c r="D106" s="32">
        <f>D105</f>
        <v>966125550</v>
      </c>
      <c r="E106" s="32">
        <f>E105</f>
        <v>1084593657</v>
      </c>
      <c r="F106" s="32">
        <f>F105</f>
        <v>232292067</v>
      </c>
      <c r="G106" s="37">
        <f t="shared" si="24"/>
        <v>0.24043672895308482</v>
      </c>
      <c r="H106" s="32">
        <f>H105</f>
        <v>300350075</v>
      </c>
      <c r="I106" s="37">
        <f t="shared" si="25"/>
        <v>0.31088099781648459</v>
      </c>
      <c r="J106" s="32">
        <f>J105</f>
        <v>239328328</v>
      </c>
      <c r="K106" s="37">
        <f t="shared" si="26"/>
        <v>0.2206617441060694</v>
      </c>
      <c r="L106" s="32">
        <f>L105</f>
        <v>0</v>
      </c>
      <c r="M106" s="37">
        <f t="shared" si="27"/>
        <v>0</v>
      </c>
      <c r="N106" s="32">
        <f t="shared" si="28"/>
        <v>771970470</v>
      </c>
      <c r="O106" s="37">
        <f t="shared" si="29"/>
        <v>0.71176008177595307</v>
      </c>
      <c r="P106" s="32">
        <f>P105</f>
        <v>218017461</v>
      </c>
      <c r="Q106" s="32">
        <f>Q105</f>
        <v>802083520</v>
      </c>
      <c r="R106" s="32">
        <f>R105</f>
        <v>823351474</v>
      </c>
      <c r="S106" s="32">
        <f>S105</f>
        <v>694365354</v>
      </c>
      <c r="T106" s="37">
        <f t="shared" si="30"/>
        <v>0.84334014807387103</v>
      </c>
      <c r="U106" s="37">
        <f t="shared" si="31"/>
        <v>9.7748441350759441E-2</v>
      </c>
    </row>
    <row r="107" spans="1:21" x14ac:dyDescent="0.2">
      <c r="A107" s="17" t="s">
        <v>29</v>
      </c>
      <c r="B107" s="11" t="s">
        <v>193</v>
      </c>
      <c r="C107" s="10" t="s">
        <v>194</v>
      </c>
      <c r="D107" s="31">
        <v>47668447</v>
      </c>
      <c r="E107" s="31">
        <v>47336303</v>
      </c>
      <c r="F107" s="31">
        <v>9541896</v>
      </c>
      <c r="G107" s="36">
        <f t="shared" si="24"/>
        <v>0.20017216000345051</v>
      </c>
      <c r="H107" s="31">
        <v>11088961</v>
      </c>
      <c r="I107" s="36">
        <f t="shared" si="25"/>
        <v>0.23262685692277746</v>
      </c>
      <c r="J107" s="31">
        <v>10401479</v>
      </c>
      <c r="K107" s="36">
        <f t="shared" si="26"/>
        <v>0.21973577023959814</v>
      </c>
      <c r="L107" s="31">
        <v>0</v>
      </c>
      <c r="M107" s="36">
        <f t="shared" si="27"/>
        <v>0</v>
      </c>
      <c r="N107" s="31">
        <f t="shared" si="28"/>
        <v>31032336</v>
      </c>
      <c r="O107" s="36">
        <f t="shared" si="29"/>
        <v>0.65557160220138022</v>
      </c>
      <c r="P107" s="31">
        <v>10392903</v>
      </c>
      <c r="Q107" s="31">
        <v>43199682</v>
      </c>
      <c r="R107" s="31">
        <v>45099294</v>
      </c>
      <c r="S107" s="31">
        <v>29546536</v>
      </c>
      <c r="T107" s="36">
        <f t="shared" si="30"/>
        <v>0.65514409161260923</v>
      </c>
      <c r="U107" s="36">
        <f t="shared" si="31"/>
        <v>8.2517848959051676E-4</v>
      </c>
    </row>
    <row r="108" spans="1:21" x14ac:dyDescent="0.2">
      <c r="A108" s="17" t="s">
        <v>29</v>
      </c>
      <c r="B108" s="11" t="s">
        <v>195</v>
      </c>
      <c r="C108" s="10" t="s">
        <v>196</v>
      </c>
      <c r="D108" s="31">
        <v>49774736</v>
      </c>
      <c r="E108" s="31">
        <v>48872259</v>
      </c>
      <c r="F108" s="31">
        <v>10210754</v>
      </c>
      <c r="G108" s="36">
        <f t="shared" si="24"/>
        <v>0.20513928994018171</v>
      </c>
      <c r="H108" s="31">
        <v>13593803</v>
      </c>
      <c r="I108" s="36">
        <f t="shared" si="25"/>
        <v>0.27310648116747421</v>
      </c>
      <c r="J108" s="31">
        <v>11460192</v>
      </c>
      <c r="K108" s="36">
        <f t="shared" si="26"/>
        <v>0.23449278250060018</v>
      </c>
      <c r="L108" s="31">
        <v>0</v>
      </c>
      <c r="M108" s="36">
        <f t="shared" si="27"/>
        <v>0</v>
      </c>
      <c r="N108" s="31">
        <f t="shared" si="28"/>
        <v>35264749</v>
      </c>
      <c r="O108" s="36">
        <f t="shared" si="29"/>
        <v>0.72156985827072162</v>
      </c>
      <c r="P108" s="31">
        <v>13430024</v>
      </c>
      <c r="Q108" s="31">
        <v>43649370</v>
      </c>
      <c r="R108" s="31">
        <v>44700408</v>
      </c>
      <c r="S108" s="31">
        <v>39030064</v>
      </c>
      <c r="T108" s="36">
        <f t="shared" si="30"/>
        <v>0.87314782451202677</v>
      </c>
      <c r="U108" s="36">
        <f t="shared" si="31"/>
        <v>-0.14667375129039228</v>
      </c>
    </row>
    <row r="109" spans="1:21" x14ac:dyDescent="0.2">
      <c r="A109" s="17" t="s">
        <v>29</v>
      </c>
      <c r="B109" s="11" t="s">
        <v>197</v>
      </c>
      <c r="C109" s="10" t="s">
        <v>198</v>
      </c>
      <c r="D109" s="31">
        <v>38940012</v>
      </c>
      <c r="E109" s="31">
        <v>43187130</v>
      </c>
      <c r="F109" s="31">
        <v>7576521</v>
      </c>
      <c r="G109" s="36">
        <f t="shared" si="24"/>
        <v>0.19456904635776692</v>
      </c>
      <c r="H109" s="31">
        <v>10149340</v>
      </c>
      <c r="I109" s="36">
        <f t="shared" si="25"/>
        <v>0.26064039220121454</v>
      </c>
      <c r="J109" s="31">
        <v>9480256</v>
      </c>
      <c r="K109" s="36">
        <f t="shared" si="26"/>
        <v>0.21951576777618703</v>
      </c>
      <c r="L109" s="31">
        <v>0</v>
      </c>
      <c r="M109" s="36">
        <f t="shared" si="27"/>
        <v>0</v>
      </c>
      <c r="N109" s="31">
        <f t="shared" si="28"/>
        <v>27206117</v>
      </c>
      <c r="O109" s="36">
        <f t="shared" si="29"/>
        <v>0.6299589021081049</v>
      </c>
      <c r="P109" s="31">
        <v>6946746</v>
      </c>
      <c r="Q109" s="31">
        <v>32504916</v>
      </c>
      <c r="R109" s="31">
        <v>36007137</v>
      </c>
      <c r="S109" s="31">
        <v>21514240</v>
      </c>
      <c r="T109" s="36">
        <f t="shared" si="30"/>
        <v>0.59749932353688662</v>
      </c>
      <c r="U109" s="36">
        <f t="shared" si="31"/>
        <v>0.3647045681532044</v>
      </c>
    </row>
    <row r="110" spans="1:21" x14ac:dyDescent="0.2">
      <c r="A110" s="17" t="s">
        <v>29</v>
      </c>
      <c r="B110" s="11" t="s">
        <v>199</v>
      </c>
      <c r="C110" s="10" t="s">
        <v>200</v>
      </c>
      <c r="D110" s="31">
        <v>64816858</v>
      </c>
      <c r="E110" s="31">
        <v>73533640</v>
      </c>
      <c r="F110" s="31">
        <v>18783894</v>
      </c>
      <c r="G110" s="36">
        <f t="shared" si="24"/>
        <v>0.28979951481140909</v>
      </c>
      <c r="H110" s="31">
        <v>19949803</v>
      </c>
      <c r="I110" s="36">
        <f t="shared" si="25"/>
        <v>0.30778725806178386</v>
      </c>
      <c r="J110" s="31">
        <v>13688246</v>
      </c>
      <c r="K110" s="36">
        <f t="shared" si="26"/>
        <v>0.18614944126252964</v>
      </c>
      <c r="L110" s="31">
        <v>0</v>
      </c>
      <c r="M110" s="36">
        <f t="shared" si="27"/>
        <v>0</v>
      </c>
      <c r="N110" s="31">
        <f t="shared" si="28"/>
        <v>52421943</v>
      </c>
      <c r="O110" s="36">
        <f t="shared" si="29"/>
        <v>0.71289743034616537</v>
      </c>
      <c r="P110" s="31">
        <v>9643285</v>
      </c>
      <c r="Q110" s="31">
        <v>44701207</v>
      </c>
      <c r="R110" s="31">
        <v>50859086</v>
      </c>
      <c r="S110" s="31">
        <v>35877262</v>
      </c>
      <c r="T110" s="36">
        <f t="shared" si="30"/>
        <v>0.70542482812215701</v>
      </c>
      <c r="U110" s="36">
        <f t="shared" si="31"/>
        <v>0.4194588254935947</v>
      </c>
    </row>
    <row r="111" spans="1:21" x14ac:dyDescent="0.2">
      <c r="A111" s="17" t="s">
        <v>44</v>
      </c>
      <c r="B111" s="11" t="s">
        <v>201</v>
      </c>
      <c r="C111" s="10" t="s">
        <v>202</v>
      </c>
      <c r="D111" s="31">
        <v>42446974</v>
      </c>
      <c r="E111" s="31">
        <v>44310530</v>
      </c>
      <c r="F111" s="31">
        <v>24341597</v>
      </c>
      <c r="G111" s="36">
        <f t="shared" si="24"/>
        <v>0.57345894668486852</v>
      </c>
      <c r="H111" s="31">
        <v>22838851</v>
      </c>
      <c r="I111" s="36">
        <f t="shared" si="25"/>
        <v>0.53805604611532498</v>
      </c>
      <c r="J111" s="31">
        <v>22207816</v>
      </c>
      <c r="K111" s="36">
        <f t="shared" si="26"/>
        <v>0.50118597091932771</v>
      </c>
      <c r="L111" s="31">
        <v>0</v>
      </c>
      <c r="M111" s="36">
        <f t="shared" si="27"/>
        <v>0</v>
      </c>
      <c r="N111" s="31">
        <f t="shared" si="28"/>
        <v>69388264</v>
      </c>
      <c r="O111" s="36">
        <f t="shared" si="29"/>
        <v>1.5659542776852364</v>
      </c>
      <c r="P111" s="31">
        <v>19853227</v>
      </c>
      <c r="Q111" s="31">
        <v>44737191</v>
      </c>
      <c r="R111" s="31">
        <v>44925481</v>
      </c>
      <c r="S111" s="31">
        <v>61219951</v>
      </c>
      <c r="T111" s="36">
        <f t="shared" si="30"/>
        <v>1.3626999564011346</v>
      </c>
      <c r="U111" s="36">
        <f t="shared" si="31"/>
        <v>0.11859981251410656</v>
      </c>
    </row>
    <row r="112" spans="1:21" ht="16.5" x14ac:dyDescent="0.3">
      <c r="A112" s="18" t="s">
        <v>0</v>
      </c>
      <c r="B112" s="13" t="s">
        <v>203</v>
      </c>
      <c r="C112" s="12" t="s">
        <v>0</v>
      </c>
      <c r="D112" s="32">
        <f>SUM(D107:D111)</f>
        <v>243647027</v>
      </c>
      <c r="E112" s="32">
        <f>SUM(E107:E111)</f>
        <v>257239862</v>
      </c>
      <c r="F112" s="32">
        <f>SUM(F107:F111)</f>
        <v>70454662</v>
      </c>
      <c r="G112" s="37">
        <f t="shared" si="24"/>
        <v>0.28916692671156624</v>
      </c>
      <c r="H112" s="32">
        <f>SUM(H107:H111)</f>
        <v>77620758</v>
      </c>
      <c r="I112" s="37">
        <f t="shared" si="25"/>
        <v>0.31857872002681981</v>
      </c>
      <c r="J112" s="32">
        <f>SUM(J107:J111)</f>
        <v>67237989</v>
      </c>
      <c r="K112" s="37">
        <f t="shared" si="26"/>
        <v>0.26138246412214294</v>
      </c>
      <c r="L112" s="32">
        <f>SUM(L107:L111)</f>
        <v>0</v>
      </c>
      <c r="M112" s="37">
        <f t="shared" si="27"/>
        <v>0</v>
      </c>
      <c r="N112" s="32">
        <f t="shared" si="28"/>
        <v>215313409</v>
      </c>
      <c r="O112" s="37">
        <f t="shared" si="29"/>
        <v>0.83701416773423709</v>
      </c>
      <c r="P112" s="32">
        <f>SUM(P107:P111)</f>
        <v>60266185</v>
      </c>
      <c r="Q112" s="32">
        <f>SUM(Q107:Q111)</f>
        <v>208792366</v>
      </c>
      <c r="R112" s="32">
        <f>SUM(R107:R111)</f>
        <v>221591406</v>
      </c>
      <c r="S112" s="32">
        <f>SUM(S107:S111)</f>
        <v>187188053</v>
      </c>
      <c r="T112" s="37">
        <f t="shared" si="30"/>
        <v>0.84474419102697507</v>
      </c>
      <c r="U112" s="37">
        <f t="shared" si="31"/>
        <v>0.11568351306790037</v>
      </c>
    </row>
    <row r="113" spans="1:21" x14ac:dyDescent="0.2">
      <c r="A113" s="17" t="s">
        <v>29</v>
      </c>
      <c r="B113" s="11" t="s">
        <v>204</v>
      </c>
      <c r="C113" s="10" t="s">
        <v>205</v>
      </c>
      <c r="D113" s="31">
        <v>37403441</v>
      </c>
      <c r="E113" s="31">
        <v>44202586</v>
      </c>
      <c r="F113" s="31">
        <v>9267525</v>
      </c>
      <c r="G113" s="36">
        <f t="shared" si="24"/>
        <v>0.24777198974821596</v>
      </c>
      <c r="H113" s="31">
        <v>9506139</v>
      </c>
      <c r="I113" s="36">
        <f t="shared" si="25"/>
        <v>0.25415145627911612</v>
      </c>
      <c r="J113" s="31">
        <v>9307663</v>
      </c>
      <c r="K113" s="36">
        <f t="shared" si="26"/>
        <v>0.21056829118549761</v>
      </c>
      <c r="L113" s="31">
        <v>0</v>
      </c>
      <c r="M113" s="36">
        <f t="shared" si="27"/>
        <v>0</v>
      </c>
      <c r="N113" s="31">
        <f t="shared" si="28"/>
        <v>28081327</v>
      </c>
      <c r="O113" s="36">
        <f t="shared" si="29"/>
        <v>0.63528697167174786</v>
      </c>
      <c r="P113" s="31">
        <v>7172705</v>
      </c>
      <c r="Q113" s="31">
        <v>30918750</v>
      </c>
      <c r="R113" s="31">
        <v>35081500</v>
      </c>
      <c r="S113" s="31">
        <v>25673273</v>
      </c>
      <c r="T113" s="36">
        <f t="shared" si="30"/>
        <v>0.73181799523965618</v>
      </c>
      <c r="U113" s="36">
        <f t="shared" si="31"/>
        <v>0.29765032857199625</v>
      </c>
    </row>
    <row r="114" spans="1:21" x14ac:dyDescent="0.2">
      <c r="A114" s="17" t="s">
        <v>29</v>
      </c>
      <c r="B114" s="11" t="s">
        <v>206</v>
      </c>
      <c r="C114" s="10" t="s">
        <v>207</v>
      </c>
      <c r="D114" s="31">
        <v>42843969</v>
      </c>
      <c r="E114" s="31">
        <v>46555848</v>
      </c>
      <c r="F114" s="31">
        <v>11051073</v>
      </c>
      <c r="G114" s="36">
        <f t="shared" si="24"/>
        <v>0.25793765745652558</v>
      </c>
      <c r="H114" s="31">
        <v>10404889</v>
      </c>
      <c r="I114" s="36">
        <f t="shared" si="25"/>
        <v>0.24285539465309575</v>
      </c>
      <c r="J114" s="31">
        <v>10724126</v>
      </c>
      <c r="K114" s="36">
        <f t="shared" si="26"/>
        <v>0.23034970816126044</v>
      </c>
      <c r="L114" s="31">
        <v>0</v>
      </c>
      <c r="M114" s="36">
        <f t="shared" si="27"/>
        <v>0</v>
      </c>
      <c r="N114" s="31">
        <f t="shared" si="28"/>
        <v>32180088</v>
      </c>
      <c r="O114" s="36">
        <f t="shared" si="29"/>
        <v>0.69121473203538253</v>
      </c>
      <c r="P114" s="31">
        <v>10409569</v>
      </c>
      <c r="Q114" s="31">
        <v>36804464</v>
      </c>
      <c r="R114" s="31">
        <v>40478857</v>
      </c>
      <c r="S114" s="31">
        <v>28776547</v>
      </c>
      <c r="T114" s="36">
        <f t="shared" si="30"/>
        <v>0.71090315124263515</v>
      </c>
      <c r="U114" s="36">
        <f t="shared" si="31"/>
        <v>3.0218061862119283E-2</v>
      </c>
    </row>
    <row r="115" spans="1:21" x14ac:dyDescent="0.2">
      <c r="A115" s="17" t="s">
        <v>29</v>
      </c>
      <c r="B115" s="11" t="s">
        <v>208</v>
      </c>
      <c r="C115" s="10" t="s">
        <v>209</v>
      </c>
      <c r="D115" s="31">
        <v>10797252</v>
      </c>
      <c r="E115" s="31">
        <v>6460789</v>
      </c>
      <c r="F115" s="31">
        <v>1770180</v>
      </c>
      <c r="G115" s="36">
        <f t="shared" si="24"/>
        <v>0.16394727102785042</v>
      </c>
      <c r="H115" s="31">
        <v>2089191</v>
      </c>
      <c r="I115" s="36">
        <f t="shared" si="25"/>
        <v>0.19349284429038055</v>
      </c>
      <c r="J115" s="31">
        <v>345749</v>
      </c>
      <c r="K115" s="36">
        <f t="shared" si="26"/>
        <v>5.3514980910226287E-2</v>
      </c>
      <c r="L115" s="31">
        <v>0</v>
      </c>
      <c r="M115" s="36">
        <f t="shared" si="27"/>
        <v>0</v>
      </c>
      <c r="N115" s="31">
        <f t="shared" si="28"/>
        <v>4205120</v>
      </c>
      <c r="O115" s="36">
        <f t="shared" si="29"/>
        <v>0.6508678738773237</v>
      </c>
      <c r="P115" s="31">
        <v>2149449</v>
      </c>
      <c r="Q115" s="31">
        <v>9048818</v>
      </c>
      <c r="R115" s="31">
        <v>15112665</v>
      </c>
      <c r="S115" s="31">
        <v>10395403</v>
      </c>
      <c r="T115" s="36">
        <f t="shared" si="30"/>
        <v>0.68786034759587411</v>
      </c>
      <c r="U115" s="36">
        <f t="shared" si="31"/>
        <v>-0.83914528793193044</v>
      </c>
    </row>
    <row r="116" spans="1:21" x14ac:dyDescent="0.2">
      <c r="A116" s="17" t="s">
        <v>29</v>
      </c>
      <c r="B116" s="11" t="s">
        <v>210</v>
      </c>
      <c r="C116" s="10" t="s">
        <v>211</v>
      </c>
      <c r="D116" s="31">
        <v>7458405</v>
      </c>
      <c r="E116" s="31">
        <v>9483942</v>
      </c>
      <c r="F116" s="31">
        <v>1621724</v>
      </c>
      <c r="G116" s="36">
        <f t="shared" si="24"/>
        <v>0.21743576542169538</v>
      </c>
      <c r="H116" s="31">
        <v>1824041</v>
      </c>
      <c r="I116" s="36">
        <f t="shared" si="25"/>
        <v>0.2445618064452118</v>
      </c>
      <c r="J116" s="31">
        <v>2361677</v>
      </c>
      <c r="K116" s="36">
        <f t="shared" si="26"/>
        <v>0.24901849884784197</v>
      </c>
      <c r="L116" s="31">
        <v>0</v>
      </c>
      <c r="M116" s="36">
        <f t="shared" si="27"/>
        <v>0</v>
      </c>
      <c r="N116" s="31">
        <f t="shared" si="28"/>
        <v>5807442</v>
      </c>
      <c r="O116" s="36">
        <f t="shared" si="29"/>
        <v>0.61234474019347651</v>
      </c>
      <c r="P116" s="31">
        <v>2149467</v>
      </c>
      <c r="Q116" s="31">
        <v>7925374</v>
      </c>
      <c r="R116" s="31">
        <v>8205441</v>
      </c>
      <c r="S116" s="31">
        <v>5627622</v>
      </c>
      <c r="T116" s="36">
        <f t="shared" si="30"/>
        <v>0.68584028573235734</v>
      </c>
      <c r="U116" s="36">
        <f t="shared" si="31"/>
        <v>9.8726800644066692E-2</v>
      </c>
    </row>
    <row r="117" spans="1:21" x14ac:dyDescent="0.2">
      <c r="A117" s="17" t="s">
        <v>29</v>
      </c>
      <c r="B117" s="11" t="s">
        <v>212</v>
      </c>
      <c r="C117" s="10" t="s">
        <v>213</v>
      </c>
      <c r="D117" s="31">
        <v>250387006</v>
      </c>
      <c r="E117" s="31">
        <v>156201025</v>
      </c>
      <c r="F117" s="31">
        <v>45688318</v>
      </c>
      <c r="G117" s="36">
        <f t="shared" si="24"/>
        <v>0.18247080281793857</v>
      </c>
      <c r="H117" s="31">
        <v>49049795</v>
      </c>
      <c r="I117" s="36">
        <f t="shared" si="25"/>
        <v>0.19589592840133246</v>
      </c>
      <c r="J117" s="31">
        <v>54539071</v>
      </c>
      <c r="K117" s="36">
        <f t="shared" si="26"/>
        <v>0.3491594949520978</v>
      </c>
      <c r="L117" s="31">
        <v>0</v>
      </c>
      <c r="M117" s="36">
        <f t="shared" si="27"/>
        <v>0</v>
      </c>
      <c r="N117" s="31">
        <f t="shared" si="28"/>
        <v>149277184</v>
      </c>
      <c r="O117" s="36">
        <f t="shared" si="29"/>
        <v>0.95567352390933413</v>
      </c>
      <c r="P117" s="31">
        <v>63469318</v>
      </c>
      <c r="Q117" s="31">
        <v>1723315025</v>
      </c>
      <c r="R117" s="31">
        <v>157605501</v>
      </c>
      <c r="S117" s="31">
        <v>432698660</v>
      </c>
      <c r="T117" s="36">
        <f t="shared" si="30"/>
        <v>2.7454540435108288</v>
      </c>
      <c r="U117" s="36">
        <f t="shared" si="31"/>
        <v>-0.14070179547226269</v>
      </c>
    </row>
    <row r="118" spans="1:21" x14ac:dyDescent="0.2">
      <c r="A118" s="17" t="s">
        <v>29</v>
      </c>
      <c r="B118" s="11" t="s">
        <v>214</v>
      </c>
      <c r="C118" s="10" t="s">
        <v>215</v>
      </c>
      <c r="D118" s="31">
        <v>18850790</v>
      </c>
      <c r="E118" s="31">
        <v>20873190</v>
      </c>
      <c r="F118" s="31">
        <v>4628555</v>
      </c>
      <c r="G118" s="36">
        <f t="shared" si="24"/>
        <v>0.24553639396545185</v>
      </c>
      <c r="H118" s="31">
        <v>5965512</v>
      </c>
      <c r="I118" s="36">
        <f t="shared" si="25"/>
        <v>0.31645952238606445</v>
      </c>
      <c r="J118" s="31">
        <v>5002052</v>
      </c>
      <c r="K118" s="36">
        <f t="shared" si="26"/>
        <v>0.23964003585460583</v>
      </c>
      <c r="L118" s="31">
        <v>0</v>
      </c>
      <c r="M118" s="36">
        <f t="shared" si="27"/>
        <v>0</v>
      </c>
      <c r="N118" s="31">
        <f t="shared" si="28"/>
        <v>15596119</v>
      </c>
      <c r="O118" s="36">
        <f t="shared" si="29"/>
        <v>0.74718425885070749</v>
      </c>
      <c r="P118" s="31">
        <v>4731389</v>
      </c>
      <c r="Q118" s="31">
        <v>19132675</v>
      </c>
      <c r="R118" s="31">
        <v>19188948</v>
      </c>
      <c r="S118" s="31">
        <v>13006750</v>
      </c>
      <c r="T118" s="36">
        <f t="shared" si="30"/>
        <v>0.67782506888861238</v>
      </c>
      <c r="U118" s="36">
        <f t="shared" si="31"/>
        <v>5.7205822645316262E-2</v>
      </c>
    </row>
    <row r="119" spans="1:21" x14ac:dyDescent="0.2">
      <c r="A119" s="17" t="s">
        <v>29</v>
      </c>
      <c r="B119" s="11" t="s">
        <v>216</v>
      </c>
      <c r="C119" s="10" t="s">
        <v>217</v>
      </c>
      <c r="D119" s="31">
        <v>16797012</v>
      </c>
      <c r="E119" s="31">
        <v>19143487</v>
      </c>
      <c r="F119" s="31">
        <v>4828590</v>
      </c>
      <c r="G119" s="36">
        <f t="shared" si="24"/>
        <v>0.28746719952334382</v>
      </c>
      <c r="H119" s="31">
        <v>4977246</v>
      </c>
      <c r="I119" s="36">
        <f t="shared" si="25"/>
        <v>0.29631734501350598</v>
      </c>
      <c r="J119" s="31">
        <v>4855825</v>
      </c>
      <c r="K119" s="36">
        <f t="shared" si="26"/>
        <v>0.2536541540211561</v>
      </c>
      <c r="L119" s="31">
        <v>0</v>
      </c>
      <c r="M119" s="36">
        <f t="shared" si="27"/>
        <v>0</v>
      </c>
      <c r="N119" s="31">
        <f t="shared" si="28"/>
        <v>14661661</v>
      </c>
      <c r="O119" s="36">
        <f t="shared" si="29"/>
        <v>0.76588246435981078</v>
      </c>
      <c r="P119" s="31">
        <v>3959255</v>
      </c>
      <c r="Q119" s="31">
        <v>16378324</v>
      </c>
      <c r="R119" s="31">
        <v>16579918</v>
      </c>
      <c r="S119" s="31">
        <v>12517539</v>
      </c>
      <c r="T119" s="36">
        <f t="shared" si="30"/>
        <v>0.75498196070692269</v>
      </c>
      <c r="U119" s="36">
        <f t="shared" si="31"/>
        <v>0.22644916783586821</v>
      </c>
    </row>
    <row r="120" spans="1:21" x14ac:dyDescent="0.2">
      <c r="A120" s="17" t="s">
        <v>44</v>
      </c>
      <c r="B120" s="11" t="s">
        <v>218</v>
      </c>
      <c r="C120" s="10" t="s">
        <v>219</v>
      </c>
      <c r="D120" s="31">
        <v>71408368</v>
      </c>
      <c r="E120" s="31">
        <v>85923461</v>
      </c>
      <c r="F120" s="31">
        <v>15028759</v>
      </c>
      <c r="G120" s="36">
        <f t="shared" si="24"/>
        <v>0.21046215479956074</v>
      </c>
      <c r="H120" s="31">
        <v>21394865</v>
      </c>
      <c r="I120" s="36">
        <f t="shared" si="25"/>
        <v>0.29961285489678186</v>
      </c>
      <c r="J120" s="31">
        <v>16345635</v>
      </c>
      <c r="K120" s="36">
        <f t="shared" si="26"/>
        <v>0.1902348300425189</v>
      </c>
      <c r="L120" s="31">
        <v>0</v>
      </c>
      <c r="M120" s="36">
        <f t="shared" si="27"/>
        <v>0</v>
      </c>
      <c r="N120" s="31">
        <f t="shared" si="28"/>
        <v>52769259</v>
      </c>
      <c r="O120" s="36">
        <f t="shared" si="29"/>
        <v>0.61414261466958364</v>
      </c>
      <c r="P120" s="31">
        <v>14295545</v>
      </c>
      <c r="Q120" s="31">
        <v>48673849</v>
      </c>
      <c r="R120" s="31">
        <v>58362270</v>
      </c>
      <c r="S120" s="31">
        <v>39759999</v>
      </c>
      <c r="T120" s="36">
        <f t="shared" si="30"/>
        <v>0.68126203795705687</v>
      </c>
      <c r="U120" s="36">
        <f t="shared" si="31"/>
        <v>0.14340761405039126</v>
      </c>
    </row>
    <row r="121" spans="1:21" ht="16.5" x14ac:dyDescent="0.3">
      <c r="A121" s="18" t="s">
        <v>0</v>
      </c>
      <c r="B121" s="13" t="s">
        <v>220</v>
      </c>
      <c r="C121" s="12" t="s">
        <v>0</v>
      </c>
      <c r="D121" s="32">
        <f>SUM(D113:D120)</f>
        <v>455946243</v>
      </c>
      <c r="E121" s="32">
        <f>SUM(E113:E120)</f>
        <v>388844328</v>
      </c>
      <c r="F121" s="32">
        <f>SUM(F113:F120)</f>
        <v>93884724</v>
      </c>
      <c r="G121" s="37">
        <f t="shared" si="24"/>
        <v>0.205911827197576</v>
      </c>
      <c r="H121" s="32">
        <f>SUM(H113:H120)</f>
        <v>105211678</v>
      </c>
      <c r="I121" s="37">
        <f t="shared" si="25"/>
        <v>0.23075456726594851</v>
      </c>
      <c r="J121" s="32">
        <f>SUM(J113:J120)</f>
        <v>103481798</v>
      </c>
      <c r="K121" s="37">
        <f t="shared" si="26"/>
        <v>0.2661265461483085</v>
      </c>
      <c r="L121" s="32">
        <f>SUM(L113:L120)</f>
        <v>0</v>
      </c>
      <c r="M121" s="37">
        <f t="shared" si="27"/>
        <v>0</v>
      </c>
      <c r="N121" s="32">
        <f t="shared" si="28"/>
        <v>302578200</v>
      </c>
      <c r="O121" s="37">
        <f t="shared" si="29"/>
        <v>0.77814739270158517</v>
      </c>
      <c r="P121" s="32">
        <f>SUM(P113:P120)</f>
        <v>108336697</v>
      </c>
      <c r="Q121" s="32">
        <f>SUM(Q113:Q120)</f>
        <v>1892197279</v>
      </c>
      <c r="R121" s="32">
        <f>SUM(R113:R120)</f>
        <v>350615100</v>
      </c>
      <c r="S121" s="32">
        <f>SUM(S113:S120)</f>
        <v>568455793</v>
      </c>
      <c r="T121" s="37">
        <f t="shared" si="30"/>
        <v>1.6213100719278777</v>
      </c>
      <c r="U121" s="37">
        <f t="shared" si="31"/>
        <v>-4.4813060896623069E-2</v>
      </c>
    </row>
    <row r="122" spans="1:21" x14ac:dyDescent="0.2">
      <c r="A122" s="17" t="s">
        <v>29</v>
      </c>
      <c r="B122" s="11" t="s">
        <v>221</v>
      </c>
      <c r="C122" s="10" t="s">
        <v>222</v>
      </c>
      <c r="D122" s="31">
        <v>29910254</v>
      </c>
      <c r="E122" s="31">
        <v>34343187</v>
      </c>
      <c r="F122" s="31">
        <v>7372050</v>
      </c>
      <c r="G122" s="36">
        <f t="shared" si="24"/>
        <v>0.24647233019151224</v>
      </c>
      <c r="H122" s="31">
        <v>12556844</v>
      </c>
      <c r="I122" s="36">
        <f t="shared" si="25"/>
        <v>0.41981736430589989</v>
      </c>
      <c r="J122" s="31">
        <v>7352419</v>
      </c>
      <c r="K122" s="36">
        <f t="shared" si="26"/>
        <v>0.21408668333547495</v>
      </c>
      <c r="L122" s="31">
        <v>0</v>
      </c>
      <c r="M122" s="36">
        <f t="shared" si="27"/>
        <v>0</v>
      </c>
      <c r="N122" s="31">
        <f t="shared" si="28"/>
        <v>27281313</v>
      </c>
      <c r="O122" s="36">
        <f t="shared" si="29"/>
        <v>0.79437336435899208</v>
      </c>
      <c r="P122" s="31">
        <v>6382589</v>
      </c>
      <c r="Q122" s="31">
        <v>31711170</v>
      </c>
      <c r="R122" s="31">
        <v>32607563</v>
      </c>
      <c r="S122" s="31">
        <v>24266519</v>
      </c>
      <c r="T122" s="36">
        <f t="shared" si="30"/>
        <v>0.74419909884096525</v>
      </c>
      <c r="U122" s="36">
        <f t="shared" si="31"/>
        <v>0.15194931085175623</v>
      </c>
    </row>
    <row r="123" spans="1:21" x14ac:dyDescent="0.2">
      <c r="A123" s="17" t="s">
        <v>29</v>
      </c>
      <c r="B123" s="11" t="s">
        <v>223</v>
      </c>
      <c r="C123" s="10" t="s">
        <v>224</v>
      </c>
      <c r="D123" s="31">
        <v>48946751</v>
      </c>
      <c r="E123" s="31">
        <v>56760878</v>
      </c>
      <c r="F123" s="31">
        <v>6774268</v>
      </c>
      <c r="G123" s="36">
        <f t="shared" si="24"/>
        <v>0.13840076944024335</v>
      </c>
      <c r="H123" s="31">
        <v>14650656</v>
      </c>
      <c r="I123" s="36">
        <f t="shared" si="25"/>
        <v>0.2993182530133614</v>
      </c>
      <c r="J123" s="31">
        <v>9036061</v>
      </c>
      <c r="K123" s="36">
        <f t="shared" si="26"/>
        <v>0.15919522950296858</v>
      </c>
      <c r="L123" s="31">
        <v>0</v>
      </c>
      <c r="M123" s="36">
        <f t="shared" si="27"/>
        <v>0</v>
      </c>
      <c r="N123" s="31">
        <f t="shared" si="28"/>
        <v>30460985</v>
      </c>
      <c r="O123" s="36">
        <f t="shared" si="29"/>
        <v>0.53665457747147605</v>
      </c>
      <c r="P123" s="31">
        <v>6172934</v>
      </c>
      <c r="Q123" s="31">
        <v>21667133</v>
      </c>
      <c r="R123" s="31">
        <v>25452790</v>
      </c>
      <c r="S123" s="31">
        <v>16910543</v>
      </c>
      <c r="T123" s="36">
        <f t="shared" si="30"/>
        <v>0.66438857979812826</v>
      </c>
      <c r="U123" s="36">
        <f t="shared" si="31"/>
        <v>0.46381947385149425</v>
      </c>
    </row>
    <row r="124" spans="1:21" x14ac:dyDescent="0.2">
      <c r="A124" s="17" t="s">
        <v>29</v>
      </c>
      <c r="B124" s="11" t="s">
        <v>225</v>
      </c>
      <c r="C124" s="10" t="s">
        <v>226</v>
      </c>
      <c r="D124" s="31">
        <v>224753672</v>
      </c>
      <c r="E124" s="31">
        <v>231945127</v>
      </c>
      <c r="F124" s="31">
        <v>39429239</v>
      </c>
      <c r="G124" s="36">
        <f t="shared" si="24"/>
        <v>0.17543312484790016</v>
      </c>
      <c r="H124" s="31">
        <v>28975731</v>
      </c>
      <c r="I124" s="36">
        <f t="shared" si="25"/>
        <v>0.12892216951187344</v>
      </c>
      <c r="J124" s="31">
        <v>23288900</v>
      </c>
      <c r="K124" s="36">
        <f t="shared" si="26"/>
        <v>0.10040693805996623</v>
      </c>
      <c r="L124" s="31">
        <v>0</v>
      </c>
      <c r="M124" s="36">
        <f t="shared" si="27"/>
        <v>0</v>
      </c>
      <c r="N124" s="31">
        <f t="shared" si="28"/>
        <v>91693870</v>
      </c>
      <c r="O124" s="36">
        <f t="shared" si="29"/>
        <v>0.39532570132417572</v>
      </c>
      <c r="P124" s="31">
        <v>29095984</v>
      </c>
      <c r="Q124" s="31">
        <v>230531412</v>
      </c>
      <c r="R124" s="31">
        <v>208251117</v>
      </c>
      <c r="S124" s="31">
        <v>85982234</v>
      </c>
      <c r="T124" s="36">
        <f t="shared" si="30"/>
        <v>0.41287766057936681</v>
      </c>
      <c r="U124" s="36">
        <f t="shared" si="31"/>
        <v>-0.19958369512438556</v>
      </c>
    </row>
    <row r="125" spans="1:21" x14ac:dyDescent="0.2">
      <c r="A125" s="17" t="s">
        <v>44</v>
      </c>
      <c r="B125" s="11" t="s">
        <v>227</v>
      </c>
      <c r="C125" s="10" t="s">
        <v>228</v>
      </c>
      <c r="D125" s="31">
        <v>64311204</v>
      </c>
      <c r="E125" s="31">
        <v>61262868</v>
      </c>
      <c r="F125" s="31">
        <v>12294540</v>
      </c>
      <c r="G125" s="36">
        <f t="shared" si="24"/>
        <v>0.19117259879009574</v>
      </c>
      <c r="H125" s="31">
        <v>15479360</v>
      </c>
      <c r="I125" s="36">
        <f t="shared" si="25"/>
        <v>0.24069460742796853</v>
      </c>
      <c r="J125" s="31">
        <v>9935538</v>
      </c>
      <c r="K125" s="36">
        <f t="shared" si="26"/>
        <v>0.16217879319655751</v>
      </c>
      <c r="L125" s="31">
        <v>0</v>
      </c>
      <c r="M125" s="36">
        <f t="shared" si="27"/>
        <v>0</v>
      </c>
      <c r="N125" s="31">
        <f t="shared" si="28"/>
        <v>37709438</v>
      </c>
      <c r="O125" s="36">
        <f t="shared" si="29"/>
        <v>0.61553497626000797</v>
      </c>
      <c r="P125" s="31">
        <v>10734701</v>
      </c>
      <c r="Q125" s="31">
        <v>60148090</v>
      </c>
      <c r="R125" s="31">
        <v>61202400</v>
      </c>
      <c r="S125" s="31">
        <v>35880842</v>
      </c>
      <c r="T125" s="36">
        <f t="shared" si="30"/>
        <v>0.58626527717867272</v>
      </c>
      <c r="U125" s="36">
        <f t="shared" si="31"/>
        <v>-7.4446693950767751E-2</v>
      </c>
    </row>
    <row r="126" spans="1:21" ht="16.5" x14ac:dyDescent="0.3">
      <c r="A126" s="18" t="s">
        <v>0</v>
      </c>
      <c r="B126" s="13" t="s">
        <v>229</v>
      </c>
      <c r="C126" s="12" t="s">
        <v>0</v>
      </c>
      <c r="D126" s="32">
        <f>SUM(D122:D125)</f>
        <v>367921881</v>
      </c>
      <c r="E126" s="32">
        <f>SUM(E122:E125)</f>
        <v>384312060</v>
      </c>
      <c r="F126" s="32">
        <f>SUM(F122:F125)</f>
        <v>65870097</v>
      </c>
      <c r="G126" s="37">
        <f t="shared" si="24"/>
        <v>0.17903283387486268</v>
      </c>
      <c r="H126" s="32">
        <f>SUM(H122:H125)</f>
        <v>71662591</v>
      </c>
      <c r="I126" s="37">
        <f t="shared" si="25"/>
        <v>0.19477664879626988</v>
      </c>
      <c r="J126" s="32">
        <f>SUM(J122:J125)</f>
        <v>49612918</v>
      </c>
      <c r="K126" s="37">
        <f t="shared" si="26"/>
        <v>0.1290953971103587</v>
      </c>
      <c r="L126" s="32">
        <f>SUM(L122:L125)</f>
        <v>0</v>
      </c>
      <c r="M126" s="37">
        <f t="shared" si="27"/>
        <v>0</v>
      </c>
      <c r="N126" s="32">
        <f t="shared" si="28"/>
        <v>187145606</v>
      </c>
      <c r="O126" s="37">
        <f t="shared" si="29"/>
        <v>0.48696261574513172</v>
      </c>
      <c r="P126" s="32">
        <f>SUM(P122:P125)</f>
        <v>52386208</v>
      </c>
      <c r="Q126" s="32">
        <f>SUM(Q122:Q125)</f>
        <v>344057805</v>
      </c>
      <c r="R126" s="32">
        <f>SUM(R122:R125)</f>
        <v>327513870</v>
      </c>
      <c r="S126" s="32">
        <f>SUM(S122:S125)</f>
        <v>163040138</v>
      </c>
      <c r="T126" s="37">
        <f t="shared" si="30"/>
        <v>0.49781139955996367</v>
      </c>
      <c r="U126" s="37">
        <f t="shared" si="31"/>
        <v>-5.293931563055676E-2</v>
      </c>
    </row>
    <row r="127" spans="1:21" x14ac:dyDescent="0.2">
      <c r="A127" s="17" t="s">
        <v>29</v>
      </c>
      <c r="B127" s="11" t="s">
        <v>230</v>
      </c>
      <c r="C127" s="10" t="s">
        <v>231</v>
      </c>
      <c r="D127" s="31">
        <v>23984702</v>
      </c>
      <c r="E127" s="31">
        <v>24070928</v>
      </c>
      <c r="F127" s="31">
        <v>5043674</v>
      </c>
      <c r="G127" s="36">
        <f t="shared" si="24"/>
        <v>0.21028712385086126</v>
      </c>
      <c r="H127" s="31">
        <v>4865272</v>
      </c>
      <c r="I127" s="36">
        <f t="shared" si="25"/>
        <v>0.20284896597839738</v>
      </c>
      <c r="J127" s="31">
        <v>4523771</v>
      </c>
      <c r="K127" s="36">
        <f t="shared" si="26"/>
        <v>0.18793504762259269</v>
      </c>
      <c r="L127" s="31">
        <v>0</v>
      </c>
      <c r="M127" s="36">
        <f t="shared" si="27"/>
        <v>0</v>
      </c>
      <c r="N127" s="31">
        <f t="shared" si="28"/>
        <v>14432717</v>
      </c>
      <c r="O127" s="36">
        <f t="shared" si="29"/>
        <v>0.59959121642505853</v>
      </c>
      <c r="P127" s="31">
        <v>4171068</v>
      </c>
      <c r="Q127" s="31">
        <v>17097276</v>
      </c>
      <c r="R127" s="31">
        <v>20481717</v>
      </c>
      <c r="S127" s="31">
        <v>12458167</v>
      </c>
      <c r="T127" s="36">
        <f t="shared" si="30"/>
        <v>0.60825794048418891</v>
      </c>
      <c r="U127" s="36">
        <f t="shared" si="31"/>
        <v>8.4559398216476067E-2</v>
      </c>
    </row>
    <row r="128" spans="1:21" x14ac:dyDescent="0.2">
      <c r="A128" s="17" t="s">
        <v>29</v>
      </c>
      <c r="B128" s="11" t="s">
        <v>232</v>
      </c>
      <c r="C128" s="10" t="s">
        <v>233</v>
      </c>
      <c r="D128" s="31">
        <v>35919055</v>
      </c>
      <c r="E128" s="31">
        <v>36576658</v>
      </c>
      <c r="F128" s="31">
        <v>1715774</v>
      </c>
      <c r="G128" s="36">
        <f t="shared" si="24"/>
        <v>4.7767793445568099E-2</v>
      </c>
      <c r="H128" s="31">
        <v>2651803</v>
      </c>
      <c r="I128" s="36">
        <f t="shared" si="25"/>
        <v>7.3827192836782587E-2</v>
      </c>
      <c r="J128" s="31">
        <v>2497477</v>
      </c>
      <c r="K128" s="36">
        <f t="shared" si="26"/>
        <v>6.8280623123085762E-2</v>
      </c>
      <c r="L128" s="31">
        <v>0</v>
      </c>
      <c r="M128" s="36">
        <f t="shared" si="27"/>
        <v>0</v>
      </c>
      <c r="N128" s="31">
        <f t="shared" si="28"/>
        <v>6865054</v>
      </c>
      <c r="O128" s="36">
        <f t="shared" si="29"/>
        <v>0.18768948218287193</v>
      </c>
      <c r="P128" s="31">
        <v>3809926</v>
      </c>
      <c r="Q128" s="31">
        <v>48100298</v>
      </c>
      <c r="R128" s="31">
        <v>41904538</v>
      </c>
      <c r="S128" s="31">
        <v>9333004</v>
      </c>
      <c r="T128" s="36">
        <f t="shared" si="30"/>
        <v>0.22272060367304372</v>
      </c>
      <c r="U128" s="36">
        <f t="shared" si="31"/>
        <v>-0.34448149386628502</v>
      </c>
    </row>
    <row r="129" spans="1:21" x14ac:dyDescent="0.2">
      <c r="A129" s="17" t="s">
        <v>29</v>
      </c>
      <c r="B129" s="11" t="s">
        <v>234</v>
      </c>
      <c r="C129" s="10" t="s">
        <v>235</v>
      </c>
      <c r="D129" s="31">
        <v>45268116</v>
      </c>
      <c r="E129" s="31">
        <v>45418116</v>
      </c>
      <c r="F129" s="31">
        <v>4239799</v>
      </c>
      <c r="G129" s="36">
        <f t="shared" si="24"/>
        <v>9.3659718464978753E-2</v>
      </c>
      <c r="H129" s="31">
        <v>7567990</v>
      </c>
      <c r="I129" s="36">
        <f t="shared" si="25"/>
        <v>0.16718146608973081</v>
      </c>
      <c r="J129" s="31">
        <v>9196368</v>
      </c>
      <c r="K129" s="36">
        <f t="shared" si="26"/>
        <v>0.20248237509455477</v>
      </c>
      <c r="L129" s="31">
        <v>0</v>
      </c>
      <c r="M129" s="36">
        <f t="shared" si="27"/>
        <v>0</v>
      </c>
      <c r="N129" s="31">
        <f t="shared" si="28"/>
        <v>21004157</v>
      </c>
      <c r="O129" s="36">
        <f t="shared" si="29"/>
        <v>0.46246209331976695</v>
      </c>
      <c r="P129" s="31">
        <v>2938808</v>
      </c>
      <c r="Q129" s="31">
        <v>40841448</v>
      </c>
      <c r="R129" s="31">
        <v>38913108</v>
      </c>
      <c r="S129" s="31">
        <v>6433047</v>
      </c>
      <c r="T129" s="36">
        <f t="shared" si="30"/>
        <v>0.16531825214269702</v>
      </c>
      <c r="U129" s="36">
        <f t="shared" si="31"/>
        <v>2.1292850706817186</v>
      </c>
    </row>
    <row r="130" spans="1:21" x14ac:dyDescent="0.2">
      <c r="A130" s="17" t="s">
        <v>29</v>
      </c>
      <c r="B130" s="11" t="s">
        <v>236</v>
      </c>
      <c r="C130" s="10" t="s">
        <v>237</v>
      </c>
      <c r="D130" s="31">
        <v>54351369</v>
      </c>
      <c r="E130" s="31">
        <v>60495036</v>
      </c>
      <c r="F130" s="31">
        <v>15507352</v>
      </c>
      <c r="G130" s="36">
        <f t="shared" si="24"/>
        <v>0.28531667711994524</v>
      </c>
      <c r="H130" s="31">
        <v>15659296</v>
      </c>
      <c r="I130" s="36">
        <f t="shared" si="25"/>
        <v>0.28811226447672367</v>
      </c>
      <c r="J130" s="31">
        <v>13979306</v>
      </c>
      <c r="K130" s="36">
        <f t="shared" si="26"/>
        <v>0.23108186926279373</v>
      </c>
      <c r="L130" s="31">
        <v>0</v>
      </c>
      <c r="M130" s="36">
        <f t="shared" si="27"/>
        <v>0</v>
      </c>
      <c r="N130" s="31">
        <f t="shared" si="28"/>
        <v>45145954</v>
      </c>
      <c r="O130" s="36">
        <f t="shared" si="29"/>
        <v>0.74627534728634592</v>
      </c>
      <c r="P130" s="31">
        <v>11813365</v>
      </c>
      <c r="Q130" s="31">
        <v>47108996</v>
      </c>
      <c r="R130" s="31">
        <v>53922731</v>
      </c>
      <c r="S130" s="31">
        <v>41331049</v>
      </c>
      <c r="T130" s="36">
        <f t="shared" si="30"/>
        <v>0.76648656760355849</v>
      </c>
      <c r="U130" s="36">
        <f t="shared" si="31"/>
        <v>0.18334665863621424</v>
      </c>
    </row>
    <row r="131" spans="1:21" x14ac:dyDescent="0.2">
      <c r="A131" s="17" t="s">
        <v>44</v>
      </c>
      <c r="B131" s="11" t="s">
        <v>238</v>
      </c>
      <c r="C131" s="10" t="s">
        <v>239</v>
      </c>
      <c r="D131" s="31">
        <v>22245865</v>
      </c>
      <c r="E131" s="31">
        <v>22506994</v>
      </c>
      <c r="F131" s="31">
        <v>6164522</v>
      </c>
      <c r="G131" s="36">
        <f t="shared" si="24"/>
        <v>0.2771086671612904</v>
      </c>
      <c r="H131" s="31">
        <v>3606994</v>
      </c>
      <c r="I131" s="36">
        <f t="shared" si="25"/>
        <v>0.16214222283556967</v>
      </c>
      <c r="J131" s="31">
        <v>8229618</v>
      </c>
      <c r="K131" s="36">
        <f t="shared" si="26"/>
        <v>0.36564714061771197</v>
      </c>
      <c r="L131" s="31">
        <v>0</v>
      </c>
      <c r="M131" s="36">
        <f t="shared" si="27"/>
        <v>0</v>
      </c>
      <c r="N131" s="31">
        <f t="shared" si="28"/>
        <v>18001134</v>
      </c>
      <c r="O131" s="36">
        <f t="shared" si="29"/>
        <v>0.79980178605814711</v>
      </c>
      <c r="P131" s="31">
        <v>4635772</v>
      </c>
      <c r="Q131" s="31">
        <v>19904886</v>
      </c>
      <c r="R131" s="31">
        <v>20519265</v>
      </c>
      <c r="S131" s="31">
        <v>15262854</v>
      </c>
      <c r="T131" s="36">
        <f t="shared" si="30"/>
        <v>0.7438304442191277</v>
      </c>
      <c r="U131" s="36">
        <f t="shared" si="31"/>
        <v>0.77524218188470018</v>
      </c>
    </row>
    <row r="132" spans="1:21" ht="16.5" x14ac:dyDescent="0.3">
      <c r="A132" s="18" t="s">
        <v>0</v>
      </c>
      <c r="B132" s="13" t="s">
        <v>240</v>
      </c>
      <c r="C132" s="12" t="s">
        <v>0</v>
      </c>
      <c r="D132" s="32">
        <f>SUM(D127:D131)</f>
        <v>181769107</v>
      </c>
      <c r="E132" s="32">
        <f>SUM(E127:E131)</f>
        <v>189067732</v>
      </c>
      <c r="F132" s="32">
        <f>SUM(F127:F131)</f>
        <v>32671121</v>
      </c>
      <c r="G132" s="37">
        <f t="shared" si="24"/>
        <v>0.17973967930645113</v>
      </c>
      <c r="H132" s="32">
        <f>SUM(H127:H131)</f>
        <v>34351355</v>
      </c>
      <c r="I132" s="37">
        <f t="shared" si="25"/>
        <v>0.18898346130951724</v>
      </c>
      <c r="J132" s="32">
        <f>SUM(J127:J131)</f>
        <v>38426540</v>
      </c>
      <c r="K132" s="37">
        <f t="shared" si="26"/>
        <v>0.20324219047595071</v>
      </c>
      <c r="L132" s="32">
        <f>SUM(L127:L131)</f>
        <v>0</v>
      </c>
      <c r="M132" s="37">
        <f t="shared" si="27"/>
        <v>0</v>
      </c>
      <c r="N132" s="32">
        <f t="shared" si="28"/>
        <v>105449016</v>
      </c>
      <c r="O132" s="37">
        <f t="shared" si="29"/>
        <v>0.55773142716917978</v>
      </c>
      <c r="P132" s="32">
        <f>SUM(P127:P131)</f>
        <v>27368939</v>
      </c>
      <c r="Q132" s="32">
        <f>SUM(Q127:Q131)</f>
        <v>173052904</v>
      </c>
      <c r="R132" s="32">
        <f>SUM(R127:R131)</f>
        <v>175741359</v>
      </c>
      <c r="S132" s="32">
        <f>SUM(S127:S131)</f>
        <v>84818121</v>
      </c>
      <c r="T132" s="37">
        <f t="shared" si="30"/>
        <v>0.48263039208658903</v>
      </c>
      <c r="U132" s="37">
        <f t="shared" si="31"/>
        <v>0.40402008276608758</v>
      </c>
    </row>
    <row r="133" spans="1:21" x14ac:dyDescent="0.2">
      <c r="A133" s="17" t="s">
        <v>29</v>
      </c>
      <c r="B133" s="11" t="s">
        <v>241</v>
      </c>
      <c r="C133" s="10" t="s">
        <v>242</v>
      </c>
      <c r="D133" s="31">
        <v>124041070</v>
      </c>
      <c r="E133" s="31">
        <v>90161523</v>
      </c>
      <c r="F133" s="31">
        <v>31000444</v>
      </c>
      <c r="G133" s="36">
        <f t="shared" si="24"/>
        <v>0.24992080445613699</v>
      </c>
      <c r="H133" s="31">
        <v>31735098</v>
      </c>
      <c r="I133" s="36">
        <f t="shared" si="25"/>
        <v>0.2558434718436402</v>
      </c>
      <c r="J133" s="31">
        <v>11625019</v>
      </c>
      <c r="K133" s="36">
        <f t="shared" si="26"/>
        <v>0.12893547727670926</v>
      </c>
      <c r="L133" s="31">
        <v>0</v>
      </c>
      <c r="M133" s="36">
        <f t="shared" si="27"/>
        <v>0</v>
      </c>
      <c r="N133" s="31">
        <f t="shared" si="28"/>
        <v>74360561</v>
      </c>
      <c r="O133" s="36">
        <f t="shared" si="29"/>
        <v>0.82474827981776666</v>
      </c>
      <c r="P133" s="31">
        <v>22639499</v>
      </c>
      <c r="Q133" s="31">
        <v>99697918</v>
      </c>
      <c r="R133" s="31">
        <v>101253585</v>
      </c>
      <c r="S133" s="31">
        <v>77476922</v>
      </c>
      <c r="T133" s="36">
        <f t="shared" si="30"/>
        <v>0.76517707496480247</v>
      </c>
      <c r="U133" s="36">
        <f t="shared" si="31"/>
        <v>-0.4865160664553575</v>
      </c>
    </row>
    <row r="134" spans="1:21" x14ac:dyDescent="0.2">
      <c r="A134" s="17" t="s">
        <v>29</v>
      </c>
      <c r="B134" s="11" t="s">
        <v>243</v>
      </c>
      <c r="C134" s="10" t="s">
        <v>244</v>
      </c>
      <c r="D134" s="31">
        <v>10577828</v>
      </c>
      <c r="E134" s="31">
        <v>11066164</v>
      </c>
      <c r="F134" s="31">
        <v>2289657</v>
      </c>
      <c r="G134" s="36">
        <f t="shared" si="24"/>
        <v>0.21645814244663461</v>
      </c>
      <c r="H134" s="31">
        <v>2737226</v>
      </c>
      <c r="I134" s="36">
        <f t="shared" si="25"/>
        <v>0.25877013693170281</v>
      </c>
      <c r="J134" s="31">
        <v>2550445</v>
      </c>
      <c r="K134" s="36">
        <f t="shared" si="26"/>
        <v>0.23047236603397528</v>
      </c>
      <c r="L134" s="31">
        <v>0</v>
      </c>
      <c r="M134" s="36">
        <f t="shared" si="27"/>
        <v>0</v>
      </c>
      <c r="N134" s="31">
        <f t="shared" si="28"/>
        <v>7577328</v>
      </c>
      <c r="O134" s="36">
        <f t="shared" si="29"/>
        <v>0.68472941481799832</v>
      </c>
      <c r="P134" s="31">
        <v>2332344</v>
      </c>
      <c r="Q134" s="31">
        <v>12150537</v>
      </c>
      <c r="R134" s="31">
        <v>12150537</v>
      </c>
      <c r="S134" s="31">
        <v>6905723</v>
      </c>
      <c r="T134" s="36">
        <f t="shared" si="30"/>
        <v>0.56834714383405438</v>
      </c>
      <c r="U134" s="36">
        <f t="shared" si="31"/>
        <v>9.3511506021410229E-2</v>
      </c>
    </row>
    <row r="135" spans="1:21" x14ac:dyDescent="0.2">
      <c r="A135" s="17" t="s">
        <v>29</v>
      </c>
      <c r="B135" s="11" t="s">
        <v>245</v>
      </c>
      <c r="C135" s="10" t="s">
        <v>246</v>
      </c>
      <c r="D135" s="31">
        <v>34523399</v>
      </c>
      <c r="E135" s="31">
        <v>37378089</v>
      </c>
      <c r="F135" s="31">
        <v>8101174</v>
      </c>
      <c r="G135" s="36">
        <f t="shared" si="24"/>
        <v>0.23465748549266544</v>
      </c>
      <c r="H135" s="31">
        <v>5741926</v>
      </c>
      <c r="I135" s="36">
        <f t="shared" si="25"/>
        <v>0.16631983426660857</v>
      </c>
      <c r="J135" s="31">
        <v>6868069</v>
      </c>
      <c r="K135" s="36">
        <f t="shared" si="26"/>
        <v>0.18374585709825883</v>
      </c>
      <c r="L135" s="31">
        <v>0</v>
      </c>
      <c r="M135" s="36">
        <f t="shared" si="27"/>
        <v>0</v>
      </c>
      <c r="N135" s="31">
        <f t="shared" si="28"/>
        <v>20711169</v>
      </c>
      <c r="O135" s="36">
        <f t="shared" si="29"/>
        <v>0.55409919431675603</v>
      </c>
      <c r="P135" s="31">
        <v>8614572</v>
      </c>
      <c r="Q135" s="31">
        <v>27928428</v>
      </c>
      <c r="R135" s="31">
        <v>27478975</v>
      </c>
      <c r="S135" s="31">
        <v>22218043</v>
      </c>
      <c r="T135" s="36">
        <f t="shared" si="30"/>
        <v>0.80854700730285611</v>
      </c>
      <c r="U135" s="36">
        <f t="shared" si="31"/>
        <v>-0.20273822077289505</v>
      </c>
    </row>
    <row r="136" spans="1:21" x14ac:dyDescent="0.2">
      <c r="A136" s="17" t="s">
        <v>44</v>
      </c>
      <c r="B136" s="11" t="s">
        <v>247</v>
      </c>
      <c r="C136" s="10" t="s">
        <v>248</v>
      </c>
      <c r="D136" s="31">
        <v>32879176</v>
      </c>
      <c r="E136" s="31">
        <v>39100408</v>
      </c>
      <c r="F136" s="31">
        <v>8460506</v>
      </c>
      <c r="G136" s="36">
        <f t="shared" si="24"/>
        <v>0.25732110804723329</v>
      </c>
      <c r="H136" s="31">
        <v>9301653</v>
      </c>
      <c r="I136" s="36">
        <f t="shared" si="25"/>
        <v>0.28290407886134372</v>
      </c>
      <c r="J136" s="31">
        <v>8720888</v>
      </c>
      <c r="K136" s="36">
        <f t="shared" si="26"/>
        <v>0.22303828645470911</v>
      </c>
      <c r="L136" s="31">
        <v>0</v>
      </c>
      <c r="M136" s="36">
        <f t="shared" si="27"/>
        <v>0</v>
      </c>
      <c r="N136" s="31">
        <f t="shared" si="28"/>
        <v>26483047</v>
      </c>
      <c r="O136" s="36">
        <f t="shared" si="29"/>
        <v>0.67730871248197722</v>
      </c>
      <c r="P136" s="31">
        <v>9190447</v>
      </c>
      <c r="Q136" s="31">
        <v>29988834</v>
      </c>
      <c r="R136" s="31">
        <v>32661152</v>
      </c>
      <c r="S136" s="31">
        <v>23850758</v>
      </c>
      <c r="T136" s="36">
        <f t="shared" si="30"/>
        <v>0.73024852277102781</v>
      </c>
      <c r="U136" s="36">
        <f t="shared" si="31"/>
        <v>-5.1092074193997306E-2</v>
      </c>
    </row>
    <row r="137" spans="1:21" ht="16.5" x14ac:dyDescent="0.3">
      <c r="A137" s="18" t="s">
        <v>0</v>
      </c>
      <c r="B137" s="13" t="s">
        <v>249</v>
      </c>
      <c r="C137" s="12" t="s">
        <v>0</v>
      </c>
      <c r="D137" s="32">
        <f>SUM(D133:D136)</f>
        <v>202021473</v>
      </c>
      <c r="E137" s="32">
        <f>SUM(E133:E136)</f>
        <v>177706184</v>
      </c>
      <c r="F137" s="32">
        <f>SUM(F133:F136)</f>
        <v>49851781</v>
      </c>
      <c r="G137" s="37">
        <f t="shared" ref="G137:G170" si="32">IF(($D137     =0),0,($F137     /$D137     ))</f>
        <v>0.24676476346650536</v>
      </c>
      <c r="H137" s="32">
        <f>SUM(H133:H136)</f>
        <v>49515903</v>
      </c>
      <c r="I137" s="37">
        <f t="shared" ref="I137:I170" si="33">IF(($D137     =0),0,($H137     /$D137     ))</f>
        <v>0.24510217782641353</v>
      </c>
      <c r="J137" s="32">
        <f>SUM(J133:J136)</f>
        <v>29764421</v>
      </c>
      <c r="K137" s="37">
        <f t="shared" ref="K137:K170" si="34">IF(($E137     =0),0,($J137     /$E137     ))</f>
        <v>0.16749231979456608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129132105</v>
      </c>
      <c r="O137" s="37">
        <f t="shared" ref="O137:O170" si="37">IF(($E137     =0),0,($N137     /$E137     ))</f>
        <v>0.72666072779999602</v>
      </c>
      <c r="P137" s="32">
        <f>SUM(P133:P136)</f>
        <v>42776862</v>
      </c>
      <c r="Q137" s="32">
        <f>SUM(Q133:Q136)</f>
        <v>169765717</v>
      </c>
      <c r="R137" s="32">
        <f>SUM(R133:R136)</f>
        <v>173544249</v>
      </c>
      <c r="S137" s="32">
        <f>SUM(S133:S136)</f>
        <v>130451446</v>
      </c>
      <c r="T137" s="37">
        <f t="shared" ref="T137:T170" si="38">IF(($R137     =0),0,($S137     /$R137     ))</f>
        <v>0.75168982407478102</v>
      </c>
      <c r="U137" s="37">
        <f t="shared" ref="U137:U170" si="39">IF(($P137     =0),0,(($J137     /$P137     )-1))</f>
        <v>-0.3041934445775849</v>
      </c>
    </row>
    <row r="138" spans="1:21" x14ac:dyDescent="0.2">
      <c r="A138" s="17" t="s">
        <v>29</v>
      </c>
      <c r="B138" s="11" t="s">
        <v>250</v>
      </c>
      <c r="C138" s="10" t="s">
        <v>251</v>
      </c>
      <c r="D138" s="31">
        <v>23089671</v>
      </c>
      <c r="E138" s="31">
        <v>25956851</v>
      </c>
      <c r="F138" s="31">
        <v>4536420</v>
      </c>
      <c r="G138" s="36">
        <f t="shared" si="32"/>
        <v>0.19646966819059483</v>
      </c>
      <c r="H138" s="31">
        <v>7139817</v>
      </c>
      <c r="I138" s="36">
        <f t="shared" si="33"/>
        <v>0.30922125308758192</v>
      </c>
      <c r="J138" s="31">
        <v>5444075</v>
      </c>
      <c r="K138" s="36">
        <f t="shared" si="34"/>
        <v>0.20973557231576356</v>
      </c>
      <c r="L138" s="31">
        <v>0</v>
      </c>
      <c r="M138" s="36">
        <f t="shared" si="35"/>
        <v>0</v>
      </c>
      <c r="N138" s="31">
        <f t="shared" si="36"/>
        <v>17120312</v>
      </c>
      <c r="O138" s="36">
        <f t="shared" si="37"/>
        <v>0.65956814253007812</v>
      </c>
      <c r="P138" s="31">
        <v>6827872</v>
      </c>
      <c r="Q138" s="31">
        <v>21474353</v>
      </c>
      <c r="R138" s="31">
        <v>21958405</v>
      </c>
      <c r="S138" s="31">
        <v>16401348</v>
      </c>
      <c r="T138" s="36">
        <f t="shared" si="38"/>
        <v>0.74692802141139125</v>
      </c>
      <c r="U138" s="36">
        <f t="shared" si="39"/>
        <v>-0.20266885495217246</v>
      </c>
    </row>
    <row r="139" spans="1:21" x14ac:dyDescent="0.2">
      <c r="A139" s="17" t="s">
        <v>29</v>
      </c>
      <c r="B139" s="11" t="s">
        <v>252</v>
      </c>
      <c r="C139" s="10" t="s">
        <v>253</v>
      </c>
      <c r="D139" s="31">
        <v>34389575</v>
      </c>
      <c r="E139" s="31">
        <v>36149015</v>
      </c>
      <c r="F139" s="31">
        <v>7486945</v>
      </c>
      <c r="G139" s="36">
        <f t="shared" si="32"/>
        <v>0.21770972743920214</v>
      </c>
      <c r="H139" s="31">
        <v>8194684</v>
      </c>
      <c r="I139" s="36">
        <f t="shared" si="33"/>
        <v>0.23828977240922575</v>
      </c>
      <c r="J139" s="31">
        <v>7424545</v>
      </c>
      <c r="K139" s="36">
        <f t="shared" si="34"/>
        <v>0.20538720073008904</v>
      </c>
      <c r="L139" s="31">
        <v>0</v>
      </c>
      <c r="M139" s="36">
        <f t="shared" si="35"/>
        <v>0</v>
      </c>
      <c r="N139" s="31">
        <f t="shared" si="36"/>
        <v>23106174</v>
      </c>
      <c r="O139" s="36">
        <f t="shared" si="37"/>
        <v>0.63919235420384202</v>
      </c>
      <c r="P139" s="31">
        <v>10487111</v>
      </c>
      <c r="Q139" s="31">
        <v>33789001</v>
      </c>
      <c r="R139" s="31">
        <v>34128322</v>
      </c>
      <c r="S139" s="31">
        <v>28491917</v>
      </c>
      <c r="T139" s="36">
        <f t="shared" si="38"/>
        <v>0.8348467000516463</v>
      </c>
      <c r="U139" s="36">
        <f t="shared" si="39"/>
        <v>-0.29203142791184344</v>
      </c>
    </row>
    <row r="140" spans="1:21" x14ac:dyDescent="0.2">
      <c r="A140" s="17" t="s">
        <v>29</v>
      </c>
      <c r="B140" s="11" t="s">
        <v>254</v>
      </c>
      <c r="C140" s="10" t="s">
        <v>255</v>
      </c>
      <c r="D140" s="31">
        <v>40727343</v>
      </c>
      <c r="E140" s="31">
        <v>38678956</v>
      </c>
      <c r="F140" s="31">
        <v>7105242</v>
      </c>
      <c r="G140" s="36">
        <f t="shared" si="32"/>
        <v>0.17445876594503107</v>
      </c>
      <c r="H140" s="31">
        <v>11506080</v>
      </c>
      <c r="I140" s="36">
        <f t="shared" si="33"/>
        <v>0.28251486967858425</v>
      </c>
      <c r="J140" s="31">
        <v>7543814</v>
      </c>
      <c r="K140" s="36">
        <f t="shared" si="34"/>
        <v>0.19503664990337383</v>
      </c>
      <c r="L140" s="31">
        <v>0</v>
      </c>
      <c r="M140" s="36">
        <f t="shared" si="35"/>
        <v>0</v>
      </c>
      <c r="N140" s="31">
        <f t="shared" si="36"/>
        <v>26155136</v>
      </c>
      <c r="O140" s="36">
        <f t="shared" si="37"/>
        <v>0.67621101252060678</v>
      </c>
      <c r="P140" s="31">
        <v>7154058</v>
      </c>
      <c r="Q140" s="31">
        <v>40528609</v>
      </c>
      <c r="R140" s="31">
        <v>40083445</v>
      </c>
      <c r="S140" s="31">
        <v>23333304</v>
      </c>
      <c r="T140" s="36">
        <f t="shared" si="38"/>
        <v>0.58211822861034024</v>
      </c>
      <c r="U140" s="36">
        <f t="shared" si="39"/>
        <v>5.4480408182321138E-2</v>
      </c>
    </row>
    <row r="141" spans="1:21" x14ac:dyDescent="0.2">
      <c r="A141" s="17" t="s">
        <v>29</v>
      </c>
      <c r="B141" s="11" t="s">
        <v>256</v>
      </c>
      <c r="C141" s="10" t="s">
        <v>257</v>
      </c>
      <c r="D141" s="31">
        <v>33599609</v>
      </c>
      <c r="E141" s="31">
        <v>35570253</v>
      </c>
      <c r="F141" s="31">
        <v>8040266</v>
      </c>
      <c r="G141" s="36">
        <f t="shared" si="32"/>
        <v>0.2392964156219794</v>
      </c>
      <c r="H141" s="31">
        <v>11248187</v>
      </c>
      <c r="I141" s="36">
        <f t="shared" si="33"/>
        <v>0.3347713659405977</v>
      </c>
      <c r="J141" s="31">
        <v>6328929</v>
      </c>
      <c r="K141" s="36">
        <f t="shared" si="34"/>
        <v>0.17792757898011016</v>
      </c>
      <c r="L141" s="31">
        <v>0</v>
      </c>
      <c r="M141" s="36">
        <f t="shared" si="35"/>
        <v>0</v>
      </c>
      <c r="N141" s="31">
        <f t="shared" si="36"/>
        <v>25617382</v>
      </c>
      <c r="O141" s="36">
        <f t="shared" si="37"/>
        <v>0.72019116647834924</v>
      </c>
      <c r="P141" s="31">
        <v>6366624</v>
      </c>
      <c r="Q141" s="31">
        <v>28343354</v>
      </c>
      <c r="R141" s="31">
        <v>32005995</v>
      </c>
      <c r="S141" s="31">
        <v>24979083</v>
      </c>
      <c r="T141" s="36">
        <f t="shared" si="38"/>
        <v>0.78045013129571505</v>
      </c>
      <c r="U141" s="36">
        <f t="shared" si="39"/>
        <v>-5.9207203063978975E-3</v>
      </c>
    </row>
    <row r="142" spans="1:21" x14ac:dyDescent="0.2">
      <c r="A142" s="17" t="s">
        <v>29</v>
      </c>
      <c r="B142" s="11" t="s">
        <v>258</v>
      </c>
      <c r="C142" s="10" t="s">
        <v>259</v>
      </c>
      <c r="D142" s="31">
        <v>29166142</v>
      </c>
      <c r="E142" s="31">
        <v>43459092</v>
      </c>
      <c r="F142" s="31">
        <v>5499708</v>
      </c>
      <c r="G142" s="36">
        <f t="shared" si="32"/>
        <v>0.18856480915439552</v>
      </c>
      <c r="H142" s="31">
        <v>7385851</v>
      </c>
      <c r="I142" s="36">
        <f t="shared" si="33"/>
        <v>0.25323373245594155</v>
      </c>
      <c r="J142" s="31">
        <v>6851374</v>
      </c>
      <c r="K142" s="36">
        <f t="shared" si="34"/>
        <v>0.15765110785103378</v>
      </c>
      <c r="L142" s="31">
        <v>0</v>
      </c>
      <c r="M142" s="36">
        <f t="shared" si="35"/>
        <v>0</v>
      </c>
      <c r="N142" s="31">
        <f t="shared" si="36"/>
        <v>19736933</v>
      </c>
      <c r="O142" s="36">
        <f t="shared" si="37"/>
        <v>0.45414968633030806</v>
      </c>
      <c r="P142" s="31">
        <v>5597539</v>
      </c>
      <c r="Q142" s="31">
        <v>36698376</v>
      </c>
      <c r="R142" s="31">
        <v>39177203</v>
      </c>
      <c r="S142" s="31">
        <v>17549469</v>
      </c>
      <c r="T142" s="36">
        <f t="shared" si="38"/>
        <v>0.44795104438670624</v>
      </c>
      <c r="U142" s="36">
        <f t="shared" si="39"/>
        <v>0.22399754606444011</v>
      </c>
    </row>
    <row r="143" spans="1:21" x14ac:dyDescent="0.2">
      <c r="A143" s="17" t="s">
        <v>44</v>
      </c>
      <c r="B143" s="11" t="s">
        <v>260</v>
      </c>
      <c r="C143" s="10" t="s">
        <v>261</v>
      </c>
      <c r="D143" s="31">
        <v>45359771</v>
      </c>
      <c r="E143" s="31">
        <v>46694148</v>
      </c>
      <c r="F143" s="31">
        <v>21183322</v>
      </c>
      <c r="G143" s="36">
        <f t="shared" si="32"/>
        <v>0.46700681094708346</v>
      </c>
      <c r="H143" s="31">
        <v>11835787</v>
      </c>
      <c r="I143" s="36">
        <f t="shared" si="33"/>
        <v>0.26093136581311221</v>
      </c>
      <c r="J143" s="31">
        <v>14374844</v>
      </c>
      <c r="K143" s="36">
        <f t="shared" si="34"/>
        <v>0.30785108232406339</v>
      </c>
      <c r="L143" s="31">
        <v>0</v>
      </c>
      <c r="M143" s="36">
        <f t="shared" si="35"/>
        <v>0</v>
      </c>
      <c r="N143" s="31">
        <f t="shared" si="36"/>
        <v>47393953</v>
      </c>
      <c r="O143" s="36">
        <f t="shared" si="37"/>
        <v>1.0149869958008442</v>
      </c>
      <c r="P143" s="31">
        <v>10937453</v>
      </c>
      <c r="Q143" s="31">
        <v>47846482</v>
      </c>
      <c r="R143" s="31">
        <v>53461691</v>
      </c>
      <c r="S143" s="31">
        <v>47149685</v>
      </c>
      <c r="T143" s="36">
        <f t="shared" si="38"/>
        <v>0.88193403758964528</v>
      </c>
      <c r="U143" s="36">
        <f t="shared" si="39"/>
        <v>0.31427709906501988</v>
      </c>
    </row>
    <row r="144" spans="1:21" ht="16.5" x14ac:dyDescent="0.3">
      <c r="A144" s="18" t="s">
        <v>0</v>
      </c>
      <c r="B144" s="13" t="s">
        <v>262</v>
      </c>
      <c r="C144" s="12" t="s">
        <v>0</v>
      </c>
      <c r="D144" s="32">
        <f>SUM(D138:D143)</f>
        <v>206332111</v>
      </c>
      <c r="E144" s="32">
        <f>SUM(E138:E143)</f>
        <v>226508315</v>
      </c>
      <c r="F144" s="32">
        <f>SUM(F138:F143)</f>
        <v>53851903</v>
      </c>
      <c r="G144" s="37">
        <f t="shared" si="32"/>
        <v>0.26099622952047441</v>
      </c>
      <c r="H144" s="32">
        <f>SUM(H138:H143)</f>
        <v>57310406</v>
      </c>
      <c r="I144" s="37">
        <f t="shared" si="33"/>
        <v>0.27775805579772311</v>
      </c>
      <c r="J144" s="32">
        <f>SUM(J138:J143)</f>
        <v>47967581</v>
      </c>
      <c r="K144" s="37">
        <f t="shared" si="34"/>
        <v>0.21176962532258473</v>
      </c>
      <c r="L144" s="32">
        <f>SUM(L138:L143)</f>
        <v>0</v>
      </c>
      <c r="M144" s="37">
        <f t="shared" si="35"/>
        <v>0</v>
      </c>
      <c r="N144" s="32">
        <f t="shared" si="36"/>
        <v>159129890</v>
      </c>
      <c r="O144" s="37">
        <f t="shared" si="37"/>
        <v>0.70253443013780748</v>
      </c>
      <c r="P144" s="32">
        <f>SUM(P138:P143)</f>
        <v>47370657</v>
      </c>
      <c r="Q144" s="32">
        <f>SUM(Q138:Q143)</f>
        <v>208680175</v>
      </c>
      <c r="R144" s="32">
        <f>SUM(R138:R143)</f>
        <v>220815061</v>
      </c>
      <c r="S144" s="32">
        <f>SUM(S138:S143)</f>
        <v>157904806</v>
      </c>
      <c r="T144" s="37">
        <f t="shared" si="38"/>
        <v>0.71509980018980679</v>
      </c>
      <c r="U144" s="37">
        <f t="shared" si="39"/>
        <v>1.2601134073356945E-2</v>
      </c>
    </row>
    <row r="145" spans="1:21" x14ac:dyDescent="0.2">
      <c r="A145" s="17" t="s">
        <v>29</v>
      </c>
      <c r="B145" s="11" t="s">
        <v>263</v>
      </c>
      <c r="C145" s="10" t="s">
        <v>264</v>
      </c>
      <c r="D145" s="31">
        <v>45762821</v>
      </c>
      <c r="E145" s="31">
        <v>44221173</v>
      </c>
      <c r="F145" s="31">
        <v>8456258</v>
      </c>
      <c r="G145" s="36">
        <f t="shared" si="32"/>
        <v>0.18478445636032795</v>
      </c>
      <c r="H145" s="31">
        <v>10137044</v>
      </c>
      <c r="I145" s="36">
        <f t="shared" si="33"/>
        <v>0.22151265543704135</v>
      </c>
      <c r="J145" s="31">
        <v>9894383</v>
      </c>
      <c r="K145" s="36">
        <f t="shared" si="34"/>
        <v>0.22374763781141671</v>
      </c>
      <c r="L145" s="31">
        <v>0</v>
      </c>
      <c r="M145" s="36">
        <f t="shared" si="35"/>
        <v>0</v>
      </c>
      <c r="N145" s="31">
        <f t="shared" si="36"/>
        <v>28487685</v>
      </c>
      <c r="O145" s="36">
        <f t="shared" si="37"/>
        <v>0.64420916650040017</v>
      </c>
      <c r="P145" s="31">
        <v>8694428</v>
      </c>
      <c r="Q145" s="31">
        <v>41718390</v>
      </c>
      <c r="R145" s="31">
        <v>46869014</v>
      </c>
      <c r="S145" s="31">
        <v>29992708</v>
      </c>
      <c r="T145" s="36">
        <f t="shared" si="38"/>
        <v>0.6399261567567861</v>
      </c>
      <c r="U145" s="36">
        <f t="shared" si="39"/>
        <v>0.13801425464676909</v>
      </c>
    </row>
    <row r="146" spans="1:21" x14ac:dyDescent="0.2">
      <c r="A146" s="17" t="s">
        <v>29</v>
      </c>
      <c r="B146" s="11" t="s">
        <v>265</v>
      </c>
      <c r="C146" s="10" t="s">
        <v>266</v>
      </c>
      <c r="D146" s="31">
        <v>58134686</v>
      </c>
      <c r="E146" s="31">
        <v>70270853</v>
      </c>
      <c r="F146" s="31">
        <v>17924051</v>
      </c>
      <c r="G146" s="36">
        <f t="shared" si="32"/>
        <v>0.30831939128388858</v>
      </c>
      <c r="H146" s="31">
        <v>16474315</v>
      </c>
      <c r="I146" s="36">
        <f t="shared" si="33"/>
        <v>0.28338185227318508</v>
      </c>
      <c r="J146" s="31">
        <v>14184088</v>
      </c>
      <c r="K146" s="36">
        <f t="shared" si="34"/>
        <v>0.20184880920685566</v>
      </c>
      <c r="L146" s="31">
        <v>0</v>
      </c>
      <c r="M146" s="36">
        <f t="shared" si="35"/>
        <v>0</v>
      </c>
      <c r="N146" s="31">
        <f t="shared" si="36"/>
        <v>48582454</v>
      </c>
      <c r="O146" s="36">
        <f t="shared" si="37"/>
        <v>0.69135995830305352</v>
      </c>
      <c r="P146" s="31">
        <v>19883183</v>
      </c>
      <c r="Q146" s="31">
        <v>44094624</v>
      </c>
      <c r="R146" s="31">
        <v>55970643</v>
      </c>
      <c r="S146" s="31">
        <v>52455140</v>
      </c>
      <c r="T146" s="36">
        <f t="shared" si="38"/>
        <v>0.93719023381596667</v>
      </c>
      <c r="U146" s="36">
        <f t="shared" si="39"/>
        <v>-0.28662890644822814</v>
      </c>
    </row>
    <row r="147" spans="1:21" x14ac:dyDescent="0.2">
      <c r="A147" s="17" t="s">
        <v>29</v>
      </c>
      <c r="B147" s="11" t="s">
        <v>267</v>
      </c>
      <c r="C147" s="10" t="s">
        <v>268</v>
      </c>
      <c r="D147" s="31">
        <v>60048131</v>
      </c>
      <c r="E147" s="31">
        <v>64018972</v>
      </c>
      <c r="F147" s="31">
        <v>12256544</v>
      </c>
      <c r="G147" s="36">
        <f t="shared" si="32"/>
        <v>0.2041119980903319</v>
      </c>
      <c r="H147" s="31">
        <v>12757277</v>
      </c>
      <c r="I147" s="36">
        <f t="shared" si="33"/>
        <v>0.21245085879525544</v>
      </c>
      <c r="J147" s="31">
        <v>13126670</v>
      </c>
      <c r="K147" s="36">
        <f t="shared" si="34"/>
        <v>0.20504343618638549</v>
      </c>
      <c r="L147" s="31">
        <v>0</v>
      </c>
      <c r="M147" s="36">
        <f t="shared" si="35"/>
        <v>0</v>
      </c>
      <c r="N147" s="31">
        <f t="shared" si="36"/>
        <v>38140491</v>
      </c>
      <c r="O147" s="36">
        <f t="shared" si="37"/>
        <v>0.59576856373138887</v>
      </c>
      <c r="P147" s="31">
        <v>9930165</v>
      </c>
      <c r="Q147" s="31">
        <v>62026598</v>
      </c>
      <c r="R147" s="31">
        <v>62747943</v>
      </c>
      <c r="S147" s="31">
        <v>35628087</v>
      </c>
      <c r="T147" s="36">
        <f t="shared" si="38"/>
        <v>0.56779689176424475</v>
      </c>
      <c r="U147" s="36">
        <f t="shared" si="39"/>
        <v>0.32189847802126148</v>
      </c>
    </row>
    <row r="148" spans="1:21" x14ac:dyDescent="0.2">
      <c r="A148" s="17" t="s">
        <v>29</v>
      </c>
      <c r="B148" s="11" t="s">
        <v>269</v>
      </c>
      <c r="C148" s="10" t="s">
        <v>270</v>
      </c>
      <c r="D148" s="31">
        <v>38446532</v>
      </c>
      <c r="E148" s="31">
        <v>40516967</v>
      </c>
      <c r="F148" s="31">
        <v>8689060</v>
      </c>
      <c r="G148" s="36">
        <f t="shared" si="32"/>
        <v>0.22600373942700475</v>
      </c>
      <c r="H148" s="31">
        <v>11987299</v>
      </c>
      <c r="I148" s="36">
        <f t="shared" si="33"/>
        <v>0.31179142503672375</v>
      </c>
      <c r="J148" s="31">
        <v>9472800</v>
      </c>
      <c r="K148" s="36">
        <f t="shared" si="34"/>
        <v>0.23379834921997</v>
      </c>
      <c r="L148" s="31">
        <v>0</v>
      </c>
      <c r="M148" s="36">
        <f t="shared" si="35"/>
        <v>0</v>
      </c>
      <c r="N148" s="31">
        <f t="shared" si="36"/>
        <v>30149159</v>
      </c>
      <c r="O148" s="36">
        <f t="shared" si="37"/>
        <v>0.74411194204146625</v>
      </c>
      <c r="P148" s="31">
        <v>8770655</v>
      </c>
      <c r="Q148" s="31">
        <v>30796757</v>
      </c>
      <c r="R148" s="31">
        <v>36876768</v>
      </c>
      <c r="S148" s="31">
        <v>28440620</v>
      </c>
      <c r="T148" s="36">
        <f t="shared" si="38"/>
        <v>0.77123407344157713</v>
      </c>
      <c r="U148" s="36">
        <f t="shared" si="39"/>
        <v>8.0056164562395837E-2</v>
      </c>
    </row>
    <row r="149" spans="1:21" x14ac:dyDescent="0.2">
      <c r="A149" s="17" t="s">
        <v>44</v>
      </c>
      <c r="B149" s="11" t="s">
        <v>271</v>
      </c>
      <c r="C149" s="10" t="s">
        <v>272</v>
      </c>
      <c r="D149" s="31">
        <v>35483026</v>
      </c>
      <c r="E149" s="31">
        <v>46372814</v>
      </c>
      <c r="F149" s="31">
        <v>15765449</v>
      </c>
      <c r="G149" s="36">
        <f t="shared" si="32"/>
        <v>0.44430959749599708</v>
      </c>
      <c r="H149" s="31">
        <v>9207638</v>
      </c>
      <c r="I149" s="36">
        <f t="shared" si="33"/>
        <v>0.25949415926364339</v>
      </c>
      <c r="J149" s="31">
        <v>10590041</v>
      </c>
      <c r="K149" s="36">
        <f t="shared" si="34"/>
        <v>0.22836744390797592</v>
      </c>
      <c r="L149" s="31">
        <v>0</v>
      </c>
      <c r="M149" s="36">
        <f t="shared" si="35"/>
        <v>0</v>
      </c>
      <c r="N149" s="31">
        <f t="shared" si="36"/>
        <v>35563128</v>
      </c>
      <c r="O149" s="36">
        <f t="shared" si="37"/>
        <v>0.7668960525017956</v>
      </c>
      <c r="P149" s="31">
        <v>8191653</v>
      </c>
      <c r="Q149" s="31">
        <v>33157864</v>
      </c>
      <c r="R149" s="31">
        <v>34124064</v>
      </c>
      <c r="S149" s="31">
        <v>20835676</v>
      </c>
      <c r="T149" s="36">
        <f t="shared" si="38"/>
        <v>0.61058600757518211</v>
      </c>
      <c r="U149" s="36">
        <f t="shared" si="39"/>
        <v>0.29278437453344286</v>
      </c>
    </row>
    <row r="150" spans="1:21" ht="16.5" x14ac:dyDescent="0.3">
      <c r="A150" s="18" t="s">
        <v>0</v>
      </c>
      <c r="B150" s="13" t="s">
        <v>273</v>
      </c>
      <c r="C150" s="12" t="s">
        <v>0</v>
      </c>
      <c r="D150" s="32">
        <f>SUM(D145:D149)</f>
        <v>237875196</v>
      </c>
      <c r="E150" s="32">
        <f>SUM(E145:E149)</f>
        <v>265400779</v>
      </c>
      <c r="F150" s="32">
        <f>SUM(F145:F149)</f>
        <v>63091362</v>
      </c>
      <c r="G150" s="37">
        <f t="shared" si="32"/>
        <v>0.26522883873945396</v>
      </c>
      <c r="H150" s="32">
        <f>SUM(H145:H149)</f>
        <v>60563573</v>
      </c>
      <c r="I150" s="37">
        <f t="shared" si="33"/>
        <v>0.25460230414271523</v>
      </c>
      <c r="J150" s="32">
        <f>SUM(J145:J149)</f>
        <v>57267982</v>
      </c>
      <c r="K150" s="37">
        <f t="shared" si="34"/>
        <v>0.21577925360950051</v>
      </c>
      <c r="L150" s="32">
        <f>SUM(L145:L149)</f>
        <v>0</v>
      </c>
      <c r="M150" s="37">
        <f t="shared" si="35"/>
        <v>0</v>
      </c>
      <c r="N150" s="32">
        <f t="shared" si="36"/>
        <v>180922917</v>
      </c>
      <c r="O150" s="37">
        <f t="shared" si="37"/>
        <v>0.68169700813123835</v>
      </c>
      <c r="P150" s="32">
        <f>SUM(P145:P149)</f>
        <v>55470084</v>
      </c>
      <c r="Q150" s="32">
        <f>SUM(Q145:Q149)</f>
        <v>211794233</v>
      </c>
      <c r="R150" s="32">
        <f>SUM(R145:R149)</f>
        <v>236588432</v>
      </c>
      <c r="S150" s="32">
        <f>SUM(S145:S149)</f>
        <v>167352231</v>
      </c>
      <c r="T150" s="37">
        <f t="shared" si="38"/>
        <v>0.70735593277020403</v>
      </c>
      <c r="U150" s="37">
        <f t="shared" si="39"/>
        <v>3.2412029518469776E-2</v>
      </c>
    </row>
    <row r="151" spans="1:21" x14ac:dyDescent="0.2">
      <c r="A151" s="17" t="s">
        <v>29</v>
      </c>
      <c r="B151" s="11" t="s">
        <v>274</v>
      </c>
      <c r="C151" s="10" t="s">
        <v>275</v>
      </c>
      <c r="D151" s="31">
        <v>41103876</v>
      </c>
      <c r="E151" s="31">
        <v>37887165</v>
      </c>
      <c r="F151" s="31">
        <v>12246818</v>
      </c>
      <c r="G151" s="36">
        <f t="shared" si="32"/>
        <v>0.29794800860142728</v>
      </c>
      <c r="H151" s="31">
        <v>12756028</v>
      </c>
      <c r="I151" s="36">
        <f t="shared" si="33"/>
        <v>0.31033637800970398</v>
      </c>
      <c r="J151" s="31">
        <v>10748737</v>
      </c>
      <c r="K151" s="36">
        <f t="shared" si="34"/>
        <v>0.28370391397720046</v>
      </c>
      <c r="L151" s="31">
        <v>0</v>
      </c>
      <c r="M151" s="36">
        <f t="shared" si="35"/>
        <v>0</v>
      </c>
      <c r="N151" s="31">
        <f t="shared" si="36"/>
        <v>35751583</v>
      </c>
      <c r="O151" s="36">
        <f t="shared" si="37"/>
        <v>0.943633101077898</v>
      </c>
      <c r="P151" s="31">
        <v>7739456</v>
      </c>
      <c r="Q151" s="31">
        <v>47787181</v>
      </c>
      <c r="R151" s="31">
        <v>45573389</v>
      </c>
      <c r="S151" s="31">
        <v>34484368</v>
      </c>
      <c r="T151" s="36">
        <f t="shared" si="38"/>
        <v>0.75667771821841034</v>
      </c>
      <c r="U151" s="36">
        <f t="shared" si="39"/>
        <v>0.38882332298290723</v>
      </c>
    </row>
    <row r="152" spans="1:21" x14ac:dyDescent="0.2">
      <c r="A152" s="17" t="s">
        <v>29</v>
      </c>
      <c r="B152" s="11" t="s">
        <v>276</v>
      </c>
      <c r="C152" s="10" t="s">
        <v>277</v>
      </c>
      <c r="D152" s="31">
        <v>141371800</v>
      </c>
      <c r="E152" s="31">
        <v>146071300</v>
      </c>
      <c r="F152" s="31">
        <v>40337198</v>
      </c>
      <c r="G152" s="36">
        <f t="shared" si="32"/>
        <v>0.28532704542207143</v>
      </c>
      <c r="H152" s="31">
        <v>33113886</v>
      </c>
      <c r="I152" s="36">
        <f t="shared" si="33"/>
        <v>0.23423261216168995</v>
      </c>
      <c r="J152" s="31">
        <v>28173921</v>
      </c>
      <c r="K152" s="36">
        <f t="shared" si="34"/>
        <v>0.19287786854775715</v>
      </c>
      <c r="L152" s="31">
        <v>0</v>
      </c>
      <c r="M152" s="36">
        <f t="shared" si="35"/>
        <v>0</v>
      </c>
      <c r="N152" s="31">
        <f t="shared" si="36"/>
        <v>101625005</v>
      </c>
      <c r="O152" s="36">
        <f t="shared" si="37"/>
        <v>0.69572191799484229</v>
      </c>
      <c r="P152" s="31">
        <v>27156057</v>
      </c>
      <c r="Q152" s="31">
        <v>138508700</v>
      </c>
      <c r="R152" s="31">
        <v>141236078</v>
      </c>
      <c r="S152" s="31">
        <v>97602088</v>
      </c>
      <c r="T152" s="36">
        <f t="shared" si="38"/>
        <v>0.69105634609876376</v>
      </c>
      <c r="U152" s="36">
        <f t="shared" si="39"/>
        <v>3.7482024728406005E-2</v>
      </c>
    </row>
    <row r="153" spans="1:21" x14ac:dyDescent="0.2">
      <c r="A153" s="17" t="s">
        <v>29</v>
      </c>
      <c r="B153" s="11" t="s">
        <v>278</v>
      </c>
      <c r="C153" s="10" t="s">
        <v>279</v>
      </c>
      <c r="D153" s="31">
        <v>92509290</v>
      </c>
      <c r="E153" s="31">
        <v>86024528</v>
      </c>
      <c r="F153" s="31">
        <v>20241716</v>
      </c>
      <c r="G153" s="36">
        <f t="shared" si="32"/>
        <v>0.21880738680407125</v>
      </c>
      <c r="H153" s="31">
        <v>22638874</v>
      </c>
      <c r="I153" s="36">
        <f t="shared" si="33"/>
        <v>0.2447200059583205</v>
      </c>
      <c r="J153" s="31">
        <v>17936679</v>
      </c>
      <c r="K153" s="36">
        <f t="shared" si="34"/>
        <v>0.20850656687125327</v>
      </c>
      <c r="L153" s="31">
        <v>0</v>
      </c>
      <c r="M153" s="36">
        <f t="shared" si="35"/>
        <v>0</v>
      </c>
      <c r="N153" s="31">
        <f t="shared" si="36"/>
        <v>60817269</v>
      </c>
      <c r="O153" s="36">
        <f t="shared" si="37"/>
        <v>0.70697591040546015</v>
      </c>
      <c r="P153" s="31">
        <v>16589179</v>
      </c>
      <c r="Q153" s="31">
        <v>88148760</v>
      </c>
      <c r="R153" s="31">
        <v>86709280</v>
      </c>
      <c r="S153" s="31">
        <v>53528821</v>
      </c>
      <c r="T153" s="36">
        <f t="shared" si="38"/>
        <v>0.61733670259976792</v>
      </c>
      <c r="U153" s="36">
        <f t="shared" si="39"/>
        <v>8.1227648456864587E-2</v>
      </c>
    </row>
    <row r="154" spans="1:21" x14ac:dyDescent="0.2">
      <c r="A154" s="17" t="s">
        <v>29</v>
      </c>
      <c r="B154" s="11" t="s">
        <v>280</v>
      </c>
      <c r="C154" s="10" t="s">
        <v>281</v>
      </c>
      <c r="D154" s="31">
        <v>21240416</v>
      </c>
      <c r="E154" s="31">
        <v>26318163</v>
      </c>
      <c r="F154" s="31">
        <v>7309902</v>
      </c>
      <c r="G154" s="36">
        <f t="shared" si="32"/>
        <v>0.34415060420662197</v>
      </c>
      <c r="H154" s="31">
        <v>8106770</v>
      </c>
      <c r="I154" s="36">
        <f t="shared" si="33"/>
        <v>0.3816671952187754</v>
      </c>
      <c r="J154" s="31">
        <v>7407362</v>
      </c>
      <c r="K154" s="36">
        <f t="shared" si="34"/>
        <v>0.28145437050450672</v>
      </c>
      <c r="L154" s="31">
        <v>0</v>
      </c>
      <c r="M154" s="36">
        <f t="shared" si="35"/>
        <v>0</v>
      </c>
      <c r="N154" s="31">
        <f t="shared" si="36"/>
        <v>22824034</v>
      </c>
      <c r="O154" s="36">
        <f t="shared" si="37"/>
        <v>0.86723507259986188</v>
      </c>
      <c r="P154" s="31">
        <v>5342473</v>
      </c>
      <c r="Q154" s="31">
        <v>21565272</v>
      </c>
      <c r="R154" s="31">
        <v>25109592</v>
      </c>
      <c r="S154" s="31">
        <v>18068758</v>
      </c>
      <c r="T154" s="36">
        <f t="shared" si="38"/>
        <v>0.71959584209890781</v>
      </c>
      <c r="U154" s="36">
        <f t="shared" si="39"/>
        <v>0.38650433984411348</v>
      </c>
    </row>
    <row r="155" spans="1:21" x14ac:dyDescent="0.2">
      <c r="A155" s="17" t="s">
        <v>29</v>
      </c>
      <c r="B155" s="11" t="s">
        <v>282</v>
      </c>
      <c r="C155" s="10" t="s">
        <v>283</v>
      </c>
      <c r="D155" s="31">
        <v>20722193</v>
      </c>
      <c r="E155" s="31">
        <v>21061254</v>
      </c>
      <c r="F155" s="31">
        <v>4738734</v>
      </c>
      <c r="G155" s="36">
        <f t="shared" si="32"/>
        <v>0.22867917502746934</v>
      </c>
      <c r="H155" s="31">
        <v>5028036</v>
      </c>
      <c r="I155" s="36">
        <f t="shared" si="33"/>
        <v>0.24264014913865536</v>
      </c>
      <c r="J155" s="31">
        <v>4701568</v>
      </c>
      <c r="K155" s="36">
        <f t="shared" si="34"/>
        <v>0.22323305155523979</v>
      </c>
      <c r="L155" s="31">
        <v>0</v>
      </c>
      <c r="M155" s="36">
        <f t="shared" si="35"/>
        <v>0</v>
      </c>
      <c r="N155" s="31">
        <f t="shared" si="36"/>
        <v>14468338</v>
      </c>
      <c r="O155" s="36">
        <f t="shared" si="37"/>
        <v>0.68696469830333939</v>
      </c>
      <c r="P155" s="31">
        <v>5985952</v>
      </c>
      <c r="Q155" s="31">
        <v>18710158</v>
      </c>
      <c r="R155" s="31">
        <v>22213353</v>
      </c>
      <c r="S155" s="31">
        <v>24048499</v>
      </c>
      <c r="T155" s="36">
        <f t="shared" si="38"/>
        <v>1.082614542703211</v>
      </c>
      <c r="U155" s="36">
        <f t="shared" si="39"/>
        <v>-0.21456637139756551</v>
      </c>
    </row>
    <row r="156" spans="1:21" x14ac:dyDescent="0.2">
      <c r="A156" s="17" t="s">
        <v>44</v>
      </c>
      <c r="B156" s="11" t="s">
        <v>284</v>
      </c>
      <c r="C156" s="10" t="s">
        <v>285</v>
      </c>
      <c r="D156" s="31">
        <v>51196829</v>
      </c>
      <c r="E156" s="31">
        <v>53585298</v>
      </c>
      <c r="F156" s="31">
        <v>12168154</v>
      </c>
      <c r="G156" s="36">
        <f t="shared" si="32"/>
        <v>0.23767397781608701</v>
      </c>
      <c r="H156" s="31">
        <v>16074510</v>
      </c>
      <c r="I156" s="36">
        <f t="shared" si="33"/>
        <v>0.31397471902019558</v>
      </c>
      <c r="J156" s="31">
        <v>8072228</v>
      </c>
      <c r="K156" s="36">
        <f t="shared" si="34"/>
        <v>0.15064258856972298</v>
      </c>
      <c r="L156" s="31">
        <v>0</v>
      </c>
      <c r="M156" s="36">
        <f t="shared" si="35"/>
        <v>0</v>
      </c>
      <c r="N156" s="31">
        <f t="shared" si="36"/>
        <v>36314892</v>
      </c>
      <c r="O156" s="36">
        <f t="shared" si="37"/>
        <v>0.67770252952591581</v>
      </c>
      <c r="P156" s="31">
        <v>7753145</v>
      </c>
      <c r="Q156" s="31">
        <v>45811263</v>
      </c>
      <c r="R156" s="31">
        <v>46782014</v>
      </c>
      <c r="S156" s="31">
        <v>29767626</v>
      </c>
      <c r="T156" s="36">
        <f t="shared" si="38"/>
        <v>0.6363049269319615</v>
      </c>
      <c r="U156" s="36">
        <f t="shared" si="39"/>
        <v>4.115529891418257E-2</v>
      </c>
    </row>
    <row r="157" spans="1:21" ht="16.5" x14ac:dyDescent="0.3">
      <c r="A157" s="18" t="s">
        <v>0</v>
      </c>
      <c r="B157" s="13" t="s">
        <v>286</v>
      </c>
      <c r="C157" s="12" t="s">
        <v>0</v>
      </c>
      <c r="D157" s="32">
        <f>SUM(D151:D156)</f>
        <v>368144404</v>
      </c>
      <c r="E157" s="32">
        <f>SUM(E151:E156)</f>
        <v>370947708</v>
      </c>
      <c r="F157" s="32">
        <f>SUM(F151:F156)</f>
        <v>97042522</v>
      </c>
      <c r="G157" s="37">
        <f t="shared" si="32"/>
        <v>0.26359906858722754</v>
      </c>
      <c r="H157" s="32">
        <f>SUM(H151:H156)</f>
        <v>97718104</v>
      </c>
      <c r="I157" s="37">
        <f t="shared" si="33"/>
        <v>0.26543416914195439</v>
      </c>
      <c r="J157" s="32">
        <f>SUM(J151:J156)</f>
        <v>77040495</v>
      </c>
      <c r="K157" s="37">
        <f t="shared" si="34"/>
        <v>0.20768559378725154</v>
      </c>
      <c r="L157" s="32">
        <f>SUM(L151:L156)</f>
        <v>0</v>
      </c>
      <c r="M157" s="37">
        <f t="shared" si="35"/>
        <v>0</v>
      </c>
      <c r="N157" s="32">
        <f t="shared" si="36"/>
        <v>271801121</v>
      </c>
      <c r="O157" s="37">
        <f t="shared" si="37"/>
        <v>0.7327208529348832</v>
      </c>
      <c r="P157" s="32">
        <f>SUM(P151:P156)</f>
        <v>70566262</v>
      </c>
      <c r="Q157" s="32">
        <f>SUM(Q151:Q156)</f>
        <v>360531334</v>
      </c>
      <c r="R157" s="32">
        <f>SUM(R151:R156)</f>
        <v>367623706</v>
      </c>
      <c r="S157" s="32">
        <f>SUM(S151:S156)</f>
        <v>257500160</v>
      </c>
      <c r="T157" s="37">
        <f t="shared" si="38"/>
        <v>0.70044492723763574</v>
      </c>
      <c r="U157" s="37">
        <f t="shared" si="39"/>
        <v>9.1746860560645738E-2</v>
      </c>
    </row>
    <row r="158" spans="1:21" x14ac:dyDescent="0.2">
      <c r="A158" s="17" t="s">
        <v>29</v>
      </c>
      <c r="B158" s="11" t="s">
        <v>287</v>
      </c>
      <c r="C158" s="10" t="s">
        <v>288</v>
      </c>
      <c r="D158" s="31">
        <v>62710748</v>
      </c>
      <c r="E158" s="31">
        <v>64500584</v>
      </c>
      <c r="F158" s="31">
        <v>12634893</v>
      </c>
      <c r="G158" s="36">
        <f t="shared" si="32"/>
        <v>0.20147890757099565</v>
      </c>
      <c r="H158" s="31">
        <v>17592749</v>
      </c>
      <c r="I158" s="36">
        <f t="shared" si="33"/>
        <v>0.28053801877789752</v>
      </c>
      <c r="J158" s="31">
        <v>11937983</v>
      </c>
      <c r="K158" s="36">
        <f t="shared" si="34"/>
        <v>0.18508333195866877</v>
      </c>
      <c r="L158" s="31">
        <v>0</v>
      </c>
      <c r="M158" s="36">
        <f t="shared" si="35"/>
        <v>0</v>
      </c>
      <c r="N158" s="31">
        <f t="shared" si="36"/>
        <v>42165625</v>
      </c>
      <c r="O158" s="36">
        <f t="shared" si="37"/>
        <v>0.65372470115929493</v>
      </c>
      <c r="P158" s="31">
        <v>10124641</v>
      </c>
      <c r="Q158" s="31">
        <v>52610502</v>
      </c>
      <c r="R158" s="31">
        <v>55072409</v>
      </c>
      <c r="S158" s="31">
        <v>40621315</v>
      </c>
      <c r="T158" s="36">
        <f t="shared" si="38"/>
        <v>0.73759829536419952</v>
      </c>
      <c r="U158" s="36">
        <f t="shared" si="39"/>
        <v>0.17910185654977795</v>
      </c>
    </row>
    <row r="159" spans="1:21" x14ac:dyDescent="0.2">
      <c r="A159" s="17" t="s">
        <v>29</v>
      </c>
      <c r="B159" s="11" t="s">
        <v>289</v>
      </c>
      <c r="C159" s="10" t="s">
        <v>290</v>
      </c>
      <c r="D159" s="31">
        <v>115725259</v>
      </c>
      <c r="E159" s="31">
        <v>116773046</v>
      </c>
      <c r="F159" s="31">
        <v>20080706</v>
      </c>
      <c r="G159" s="36">
        <f t="shared" si="32"/>
        <v>0.17352051033214796</v>
      </c>
      <c r="H159" s="31">
        <v>25745793</v>
      </c>
      <c r="I159" s="36">
        <f t="shared" si="33"/>
        <v>0.22247341006167029</v>
      </c>
      <c r="J159" s="31">
        <v>23562394</v>
      </c>
      <c r="K159" s="36">
        <f t="shared" si="34"/>
        <v>0.20177939008287923</v>
      </c>
      <c r="L159" s="31">
        <v>0</v>
      </c>
      <c r="M159" s="36">
        <f t="shared" si="35"/>
        <v>0</v>
      </c>
      <c r="N159" s="31">
        <f t="shared" si="36"/>
        <v>69388893</v>
      </c>
      <c r="O159" s="36">
        <f t="shared" si="37"/>
        <v>0.59422011651558704</v>
      </c>
      <c r="P159" s="31">
        <v>20161866</v>
      </c>
      <c r="Q159" s="31">
        <v>96926364</v>
      </c>
      <c r="R159" s="31">
        <v>95658866</v>
      </c>
      <c r="S159" s="31">
        <v>62800066</v>
      </c>
      <c r="T159" s="36">
        <f t="shared" si="38"/>
        <v>0.656500214000028</v>
      </c>
      <c r="U159" s="36">
        <f t="shared" si="39"/>
        <v>0.16866137291062255</v>
      </c>
    </row>
    <row r="160" spans="1:21" x14ac:dyDescent="0.2">
      <c r="A160" s="17" t="s">
        <v>29</v>
      </c>
      <c r="B160" s="11" t="s">
        <v>291</v>
      </c>
      <c r="C160" s="10" t="s">
        <v>292</v>
      </c>
      <c r="D160" s="31">
        <v>51792704</v>
      </c>
      <c r="E160" s="31">
        <v>53780675</v>
      </c>
      <c r="F160" s="31">
        <v>14654972</v>
      </c>
      <c r="G160" s="36">
        <f t="shared" si="32"/>
        <v>0.28295437133384654</v>
      </c>
      <c r="H160" s="31">
        <v>15622330</v>
      </c>
      <c r="I160" s="36">
        <f t="shared" si="33"/>
        <v>0.3016318669131467</v>
      </c>
      <c r="J160" s="31">
        <v>12799694</v>
      </c>
      <c r="K160" s="36">
        <f t="shared" si="34"/>
        <v>0.23799801694567799</v>
      </c>
      <c r="L160" s="31">
        <v>0</v>
      </c>
      <c r="M160" s="36">
        <f t="shared" si="35"/>
        <v>0</v>
      </c>
      <c r="N160" s="31">
        <f t="shared" si="36"/>
        <v>43076996</v>
      </c>
      <c r="O160" s="36">
        <f t="shared" si="37"/>
        <v>0.80097536894060928</v>
      </c>
      <c r="P160" s="31">
        <v>12158744</v>
      </c>
      <c r="Q160" s="31">
        <v>49370013</v>
      </c>
      <c r="R160" s="31">
        <v>52653732</v>
      </c>
      <c r="S160" s="31">
        <v>38395318</v>
      </c>
      <c r="T160" s="36">
        <f t="shared" si="38"/>
        <v>0.72920411415471942</v>
      </c>
      <c r="U160" s="36">
        <f t="shared" si="39"/>
        <v>5.271514886735007E-2</v>
      </c>
    </row>
    <row r="161" spans="1:21" x14ac:dyDescent="0.2">
      <c r="A161" s="17" t="s">
        <v>29</v>
      </c>
      <c r="B161" s="11" t="s">
        <v>293</v>
      </c>
      <c r="C161" s="10" t="s">
        <v>294</v>
      </c>
      <c r="D161" s="31">
        <v>31267591</v>
      </c>
      <c r="E161" s="31">
        <v>35774437</v>
      </c>
      <c r="F161" s="31">
        <v>8178794</v>
      </c>
      <c r="G161" s="36">
        <f t="shared" si="32"/>
        <v>0.26157416476376449</v>
      </c>
      <c r="H161" s="31">
        <v>9988163</v>
      </c>
      <c r="I161" s="36">
        <f t="shared" si="33"/>
        <v>0.31944139860342935</v>
      </c>
      <c r="J161" s="31">
        <v>7261073</v>
      </c>
      <c r="K161" s="36">
        <f t="shared" si="34"/>
        <v>0.2029681976546549</v>
      </c>
      <c r="L161" s="31">
        <v>0</v>
      </c>
      <c r="M161" s="36">
        <f t="shared" si="35"/>
        <v>0</v>
      </c>
      <c r="N161" s="31">
        <f t="shared" si="36"/>
        <v>25428030</v>
      </c>
      <c r="O161" s="36">
        <f t="shared" si="37"/>
        <v>0.71078770575760564</v>
      </c>
      <c r="P161" s="31">
        <v>7010056</v>
      </c>
      <c r="Q161" s="31">
        <v>27827316</v>
      </c>
      <c r="R161" s="31">
        <v>26800639</v>
      </c>
      <c r="S161" s="31">
        <v>21667586</v>
      </c>
      <c r="T161" s="36">
        <f t="shared" si="38"/>
        <v>0.80847273828060595</v>
      </c>
      <c r="U161" s="36">
        <f t="shared" si="39"/>
        <v>3.5808130491396861E-2</v>
      </c>
    </row>
    <row r="162" spans="1:21" x14ac:dyDescent="0.2">
      <c r="A162" s="17" t="s">
        <v>44</v>
      </c>
      <c r="B162" s="11" t="s">
        <v>295</v>
      </c>
      <c r="C162" s="10" t="s">
        <v>296</v>
      </c>
      <c r="D162" s="31">
        <v>23010001</v>
      </c>
      <c r="E162" s="31">
        <v>24413555</v>
      </c>
      <c r="F162" s="31">
        <v>4475764</v>
      </c>
      <c r="G162" s="36">
        <f t="shared" si="32"/>
        <v>0.19451385508414362</v>
      </c>
      <c r="H162" s="31">
        <v>4858932</v>
      </c>
      <c r="I162" s="36">
        <f t="shared" si="33"/>
        <v>0.21116609251777085</v>
      </c>
      <c r="J162" s="31">
        <v>4441229</v>
      </c>
      <c r="K162" s="36">
        <f t="shared" si="34"/>
        <v>0.18191652137511313</v>
      </c>
      <c r="L162" s="31">
        <v>0</v>
      </c>
      <c r="M162" s="36">
        <f t="shared" si="35"/>
        <v>0</v>
      </c>
      <c r="N162" s="31">
        <f t="shared" si="36"/>
        <v>13775925</v>
      </c>
      <c r="O162" s="36">
        <f t="shared" si="37"/>
        <v>0.56427361766854522</v>
      </c>
      <c r="P162" s="31">
        <v>4167779</v>
      </c>
      <c r="Q162" s="31">
        <v>24546020</v>
      </c>
      <c r="R162" s="31">
        <v>21677130</v>
      </c>
      <c r="S162" s="31">
        <v>13436015</v>
      </c>
      <c r="T162" s="36">
        <f t="shared" si="38"/>
        <v>0.61982444170422935</v>
      </c>
      <c r="U162" s="36">
        <f t="shared" si="39"/>
        <v>6.5610484625024501E-2</v>
      </c>
    </row>
    <row r="163" spans="1:21" ht="16.5" x14ac:dyDescent="0.3">
      <c r="A163" s="18" t="s">
        <v>0</v>
      </c>
      <c r="B163" s="13" t="s">
        <v>297</v>
      </c>
      <c r="C163" s="12" t="s">
        <v>0</v>
      </c>
      <c r="D163" s="32">
        <f>SUM(D158:D162)</f>
        <v>284506303</v>
      </c>
      <c r="E163" s="32">
        <f>SUM(E158:E162)</f>
        <v>295242297</v>
      </c>
      <c r="F163" s="32">
        <f>SUM(F158:F162)</f>
        <v>60025129</v>
      </c>
      <c r="G163" s="37">
        <f t="shared" si="32"/>
        <v>0.21097996201511218</v>
      </c>
      <c r="H163" s="32">
        <f>SUM(H158:H162)</f>
        <v>73807967</v>
      </c>
      <c r="I163" s="37">
        <f t="shared" si="33"/>
        <v>0.25942471650619281</v>
      </c>
      <c r="J163" s="32">
        <f>SUM(J158:J162)</f>
        <v>60002373</v>
      </c>
      <c r="K163" s="37">
        <f t="shared" si="34"/>
        <v>0.20323095169524441</v>
      </c>
      <c r="L163" s="32">
        <f>SUM(L158:L162)</f>
        <v>0</v>
      </c>
      <c r="M163" s="37">
        <f t="shared" si="35"/>
        <v>0</v>
      </c>
      <c r="N163" s="32">
        <f t="shared" si="36"/>
        <v>193835469</v>
      </c>
      <c r="O163" s="37">
        <f t="shared" si="37"/>
        <v>0.65653014818537336</v>
      </c>
      <c r="P163" s="32">
        <f>SUM(P158:P162)</f>
        <v>53623086</v>
      </c>
      <c r="Q163" s="32">
        <f>SUM(Q158:Q162)</f>
        <v>251280215</v>
      </c>
      <c r="R163" s="32">
        <f>SUM(R158:R162)</f>
        <v>251862776</v>
      </c>
      <c r="S163" s="32">
        <f>SUM(S158:S162)</f>
        <v>176920300</v>
      </c>
      <c r="T163" s="37">
        <f t="shared" si="38"/>
        <v>0.70244719291111124</v>
      </c>
      <c r="U163" s="37">
        <f t="shared" si="39"/>
        <v>0.11896530908347946</v>
      </c>
    </row>
    <row r="164" spans="1:21" x14ac:dyDescent="0.2">
      <c r="A164" s="17" t="s">
        <v>29</v>
      </c>
      <c r="B164" s="11" t="s">
        <v>298</v>
      </c>
      <c r="C164" s="10" t="s">
        <v>299</v>
      </c>
      <c r="D164" s="31">
        <v>18950738</v>
      </c>
      <c r="E164" s="31">
        <v>19753569</v>
      </c>
      <c r="F164" s="31">
        <v>6358520</v>
      </c>
      <c r="G164" s="36">
        <f t="shared" si="32"/>
        <v>0.33552888547137322</v>
      </c>
      <c r="H164" s="31">
        <v>4255960</v>
      </c>
      <c r="I164" s="36">
        <f t="shared" si="33"/>
        <v>0.2245801720228521</v>
      </c>
      <c r="J164" s="31">
        <v>3739770</v>
      </c>
      <c r="K164" s="36">
        <f t="shared" si="34"/>
        <v>0.18932123101400056</v>
      </c>
      <c r="L164" s="31">
        <v>0</v>
      </c>
      <c r="M164" s="36">
        <f t="shared" si="35"/>
        <v>0</v>
      </c>
      <c r="N164" s="31">
        <f t="shared" si="36"/>
        <v>14354250</v>
      </c>
      <c r="O164" s="36">
        <f t="shared" si="37"/>
        <v>0.72666615334170748</v>
      </c>
      <c r="P164" s="31">
        <v>3562117</v>
      </c>
      <c r="Q164" s="31">
        <v>18854302</v>
      </c>
      <c r="R164" s="31">
        <v>18097134</v>
      </c>
      <c r="S164" s="31">
        <v>13413423</v>
      </c>
      <c r="T164" s="36">
        <f t="shared" si="38"/>
        <v>0.74119045590312804</v>
      </c>
      <c r="U164" s="36">
        <f t="shared" si="39"/>
        <v>4.9872870542994496E-2</v>
      </c>
    </row>
    <row r="165" spans="1:21" x14ac:dyDescent="0.2">
      <c r="A165" s="17" t="s">
        <v>29</v>
      </c>
      <c r="B165" s="11" t="s">
        <v>300</v>
      </c>
      <c r="C165" s="10" t="s">
        <v>301</v>
      </c>
      <c r="D165" s="31">
        <v>24865794</v>
      </c>
      <c r="E165" s="31">
        <v>25104639</v>
      </c>
      <c r="F165" s="31">
        <v>5222546</v>
      </c>
      <c r="G165" s="36">
        <f t="shared" si="32"/>
        <v>0.21002932783887779</v>
      </c>
      <c r="H165" s="31">
        <v>7048972</v>
      </c>
      <c r="I165" s="36">
        <f t="shared" si="33"/>
        <v>0.28348067228418283</v>
      </c>
      <c r="J165" s="31">
        <v>5237016</v>
      </c>
      <c r="K165" s="36">
        <f t="shared" si="34"/>
        <v>0.20860750078899759</v>
      </c>
      <c r="L165" s="31">
        <v>0</v>
      </c>
      <c r="M165" s="36">
        <f t="shared" si="35"/>
        <v>0</v>
      </c>
      <c r="N165" s="31">
        <f t="shared" si="36"/>
        <v>17508534</v>
      </c>
      <c r="O165" s="36">
        <f t="shared" si="37"/>
        <v>0.697422257296749</v>
      </c>
      <c r="P165" s="31">
        <v>5813113</v>
      </c>
      <c r="Q165" s="31">
        <v>25769218</v>
      </c>
      <c r="R165" s="31">
        <v>27405066</v>
      </c>
      <c r="S165" s="31">
        <v>19657042</v>
      </c>
      <c r="T165" s="36">
        <f t="shared" si="38"/>
        <v>0.71727767413513988</v>
      </c>
      <c r="U165" s="36">
        <f t="shared" si="39"/>
        <v>-9.9103010727642826E-2</v>
      </c>
    </row>
    <row r="166" spans="1:21" x14ac:dyDescent="0.2">
      <c r="A166" s="17" t="s">
        <v>29</v>
      </c>
      <c r="B166" s="11" t="s">
        <v>302</v>
      </c>
      <c r="C166" s="10" t="s">
        <v>303</v>
      </c>
      <c r="D166" s="31">
        <v>50271193</v>
      </c>
      <c r="E166" s="31">
        <v>51058213</v>
      </c>
      <c r="F166" s="31">
        <v>13440243</v>
      </c>
      <c r="G166" s="36">
        <f t="shared" si="32"/>
        <v>0.26735476518331286</v>
      </c>
      <c r="H166" s="31">
        <v>12887137</v>
      </c>
      <c r="I166" s="36">
        <f t="shared" si="33"/>
        <v>0.25635232090075921</v>
      </c>
      <c r="J166" s="31">
        <v>12382371</v>
      </c>
      <c r="K166" s="36">
        <f t="shared" si="34"/>
        <v>0.24251477426364296</v>
      </c>
      <c r="L166" s="31">
        <v>0</v>
      </c>
      <c r="M166" s="36">
        <f t="shared" si="35"/>
        <v>0</v>
      </c>
      <c r="N166" s="31">
        <f t="shared" si="36"/>
        <v>38709751</v>
      </c>
      <c r="O166" s="36">
        <f t="shared" si="37"/>
        <v>0.75814935003698625</v>
      </c>
      <c r="P166" s="31">
        <v>10058376</v>
      </c>
      <c r="Q166" s="31">
        <v>48799724</v>
      </c>
      <c r="R166" s="31">
        <v>52544841</v>
      </c>
      <c r="S166" s="31">
        <v>36214284</v>
      </c>
      <c r="T166" s="36">
        <f t="shared" si="38"/>
        <v>0.68920722397846823</v>
      </c>
      <c r="U166" s="36">
        <f t="shared" si="39"/>
        <v>0.2310507183266961</v>
      </c>
    </row>
    <row r="167" spans="1:21" x14ac:dyDescent="0.2">
      <c r="A167" s="17" t="s">
        <v>29</v>
      </c>
      <c r="B167" s="11" t="s">
        <v>304</v>
      </c>
      <c r="C167" s="10" t="s">
        <v>305</v>
      </c>
      <c r="D167" s="31">
        <v>25880911</v>
      </c>
      <c r="E167" s="31">
        <v>28061911</v>
      </c>
      <c r="F167" s="31">
        <v>3902829</v>
      </c>
      <c r="G167" s="36">
        <f t="shared" si="32"/>
        <v>0.15079952170153516</v>
      </c>
      <c r="H167" s="31">
        <v>746448</v>
      </c>
      <c r="I167" s="36">
        <f t="shared" si="33"/>
        <v>2.8841643170906928E-2</v>
      </c>
      <c r="J167" s="31">
        <v>9875168</v>
      </c>
      <c r="K167" s="36">
        <f t="shared" si="34"/>
        <v>0.35190646852240393</v>
      </c>
      <c r="L167" s="31">
        <v>0</v>
      </c>
      <c r="M167" s="36">
        <f t="shared" si="35"/>
        <v>0</v>
      </c>
      <c r="N167" s="31">
        <f t="shared" si="36"/>
        <v>14524445</v>
      </c>
      <c r="O167" s="36">
        <f t="shared" si="37"/>
        <v>0.51758574104236876</v>
      </c>
      <c r="P167" s="31">
        <v>3159484</v>
      </c>
      <c r="Q167" s="31">
        <v>25103310</v>
      </c>
      <c r="R167" s="31">
        <v>25784717</v>
      </c>
      <c r="S167" s="31">
        <v>16864785</v>
      </c>
      <c r="T167" s="36">
        <f t="shared" si="38"/>
        <v>0.65406127978833351</v>
      </c>
      <c r="U167" s="36">
        <f t="shared" si="39"/>
        <v>2.125563541388404</v>
      </c>
    </row>
    <row r="168" spans="1:21" x14ac:dyDescent="0.2">
      <c r="A168" s="17" t="s">
        <v>44</v>
      </c>
      <c r="B168" s="11" t="s">
        <v>306</v>
      </c>
      <c r="C168" s="10" t="s">
        <v>307</v>
      </c>
      <c r="D168" s="31">
        <v>39877922</v>
      </c>
      <c r="E168" s="31">
        <v>42257336</v>
      </c>
      <c r="F168" s="31">
        <v>9066747</v>
      </c>
      <c r="G168" s="36">
        <f t="shared" si="32"/>
        <v>0.22736257420835518</v>
      </c>
      <c r="H168" s="31">
        <v>8053298</v>
      </c>
      <c r="I168" s="36">
        <f t="shared" si="33"/>
        <v>0.2019487876023229</v>
      </c>
      <c r="J168" s="31">
        <v>6116894</v>
      </c>
      <c r="K168" s="36">
        <f t="shared" si="34"/>
        <v>0.14475342222235685</v>
      </c>
      <c r="L168" s="31">
        <v>0</v>
      </c>
      <c r="M168" s="36">
        <f t="shared" si="35"/>
        <v>0</v>
      </c>
      <c r="N168" s="31">
        <f t="shared" si="36"/>
        <v>23236939</v>
      </c>
      <c r="O168" s="36">
        <f t="shared" si="37"/>
        <v>0.54989124255253574</v>
      </c>
      <c r="P168" s="31">
        <v>7207943</v>
      </c>
      <c r="Q168" s="31">
        <v>33111704</v>
      </c>
      <c r="R168" s="31">
        <v>31323325</v>
      </c>
      <c r="S168" s="31">
        <v>22591239</v>
      </c>
      <c r="T168" s="36">
        <f t="shared" si="38"/>
        <v>0.72122736012220923</v>
      </c>
      <c r="U168" s="36">
        <f t="shared" si="39"/>
        <v>-0.15136759544297174</v>
      </c>
    </row>
    <row r="169" spans="1:21" ht="16.5" x14ac:dyDescent="0.3">
      <c r="A169" s="18" t="s">
        <v>0</v>
      </c>
      <c r="B169" s="13" t="s">
        <v>308</v>
      </c>
      <c r="C169" s="12" t="s">
        <v>0</v>
      </c>
      <c r="D169" s="32">
        <f>SUM(D164:D168)</f>
        <v>159846558</v>
      </c>
      <c r="E169" s="32">
        <f>SUM(E164:E168)</f>
        <v>166235668</v>
      </c>
      <c r="F169" s="32">
        <f>SUM(F164:F168)</f>
        <v>37990885</v>
      </c>
      <c r="G169" s="37">
        <f t="shared" si="32"/>
        <v>0.23767096067217161</v>
      </c>
      <c r="H169" s="32">
        <f>SUM(H164:H168)</f>
        <v>32991815</v>
      </c>
      <c r="I169" s="37">
        <f t="shared" si="33"/>
        <v>0.20639678084278801</v>
      </c>
      <c r="J169" s="32">
        <f>SUM(J164:J168)</f>
        <v>37351219</v>
      </c>
      <c r="K169" s="37">
        <f t="shared" si="34"/>
        <v>0.2246883562918639</v>
      </c>
      <c r="L169" s="32">
        <f>SUM(L164:L168)</f>
        <v>0</v>
      </c>
      <c r="M169" s="37">
        <f t="shared" si="35"/>
        <v>0</v>
      </c>
      <c r="N169" s="32">
        <f t="shared" si="36"/>
        <v>108333919</v>
      </c>
      <c r="O169" s="37">
        <f t="shared" si="37"/>
        <v>0.65168877596112529</v>
      </c>
      <c r="P169" s="32">
        <f>SUM(P164:P168)</f>
        <v>29801033</v>
      </c>
      <c r="Q169" s="32">
        <f>SUM(Q164:Q168)</f>
        <v>151638258</v>
      </c>
      <c r="R169" s="32">
        <f>SUM(R164:R168)</f>
        <v>155155083</v>
      </c>
      <c r="S169" s="32">
        <f>SUM(S164:S168)</f>
        <v>108740773</v>
      </c>
      <c r="T169" s="37">
        <f t="shared" si="38"/>
        <v>0.7008521467517761</v>
      </c>
      <c r="U169" s="37">
        <f t="shared" si="39"/>
        <v>0.25335316396582619</v>
      </c>
    </row>
    <row r="170" spans="1:21" ht="16.5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3674135853</v>
      </c>
      <c r="E170" s="32">
        <f>SUM(E105,E107:E111,E113:E120,E122:E125,E127:E131,E133:E136,E138:E143,E145:E149,E151:E156,E158:E162,E164:E168)</f>
        <v>3806098590</v>
      </c>
      <c r="F170" s="32">
        <f>SUM(F105,F107:F111,F113:F120,F122:F125,F127:F131,F133:F136,F138:F143,F145:F149,F151:F156,F158:F162,F164:F168)</f>
        <v>857026253</v>
      </c>
      <c r="G170" s="37">
        <f t="shared" si="32"/>
        <v>0.23325927164620824</v>
      </c>
      <c r="H170" s="32">
        <f>SUM(H105,H107:H111,H113:H120,H122:H125,H127:H131,H133:H136,H138:H143,H145:H149,H151:H156,H158:H162,H164:H168)</f>
        <v>961104225</v>
      </c>
      <c r="I170" s="37">
        <f t="shared" si="33"/>
        <v>0.26158646915988165</v>
      </c>
      <c r="J170" s="32">
        <f>SUM(J105,J107:J111,J113:J120,J122:J125,J127:J131,J133:J136,J138:J143,J145:J149,J151:J156,J158:J162,J164:J168)</f>
        <v>807481644</v>
      </c>
      <c r="K170" s="37">
        <f t="shared" si="34"/>
        <v>0.21215468409608382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2625612122</v>
      </c>
      <c r="O170" s="37">
        <f t="shared" si="37"/>
        <v>0.68984343413973415</v>
      </c>
      <c r="P170" s="32">
        <f>SUM(P105,P107:P111,P113:P120,P122:P125,P127:P131,P133:P136,P138:P143,P145:P149,P151:P156,P158:P162,P164:P168)</f>
        <v>765983474</v>
      </c>
      <c r="Q170" s="32">
        <f>SUM(Q105,Q107:Q111,Q113:Q120,Q122:Q125,Q127:Q131,Q133:Q136,Q138:Q143,Q145:Q149,Q151:Q156,Q158:Q162,Q164:Q168)</f>
        <v>4773873806</v>
      </c>
      <c r="R170" s="32">
        <f>SUM(R105,R107:R111,R113:R120,R122:R125,R127:R131,R133:R136,R138:R143,R145:R149,R151:R156,R158:R162,R164:R168)</f>
        <v>3304402516</v>
      </c>
      <c r="S170" s="32">
        <f>SUM(S105,S107:S111,S113:S120,S122:S125,S127:S131,S133:S136,S138:S143,S145:S149,S151:S156,S158:S162,S164:S168)</f>
        <v>2696737175</v>
      </c>
      <c r="T170" s="37">
        <f t="shared" si="38"/>
        <v>0.81610432201958771</v>
      </c>
      <c r="U170" s="37">
        <f t="shared" si="39"/>
        <v>5.4176325480358889E-2</v>
      </c>
    </row>
    <row r="171" spans="1:21" ht="14.4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4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x14ac:dyDescent="0.2">
      <c r="A173" s="17" t="s">
        <v>29</v>
      </c>
      <c r="B173" s="11" t="s">
        <v>311</v>
      </c>
      <c r="C173" s="10" t="s">
        <v>312</v>
      </c>
      <c r="D173" s="31">
        <v>48194527</v>
      </c>
      <c r="E173" s="31">
        <v>50164766</v>
      </c>
      <c r="F173" s="31">
        <v>11682640</v>
      </c>
      <c r="G173" s="36">
        <f t="shared" ref="G173:G205" si="40">IF(($D173     =0),0,($F173     /$D173     ))</f>
        <v>0.24240594787868755</v>
      </c>
      <c r="H173" s="31">
        <v>12636440</v>
      </c>
      <c r="I173" s="36">
        <f t="shared" ref="I173:I205" si="41">IF(($D173     =0),0,($H173     /$D173     ))</f>
        <v>0.26219657680217506</v>
      </c>
      <c r="J173" s="31">
        <v>11193550</v>
      </c>
      <c r="K173" s="36">
        <f t="shared" ref="K173:K205" si="42">IF(($E173     =0),0,($J173     /$E173     ))</f>
        <v>0.22313569647668643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35512630</v>
      </c>
      <c r="O173" s="36">
        <f t="shared" ref="O173:O205" si="45">IF(($E173     =0),0,($N173     /$E173     ))</f>
        <v>0.70791977779782722</v>
      </c>
      <c r="P173" s="31">
        <v>7185577</v>
      </c>
      <c r="Q173" s="31">
        <v>41143288</v>
      </c>
      <c r="R173" s="31">
        <v>43901974</v>
      </c>
      <c r="S173" s="31">
        <v>28782928</v>
      </c>
      <c r="T173" s="36">
        <f t="shared" ref="T173:T205" si="46">IF(($R173     =0),0,($S173     /$R173     ))</f>
        <v>0.65561808223019769</v>
      </c>
      <c r="U173" s="36">
        <f t="shared" ref="U173:U205" si="47">IF(($P173     =0),0,(($J173     /$P173     )-1))</f>
        <v>0.55778025898268146</v>
      </c>
    </row>
    <row r="174" spans="1:21" x14ac:dyDescent="0.2">
      <c r="A174" s="17" t="s">
        <v>29</v>
      </c>
      <c r="B174" s="11" t="s">
        <v>313</v>
      </c>
      <c r="C174" s="10" t="s">
        <v>314</v>
      </c>
      <c r="D174" s="31">
        <v>66650913</v>
      </c>
      <c r="E174" s="31">
        <v>71182830</v>
      </c>
      <c r="F174" s="31">
        <v>14951690</v>
      </c>
      <c r="G174" s="36">
        <f t="shared" si="40"/>
        <v>0.22432835991308928</v>
      </c>
      <c r="H174" s="31">
        <v>20634291</v>
      </c>
      <c r="I174" s="36">
        <f t="shared" si="41"/>
        <v>0.30958752207940499</v>
      </c>
      <c r="J174" s="31">
        <v>15310811</v>
      </c>
      <c r="K174" s="36">
        <f t="shared" si="42"/>
        <v>0.21509134997863952</v>
      </c>
      <c r="L174" s="31">
        <v>0</v>
      </c>
      <c r="M174" s="36">
        <f t="shared" si="43"/>
        <v>0</v>
      </c>
      <c r="N174" s="31">
        <f t="shared" si="44"/>
        <v>50896792</v>
      </c>
      <c r="O174" s="36">
        <f t="shared" si="45"/>
        <v>0.71501501134473022</v>
      </c>
      <c r="P174" s="31">
        <v>15479036</v>
      </c>
      <c r="Q174" s="31">
        <v>54983220</v>
      </c>
      <c r="R174" s="31">
        <v>58720784</v>
      </c>
      <c r="S174" s="31">
        <v>46242776</v>
      </c>
      <c r="T174" s="36">
        <f t="shared" si="46"/>
        <v>0.7875027009176172</v>
      </c>
      <c r="U174" s="36">
        <f t="shared" si="47"/>
        <v>-1.0867924850100463E-2</v>
      </c>
    </row>
    <row r="175" spans="1:21" x14ac:dyDescent="0.2">
      <c r="A175" s="17" t="s">
        <v>29</v>
      </c>
      <c r="B175" s="11" t="s">
        <v>315</v>
      </c>
      <c r="C175" s="10" t="s">
        <v>316</v>
      </c>
      <c r="D175" s="31">
        <v>45543018</v>
      </c>
      <c r="E175" s="31">
        <v>45258018</v>
      </c>
      <c r="F175" s="31">
        <v>9860183</v>
      </c>
      <c r="G175" s="36">
        <f t="shared" si="40"/>
        <v>0.21650262615446345</v>
      </c>
      <c r="H175" s="31">
        <v>12282655</v>
      </c>
      <c r="I175" s="36">
        <f t="shared" si="41"/>
        <v>0.26969347968990548</v>
      </c>
      <c r="J175" s="31">
        <v>10165178</v>
      </c>
      <c r="K175" s="36">
        <f t="shared" si="42"/>
        <v>0.22460501915925704</v>
      </c>
      <c r="L175" s="31">
        <v>0</v>
      </c>
      <c r="M175" s="36">
        <f t="shared" si="43"/>
        <v>0</v>
      </c>
      <c r="N175" s="31">
        <f t="shared" si="44"/>
        <v>32308016</v>
      </c>
      <c r="O175" s="36">
        <f t="shared" si="45"/>
        <v>0.71386281210988956</v>
      </c>
      <c r="P175" s="31">
        <v>10104361</v>
      </c>
      <c r="Q175" s="31">
        <v>48182907</v>
      </c>
      <c r="R175" s="31">
        <v>48108507</v>
      </c>
      <c r="S175" s="31">
        <v>30301658</v>
      </c>
      <c r="T175" s="36">
        <f t="shared" si="46"/>
        <v>0.62986070218308787</v>
      </c>
      <c r="U175" s="36">
        <f t="shared" si="47"/>
        <v>6.018886300677595E-3</v>
      </c>
    </row>
    <row r="176" spans="1:21" x14ac:dyDescent="0.2">
      <c r="A176" s="17" t="s">
        <v>29</v>
      </c>
      <c r="B176" s="11" t="s">
        <v>317</v>
      </c>
      <c r="C176" s="10" t="s">
        <v>318</v>
      </c>
      <c r="D176" s="31">
        <v>48925270</v>
      </c>
      <c r="E176" s="31">
        <v>49091686</v>
      </c>
      <c r="F176" s="31">
        <v>9871107</v>
      </c>
      <c r="G176" s="36">
        <f t="shared" si="40"/>
        <v>0.2017588661237843</v>
      </c>
      <c r="H176" s="31">
        <v>10959752</v>
      </c>
      <c r="I176" s="36">
        <f t="shared" si="41"/>
        <v>0.224010046342105</v>
      </c>
      <c r="J176" s="31">
        <v>10608847</v>
      </c>
      <c r="K176" s="36">
        <f t="shared" si="42"/>
        <v>0.21610272256691285</v>
      </c>
      <c r="L176" s="31">
        <v>0</v>
      </c>
      <c r="M176" s="36">
        <f t="shared" si="43"/>
        <v>0</v>
      </c>
      <c r="N176" s="31">
        <f t="shared" si="44"/>
        <v>31439706</v>
      </c>
      <c r="O176" s="36">
        <f t="shared" si="45"/>
        <v>0.64042832018439944</v>
      </c>
      <c r="P176" s="31">
        <v>9091686</v>
      </c>
      <c r="Q176" s="31">
        <v>43953673</v>
      </c>
      <c r="R176" s="31">
        <v>44841938</v>
      </c>
      <c r="S176" s="31">
        <v>28051392</v>
      </c>
      <c r="T176" s="36">
        <f t="shared" si="46"/>
        <v>0.62556154464153624</v>
      </c>
      <c r="U176" s="36">
        <f t="shared" si="47"/>
        <v>0.16687344899504897</v>
      </c>
    </row>
    <row r="177" spans="1:21" x14ac:dyDescent="0.2">
      <c r="A177" s="17" t="s">
        <v>29</v>
      </c>
      <c r="B177" s="11" t="s">
        <v>319</v>
      </c>
      <c r="C177" s="10" t="s">
        <v>320</v>
      </c>
      <c r="D177" s="31">
        <v>49457789</v>
      </c>
      <c r="E177" s="31">
        <v>49232532</v>
      </c>
      <c r="F177" s="31">
        <v>9250078</v>
      </c>
      <c r="G177" s="36">
        <f t="shared" si="40"/>
        <v>0.18702975177479123</v>
      </c>
      <c r="H177" s="31">
        <v>9064513</v>
      </c>
      <c r="I177" s="36">
        <f t="shared" si="41"/>
        <v>0.1832777643982427</v>
      </c>
      <c r="J177" s="31">
        <v>10150970</v>
      </c>
      <c r="K177" s="36">
        <f t="shared" si="42"/>
        <v>0.20618419544215194</v>
      </c>
      <c r="L177" s="31">
        <v>0</v>
      </c>
      <c r="M177" s="36">
        <f t="shared" si="43"/>
        <v>0</v>
      </c>
      <c r="N177" s="31">
        <f t="shared" si="44"/>
        <v>28465561</v>
      </c>
      <c r="O177" s="36">
        <f t="shared" si="45"/>
        <v>0.57818600513985341</v>
      </c>
      <c r="P177" s="31">
        <v>9246022</v>
      </c>
      <c r="Q177" s="31">
        <v>46933067</v>
      </c>
      <c r="R177" s="31">
        <v>46419906</v>
      </c>
      <c r="S177" s="31">
        <v>25971730</v>
      </c>
      <c r="T177" s="36">
        <f t="shared" si="46"/>
        <v>0.55949553193838863</v>
      </c>
      <c r="U177" s="36">
        <f t="shared" si="47"/>
        <v>9.7874307458926557E-2</v>
      </c>
    </row>
    <row r="178" spans="1:21" x14ac:dyDescent="0.2">
      <c r="A178" s="17" t="s">
        <v>44</v>
      </c>
      <c r="B178" s="11" t="s">
        <v>321</v>
      </c>
      <c r="C178" s="10" t="s">
        <v>322</v>
      </c>
      <c r="D178" s="31">
        <v>78043914</v>
      </c>
      <c r="E178" s="31">
        <v>127177914</v>
      </c>
      <c r="F178" s="31">
        <v>33322219</v>
      </c>
      <c r="G178" s="36">
        <f t="shared" si="40"/>
        <v>0.42696755316500401</v>
      </c>
      <c r="H178" s="31">
        <v>37096523</v>
      </c>
      <c r="I178" s="36">
        <f t="shared" si="41"/>
        <v>0.47532883858182717</v>
      </c>
      <c r="J178" s="31">
        <v>40269236</v>
      </c>
      <c r="K178" s="36">
        <f t="shared" si="42"/>
        <v>0.31663702236852226</v>
      </c>
      <c r="L178" s="31">
        <v>0</v>
      </c>
      <c r="M178" s="36">
        <f t="shared" si="43"/>
        <v>0</v>
      </c>
      <c r="N178" s="31">
        <f t="shared" si="44"/>
        <v>110687978</v>
      </c>
      <c r="O178" s="36">
        <f t="shared" si="45"/>
        <v>0.8703396251647908</v>
      </c>
      <c r="P178" s="31">
        <v>36636369</v>
      </c>
      <c r="Q178" s="31">
        <v>97008951</v>
      </c>
      <c r="R178" s="31">
        <v>125537659</v>
      </c>
      <c r="S178" s="31">
        <v>101226089</v>
      </c>
      <c r="T178" s="36">
        <f t="shared" si="46"/>
        <v>0.80634042251815452</v>
      </c>
      <c r="U178" s="36">
        <f t="shared" si="47"/>
        <v>9.9160126921966629E-2</v>
      </c>
    </row>
    <row r="179" spans="1:21" ht="16.5" x14ac:dyDescent="0.3">
      <c r="A179" s="18" t="s">
        <v>0</v>
      </c>
      <c r="B179" s="13" t="s">
        <v>323</v>
      </c>
      <c r="C179" s="12" t="s">
        <v>0</v>
      </c>
      <c r="D179" s="32">
        <f>SUM(D173:D178)</f>
        <v>336815431</v>
      </c>
      <c r="E179" s="32">
        <f>SUM(E173:E178)</f>
        <v>392107746</v>
      </c>
      <c r="F179" s="32">
        <f>SUM(F173:F178)</f>
        <v>88937917</v>
      </c>
      <c r="G179" s="37">
        <f t="shared" si="40"/>
        <v>0.26405535143073655</v>
      </c>
      <c r="H179" s="32">
        <f>SUM(H173:H178)</f>
        <v>102674174</v>
      </c>
      <c r="I179" s="37">
        <f t="shared" si="41"/>
        <v>0.30483809395300537</v>
      </c>
      <c r="J179" s="32">
        <f>SUM(J173:J178)</f>
        <v>97698592</v>
      </c>
      <c r="K179" s="37">
        <f t="shared" si="42"/>
        <v>0.24916261664466072</v>
      </c>
      <c r="L179" s="32">
        <f>SUM(L173:L178)</f>
        <v>0</v>
      </c>
      <c r="M179" s="37">
        <f t="shared" si="43"/>
        <v>0</v>
      </c>
      <c r="N179" s="32">
        <f t="shared" si="44"/>
        <v>289310683</v>
      </c>
      <c r="O179" s="37">
        <f t="shared" si="45"/>
        <v>0.73783465374336166</v>
      </c>
      <c r="P179" s="32">
        <f>SUM(P173:P178)</f>
        <v>87743051</v>
      </c>
      <c r="Q179" s="32">
        <f>SUM(Q173:Q178)</f>
        <v>332205106</v>
      </c>
      <c r="R179" s="32">
        <f>SUM(R173:R178)</f>
        <v>367530768</v>
      </c>
      <c r="S179" s="32">
        <f>SUM(S173:S178)</f>
        <v>260576573</v>
      </c>
      <c r="T179" s="37">
        <f t="shared" si="46"/>
        <v>0.70899254072790985</v>
      </c>
      <c r="U179" s="37">
        <f t="shared" si="47"/>
        <v>0.11346244388059867</v>
      </c>
    </row>
    <row r="180" spans="1:21" x14ac:dyDescent="0.2">
      <c r="A180" s="17" t="s">
        <v>29</v>
      </c>
      <c r="B180" s="11" t="s">
        <v>324</v>
      </c>
      <c r="C180" s="10" t="s">
        <v>325</v>
      </c>
      <c r="D180" s="31">
        <v>87160066</v>
      </c>
      <c r="E180" s="31">
        <v>73142566</v>
      </c>
      <c r="F180" s="31">
        <v>12730319</v>
      </c>
      <c r="G180" s="36">
        <f t="shared" si="40"/>
        <v>0.14605678476654665</v>
      </c>
      <c r="H180" s="31">
        <v>12427509</v>
      </c>
      <c r="I180" s="36">
        <f t="shared" si="41"/>
        <v>0.14258260199114581</v>
      </c>
      <c r="J180" s="31">
        <v>16639883</v>
      </c>
      <c r="K180" s="36">
        <f t="shared" si="42"/>
        <v>0.22749930594450296</v>
      </c>
      <c r="L180" s="31">
        <v>0</v>
      </c>
      <c r="M180" s="36">
        <f t="shared" si="43"/>
        <v>0</v>
      </c>
      <c r="N180" s="31">
        <f t="shared" si="44"/>
        <v>41797711</v>
      </c>
      <c r="O180" s="36">
        <f t="shared" si="45"/>
        <v>0.57145535473830655</v>
      </c>
      <c r="P180" s="31">
        <v>12641795</v>
      </c>
      <c r="Q180" s="31">
        <v>89587044</v>
      </c>
      <c r="R180" s="31">
        <v>94035738</v>
      </c>
      <c r="S180" s="31">
        <v>37265772</v>
      </c>
      <c r="T180" s="36">
        <f t="shared" si="46"/>
        <v>0.39629371548081005</v>
      </c>
      <c r="U180" s="36">
        <f t="shared" si="47"/>
        <v>0.31625951852565248</v>
      </c>
    </row>
    <row r="181" spans="1:21" x14ac:dyDescent="0.2">
      <c r="A181" s="17" t="s">
        <v>29</v>
      </c>
      <c r="B181" s="11" t="s">
        <v>326</v>
      </c>
      <c r="C181" s="10" t="s">
        <v>327</v>
      </c>
      <c r="D181" s="31">
        <v>142150935</v>
      </c>
      <c r="E181" s="31">
        <v>156166185</v>
      </c>
      <c r="F181" s="31">
        <v>19895628</v>
      </c>
      <c r="G181" s="36">
        <f t="shared" si="40"/>
        <v>0.13996128833060437</v>
      </c>
      <c r="H181" s="31">
        <v>26635325</v>
      </c>
      <c r="I181" s="36">
        <f t="shared" si="41"/>
        <v>0.1873735477012515</v>
      </c>
      <c r="J181" s="31">
        <v>51993656</v>
      </c>
      <c r="K181" s="36">
        <f t="shared" si="42"/>
        <v>0.33293799166573734</v>
      </c>
      <c r="L181" s="31">
        <v>0</v>
      </c>
      <c r="M181" s="36">
        <f t="shared" si="43"/>
        <v>0</v>
      </c>
      <c r="N181" s="31">
        <f t="shared" si="44"/>
        <v>98524609</v>
      </c>
      <c r="O181" s="36">
        <f t="shared" si="45"/>
        <v>0.63089592026596542</v>
      </c>
      <c r="P181" s="31">
        <v>26300570</v>
      </c>
      <c r="Q181" s="31">
        <v>141106685</v>
      </c>
      <c r="R181" s="31">
        <v>232086808</v>
      </c>
      <c r="S181" s="31">
        <v>102892000</v>
      </c>
      <c r="T181" s="36">
        <f t="shared" si="46"/>
        <v>0.44333411660347366</v>
      </c>
      <c r="U181" s="36">
        <f t="shared" si="47"/>
        <v>0.97690224964706096</v>
      </c>
    </row>
    <row r="182" spans="1:21" x14ac:dyDescent="0.2">
      <c r="A182" s="17" t="s">
        <v>29</v>
      </c>
      <c r="B182" s="11" t="s">
        <v>328</v>
      </c>
      <c r="C182" s="10" t="s">
        <v>329</v>
      </c>
      <c r="D182" s="31">
        <v>193937099</v>
      </c>
      <c r="E182" s="31">
        <v>189753054</v>
      </c>
      <c r="F182" s="31">
        <v>32664427</v>
      </c>
      <c r="G182" s="36">
        <f t="shared" si="40"/>
        <v>0.16842794477399087</v>
      </c>
      <c r="H182" s="31">
        <v>29696261</v>
      </c>
      <c r="I182" s="36">
        <f t="shared" si="41"/>
        <v>0.15312315773064131</v>
      </c>
      <c r="J182" s="31">
        <v>32730229</v>
      </c>
      <c r="K182" s="36">
        <f t="shared" si="42"/>
        <v>0.1724885492488569</v>
      </c>
      <c r="L182" s="31">
        <v>0</v>
      </c>
      <c r="M182" s="36">
        <f t="shared" si="43"/>
        <v>0</v>
      </c>
      <c r="N182" s="31">
        <f t="shared" si="44"/>
        <v>95090917</v>
      </c>
      <c r="O182" s="36">
        <f t="shared" si="45"/>
        <v>0.50112983688789536</v>
      </c>
      <c r="P182" s="31">
        <v>24095970</v>
      </c>
      <c r="Q182" s="31">
        <v>107039015</v>
      </c>
      <c r="R182" s="31">
        <v>108440947</v>
      </c>
      <c r="S182" s="31">
        <v>74493022</v>
      </c>
      <c r="T182" s="36">
        <f t="shared" si="46"/>
        <v>0.68694551330319897</v>
      </c>
      <c r="U182" s="36">
        <f t="shared" si="47"/>
        <v>0.35832792786511614</v>
      </c>
    </row>
    <row r="183" spans="1:21" x14ac:dyDescent="0.2">
      <c r="A183" s="17" t="s">
        <v>29</v>
      </c>
      <c r="B183" s="11" t="s">
        <v>330</v>
      </c>
      <c r="C183" s="10" t="s">
        <v>331</v>
      </c>
      <c r="D183" s="31">
        <v>53668128</v>
      </c>
      <c r="E183" s="31">
        <v>50345414</v>
      </c>
      <c r="F183" s="31">
        <v>12471525</v>
      </c>
      <c r="G183" s="36">
        <f t="shared" si="40"/>
        <v>0.23238233686854143</v>
      </c>
      <c r="H183" s="31">
        <v>10870364</v>
      </c>
      <c r="I183" s="36">
        <f t="shared" si="41"/>
        <v>0.20254785111938317</v>
      </c>
      <c r="J183" s="31">
        <v>12099374</v>
      </c>
      <c r="K183" s="36">
        <f t="shared" si="42"/>
        <v>0.24032723218841739</v>
      </c>
      <c r="L183" s="31">
        <v>0</v>
      </c>
      <c r="M183" s="36">
        <f t="shared" si="43"/>
        <v>0</v>
      </c>
      <c r="N183" s="31">
        <f t="shared" si="44"/>
        <v>35441263</v>
      </c>
      <c r="O183" s="36">
        <f t="shared" si="45"/>
        <v>0.70396209275387034</v>
      </c>
      <c r="P183" s="31">
        <v>11886439</v>
      </c>
      <c r="Q183" s="31">
        <v>49254682</v>
      </c>
      <c r="R183" s="31">
        <v>50189447</v>
      </c>
      <c r="S183" s="31">
        <v>34920844</v>
      </c>
      <c r="T183" s="36">
        <f t="shared" si="46"/>
        <v>0.69578060901926253</v>
      </c>
      <c r="U183" s="36">
        <f t="shared" si="47"/>
        <v>1.7914112039779218E-2</v>
      </c>
    </row>
    <row r="184" spans="1:21" x14ac:dyDescent="0.2">
      <c r="A184" s="17" t="s">
        <v>44</v>
      </c>
      <c r="B184" s="11" t="s">
        <v>332</v>
      </c>
      <c r="C184" s="10" t="s">
        <v>333</v>
      </c>
      <c r="D184" s="31">
        <v>143232231</v>
      </c>
      <c r="E184" s="31">
        <v>139669303</v>
      </c>
      <c r="F184" s="31">
        <v>34046639</v>
      </c>
      <c r="G184" s="36">
        <f t="shared" si="40"/>
        <v>0.2377023576488172</v>
      </c>
      <c r="H184" s="31">
        <v>31673818</v>
      </c>
      <c r="I184" s="36">
        <f t="shared" si="41"/>
        <v>0.22113610727741859</v>
      </c>
      <c r="J184" s="31">
        <v>31797975</v>
      </c>
      <c r="K184" s="36">
        <f t="shared" si="42"/>
        <v>0.22766616799111541</v>
      </c>
      <c r="L184" s="31">
        <v>0</v>
      </c>
      <c r="M184" s="36">
        <f t="shared" si="43"/>
        <v>0</v>
      </c>
      <c r="N184" s="31">
        <f t="shared" si="44"/>
        <v>97518432</v>
      </c>
      <c r="O184" s="36">
        <f t="shared" si="45"/>
        <v>0.69820948415558426</v>
      </c>
      <c r="P184" s="31">
        <v>26065099</v>
      </c>
      <c r="Q184" s="31">
        <v>136893715</v>
      </c>
      <c r="R184" s="31">
        <v>139849720</v>
      </c>
      <c r="S184" s="31">
        <v>79214645</v>
      </c>
      <c r="T184" s="36">
        <f t="shared" si="46"/>
        <v>0.56642691168777459</v>
      </c>
      <c r="U184" s="36">
        <f t="shared" si="47"/>
        <v>0.21994453195823271</v>
      </c>
    </row>
    <row r="185" spans="1:21" ht="16.5" x14ac:dyDescent="0.3">
      <c r="A185" s="18" t="s">
        <v>0</v>
      </c>
      <c r="B185" s="13" t="s">
        <v>334</v>
      </c>
      <c r="C185" s="12" t="s">
        <v>0</v>
      </c>
      <c r="D185" s="32">
        <f>SUM(D180:D184)</f>
        <v>620148459</v>
      </c>
      <c r="E185" s="32">
        <f>SUM(E180:E184)</f>
        <v>609076522</v>
      </c>
      <c r="F185" s="32">
        <f>SUM(F180:F184)</f>
        <v>111808538</v>
      </c>
      <c r="G185" s="37">
        <f t="shared" si="40"/>
        <v>0.18029318041085385</v>
      </c>
      <c r="H185" s="32">
        <f>SUM(H180:H184)</f>
        <v>111303277</v>
      </c>
      <c r="I185" s="37">
        <f t="shared" si="41"/>
        <v>0.17947843840405317</v>
      </c>
      <c r="J185" s="32">
        <f>SUM(J180:J184)</f>
        <v>145261117</v>
      </c>
      <c r="K185" s="37">
        <f t="shared" si="42"/>
        <v>0.23849403441625353</v>
      </c>
      <c r="L185" s="32">
        <f>SUM(L180:L184)</f>
        <v>0</v>
      </c>
      <c r="M185" s="37">
        <f t="shared" si="43"/>
        <v>0</v>
      </c>
      <c r="N185" s="32">
        <f t="shared" si="44"/>
        <v>368372932</v>
      </c>
      <c r="O185" s="37">
        <f t="shared" si="45"/>
        <v>0.60480566676644942</v>
      </c>
      <c r="P185" s="32">
        <f>SUM(P180:P184)</f>
        <v>100989873</v>
      </c>
      <c r="Q185" s="32">
        <f>SUM(Q180:Q184)</f>
        <v>523881141</v>
      </c>
      <c r="R185" s="32">
        <f>SUM(R180:R184)</f>
        <v>624602660</v>
      </c>
      <c r="S185" s="32">
        <f>SUM(S180:S184)</f>
        <v>328786283</v>
      </c>
      <c r="T185" s="37">
        <f t="shared" si="46"/>
        <v>0.52639270380308656</v>
      </c>
      <c r="U185" s="37">
        <f t="shared" si="47"/>
        <v>0.43837310301400212</v>
      </c>
    </row>
    <row r="186" spans="1:21" x14ac:dyDescent="0.2">
      <c r="A186" s="17" t="s">
        <v>29</v>
      </c>
      <c r="B186" s="11" t="s">
        <v>335</v>
      </c>
      <c r="C186" s="10" t="s">
        <v>336</v>
      </c>
      <c r="D186" s="31">
        <v>75200202</v>
      </c>
      <c r="E186" s="31">
        <v>74027202</v>
      </c>
      <c r="F186" s="31">
        <v>16403775</v>
      </c>
      <c r="G186" s="36">
        <f t="shared" si="40"/>
        <v>0.21813471990407685</v>
      </c>
      <c r="H186" s="31">
        <v>15501644</v>
      </c>
      <c r="I186" s="36">
        <f t="shared" si="41"/>
        <v>0.20613832925608364</v>
      </c>
      <c r="J186" s="31">
        <v>25572614</v>
      </c>
      <c r="K186" s="36">
        <f t="shared" si="42"/>
        <v>0.34544887972396959</v>
      </c>
      <c r="L186" s="31">
        <v>0</v>
      </c>
      <c r="M186" s="36">
        <f t="shared" si="43"/>
        <v>0</v>
      </c>
      <c r="N186" s="31">
        <f t="shared" si="44"/>
        <v>57478033</v>
      </c>
      <c r="O186" s="36">
        <f t="shared" si="45"/>
        <v>0.77644475877934704</v>
      </c>
      <c r="P186" s="31">
        <v>16995208</v>
      </c>
      <c r="Q186" s="31">
        <v>66909100</v>
      </c>
      <c r="R186" s="31">
        <v>67839100</v>
      </c>
      <c r="S186" s="31">
        <v>55263703</v>
      </c>
      <c r="T186" s="36">
        <f t="shared" si="46"/>
        <v>0.81462907084557434</v>
      </c>
      <c r="U186" s="36">
        <f t="shared" si="47"/>
        <v>0.50469555888930584</v>
      </c>
    </row>
    <row r="187" spans="1:21" x14ac:dyDescent="0.2">
      <c r="A187" s="17" t="s">
        <v>29</v>
      </c>
      <c r="B187" s="11" t="s">
        <v>337</v>
      </c>
      <c r="C187" s="10" t="s">
        <v>338</v>
      </c>
      <c r="D187" s="31">
        <v>41558753</v>
      </c>
      <c r="E187" s="31">
        <v>39264880</v>
      </c>
      <c r="F187" s="31">
        <v>8803202</v>
      </c>
      <c r="G187" s="36">
        <f t="shared" si="40"/>
        <v>0.21182546069175848</v>
      </c>
      <c r="H187" s="31">
        <v>8891577</v>
      </c>
      <c r="I187" s="36">
        <f t="shared" si="41"/>
        <v>0.21395196819307835</v>
      </c>
      <c r="J187" s="31">
        <v>8263272</v>
      </c>
      <c r="K187" s="36">
        <f t="shared" si="42"/>
        <v>0.21044943980473135</v>
      </c>
      <c r="L187" s="31">
        <v>0</v>
      </c>
      <c r="M187" s="36">
        <f t="shared" si="43"/>
        <v>0</v>
      </c>
      <c r="N187" s="31">
        <f t="shared" si="44"/>
        <v>25958051</v>
      </c>
      <c r="O187" s="36">
        <f t="shared" si="45"/>
        <v>0.66110098897538971</v>
      </c>
      <c r="P187" s="31">
        <v>8653434</v>
      </c>
      <c r="Q187" s="31">
        <v>34755552</v>
      </c>
      <c r="R187" s="31">
        <v>35271053</v>
      </c>
      <c r="S187" s="31">
        <v>25094499</v>
      </c>
      <c r="T187" s="36">
        <f t="shared" si="46"/>
        <v>0.71147575321893564</v>
      </c>
      <c r="U187" s="36">
        <f t="shared" si="47"/>
        <v>-4.5087534035621046E-2</v>
      </c>
    </row>
    <row r="188" spans="1:21" x14ac:dyDescent="0.2">
      <c r="A188" s="17" t="s">
        <v>29</v>
      </c>
      <c r="B188" s="11" t="s">
        <v>339</v>
      </c>
      <c r="C188" s="10" t="s">
        <v>340</v>
      </c>
      <c r="D188" s="31">
        <v>147320500</v>
      </c>
      <c r="E188" s="31">
        <v>258071499</v>
      </c>
      <c r="F188" s="31">
        <v>65904186</v>
      </c>
      <c r="G188" s="36">
        <f t="shared" si="40"/>
        <v>0.44735244585784056</v>
      </c>
      <c r="H188" s="31">
        <v>58888209</v>
      </c>
      <c r="I188" s="36">
        <f t="shared" si="41"/>
        <v>0.39972854422839998</v>
      </c>
      <c r="J188" s="31">
        <v>41981002</v>
      </c>
      <c r="K188" s="36">
        <f t="shared" si="42"/>
        <v>0.16267198106986622</v>
      </c>
      <c r="L188" s="31">
        <v>0</v>
      </c>
      <c r="M188" s="36">
        <f t="shared" si="43"/>
        <v>0</v>
      </c>
      <c r="N188" s="31">
        <f t="shared" si="44"/>
        <v>166773397</v>
      </c>
      <c r="O188" s="36">
        <f t="shared" si="45"/>
        <v>0.64622942729526289</v>
      </c>
      <c r="P188" s="31">
        <v>119333725</v>
      </c>
      <c r="Q188" s="31">
        <v>405629711</v>
      </c>
      <c r="R188" s="31">
        <v>385476163</v>
      </c>
      <c r="S188" s="31">
        <v>184021789</v>
      </c>
      <c r="T188" s="36">
        <f t="shared" si="46"/>
        <v>0.47738824514552408</v>
      </c>
      <c r="U188" s="36">
        <f t="shared" si="47"/>
        <v>-0.64820504848901683</v>
      </c>
    </row>
    <row r="189" spans="1:21" x14ac:dyDescent="0.2">
      <c r="A189" s="17" t="s">
        <v>29</v>
      </c>
      <c r="B189" s="11" t="s">
        <v>341</v>
      </c>
      <c r="C189" s="10" t="s">
        <v>342</v>
      </c>
      <c r="D189" s="31">
        <v>42334386</v>
      </c>
      <c r="E189" s="31">
        <v>42410164</v>
      </c>
      <c r="F189" s="31">
        <v>7844642</v>
      </c>
      <c r="G189" s="36">
        <f t="shared" si="40"/>
        <v>0.18530189619379386</v>
      </c>
      <c r="H189" s="31">
        <v>8619273</v>
      </c>
      <c r="I189" s="36">
        <f t="shared" si="41"/>
        <v>0.20359981127398422</v>
      </c>
      <c r="J189" s="31">
        <v>7850163</v>
      </c>
      <c r="K189" s="36">
        <f t="shared" si="42"/>
        <v>0.18510098192499327</v>
      </c>
      <c r="L189" s="31">
        <v>0</v>
      </c>
      <c r="M189" s="36">
        <f t="shared" si="43"/>
        <v>0</v>
      </c>
      <c r="N189" s="31">
        <f t="shared" si="44"/>
        <v>24314078</v>
      </c>
      <c r="O189" s="36">
        <f t="shared" si="45"/>
        <v>0.57330780423296646</v>
      </c>
      <c r="P189" s="31">
        <v>8156591</v>
      </c>
      <c r="Q189" s="31">
        <v>36616655</v>
      </c>
      <c r="R189" s="31">
        <v>37931001</v>
      </c>
      <c r="S189" s="31">
        <v>23529313</v>
      </c>
      <c r="T189" s="36">
        <f t="shared" si="46"/>
        <v>0.62031879939050383</v>
      </c>
      <c r="U189" s="36">
        <f t="shared" si="47"/>
        <v>-3.7568145809934617E-2</v>
      </c>
    </row>
    <row r="190" spans="1:21" x14ac:dyDescent="0.2">
      <c r="A190" s="17" t="s">
        <v>44</v>
      </c>
      <c r="B190" s="11" t="s">
        <v>343</v>
      </c>
      <c r="C190" s="10" t="s">
        <v>344</v>
      </c>
      <c r="D190" s="31">
        <v>62592000</v>
      </c>
      <c r="E190" s="31">
        <v>60186000</v>
      </c>
      <c r="F190" s="31">
        <v>11945059</v>
      </c>
      <c r="G190" s="36">
        <f t="shared" si="40"/>
        <v>0.19084002747955009</v>
      </c>
      <c r="H190" s="31">
        <v>13553880</v>
      </c>
      <c r="I190" s="36">
        <f t="shared" si="41"/>
        <v>0.21654332822085889</v>
      </c>
      <c r="J190" s="31">
        <v>11627762</v>
      </c>
      <c r="K190" s="36">
        <f t="shared" si="42"/>
        <v>0.19319712225434488</v>
      </c>
      <c r="L190" s="31">
        <v>0</v>
      </c>
      <c r="M190" s="36">
        <f t="shared" si="43"/>
        <v>0</v>
      </c>
      <c r="N190" s="31">
        <f t="shared" si="44"/>
        <v>37126701</v>
      </c>
      <c r="O190" s="36">
        <f t="shared" si="45"/>
        <v>0.61686606519788656</v>
      </c>
      <c r="P190" s="31">
        <v>12403141</v>
      </c>
      <c r="Q190" s="31">
        <v>58535000</v>
      </c>
      <c r="R190" s="31">
        <v>58526000</v>
      </c>
      <c r="S190" s="31">
        <v>37823471</v>
      </c>
      <c r="T190" s="36">
        <f t="shared" si="46"/>
        <v>0.64626782968253427</v>
      </c>
      <c r="U190" s="36">
        <f t="shared" si="47"/>
        <v>-6.2514729131919133E-2</v>
      </c>
    </row>
    <row r="191" spans="1:21" ht="16.5" x14ac:dyDescent="0.3">
      <c r="A191" s="18" t="s">
        <v>0</v>
      </c>
      <c r="B191" s="13" t="s">
        <v>345</v>
      </c>
      <c r="C191" s="12" t="s">
        <v>0</v>
      </c>
      <c r="D191" s="32">
        <f>SUM(D186:D190)</f>
        <v>369005841</v>
      </c>
      <c r="E191" s="32">
        <f>SUM(E186:E190)</f>
        <v>473959745</v>
      </c>
      <c r="F191" s="32">
        <f>SUM(F186:F190)</f>
        <v>110900864</v>
      </c>
      <c r="G191" s="37">
        <f t="shared" si="40"/>
        <v>0.30053958956167309</v>
      </c>
      <c r="H191" s="32">
        <f>SUM(H186:H190)</f>
        <v>105454583</v>
      </c>
      <c r="I191" s="37">
        <f t="shared" si="41"/>
        <v>0.28578025408546309</v>
      </c>
      <c r="J191" s="32">
        <f>SUM(J186:J190)</f>
        <v>95294813</v>
      </c>
      <c r="K191" s="37">
        <f t="shared" si="42"/>
        <v>0.2010609846201179</v>
      </c>
      <c r="L191" s="32">
        <f>SUM(L186:L190)</f>
        <v>0</v>
      </c>
      <c r="M191" s="37">
        <f t="shared" si="43"/>
        <v>0</v>
      </c>
      <c r="N191" s="32">
        <f t="shared" si="44"/>
        <v>311650260</v>
      </c>
      <c r="O191" s="37">
        <f t="shared" si="45"/>
        <v>0.65754584284367867</v>
      </c>
      <c r="P191" s="32">
        <f>SUM(P186:P190)</f>
        <v>165542099</v>
      </c>
      <c r="Q191" s="32">
        <f>SUM(Q186:Q190)</f>
        <v>602446018</v>
      </c>
      <c r="R191" s="32">
        <f>SUM(R186:R190)</f>
        <v>585043317</v>
      </c>
      <c r="S191" s="32">
        <f>SUM(S186:S190)</f>
        <v>325732775</v>
      </c>
      <c r="T191" s="37">
        <f t="shared" si="46"/>
        <v>0.55676693594296711</v>
      </c>
      <c r="U191" s="37">
        <f t="shared" si="47"/>
        <v>-0.42434695720512761</v>
      </c>
    </row>
    <row r="192" spans="1:21" x14ac:dyDescent="0.2">
      <c r="A192" s="17" t="s">
        <v>29</v>
      </c>
      <c r="B192" s="11" t="s">
        <v>346</v>
      </c>
      <c r="C192" s="10" t="s">
        <v>347</v>
      </c>
      <c r="D192" s="31">
        <v>37033002</v>
      </c>
      <c r="E192" s="31">
        <v>34898280</v>
      </c>
      <c r="F192" s="31">
        <v>4568178</v>
      </c>
      <c r="G192" s="36">
        <f t="shared" si="40"/>
        <v>0.12335424495157049</v>
      </c>
      <c r="H192" s="31">
        <v>-32246740</v>
      </c>
      <c r="I192" s="36">
        <f t="shared" si="41"/>
        <v>-0.8707568454752872</v>
      </c>
      <c r="J192" s="31">
        <v>38587435</v>
      </c>
      <c r="K192" s="36">
        <f t="shared" si="42"/>
        <v>1.105711656849564</v>
      </c>
      <c r="L192" s="31">
        <v>0</v>
      </c>
      <c r="M192" s="36">
        <f t="shared" si="43"/>
        <v>0</v>
      </c>
      <c r="N192" s="31">
        <f t="shared" si="44"/>
        <v>10908873</v>
      </c>
      <c r="O192" s="36">
        <f t="shared" si="45"/>
        <v>0.3125905632025418</v>
      </c>
      <c r="P192" s="31">
        <v>3303122</v>
      </c>
      <c r="Q192" s="31">
        <v>27760951</v>
      </c>
      <c r="R192" s="31">
        <v>29769219</v>
      </c>
      <c r="S192" s="31">
        <v>15874723</v>
      </c>
      <c r="T192" s="36">
        <f t="shared" si="46"/>
        <v>0.53325963976414703</v>
      </c>
      <c r="U192" s="36">
        <f t="shared" si="47"/>
        <v>10.68211013701583</v>
      </c>
    </row>
    <row r="193" spans="1:21" x14ac:dyDescent="0.2">
      <c r="A193" s="17" t="s">
        <v>29</v>
      </c>
      <c r="B193" s="11" t="s">
        <v>348</v>
      </c>
      <c r="C193" s="10" t="s">
        <v>349</v>
      </c>
      <c r="D193" s="31">
        <v>81624921</v>
      </c>
      <c r="E193" s="31">
        <v>86918766</v>
      </c>
      <c r="F193" s="31">
        <v>13735999</v>
      </c>
      <c r="G193" s="36">
        <f t="shared" si="40"/>
        <v>0.16828192703549447</v>
      </c>
      <c r="H193" s="31">
        <v>11110388</v>
      </c>
      <c r="I193" s="36">
        <f t="shared" si="41"/>
        <v>0.13611514552032461</v>
      </c>
      <c r="J193" s="31">
        <v>9716422</v>
      </c>
      <c r="K193" s="36">
        <f t="shared" si="42"/>
        <v>0.11178739007868566</v>
      </c>
      <c r="L193" s="31">
        <v>0</v>
      </c>
      <c r="M193" s="36">
        <f t="shared" si="43"/>
        <v>0</v>
      </c>
      <c r="N193" s="31">
        <f t="shared" si="44"/>
        <v>34562809</v>
      </c>
      <c r="O193" s="36">
        <f t="shared" si="45"/>
        <v>0.39764495736168182</v>
      </c>
      <c r="P193" s="31">
        <v>-9744917</v>
      </c>
      <c r="Q193" s="31">
        <v>97071356</v>
      </c>
      <c r="R193" s="31">
        <v>79527362</v>
      </c>
      <c r="S193" s="31">
        <v>69325322</v>
      </c>
      <c r="T193" s="36">
        <f t="shared" si="46"/>
        <v>0.87171660490888658</v>
      </c>
      <c r="U193" s="36">
        <f t="shared" si="47"/>
        <v>-1.9970759114726171</v>
      </c>
    </row>
    <row r="194" spans="1:21" x14ac:dyDescent="0.2">
      <c r="A194" s="17" t="s">
        <v>29</v>
      </c>
      <c r="B194" s="11" t="s">
        <v>350</v>
      </c>
      <c r="C194" s="10" t="s">
        <v>351</v>
      </c>
      <c r="D194" s="31">
        <v>30498279</v>
      </c>
      <c r="E194" s="31">
        <v>31960462</v>
      </c>
      <c r="F194" s="31">
        <v>5612576</v>
      </c>
      <c r="G194" s="36">
        <f t="shared" si="40"/>
        <v>0.18402926932368871</v>
      </c>
      <c r="H194" s="31">
        <v>7233627</v>
      </c>
      <c r="I194" s="36">
        <f t="shared" si="41"/>
        <v>0.23718148161737257</v>
      </c>
      <c r="J194" s="31">
        <v>5354097</v>
      </c>
      <c r="K194" s="36">
        <f t="shared" si="42"/>
        <v>0.16752251578841382</v>
      </c>
      <c r="L194" s="31">
        <v>0</v>
      </c>
      <c r="M194" s="36">
        <f t="shared" si="43"/>
        <v>0</v>
      </c>
      <c r="N194" s="31">
        <f t="shared" si="44"/>
        <v>18200300</v>
      </c>
      <c r="O194" s="36">
        <f t="shared" si="45"/>
        <v>0.56946298210582813</v>
      </c>
      <c r="P194" s="31">
        <v>2963850</v>
      </c>
      <c r="Q194" s="31">
        <v>25040232</v>
      </c>
      <c r="R194" s="31">
        <v>27371651</v>
      </c>
      <c r="S194" s="31">
        <v>13781400</v>
      </c>
      <c r="T194" s="36">
        <f t="shared" si="46"/>
        <v>0.50349173310736717</v>
      </c>
      <c r="U194" s="36">
        <f t="shared" si="47"/>
        <v>0.80646692646388995</v>
      </c>
    </row>
    <row r="195" spans="1:21" x14ac:dyDescent="0.2">
      <c r="A195" s="17" t="s">
        <v>29</v>
      </c>
      <c r="B195" s="11" t="s">
        <v>352</v>
      </c>
      <c r="C195" s="10" t="s">
        <v>353</v>
      </c>
      <c r="D195" s="31">
        <v>271846217</v>
      </c>
      <c r="E195" s="31">
        <v>272650033</v>
      </c>
      <c r="F195" s="31">
        <v>137423340</v>
      </c>
      <c r="G195" s="36">
        <f t="shared" si="40"/>
        <v>0.50551867712766441</v>
      </c>
      <c r="H195" s="31">
        <v>29938524</v>
      </c>
      <c r="I195" s="36">
        <f t="shared" si="41"/>
        <v>0.11013036830304687</v>
      </c>
      <c r="J195" s="31">
        <v>19278999</v>
      </c>
      <c r="K195" s="36">
        <f t="shared" si="42"/>
        <v>7.0709688855970176E-2</v>
      </c>
      <c r="L195" s="31">
        <v>0</v>
      </c>
      <c r="M195" s="36">
        <f t="shared" si="43"/>
        <v>0</v>
      </c>
      <c r="N195" s="31">
        <f t="shared" si="44"/>
        <v>186640863</v>
      </c>
      <c r="O195" s="36">
        <f t="shared" si="45"/>
        <v>0.68454370221917415</v>
      </c>
      <c r="P195" s="31">
        <v>11613741</v>
      </c>
      <c r="Q195" s="31">
        <v>205134439</v>
      </c>
      <c r="R195" s="31">
        <v>184238496</v>
      </c>
      <c r="S195" s="31">
        <v>49318184</v>
      </c>
      <c r="T195" s="36">
        <f t="shared" si="46"/>
        <v>0.26768664025568251</v>
      </c>
      <c r="U195" s="36">
        <f t="shared" si="47"/>
        <v>0.6600162686596851</v>
      </c>
    </row>
    <row r="196" spans="1:21" x14ac:dyDescent="0.2">
      <c r="A196" s="17" t="s">
        <v>29</v>
      </c>
      <c r="B196" s="11" t="s">
        <v>354</v>
      </c>
      <c r="C196" s="10" t="s">
        <v>355</v>
      </c>
      <c r="D196" s="31">
        <v>32762165</v>
      </c>
      <c r="E196" s="31">
        <v>44961129</v>
      </c>
      <c r="F196" s="31">
        <v>6515707</v>
      </c>
      <c r="G196" s="36">
        <f t="shared" si="40"/>
        <v>0.19887901181133785</v>
      </c>
      <c r="H196" s="31">
        <v>9232043</v>
      </c>
      <c r="I196" s="36">
        <f t="shared" si="41"/>
        <v>0.28178977182979209</v>
      </c>
      <c r="J196" s="31">
        <v>5595200</v>
      </c>
      <c r="K196" s="36">
        <f t="shared" si="42"/>
        <v>0.12444527360511788</v>
      </c>
      <c r="L196" s="31">
        <v>0</v>
      </c>
      <c r="M196" s="36">
        <f t="shared" si="43"/>
        <v>0</v>
      </c>
      <c r="N196" s="31">
        <f t="shared" si="44"/>
        <v>21342950</v>
      </c>
      <c r="O196" s="36">
        <f t="shared" si="45"/>
        <v>0.47469782175621078</v>
      </c>
      <c r="P196" s="31">
        <v>3492242</v>
      </c>
      <c r="Q196" s="31">
        <v>36936246</v>
      </c>
      <c r="R196" s="31">
        <v>36836246</v>
      </c>
      <c r="S196" s="31">
        <v>14330044</v>
      </c>
      <c r="T196" s="36">
        <f t="shared" si="46"/>
        <v>0.38902020580490204</v>
      </c>
      <c r="U196" s="36">
        <f t="shared" si="47"/>
        <v>0.60217991765748202</v>
      </c>
    </row>
    <row r="197" spans="1:21" x14ac:dyDescent="0.2">
      <c r="A197" s="17" t="s">
        <v>44</v>
      </c>
      <c r="B197" s="11" t="s">
        <v>356</v>
      </c>
      <c r="C197" s="10" t="s">
        <v>357</v>
      </c>
      <c r="D197" s="31">
        <v>39396484</v>
      </c>
      <c r="E197" s="31">
        <v>41310036</v>
      </c>
      <c r="F197" s="31">
        <v>9252862</v>
      </c>
      <c r="G197" s="36">
        <f t="shared" si="40"/>
        <v>0.23486517223212103</v>
      </c>
      <c r="H197" s="31">
        <v>9447640</v>
      </c>
      <c r="I197" s="36">
        <f t="shared" si="41"/>
        <v>0.2398092174926067</v>
      </c>
      <c r="J197" s="31">
        <v>9256915</v>
      </c>
      <c r="K197" s="36">
        <f t="shared" si="42"/>
        <v>0.22408392478767145</v>
      </c>
      <c r="L197" s="31">
        <v>0</v>
      </c>
      <c r="M197" s="36">
        <f t="shared" si="43"/>
        <v>0</v>
      </c>
      <c r="N197" s="31">
        <f t="shared" si="44"/>
        <v>27957417</v>
      </c>
      <c r="O197" s="36">
        <f t="shared" si="45"/>
        <v>0.67677057943014141</v>
      </c>
      <c r="P197" s="31">
        <v>8775138</v>
      </c>
      <c r="Q197" s="31">
        <v>36867615</v>
      </c>
      <c r="R197" s="31">
        <v>37385703</v>
      </c>
      <c r="S197" s="31">
        <v>25733505</v>
      </c>
      <c r="T197" s="36">
        <f t="shared" si="46"/>
        <v>0.68832475879883814</v>
      </c>
      <c r="U197" s="36">
        <f t="shared" si="47"/>
        <v>5.4902498399455268E-2</v>
      </c>
    </row>
    <row r="198" spans="1:21" ht="16.5" x14ac:dyDescent="0.3">
      <c r="A198" s="18" t="s">
        <v>0</v>
      </c>
      <c r="B198" s="13" t="s">
        <v>358</v>
      </c>
      <c r="C198" s="12" t="s">
        <v>0</v>
      </c>
      <c r="D198" s="32">
        <f>SUM(D192:D197)</f>
        <v>493161068</v>
      </c>
      <c r="E198" s="32">
        <f>SUM(E192:E197)</f>
        <v>512698706</v>
      </c>
      <c r="F198" s="32">
        <f>SUM(F192:F197)</f>
        <v>177108662</v>
      </c>
      <c r="G198" s="37">
        <f t="shared" si="40"/>
        <v>0.35912944774464639</v>
      </c>
      <c r="H198" s="32">
        <f>SUM(H192:H197)</f>
        <v>34715482</v>
      </c>
      <c r="I198" s="37">
        <f t="shared" si="41"/>
        <v>7.0393800834254019E-2</v>
      </c>
      <c r="J198" s="32">
        <f>SUM(J192:J197)</f>
        <v>87789068</v>
      </c>
      <c r="K198" s="37">
        <f t="shared" si="42"/>
        <v>0.17122935356111471</v>
      </c>
      <c r="L198" s="32">
        <f>SUM(L192:L197)</f>
        <v>0</v>
      </c>
      <c r="M198" s="37">
        <f t="shared" si="43"/>
        <v>0</v>
      </c>
      <c r="N198" s="32">
        <f t="shared" si="44"/>
        <v>299613212</v>
      </c>
      <c r="O198" s="37">
        <f t="shared" si="45"/>
        <v>0.58438456835114383</v>
      </c>
      <c r="P198" s="32">
        <f>SUM(P192:P197)</f>
        <v>20403176</v>
      </c>
      <c r="Q198" s="32">
        <f>SUM(Q192:Q197)</f>
        <v>428810839</v>
      </c>
      <c r="R198" s="32">
        <f>SUM(R192:R197)</f>
        <v>395128677</v>
      </c>
      <c r="S198" s="32">
        <f>SUM(S192:S197)</f>
        <v>188363178</v>
      </c>
      <c r="T198" s="37">
        <f t="shared" si="46"/>
        <v>0.47671350869833223</v>
      </c>
      <c r="U198" s="37">
        <f t="shared" si="47"/>
        <v>3.3027158124793905</v>
      </c>
    </row>
    <row r="199" spans="1:21" x14ac:dyDescent="0.2">
      <c r="A199" s="17" t="s">
        <v>29</v>
      </c>
      <c r="B199" s="11" t="s">
        <v>359</v>
      </c>
      <c r="C199" s="10" t="s">
        <v>360</v>
      </c>
      <c r="D199" s="31">
        <v>42092222</v>
      </c>
      <c r="E199" s="31">
        <v>44622973</v>
      </c>
      <c r="F199" s="31">
        <v>7959768</v>
      </c>
      <c r="G199" s="36">
        <f t="shared" si="40"/>
        <v>0.18910306041814567</v>
      </c>
      <c r="H199" s="31">
        <v>10819286</v>
      </c>
      <c r="I199" s="36">
        <f t="shared" si="41"/>
        <v>0.25703765413001955</v>
      </c>
      <c r="J199" s="31">
        <v>11816206</v>
      </c>
      <c r="K199" s="36">
        <f t="shared" si="42"/>
        <v>0.26480095801774572</v>
      </c>
      <c r="L199" s="31">
        <v>0</v>
      </c>
      <c r="M199" s="36">
        <f t="shared" si="43"/>
        <v>0</v>
      </c>
      <c r="N199" s="31">
        <f t="shared" si="44"/>
        <v>30595260</v>
      </c>
      <c r="O199" s="36">
        <f t="shared" si="45"/>
        <v>0.68563921099564562</v>
      </c>
      <c r="P199" s="31">
        <v>11338318</v>
      </c>
      <c r="Q199" s="31">
        <v>48788038</v>
      </c>
      <c r="R199" s="31">
        <v>50556058</v>
      </c>
      <c r="S199" s="31">
        <v>30939525</v>
      </c>
      <c r="T199" s="36">
        <f t="shared" si="46"/>
        <v>0.61198452221096822</v>
      </c>
      <c r="U199" s="36">
        <f t="shared" si="47"/>
        <v>4.2148050530951719E-2</v>
      </c>
    </row>
    <row r="200" spans="1:21" x14ac:dyDescent="0.2">
      <c r="A200" s="17" t="s">
        <v>29</v>
      </c>
      <c r="B200" s="11" t="s">
        <v>361</v>
      </c>
      <c r="C200" s="10" t="s">
        <v>362</v>
      </c>
      <c r="D200" s="31">
        <v>45702246</v>
      </c>
      <c r="E200" s="31">
        <v>47274645</v>
      </c>
      <c r="F200" s="31">
        <v>11721812</v>
      </c>
      <c r="G200" s="36">
        <f t="shared" si="40"/>
        <v>0.25648218689295926</v>
      </c>
      <c r="H200" s="31">
        <v>11994287</v>
      </c>
      <c r="I200" s="36">
        <f t="shared" si="41"/>
        <v>0.26244414771212776</v>
      </c>
      <c r="J200" s="31">
        <v>11897727</v>
      </c>
      <c r="K200" s="36">
        <f t="shared" si="42"/>
        <v>0.2516724768636549</v>
      </c>
      <c r="L200" s="31">
        <v>0</v>
      </c>
      <c r="M200" s="36">
        <f t="shared" si="43"/>
        <v>0</v>
      </c>
      <c r="N200" s="31">
        <f t="shared" si="44"/>
        <v>35613826</v>
      </c>
      <c r="O200" s="36">
        <f t="shared" si="45"/>
        <v>0.75333883522552103</v>
      </c>
      <c r="P200" s="31">
        <v>12728177</v>
      </c>
      <c r="Q200" s="31">
        <v>42838137</v>
      </c>
      <c r="R200" s="31">
        <v>43516069</v>
      </c>
      <c r="S200" s="31">
        <v>32203619</v>
      </c>
      <c r="T200" s="36">
        <f t="shared" si="46"/>
        <v>0.74003970809036079</v>
      </c>
      <c r="U200" s="36">
        <f t="shared" si="47"/>
        <v>-6.5245007199381311E-2</v>
      </c>
    </row>
    <row r="201" spans="1:21" x14ac:dyDescent="0.2">
      <c r="A201" s="17" t="s">
        <v>29</v>
      </c>
      <c r="B201" s="11" t="s">
        <v>363</v>
      </c>
      <c r="C201" s="10" t="s">
        <v>364</v>
      </c>
      <c r="D201" s="31">
        <v>62706026</v>
      </c>
      <c r="E201" s="31">
        <v>69677196</v>
      </c>
      <c r="F201" s="31">
        <v>17884681</v>
      </c>
      <c r="G201" s="36">
        <f t="shared" si="40"/>
        <v>0.28521470966761631</v>
      </c>
      <c r="H201" s="31">
        <v>20895166</v>
      </c>
      <c r="I201" s="36">
        <f t="shared" si="41"/>
        <v>0.33322421038131167</v>
      </c>
      <c r="J201" s="31">
        <v>15922964</v>
      </c>
      <c r="K201" s="36">
        <f t="shared" si="42"/>
        <v>0.22852475291916166</v>
      </c>
      <c r="L201" s="31">
        <v>0</v>
      </c>
      <c r="M201" s="36">
        <f t="shared" si="43"/>
        <v>0</v>
      </c>
      <c r="N201" s="31">
        <f t="shared" si="44"/>
        <v>54702811</v>
      </c>
      <c r="O201" s="36">
        <f t="shared" si="45"/>
        <v>0.7850891559987575</v>
      </c>
      <c r="P201" s="31">
        <v>14193369</v>
      </c>
      <c r="Q201" s="31">
        <v>72199715</v>
      </c>
      <c r="R201" s="31">
        <v>67825023</v>
      </c>
      <c r="S201" s="31">
        <v>46715565</v>
      </c>
      <c r="T201" s="36">
        <f t="shared" si="46"/>
        <v>0.68876592935324177</v>
      </c>
      <c r="U201" s="36">
        <f t="shared" si="47"/>
        <v>0.1218593696817154</v>
      </c>
    </row>
    <row r="202" spans="1:21" x14ac:dyDescent="0.2">
      <c r="A202" s="17" t="s">
        <v>29</v>
      </c>
      <c r="B202" s="11" t="s">
        <v>365</v>
      </c>
      <c r="C202" s="10" t="s">
        <v>366</v>
      </c>
      <c r="D202" s="31">
        <v>188856565</v>
      </c>
      <c r="E202" s="31">
        <v>236934407</v>
      </c>
      <c r="F202" s="31">
        <v>45109680</v>
      </c>
      <c r="G202" s="36">
        <f t="shared" si="40"/>
        <v>0.23885682766707103</v>
      </c>
      <c r="H202" s="31">
        <v>52738344</v>
      </c>
      <c r="I202" s="36">
        <f t="shared" si="41"/>
        <v>0.27925078484827892</v>
      </c>
      <c r="J202" s="31">
        <v>51503978</v>
      </c>
      <c r="K202" s="36">
        <f t="shared" si="42"/>
        <v>0.21737652480333935</v>
      </c>
      <c r="L202" s="31">
        <v>0</v>
      </c>
      <c r="M202" s="36">
        <f t="shared" si="43"/>
        <v>0</v>
      </c>
      <c r="N202" s="31">
        <f t="shared" si="44"/>
        <v>149352002</v>
      </c>
      <c r="O202" s="36">
        <f t="shared" si="45"/>
        <v>0.63035168210077652</v>
      </c>
      <c r="P202" s="31">
        <v>37265568</v>
      </c>
      <c r="Q202" s="31">
        <v>152397306</v>
      </c>
      <c r="R202" s="31">
        <v>193753270</v>
      </c>
      <c r="S202" s="31">
        <v>111982780</v>
      </c>
      <c r="T202" s="36">
        <f t="shared" si="46"/>
        <v>0.57796588413707806</v>
      </c>
      <c r="U202" s="36">
        <f t="shared" si="47"/>
        <v>0.38207951103817872</v>
      </c>
    </row>
    <row r="203" spans="1:21" x14ac:dyDescent="0.2">
      <c r="A203" s="17" t="s">
        <v>44</v>
      </c>
      <c r="B203" s="11" t="s">
        <v>367</v>
      </c>
      <c r="C203" s="10" t="s">
        <v>368</v>
      </c>
      <c r="D203" s="31">
        <v>196780010</v>
      </c>
      <c r="E203" s="31">
        <v>213656510</v>
      </c>
      <c r="F203" s="31">
        <v>44121035</v>
      </c>
      <c r="G203" s="36">
        <f t="shared" si="40"/>
        <v>0.22421502570306812</v>
      </c>
      <c r="H203" s="31">
        <v>52679696</v>
      </c>
      <c r="I203" s="36">
        <f t="shared" si="41"/>
        <v>0.26770857466670522</v>
      </c>
      <c r="J203" s="31">
        <v>56559377</v>
      </c>
      <c r="K203" s="36">
        <f t="shared" si="42"/>
        <v>0.26472105624116016</v>
      </c>
      <c r="L203" s="31">
        <v>0</v>
      </c>
      <c r="M203" s="36">
        <f t="shared" si="43"/>
        <v>0</v>
      </c>
      <c r="N203" s="31">
        <f t="shared" si="44"/>
        <v>153360108</v>
      </c>
      <c r="O203" s="36">
        <f t="shared" si="45"/>
        <v>0.71778813573244271</v>
      </c>
      <c r="P203" s="31">
        <v>32546252</v>
      </c>
      <c r="Q203" s="31">
        <v>179833377</v>
      </c>
      <c r="R203" s="31">
        <v>178278377</v>
      </c>
      <c r="S203" s="31">
        <v>114682139</v>
      </c>
      <c r="T203" s="36">
        <f t="shared" si="46"/>
        <v>0.64327565086594884</v>
      </c>
      <c r="U203" s="36">
        <f t="shared" si="47"/>
        <v>0.73781537118313967</v>
      </c>
    </row>
    <row r="204" spans="1:21" ht="16.5" x14ac:dyDescent="0.3">
      <c r="A204" s="18" t="s">
        <v>0</v>
      </c>
      <c r="B204" s="13" t="s">
        <v>369</v>
      </c>
      <c r="C204" s="12" t="s">
        <v>0</v>
      </c>
      <c r="D204" s="32">
        <f>SUM(D199:D203)</f>
        <v>536137069</v>
      </c>
      <c r="E204" s="32">
        <f>SUM(E199:E203)</f>
        <v>612165731</v>
      </c>
      <c r="F204" s="32">
        <f>SUM(F199:F203)</f>
        <v>126796976</v>
      </c>
      <c r="G204" s="37">
        <f t="shared" si="40"/>
        <v>0.23650104298234972</v>
      </c>
      <c r="H204" s="32">
        <f>SUM(H199:H203)</f>
        <v>149126779</v>
      </c>
      <c r="I204" s="37">
        <f t="shared" si="41"/>
        <v>0.27815047237481727</v>
      </c>
      <c r="J204" s="32">
        <f>SUM(J199:J203)</f>
        <v>147700252</v>
      </c>
      <c r="K204" s="37">
        <f t="shared" si="42"/>
        <v>0.24127494323918633</v>
      </c>
      <c r="L204" s="32">
        <f>SUM(L199:L203)</f>
        <v>0</v>
      </c>
      <c r="M204" s="37">
        <f t="shared" si="43"/>
        <v>0</v>
      </c>
      <c r="N204" s="32">
        <f t="shared" si="44"/>
        <v>423624007</v>
      </c>
      <c r="O204" s="37">
        <f t="shared" si="45"/>
        <v>0.69200869233237106</v>
      </c>
      <c r="P204" s="32">
        <f>SUM(P199:P203)</f>
        <v>108071684</v>
      </c>
      <c r="Q204" s="32">
        <f>SUM(Q199:Q203)</f>
        <v>496056573</v>
      </c>
      <c r="R204" s="32">
        <f>SUM(R199:R203)</f>
        <v>533928797</v>
      </c>
      <c r="S204" s="32">
        <f>SUM(S199:S203)</f>
        <v>336523628</v>
      </c>
      <c r="T204" s="37">
        <f t="shared" si="46"/>
        <v>0.6302781005460546</v>
      </c>
      <c r="U204" s="37">
        <f t="shared" si="47"/>
        <v>0.36668779955348896</v>
      </c>
    </row>
    <row r="205" spans="1:21" ht="16.5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2355267868</v>
      </c>
      <c r="E205" s="32">
        <f>SUM(E173:E178,E180:E184,E186:E190,E192:E197,E199:E203)</f>
        <v>2600008450</v>
      </c>
      <c r="F205" s="32">
        <f>SUM(F173:F178,F180:F184,F186:F190,F192:F197,F199:F203)</f>
        <v>615552957</v>
      </c>
      <c r="G205" s="37">
        <f t="shared" si="40"/>
        <v>0.26135157081844079</v>
      </c>
      <c r="H205" s="32">
        <f>SUM(H173:H178,H180:H184,H186:H190,H192:H197,H199:H203)</f>
        <v>503274295</v>
      </c>
      <c r="I205" s="37">
        <f t="shared" si="41"/>
        <v>0.21368027893462518</v>
      </c>
      <c r="J205" s="32">
        <f>SUM(J173:J178,J180:J184,J186:J190,J192:J197,J199:J203)</f>
        <v>573743842</v>
      </c>
      <c r="K205" s="37">
        <f t="shared" si="42"/>
        <v>0.22066999128406678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1692571094</v>
      </c>
      <c r="O205" s="37">
        <f t="shared" si="45"/>
        <v>0.65098676660070087</v>
      </c>
      <c r="P205" s="32">
        <f>SUM(P173:P178,P180:P184,P186:P190,P192:P197,P199:P203)</f>
        <v>482749883</v>
      </c>
      <c r="Q205" s="32">
        <f>SUM(Q173:Q178,Q180:Q184,Q186:Q190,Q192:Q197,Q199:Q203)</f>
        <v>2383399677</v>
      </c>
      <c r="R205" s="32">
        <f>SUM(R173:R178,R180:R184,R186:R190,R192:R197,R199:R203)</f>
        <v>2506234219</v>
      </c>
      <c r="S205" s="32">
        <f>SUM(S173:S178,S180:S184,S186:S190,S192:S197,S199:S203)</f>
        <v>1439982437</v>
      </c>
      <c r="T205" s="37">
        <f t="shared" si="46"/>
        <v>0.57456020115093642</v>
      </c>
      <c r="U205" s="37">
        <f t="shared" si="47"/>
        <v>0.18849089809101005</v>
      </c>
    </row>
    <row r="206" spans="1:21" ht="14.4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4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x14ac:dyDescent="0.2">
      <c r="A208" s="17" t="s">
        <v>29</v>
      </c>
      <c r="B208" s="11" t="s">
        <v>372</v>
      </c>
      <c r="C208" s="10" t="s">
        <v>373</v>
      </c>
      <c r="D208" s="31">
        <v>48174760</v>
      </c>
      <c r="E208" s="31">
        <v>70502630</v>
      </c>
      <c r="F208" s="31">
        <v>5223730</v>
      </c>
      <c r="G208" s="36">
        <f t="shared" ref="G208:G231" si="48">IF(($D208     =0),0,($F208     /$D208     ))</f>
        <v>0.10843292213598989</v>
      </c>
      <c r="H208" s="31">
        <v>18863993</v>
      </c>
      <c r="I208" s="36">
        <f t="shared" ref="I208:I231" si="49">IF(($D208     =0),0,($H208     /$D208     ))</f>
        <v>0.39157419777493441</v>
      </c>
      <c r="J208" s="31">
        <v>12049198</v>
      </c>
      <c r="K208" s="36">
        <f t="shared" ref="K208:K231" si="50">IF(($E208     =0),0,($J208     /$E208     ))</f>
        <v>0.17090423435267593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36136921</v>
      </c>
      <c r="O208" s="36">
        <f t="shared" ref="O208:O231" si="53">IF(($E208     =0),0,($N208     /$E208     ))</f>
        <v>0.51256131863449628</v>
      </c>
      <c r="P208" s="31">
        <v>37744646</v>
      </c>
      <c r="Q208" s="31">
        <v>57604406</v>
      </c>
      <c r="R208" s="31">
        <v>51957890</v>
      </c>
      <c r="S208" s="31">
        <v>69565957</v>
      </c>
      <c r="T208" s="36">
        <f t="shared" ref="T208:T231" si="54">IF(($R208     =0),0,($S208     /$R208     ))</f>
        <v>1.3388911097044165</v>
      </c>
      <c r="U208" s="36">
        <f t="shared" ref="U208:U231" si="55">IF(($P208     =0),0,(($J208     /$P208     )-1))</f>
        <v>-0.68077067142184888</v>
      </c>
    </row>
    <row r="209" spans="1:21" x14ac:dyDescent="0.2">
      <c r="A209" s="17" t="s">
        <v>29</v>
      </c>
      <c r="B209" s="11" t="s">
        <v>374</v>
      </c>
      <c r="C209" s="10" t="s">
        <v>375</v>
      </c>
      <c r="D209" s="31">
        <v>72484330</v>
      </c>
      <c r="E209" s="31">
        <v>85770785</v>
      </c>
      <c r="F209" s="31">
        <v>13973636</v>
      </c>
      <c r="G209" s="36">
        <f t="shared" si="48"/>
        <v>0.19278147428554557</v>
      </c>
      <c r="H209" s="31">
        <v>20889284</v>
      </c>
      <c r="I209" s="36">
        <f t="shared" si="49"/>
        <v>0.28819034403711807</v>
      </c>
      <c r="J209" s="31">
        <v>12769261</v>
      </c>
      <c r="K209" s="36">
        <f t="shared" si="50"/>
        <v>0.14887657842935681</v>
      </c>
      <c r="L209" s="31">
        <v>0</v>
      </c>
      <c r="M209" s="36">
        <f t="shared" si="51"/>
        <v>0</v>
      </c>
      <c r="N209" s="31">
        <f t="shared" si="52"/>
        <v>47632181</v>
      </c>
      <c r="O209" s="36">
        <f t="shared" si="53"/>
        <v>0.55534271955188474</v>
      </c>
      <c r="P209" s="31">
        <v>21133208</v>
      </c>
      <c r="Q209" s="31">
        <v>63381231</v>
      </c>
      <c r="R209" s="31">
        <v>61561307</v>
      </c>
      <c r="S209" s="31">
        <v>47326145</v>
      </c>
      <c r="T209" s="36">
        <f t="shared" si="54"/>
        <v>0.76876446109241958</v>
      </c>
      <c r="U209" s="36">
        <f t="shared" si="55"/>
        <v>-0.39577270994540914</v>
      </c>
    </row>
    <row r="210" spans="1:21" x14ac:dyDescent="0.2">
      <c r="A210" s="17" t="s">
        <v>29</v>
      </c>
      <c r="B210" s="11" t="s">
        <v>376</v>
      </c>
      <c r="C210" s="10" t="s">
        <v>377</v>
      </c>
      <c r="D210" s="31">
        <v>42525790</v>
      </c>
      <c r="E210" s="31">
        <v>54784058</v>
      </c>
      <c r="F210" s="31">
        <v>13638211</v>
      </c>
      <c r="G210" s="36">
        <f t="shared" si="48"/>
        <v>0.3207044713337483</v>
      </c>
      <c r="H210" s="31">
        <v>22229209</v>
      </c>
      <c r="I210" s="36">
        <f t="shared" si="49"/>
        <v>0.52272301114217989</v>
      </c>
      <c r="J210" s="31">
        <v>9446346</v>
      </c>
      <c r="K210" s="36">
        <f t="shared" si="50"/>
        <v>0.17242873830193448</v>
      </c>
      <c r="L210" s="31">
        <v>0</v>
      </c>
      <c r="M210" s="36">
        <f t="shared" si="51"/>
        <v>0</v>
      </c>
      <c r="N210" s="31">
        <f t="shared" si="52"/>
        <v>45313766</v>
      </c>
      <c r="O210" s="36">
        <f t="shared" si="53"/>
        <v>0.82713416373792537</v>
      </c>
      <c r="P210" s="31">
        <v>8278012</v>
      </c>
      <c r="Q210" s="31">
        <v>44855803</v>
      </c>
      <c r="R210" s="31">
        <v>51505407</v>
      </c>
      <c r="S210" s="31">
        <v>35685633</v>
      </c>
      <c r="T210" s="36">
        <f t="shared" si="54"/>
        <v>0.6928521698702429</v>
      </c>
      <c r="U210" s="36">
        <f t="shared" si="55"/>
        <v>0.14113702661943472</v>
      </c>
    </row>
    <row r="211" spans="1:21" x14ac:dyDescent="0.2">
      <c r="A211" s="17" t="s">
        <v>29</v>
      </c>
      <c r="B211" s="11" t="s">
        <v>378</v>
      </c>
      <c r="C211" s="10" t="s">
        <v>379</v>
      </c>
      <c r="D211" s="31">
        <v>30637642</v>
      </c>
      <c r="E211" s="31">
        <v>25726752</v>
      </c>
      <c r="F211" s="31">
        <v>6234203</v>
      </c>
      <c r="G211" s="36">
        <f t="shared" si="48"/>
        <v>0.20348181495168591</v>
      </c>
      <c r="H211" s="31">
        <v>3858793</v>
      </c>
      <c r="I211" s="36">
        <f t="shared" si="49"/>
        <v>0.12594941216429123</v>
      </c>
      <c r="J211" s="31">
        <v>5483032</v>
      </c>
      <c r="K211" s="36">
        <f t="shared" si="50"/>
        <v>0.21312569888340355</v>
      </c>
      <c r="L211" s="31">
        <v>0</v>
      </c>
      <c r="M211" s="36">
        <f t="shared" si="51"/>
        <v>0</v>
      </c>
      <c r="N211" s="31">
        <f t="shared" si="52"/>
        <v>15576028</v>
      </c>
      <c r="O211" s="36">
        <f t="shared" si="53"/>
        <v>0.60544090447173438</v>
      </c>
      <c r="P211" s="31">
        <v>5312806</v>
      </c>
      <c r="Q211" s="31">
        <v>26905340</v>
      </c>
      <c r="R211" s="31">
        <v>40086767</v>
      </c>
      <c r="S211" s="31">
        <v>16955619</v>
      </c>
      <c r="T211" s="36">
        <f t="shared" si="54"/>
        <v>0.42297297260215572</v>
      </c>
      <c r="U211" s="36">
        <f t="shared" si="55"/>
        <v>3.2040695632402194E-2</v>
      </c>
    </row>
    <row r="212" spans="1:21" x14ac:dyDescent="0.2">
      <c r="A212" s="17" t="s">
        <v>29</v>
      </c>
      <c r="B212" s="11" t="s">
        <v>380</v>
      </c>
      <c r="C212" s="10" t="s">
        <v>381</v>
      </c>
      <c r="D212" s="31">
        <v>64079928</v>
      </c>
      <c r="E212" s="31">
        <v>156166889</v>
      </c>
      <c r="F212" s="31">
        <v>12717653</v>
      </c>
      <c r="G212" s="36">
        <f t="shared" si="48"/>
        <v>0.19846546956170114</v>
      </c>
      <c r="H212" s="31">
        <v>23656726</v>
      </c>
      <c r="I212" s="36">
        <f t="shared" si="49"/>
        <v>0.36917528995975152</v>
      </c>
      <c r="J212" s="31">
        <v>10925857</v>
      </c>
      <c r="K212" s="36">
        <f t="shared" si="50"/>
        <v>6.9962698687043703E-2</v>
      </c>
      <c r="L212" s="31">
        <v>0</v>
      </c>
      <c r="M212" s="36">
        <f t="shared" si="51"/>
        <v>0</v>
      </c>
      <c r="N212" s="31">
        <f t="shared" si="52"/>
        <v>47300236</v>
      </c>
      <c r="O212" s="36">
        <f t="shared" si="53"/>
        <v>0.30288261681386253</v>
      </c>
      <c r="P212" s="31">
        <v>11376870</v>
      </c>
      <c r="Q212" s="31">
        <v>68629847</v>
      </c>
      <c r="R212" s="31">
        <v>68629847</v>
      </c>
      <c r="S212" s="31">
        <v>28175214</v>
      </c>
      <c r="T212" s="36">
        <f t="shared" si="54"/>
        <v>0.41053878496916946</v>
      </c>
      <c r="U212" s="36">
        <f t="shared" si="55"/>
        <v>-3.9642977374269028E-2</v>
      </c>
    </row>
    <row r="213" spans="1:21" x14ac:dyDescent="0.2">
      <c r="A213" s="17" t="s">
        <v>29</v>
      </c>
      <c r="B213" s="11" t="s">
        <v>382</v>
      </c>
      <c r="C213" s="10" t="s">
        <v>383</v>
      </c>
      <c r="D213" s="31">
        <v>17724353</v>
      </c>
      <c r="E213" s="31">
        <v>17724353</v>
      </c>
      <c r="F213" s="31">
        <v>162869</v>
      </c>
      <c r="G213" s="36">
        <f t="shared" si="48"/>
        <v>9.1889955024028244E-3</v>
      </c>
      <c r="H213" s="31">
        <v>124067</v>
      </c>
      <c r="I213" s="36">
        <f t="shared" si="49"/>
        <v>6.9998041677459258E-3</v>
      </c>
      <c r="J213" s="31">
        <v>13498231</v>
      </c>
      <c r="K213" s="36">
        <f t="shared" si="50"/>
        <v>0.76156410335542291</v>
      </c>
      <c r="L213" s="31">
        <v>0</v>
      </c>
      <c r="M213" s="36">
        <f t="shared" si="51"/>
        <v>0</v>
      </c>
      <c r="N213" s="31">
        <f t="shared" si="52"/>
        <v>13785167</v>
      </c>
      <c r="O213" s="36">
        <f t="shared" si="53"/>
        <v>0.77775290302557165</v>
      </c>
      <c r="P213" s="31">
        <v>372527</v>
      </c>
      <c r="Q213" s="31">
        <v>17061000</v>
      </c>
      <c r="R213" s="31">
        <v>16836000</v>
      </c>
      <c r="S213" s="31">
        <v>1667000</v>
      </c>
      <c r="T213" s="36">
        <f t="shared" si="54"/>
        <v>9.9014017581373251E-2</v>
      </c>
      <c r="U213" s="36">
        <f t="shared" si="55"/>
        <v>35.234235370859025</v>
      </c>
    </row>
    <row r="214" spans="1:21" x14ac:dyDescent="0.2">
      <c r="A214" s="17" t="s">
        <v>29</v>
      </c>
      <c r="B214" s="11" t="s">
        <v>384</v>
      </c>
      <c r="C214" s="10" t="s">
        <v>385</v>
      </c>
      <c r="D214" s="31">
        <v>77475157</v>
      </c>
      <c r="E214" s="31">
        <v>77190157</v>
      </c>
      <c r="F214" s="31">
        <v>7963193</v>
      </c>
      <c r="G214" s="36">
        <f t="shared" si="48"/>
        <v>0.10278382527188683</v>
      </c>
      <c r="H214" s="31">
        <v>25770361</v>
      </c>
      <c r="I214" s="36">
        <f t="shared" si="49"/>
        <v>0.33262741242331395</v>
      </c>
      <c r="J214" s="31">
        <v>17491995</v>
      </c>
      <c r="K214" s="36">
        <f t="shared" si="50"/>
        <v>0.22660913877918398</v>
      </c>
      <c r="L214" s="31">
        <v>0</v>
      </c>
      <c r="M214" s="36">
        <f t="shared" si="51"/>
        <v>0</v>
      </c>
      <c r="N214" s="31">
        <f t="shared" si="52"/>
        <v>51225549</v>
      </c>
      <c r="O214" s="36">
        <f t="shared" si="53"/>
        <v>0.6636279933981738</v>
      </c>
      <c r="P214" s="31">
        <v>13429817</v>
      </c>
      <c r="Q214" s="31">
        <v>68249643</v>
      </c>
      <c r="R214" s="31">
        <v>67763568</v>
      </c>
      <c r="S214" s="31">
        <v>39820319</v>
      </c>
      <c r="T214" s="36">
        <f t="shared" si="54"/>
        <v>0.58763610263261223</v>
      </c>
      <c r="U214" s="36">
        <f t="shared" si="55"/>
        <v>0.30247456089684621</v>
      </c>
    </row>
    <row r="215" spans="1:21" x14ac:dyDescent="0.2">
      <c r="A215" s="17" t="s">
        <v>44</v>
      </c>
      <c r="B215" s="11" t="s">
        <v>386</v>
      </c>
      <c r="C215" s="10" t="s">
        <v>387</v>
      </c>
      <c r="D215" s="31">
        <v>60187938</v>
      </c>
      <c r="E215" s="31">
        <v>53784268</v>
      </c>
      <c r="F215" s="31">
        <v>10428550</v>
      </c>
      <c r="G215" s="36">
        <f t="shared" si="48"/>
        <v>0.17326644418355053</v>
      </c>
      <c r="H215" s="31">
        <v>13384523</v>
      </c>
      <c r="I215" s="36">
        <f t="shared" si="49"/>
        <v>0.22237882613622684</v>
      </c>
      <c r="J215" s="31">
        <v>10857691</v>
      </c>
      <c r="K215" s="36">
        <f t="shared" si="50"/>
        <v>0.20187484935185879</v>
      </c>
      <c r="L215" s="31">
        <v>0</v>
      </c>
      <c r="M215" s="36">
        <f t="shared" si="51"/>
        <v>0</v>
      </c>
      <c r="N215" s="31">
        <f t="shared" si="52"/>
        <v>34670764</v>
      </c>
      <c r="O215" s="36">
        <f t="shared" si="53"/>
        <v>0.64462649189536236</v>
      </c>
      <c r="P215" s="31">
        <v>12492671</v>
      </c>
      <c r="Q215" s="31">
        <v>55957878</v>
      </c>
      <c r="R215" s="31">
        <v>56455878</v>
      </c>
      <c r="S215" s="31">
        <v>35702036</v>
      </c>
      <c r="T215" s="36">
        <f t="shared" si="54"/>
        <v>0.63238828736309793</v>
      </c>
      <c r="U215" s="36">
        <f t="shared" si="55"/>
        <v>-0.1308751347089826</v>
      </c>
    </row>
    <row r="216" spans="1:21" ht="16.5" x14ac:dyDescent="0.3">
      <c r="A216" s="18" t="s">
        <v>0</v>
      </c>
      <c r="B216" s="13" t="s">
        <v>388</v>
      </c>
      <c r="C216" s="12" t="s">
        <v>0</v>
      </c>
      <c r="D216" s="32">
        <f>SUM(D208:D215)</f>
        <v>413289898</v>
      </c>
      <c r="E216" s="32">
        <f>SUM(E208:E215)</f>
        <v>541649892</v>
      </c>
      <c r="F216" s="32">
        <f>SUM(F208:F215)</f>
        <v>70342045</v>
      </c>
      <c r="G216" s="37">
        <f t="shared" si="48"/>
        <v>0.170200252511374</v>
      </c>
      <c r="H216" s="32">
        <f>SUM(H208:H215)</f>
        <v>128776956</v>
      </c>
      <c r="I216" s="37">
        <f t="shared" si="49"/>
        <v>0.31158989518780833</v>
      </c>
      <c r="J216" s="32">
        <f>SUM(J208:J215)</f>
        <v>92521611</v>
      </c>
      <c r="K216" s="37">
        <f t="shared" si="50"/>
        <v>0.17081441788600965</v>
      </c>
      <c r="L216" s="32">
        <f>SUM(L208:L215)</f>
        <v>0</v>
      </c>
      <c r="M216" s="37">
        <f t="shared" si="51"/>
        <v>0</v>
      </c>
      <c r="N216" s="32">
        <f t="shared" si="52"/>
        <v>291640612</v>
      </c>
      <c r="O216" s="37">
        <f t="shared" si="53"/>
        <v>0.53843011197351076</v>
      </c>
      <c r="P216" s="32">
        <f>SUM(P208:P215)</f>
        <v>110140557</v>
      </c>
      <c r="Q216" s="32">
        <f>SUM(Q208:Q215)</f>
        <v>402645148</v>
      </c>
      <c r="R216" s="32">
        <f>SUM(R208:R215)</f>
        <v>414796664</v>
      </c>
      <c r="S216" s="32">
        <f>SUM(S208:S215)</f>
        <v>274897923</v>
      </c>
      <c r="T216" s="37">
        <f t="shared" si="54"/>
        <v>0.66272934875869682</v>
      </c>
      <c r="U216" s="37">
        <f t="shared" si="55"/>
        <v>-0.15996783092353528</v>
      </c>
    </row>
    <row r="217" spans="1:21" x14ac:dyDescent="0.2">
      <c r="A217" s="17" t="s">
        <v>29</v>
      </c>
      <c r="B217" s="11" t="s">
        <v>389</v>
      </c>
      <c r="C217" s="10" t="s">
        <v>390</v>
      </c>
      <c r="D217" s="31">
        <v>39861513</v>
      </c>
      <c r="E217" s="31">
        <v>39861513</v>
      </c>
      <c r="F217" s="31">
        <v>5112623</v>
      </c>
      <c r="G217" s="36">
        <f t="shared" si="48"/>
        <v>0.12825963229243206</v>
      </c>
      <c r="H217" s="31">
        <v>8273969</v>
      </c>
      <c r="I217" s="36">
        <f t="shared" si="49"/>
        <v>0.20756786126005805</v>
      </c>
      <c r="J217" s="31">
        <v>10755579</v>
      </c>
      <c r="K217" s="36">
        <f t="shared" si="50"/>
        <v>0.26982365170132905</v>
      </c>
      <c r="L217" s="31">
        <v>0</v>
      </c>
      <c r="M217" s="36">
        <f t="shared" si="51"/>
        <v>0</v>
      </c>
      <c r="N217" s="31">
        <f t="shared" si="52"/>
        <v>24142171</v>
      </c>
      <c r="O217" s="36">
        <f t="shared" si="53"/>
        <v>0.60565114525381913</v>
      </c>
      <c r="P217" s="31">
        <v>5929664</v>
      </c>
      <c r="Q217" s="31">
        <v>39124500</v>
      </c>
      <c r="R217" s="31">
        <v>36113189</v>
      </c>
      <c r="S217" s="31">
        <v>18492616</v>
      </c>
      <c r="T217" s="36">
        <f t="shared" si="54"/>
        <v>0.51207374679649587</v>
      </c>
      <c r="U217" s="36">
        <f t="shared" si="55"/>
        <v>0.81385977350487315</v>
      </c>
    </row>
    <row r="218" spans="1:21" x14ac:dyDescent="0.2">
      <c r="A218" s="17" t="s">
        <v>29</v>
      </c>
      <c r="B218" s="11" t="s">
        <v>391</v>
      </c>
      <c r="C218" s="10" t="s">
        <v>392</v>
      </c>
      <c r="D218" s="31">
        <v>110006746</v>
      </c>
      <c r="E218" s="31">
        <v>128205060</v>
      </c>
      <c r="F218" s="31">
        <v>38789217</v>
      </c>
      <c r="G218" s="36">
        <f t="shared" si="48"/>
        <v>0.35260762099080722</v>
      </c>
      <c r="H218" s="31">
        <v>18437051</v>
      </c>
      <c r="I218" s="36">
        <f t="shared" si="49"/>
        <v>0.16759927613893788</v>
      </c>
      <c r="J218" s="31">
        <v>22394894</v>
      </c>
      <c r="K218" s="36">
        <f t="shared" si="50"/>
        <v>0.17468026612990159</v>
      </c>
      <c r="L218" s="31">
        <v>0</v>
      </c>
      <c r="M218" s="36">
        <f t="shared" si="51"/>
        <v>0</v>
      </c>
      <c r="N218" s="31">
        <f t="shared" si="52"/>
        <v>79621162</v>
      </c>
      <c r="O218" s="36">
        <f t="shared" si="53"/>
        <v>0.62104539399614955</v>
      </c>
      <c r="P218" s="31">
        <v>22564525</v>
      </c>
      <c r="Q218" s="31">
        <v>129907514</v>
      </c>
      <c r="R218" s="31">
        <v>127836058</v>
      </c>
      <c r="S218" s="31">
        <v>68472628</v>
      </c>
      <c r="T218" s="36">
        <f t="shared" si="54"/>
        <v>0.53562843747888411</v>
      </c>
      <c r="U218" s="36">
        <f t="shared" si="55"/>
        <v>-7.5175967586288417E-3</v>
      </c>
    </row>
    <row r="219" spans="1:21" x14ac:dyDescent="0.2">
      <c r="A219" s="17" t="s">
        <v>29</v>
      </c>
      <c r="B219" s="11" t="s">
        <v>393</v>
      </c>
      <c r="C219" s="10" t="s">
        <v>394</v>
      </c>
      <c r="D219" s="31">
        <v>183817404</v>
      </c>
      <c r="E219" s="31">
        <v>186334581</v>
      </c>
      <c r="F219" s="31">
        <v>35584914</v>
      </c>
      <c r="G219" s="36">
        <f t="shared" si="48"/>
        <v>0.19358838295855815</v>
      </c>
      <c r="H219" s="31">
        <v>17345190</v>
      </c>
      <c r="I219" s="36">
        <f t="shared" si="49"/>
        <v>9.4360977919152864E-2</v>
      </c>
      <c r="J219" s="31">
        <v>21046669</v>
      </c>
      <c r="K219" s="36">
        <f t="shared" si="50"/>
        <v>0.11295095567902128</v>
      </c>
      <c r="L219" s="31">
        <v>0</v>
      </c>
      <c r="M219" s="36">
        <f t="shared" si="51"/>
        <v>0</v>
      </c>
      <c r="N219" s="31">
        <f t="shared" si="52"/>
        <v>73976773</v>
      </c>
      <c r="O219" s="36">
        <f t="shared" si="53"/>
        <v>0.39701043468683894</v>
      </c>
      <c r="P219" s="31">
        <v>26532015</v>
      </c>
      <c r="Q219" s="31">
        <v>190632991</v>
      </c>
      <c r="R219" s="31">
        <v>195494218</v>
      </c>
      <c r="S219" s="31">
        <v>81114804</v>
      </c>
      <c r="T219" s="36">
        <f t="shared" si="54"/>
        <v>0.41492175487256611</v>
      </c>
      <c r="U219" s="36">
        <f t="shared" si="55"/>
        <v>-0.20674441801725196</v>
      </c>
    </row>
    <row r="220" spans="1:21" x14ac:dyDescent="0.2">
      <c r="A220" s="17" t="s">
        <v>29</v>
      </c>
      <c r="B220" s="11" t="s">
        <v>395</v>
      </c>
      <c r="C220" s="10" t="s">
        <v>396</v>
      </c>
      <c r="D220" s="31">
        <v>222693656</v>
      </c>
      <c r="E220" s="31">
        <v>179231331</v>
      </c>
      <c r="F220" s="31">
        <v>13967143</v>
      </c>
      <c r="G220" s="36">
        <f t="shared" si="48"/>
        <v>6.271908796539763E-2</v>
      </c>
      <c r="H220" s="31">
        <v>11222327</v>
      </c>
      <c r="I220" s="36">
        <f t="shared" si="49"/>
        <v>5.0393563972922516E-2</v>
      </c>
      <c r="J220" s="31">
        <v>-2583434</v>
      </c>
      <c r="K220" s="36">
        <f t="shared" si="50"/>
        <v>-1.4413964263870807E-2</v>
      </c>
      <c r="L220" s="31">
        <v>0</v>
      </c>
      <c r="M220" s="36">
        <f t="shared" si="51"/>
        <v>0</v>
      </c>
      <c r="N220" s="31">
        <f t="shared" si="52"/>
        <v>22606036</v>
      </c>
      <c r="O220" s="36">
        <f t="shared" si="53"/>
        <v>0.12612770252763453</v>
      </c>
      <c r="P220" s="31">
        <v>8058226</v>
      </c>
      <c r="Q220" s="31">
        <v>75749216</v>
      </c>
      <c r="R220" s="31">
        <v>91318470</v>
      </c>
      <c r="S220" s="31">
        <v>21693190</v>
      </c>
      <c r="T220" s="36">
        <f t="shared" si="54"/>
        <v>0.23755533792889871</v>
      </c>
      <c r="U220" s="36">
        <f t="shared" si="55"/>
        <v>-1.3205958730867067</v>
      </c>
    </row>
    <row r="221" spans="1:21" x14ac:dyDescent="0.2">
      <c r="A221" s="17" t="s">
        <v>29</v>
      </c>
      <c r="B221" s="11" t="s">
        <v>397</v>
      </c>
      <c r="C221" s="10" t="s">
        <v>398</v>
      </c>
      <c r="D221" s="31">
        <v>57602613</v>
      </c>
      <c r="E221" s="31">
        <v>60524547</v>
      </c>
      <c r="F221" s="31">
        <v>13598941</v>
      </c>
      <c r="G221" s="36">
        <f t="shared" si="48"/>
        <v>0.23608201593215919</v>
      </c>
      <c r="H221" s="31">
        <v>16660942</v>
      </c>
      <c r="I221" s="36">
        <f t="shared" si="49"/>
        <v>0.2892393440554511</v>
      </c>
      <c r="J221" s="31">
        <v>9280581</v>
      </c>
      <c r="K221" s="36">
        <f t="shared" si="50"/>
        <v>0.15333581926685053</v>
      </c>
      <c r="L221" s="31">
        <v>0</v>
      </c>
      <c r="M221" s="36">
        <f t="shared" si="51"/>
        <v>0</v>
      </c>
      <c r="N221" s="31">
        <f t="shared" si="52"/>
        <v>39540464</v>
      </c>
      <c r="O221" s="36">
        <f t="shared" si="53"/>
        <v>0.65329632289523787</v>
      </c>
      <c r="P221" s="31">
        <v>11362728</v>
      </c>
      <c r="Q221" s="31">
        <v>52469952</v>
      </c>
      <c r="R221" s="31">
        <v>55543139</v>
      </c>
      <c r="S221" s="31">
        <v>39100897</v>
      </c>
      <c r="T221" s="36">
        <f t="shared" si="54"/>
        <v>0.70397348266542881</v>
      </c>
      <c r="U221" s="36">
        <f t="shared" si="55"/>
        <v>-0.18324358375911132</v>
      </c>
    </row>
    <row r="222" spans="1:21" x14ac:dyDescent="0.2">
      <c r="A222" s="17" t="s">
        <v>29</v>
      </c>
      <c r="B222" s="11" t="s">
        <v>399</v>
      </c>
      <c r="C222" s="10" t="s">
        <v>400</v>
      </c>
      <c r="D222" s="31">
        <v>54144840</v>
      </c>
      <c r="E222" s="31">
        <v>49788321</v>
      </c>
      <c r="F222" s="31">
        <v>13951670</v>
      </c>
      <c r="G222" s="36">
        <f t="shared" si="48"/>
        <v>0.2576731226835281</v>
      </c>
      <c r="H222" s="31">
        <v>8289475</v>
      </c>
      <c r="I222" s="36">
        <f t="shared" si="49"/>
        <v>0.15309815302806323</v>
      </c>
      <c r="J222" s="31">
        <v>14623035</v>
      </c>
      <c r="K222" s="36">
        <f t="shared" si="50"/>
        <v>0.29370411988787493</v>
      </c>
      <c r="L222" s="31">
        <v>0</v>
      </c>
      <c r="M222" s="36">
        <f t="shared" si="51"/>
        <v>0</v>
      </c>
      <c r="N222" s="31">
        <f t="shared" si="52"/>
        <v>36864180</v>
      </c>
      <c r="O222" s="36">
        <f t="shared" si="53"/>
        <v>0.74041821976684052</v>
      </c>
      <c r="P222" s="31">
        <v>9874657</v>
      </c>
      <c r="Q222" s="31">
        <v>57895008</v>
      </c>
      <c r="R222" s="31">
        <v>51343843</v>
      </c>
      <c r="S222" s="31">
        <v>30131256</v>
      </c>
      <c r="T222" s="36">
        <f t="shared" si="54"/>
        <v>0.58685237098438459</v>
      </c>
      <c r="U222" s="36">
        <f t="shared" si="55"/>
        <v>0.48086510751715217</v>
      </c>
    </row>
    <row r="223" spans="1:21" x14ac:dyDescent="0.2">
      <c r="A223" s="17" t="s">
        <v>44</v>
      </c>
      <c r="B223" s="11" t="s">
        <v>401</v>
      </c>
      <c r="C223" s="10" t="s">
        <v>402</v>
      </c>
      <c r="D223" s="31">
        <v>44190217</v>
      </c>
      <c r="E223" s="31">
        <v>45188562</v>
      </c>
      <c r="F223" s="31">
        <v>10555483</v>
      </c>
      <c r="G223" s="36">
        <f t="shared" si="48"/>
        <v>0.23886470166009821</v>
      </c>
      <c r="H223" s="31">
        <v>12109219</v>
      </c>
      <c r="I223" s="36">
        <f t="shared" si="49"/>
        <v>0.27402488202309577</v>
      </c>
      <c r="J223" s="31">
        <v>9046897</v>
      </c>
      <c r="K223" s="36">
        <f t="shared" si="50"/>
        <v>0.20020325054822502</v>
      </c>
      <c r="L223" s="31">
        <v>0</v>
      </c>
      <c r="M223" s="36">
        <f t="shared" si="51"/>
        <v>0</v>
      </c>
      <c r="N223" s="31">
        <f t="shared" si="52"/>
        <v>31711599</v>
      </c>
      <c r="O223" s="36">
        <f t="shared" si="53"/>
        <v>0.70176163162704752</v>
      </c>
      <c r="P223" s="31">
        <v>8067284</v>
      </c>
      <c r="Q223" s="31">
        <v>37037153</v>
      </c>
      <c r="R223" s="31">
        <v>40875099</v>
      </c>
      <c r="S223" s="31">
        <v>30249376</v>
      </c>
      <c r="T223" s="36">
        <f t="shared" si="54"/>
        <v>0.74004410362406703</v>
      </c>
      <c r="U223" s="36">
        <f t="shared" si="55"/>
        <v>0.1214303351660857</v>
      </c>
    </row>
    <row r="224" spans="1:21" ht="16.5" x14ac:dyDescent="0.3">
      <c r="A224" s="18" t="s">
        <v>0</v>
      </c>
      <c r="B224" s="13" t="s">
        <v>403</v>
      </c>
      <c r="C224" s="12" t="s">
        <v>0</v>
      </c>
      <c r="D224" s="32">
        <f>SUM(D217:D223)</f>
        <v>712316989</v>
      </c>
      <c r="E224" s="32">
        <f>SUM(E217:E223)</f>
        <v>689133915</v>
      </c>
      <c r="F224" s="32">
        <f>SUM(F217:F223)</f>
        <v>131559991</v>
      </c>
      <c r="G224" s="37">
        <f t="shared" si="48"/>
        <v>0.18469304120444052</v>
      </c>
      <c r="H224" s="32">
        <f>SUM(H217:H223)</f>
        <v>92338173</v>
      </c>
      <c r="I224" s="37">
        <f t="shared" si="49"/>
        <v>0.12963073242101208</v>
      </c>
      <c r="J224" s="32">
        <f>SUM(J217:J223)</f>
        <v>84564221</v>
      </c>
      <c r="K224" s="37">
        <f t="shared" si="50"/>
        <v>0.12271086817719601</v>
      </c>
      <c r="L224" s="32">
        <f>SUM(L217:L223)</f>
        <v>0</v>
      </c>
      <c r="M224" s="37">
        <f t="shared" si="51"/>
        <v>0</v>
      </c>
      <c r="N224" s="32">
        <f t="shared" si="52"/>
        <v>308462385</v>
      </c>
      <c r="O224" s="37">
        <f t="shared" si="53"/>
        <v>0.44760877136630256</v>
      </c>
      <c r="P224" s="32">
        <f>SUM(P217:P223)</f>
        <v>92389099</v>
      </c>
      <c r="Q224" s="32">
        <f>SUM(Q217:Q223)</f>
        <v>582816334</v>
      </c>
      <c r="R224" s="32">
        <f>SUM(R217:R223)</f>
        <v>598524016</v>
      </c>
      <c r="S224" s="32">
        <f>SUM(S217:S223)</f>
        <v>289254767</v>
      </c>
      <c r="T224" s="37">
        <f t="shared" si="54"/>
        <v>0.48328013457692232</v>
      </c>
      <c r="U224" s="37">
        <f t="shared" si="55"/>
        <v>-8.4694818811903327E-2</v>
      </c>
    </row>
    <row r="225" spans="1:21" x14ac:dyDescent="0.2">
      <c r="A225" s="17" t="s">
        <v>29</v>
      </c>
      <c r="B225" s="11" t="s">
        <v>404</v>
      </c>
      <c r="C225" s="10" t="s">
        <v>405</v>
      </c>
      <c r="D225" s="31">
        <v>110535770</v>
      </c>
      <c r="E225" s="31">
        <v>110485770</v>
      </c>
      <c r="F225" s="31">
        <v>36831909</v>
      </c>
      <c r="G225" s="36">
        <f t="shared" si="48"/>
        <v>0.33321257905924934</v>
      </c>
      <c r="H225" s="31">
        <v>9740468</v>
      </c>
      <c r="I225" s="36">
        <f t="shared" si="49"/>
        <v>8.8120506149276384E-2</v>
      </c>
      <c r="J225" s="31">
        <v>15343389</v>
      </c>
      <c r="K225" s="36">
        <f t="shared" si="50"/>
        <v>0.13887208280306143</v>
      </c>
      <c r="L225" s="31">
        <v>0</v>
      </c>
      <c r="M225" s="36">
        <f t="shared" si="51"/>
        <v>0</v>
      </c>
      <c r="N225" s="31">
        <f t="shared" si="52"/>
        <v>61915766</v>
      </c>
      <c r="O225" s="36">
        <f t="shared" si="53"/>
        <v>0.56039584102097495</v>
      </c>
      <c r="P225" s="31">
        <v>32080851</v>
      </c>
      <c r="Q225" s="31">
        <v>80890128</v>
      </c>
      <c r="R225" s="31">
        <v>80890128</v>
      </c>
      <c r="S225" s="31">
        <v>106106004</v>
      </c>
      <c r="T225" s="36">
        <f t="shared" si="54"/>
        <v>1.3117299554773854</v>
      </c>
      <c r="U225" s="36">
        <f t="shared" si="55"/>
        <v>-0.52172749407426877</v>
      </c>
    </row>
    <row r="226" spans="1:21" x14ac:dyDescent="0.2">
      <c r="A226" s="17" t="s">
        <v>29</v>
      </c>
      <c r="B226" s="11" t="s">
        <v>406</v>
      </c>
      <c r="C226" s="10" t="s">
        <v>407</v>
      </c>
      <c r="D226" s="31">
        <v>78408452</v>
      </c>
      <c r="E226" s="31">
        <v>79223452</v>
      </c>
      <c r="F226" s="31">
        <v>20630965</v>
      </c>
      <c r="G226" s="36">
        <f t="shared" si="48"/>
        <v>0.26312169764555482</v>
      </c>
      <c r="H226" s="31">
        <v>21885420</v>
      </c>
      <c r="I226" s="36">
        <f t="shared" si="49"/>
        <v>0.27912067438852128</v>
      </c>
      <c r="J226" s="31">
        <v>21205259</v>
      </c>
      <c r="K226" s="36">
        <f t="shared" si="50"/>
        <v>0.26766391093384823</v>
      </c>
      <c r="L226" s="31">
        <v>0</v>
      </c>
      <c r="M226" s="36">
        <f t="shared" si="51"/>
        <v>0</v>
      </c>
      <c r="N226" s="31">
        <f t="shared" si="52"/>
        <v>63721644</v>
      </c>
      <c r="O226" s="36">
        <f t="shared" si="53"/>
        <v>0.80432804165110094</v>
      </c>
      <c r="P226" s="31">
        <v>20469277</v>
      </c>
      <c r="Q226" s="31">
        <v>82356755</v>
      </c>
      <c r="R226" s="31">
        <v>82356755</v>
      </c>
      <c r="S226" s="31">
        <v>60648189</v>
      </c>
      <c r="T226" s="36">
        <f t="shared" si="54"/>
        <v>0.73640819141064995</v>
      </c>
      <c r="U226" s="36">
        <f t="shared" si="55"/>
        <v>3.5955446789840195E-2</v>
      </c>
    </row>
    <row r="227" spans="1:21" x14ac:dyDescent="0.2">
      <c r="A227" s="17" t="s">
        <v>29</v>
      </c>
      <c r="B227" s="11" t="s">
        <v>408</v>
      </c>
      <c r="C227" s="10" t="s">
        <v>409</v>
      </c>
      <c r="D227" s="31">
        <v>73621649</v>
      </c>
      <c r="E227" s="31">
        <v>78589706</v>
      </c>
      <c r="F227" s="31">
        <v>27347773</v>
      </c>
      <c r="G227" s="36">
        <f t="shared" si="48"/>
        <v>0.37146373887930711</v>
      </c>
      <c r="H227" s="31">
        <v>19191202</v>
      </c>
      <c r="I227" s="36">
        <f t="shared" si="49"/>
        <v>0.26067335166589384</v>
      </c>
      <c r="J227" s="31">
        <v>18557195</v>
      </c>
      <c r="K227" s="36">
        <f t="shared" si="50"/>
        <v>0.2361275533973877</v>
      </c>
      <c r="L227" s="31">
        <v>0</v>
      </c>
      <c r="M227" s="36">
        <f t="shared" si="51"/>
        <v>0</v>
      </c>
      <c r="N227" s="31">
        <f t="shared" si="52"/>
        <v>65096170</v>
      </c>
      <c r="O227" s="36">
        <f t="shared" si="53"/>
        <v>0.82830402750202425</v>
      </c>
      <c r="P227" s="31">
        <v>15030321</v>
      </c>
      <c r="Q227" s="31">
        <v>60656828</v>
      </c>
      <c r="R227" s="31">
        <v>62600821</v>
      </c>
      <c r="S227" s="31">
        <v>42564744</v>
      </c>
      <c r="T227" s="36">
        <f t="shared" si="54"/>
        <v>0.67993906980868513</v>
      </c>
      <c r="U227" s="36">
        <f t="shared" si="55"/>
        <v>0.23465061058908865</v>
      </c>
    </row>
    <row r="228" spans="1:21" x14ac:dyDescent="0.2">
      <c r="A228" s="17" t="s">
        <v>29</v>
      </c>
      <c r="B228" s="11" t="s">
        <v>410</v>
      </c>
      <c r="C228" s="10" t="s">
        <v>411</v>
      </c>
      <c r="D228" s="31">
        <v>84487067</v>
      </c>
      <c r="E228" s="31">
        <v>161838835</v>
      </c>
      <c r="F228" s="31">
        <v>31055647</v>
      </c>
      <c r="G228" s="36">
        <f t="shared" si="48"/>
        <v>0.36757870882178928</v>
      </c>
      <c r="H228" s="31">
        <v>49218710</v>
      </c>
      <c r="I228" s="36">
        <f t="shared" si="49"/>
        <v>0.58255910339507944</v>
      </c>
      <c r="J228" s="31">
        <v>37591197</v>
      </c>
      <c r="K228" s="36">
        <f t="shared" si="50"/>
        <v>0.2322755042076273</v>
      </c>
      <c r="L228" s="31">
        <v>0</v>
      </c>
      <c r="M228" s="36">
        <f t="shared" si="51"/>
        <v>0</v>
      </c>
      <c r="N228" s="31">
        <f t="shared" si="52"/>
        <v>117865554</v>
      </c>
      <c r="O228" s="36">
        <f t="shared" si="53"/>
        <v>0.72828968399333815</v>
      </c>
      <c r="P228" s="31">
        <v>45563586</v>
      </c>
      <c r="Q228" s="31">
        <v>145793601</v>
      </c>
      <c r="R228" s="31">
        <v>151346923</v>
      </c>
      <c r="S228" s="31">
        <v>114998710</v>
      </c>
      <c r="T228" s="36">
        <f t="shared" si="54"/>
        <v>0.75983513718346296</v>
      </c>
      <c r="U228" s="36">
        <f t="shared" si="55"/>
        <v>-0.17497281710882018</v>
      </c>
    </row>
    <row r="229" spans="1:21" x14ac:dyDescent="0.2">
      <c r="A229" s="17" t="s">
        <v>44</v>
      </c>
      <c r="B229" s="11" t="s">
        <v>412</v>
      </c>
      <c r="C229" s="10" t="s">
        <v>413</v>
      </c>
      <c r="D229" s="31">
        <v>62051468</v>
      </c>
      <c r="E229" s="31">
        <v>67465748</v>
      </c>
      <c r="F229" s="31">
        <v>16076766</v>
      </c>
      <c r="G229" s="36">
        <f t="shared" si="48"/>
        <v>0.25908760127963454</v>
      </c>
      <c r="H229" s="31">
        <v>17185852</v>
      </c>
      <c r="I229" s="36">
        <f t="shared" si="49"/>
        <v>0.27696124771778163</v>
      </c>
      <c r="J229" s="31">
        <v>14899571</v>
      </c>
      <c r="K229" s="36">
        <f t="shared" si="50"/>
        <v>0.2208464508538466</v>
      </c>
      <c r="L229" s="31">
        <v>0</v>
      </c>
      <c r="M229" s="36">
        <f t="shared" si="51"/>
        <v>0</v>
      </c>
      <c r="N229" s="31">
        <f t="shared" si="52"/>
        <v>48162189</v>
      </c>
      <c r="O229" s="36">
        <f t="shared" si="53"/>
        <v>0.71387615831369722</v>
      </c>
      <c r="P229" s="31">
        <v>11522427</v>
      </c>
      <c r="Q229" s="31">
        <v>47776809</v>
      </c>
      <c r="R229" s="31">
        <v>58749568</v>
      </c>
      <c r="S229" s="31">
        <v>38534047</v>
      </c>
      <c r="T229" s="36">
        <f t="shared" si="54"/>
        <v>0.65590349532442516</v>
      </c>
      <c r="U229" s="36">
        <f t="shared" si="55"/>
        <v>0.2930931131088963</v>
      </c>
    </row>
    <row r="230" spans="1:21" ht="16.5" x14ac:dyDescent="0.3">
      <c r="A230" s="18" t="s">
        <v>0</v>
      </c>
      <c r="B230" s="13" t="s">
        <v>414</v>
      </c>
      <c r="C230" s="12" t="s">
        <v>0</v>
      </c>
      <c r="D230" s="32">
        <f>SUM(D225:D229)</f>
        <v>409104406</v>
      </c>
      <c r="E230" s="32">
        <f>SUM(E225:E229)</f>
        <v>497603511</v>
      </c>
      <c r="F230" s="32">
        <f>SUM(F225:F229)</f>
        <v>131943060</v>
      </c>
      <c r="G230" s="37">
        <f t="shared" si="48"/>
        <v>0.32251683938109432</v>
      </c>
      <c r="H230" s="32">
        <f>SUM(H225:H229)</f>
        <v>117221652</v>
      </c>
      <c r="I230" s="37">
        <f t="shared" si="49"/>
        <v>0.28653236259694548</v>
      </c>
      <c r="J230" s="32">
        <f>SUM(J225:J229)</f>
        <v>107596611</v>
      </c>
      <c r="K230" s="37">
        <f t="shared" si="50"/>
        <v>0.21622960574327621</v>
      </c>
      <c r="L230" s="32">
        <f>SUM(L225:L229)</f>
        <v>0</v>
      </c>
      <c r="M230" s="37">
        <f t="shared" si="51"/>
        <v>0</v>
      </c>
      <c r="N230" s="32">
        <f t="shared" si="52"/>
        <v>356761323</v>
      </c>
      <c r="O230" s="37">
        <f t="shared" si="53"/>
        <v>0.71695901478476509</v>
      </c>
      <c r="P230" s="32">
        <f>SUM(P225:P229)</f>
        <v>124666462</v>
      </c>
      <c r="Q230" s="32">
        <f>SUM(Q225:Q229)</f>
        <v>417474121</v>
      </c>
      <c r="R230" s="32">
        <f>SUM(R225:R229)</f>
        <v>435944195</v>
      </c>
      <c r="S230" s="32">
        <f>SUM(S225:S229)</f>
        <v>362851694</v>
      </c>
      <c r="T230" s="37">
        <f t="shared" si="54"/>
        <v>0.83233518914043569</v>
      </c>
      <c r="U230" s="37">
        <f t="shared" si="55"/>
        <v>-0.13692416329261037</v>
      </c>
    </row>
    <row r="231" spans="1:21" ht="16.5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1534711293</v>
      </c>
      <c r="E231" s="32">
        <f>SUM(E208:E215,E217:E223,E225:E229)</f>
        <v>1728387318</v>
      </c>
      <c r="F231" s="32">
        <f>SUM(F208:F215,F217:F223,F225:F229)</f>
        <v>333845096</v>
      </c>
      <c r="G231" s="37">
        <f t="shared" si="48"/>
        <v>0.2175295754469958</v>
      </c>
      <c r="H231" s="32">
        <f>SUM(H208:H215,H217:H223,H225:H229)</f>
        <v>338336781</v>
      </c>
      <c r="I231" s="37">
        <f t="shared" si="49"/>
        <v>0.22045630506740527</v>
      </c>
      <c r="J231" s="32">
        <f>SUM(J208:J215,J217:J223,J225:J229)</f>
        <v>284682443</v>
      </c>
      <c r="K231" s="37">
        <f t="shared" si="50"/>
        <v>0.16470986568532553</v>
      </c>
      <c r="L231" s="32">
        <f>SUM(L208:L215,L217:L223,L225:L229)</f>
        <v>0</v>
      </c>
      <c r="M231" s="37">
        <f t="shared" si="51"/>
        <v>0</v>
      </c>
      <c r="N231" s="32">
        <f t="shared" si="52"/>
        <v>956864320</v>
      </c>
      <c r="O231" s="37">
        <f t="shared" si="53"/>
        <v>0.5536168369409431</v>
      </c>
      <c r="P231" s="32">
        <f>SUM(P208:P215,P217:P223,P225:P229)</f>
        <v>327196118</v>
      </c>
      <c r="Q231" s="32">
        <f>SUM(Q208:Q215,Q217:Q223,Q225:Q229)</f>
        <v>1402935603</v>
      </c>
      <c r="R231" s="32">
        <f>SUM(R208:R215,R217:R223,R225:R229)</f>
        <v>1449264875</v>
      </c>
      <c r="S231" s="32">
        <f>SUM(S208:S215,S217:S223,S225:S229)</f>
        <v>927004384</v>
      </c>
      <c r="T231" s="37">
        <f t="shared" si="54"/>
        <v>0.63963765353797042</v>
      </c>
      <c r="U231" s="37">
        <f t="shared" si="55"/>
        <v>-0.12993331112809836</v>
      </c>
    </row>
    <row r="232" spans="1:21" ht="14.4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4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x14ac:dyDescent="0.2">
      <c r="A234" s="17" t="s">
        <v>29</v>
      </c>
      <c r="B234" s="11" t="s">
        <v>417</v>
      </c>
      <c r="C234" s="10" t="s">
        <v>418</v>
      </c>
      <c r="D234" s="31">
        <v>74954679</v>
      </c>
      <c r="E234" s="31">
        <v>78680663</v>
      </c>
      <c r="F234" s="31">
        <v>19259361</v>
      </c>
      <c r="G234" s="36">
        <f t="shared" ref="G234:G260" si="56">IF(($D234     =0),0,($F234     /$D234     ))</f>
        <v>0.25694674778074894</v>
      </c>
      <c r="H234" s="31">
        <v>17372678</v>
      </c>
      <c r="I234" s="36">
        <f t="shared" ref="I234:I260" si="57">IF(($D234     =0),0,($H234     /$D234     ))</f>
        <v>0.23177576412541237</v>
      </c>
      <c r="J234" s="31">
        <v>17332916</v>
      </c>
      <c r="K234" s="36">
        <f t="shared" ref="K234:K260" si="58">IF(($E234     =0),0,($J234     /$E234     ))</f>
        <v>0.22029448328365001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53964955</v>
      </c>
      <c r="O234" s="36">
        <f t="shared" ref="O234:O260" si="61">IF(($E234     =0),0,($N234     /$E234     ))</f>
        <v>0.6858731604740036</v>
      </c>
      <c r="P234" s="31">
        <v>16493741</v>
      </c>
      <c r="Q234" s="31">
        <v>71275319</v>
      </c>
      <c r="R234" s="31">
        <v>72345319</v>
      </c>
      <c r="S234" s="31">
        <v>50977852</v>
      </c>
      <c r="T234" s="36">
        <f t="shared" ref="T234:T260" si="62">IF(($R234     =0),0,($S234     /$R234     ))</f>
        <v>0.70464617068037261</v>
      </c>
      <c r="U234" s="36">
        <f t="shared" ref="U234:U260" si="63">IF(($P234     =0),0,(($J234     /$P234     )-1))</f>
        <v>5.0878390778659632E-2</v>
      </c>
    </row>
    <row r="235" spans="1:21" x14ac:dyDescent="0.2">
      <c r="A235" s="17" t="s">
        <v>29</v>
      </c>
      <c r="B235" s="11" t="s">
        <v>419</v>
      </c>
      <c r="C235" s="10" t="s">
        <v>420</v>
      </c>
      <c r="D235" s="31">
        <v>107400411</v>
      </c>
      <c r="E235" s="31">
        <v>107750411</v>
      </c>
      <c r="F235" s="31">
        <v>23043513</v>
      </c>
      <c r="G235" s="36">
        <f t="shared" si="56"/>
        <v>0.21455702809181987</v>
      </c>
      <c r="H235" s="31">
        <v>28134924</v>
      </c>
      <c r="I235" s="36">
        <f t="shared" si="57"/>
        <v>0.26196290813077056</v>
      </c>
      <c r="J235" s="31">
        <v>23252328</v>
      </c>
      <c r="K235" s="36">
        <f t="shared" si="58"/>
        <v>0.21579804461256302</v>
      </c>
      <c r="L235" s="31">
        <v>0</v>
      </c>
      <c r="M235" s="36">
        <f t="shared" si="59"/>
        <v>0</v>
      </c>
      <c r="N235" s="31">
        <f t="shared" si="60"/>
        <v>74430765</v>
      </c>
      <c r="O235" s="36">
        <f t="shared" si="61"/>
        <v>0.69077012615756983</v>
      </c>
      <c r="P235" s="31">
        <v>25012368</v>
      </c>
      <c r="Q235" s="31">
        <v>127735446</v>
      </c>
      <c r="R235" s="31">
        <v>121622667</v>
      </c>
      <c r="S235" s="31">
        <v>72013215</v>
      </c>
      <c r="T235" s="36">
        <f t="shared" si="62"/>
        <v>0.59210356733913749</v>
      </c>
      <c r="U235" s="36">
        <f t="shared" si="63"/>
        <v>-7.0366788142570136E-2</v>
      </c>
    </row>
    <row r="236" spans="1:21" x14ac:dyDescent="0.2">
      <c r="A236" s="17" t="s">
        <v>29</v>
      </c>
      <c r="B236" s="11" t="s">
        <v>421</v>
      </c>
      <c r="C236" s="10" t="s">
        <v>422</v>
      </c>
      <c r="D236" s="31">
        <v>284277659</v>
      </c>
      <c r="E236" s="31">
        <v>278885795</v>
      </c>
      <c r="F236" s="31">
        <v>35401649</v>
      </c>
      <c r="G236" s="36">
        <f t="shared" si="56"/>
        <v>0.12453194220232411</v>
      </c>
      <c r="H236" s="31">
        <v>87055975</v>
      </c>
      <c r="I236" s="36">
        <f t="shared" si="57"/>
        <v>0.30623572498182139</v>
      </c>
      <c r="J236" s="31">
        <v>58046836</v>
      </c>
      <c r="K236" s="36">
        <f t="shared" si="58"/>
        <v>0.2081383743478222</v>
      </c>
      <c r="L236" s="31">
        <v>0</v>
      </c>
      <c r="M236" s="36">
        <f t="shared" si="59"/>
        <v>0</v>
      </c>
      <c r="N236" s="31">
        <f t="shared" si="60"/>
        <v>180504460</v>
      </c>
      <c r="O236" s="36">
        <f t="shared" si="61"/>
        <v>0.64723432758559829</v>
      </c>
      <c r="P236" s="31">
        <v>63383912</v>
      </c>
      <c r="Q236" s="31">
        <v>294450506</v>
      </c>
      <c r="R236" s="31">
        <v>287651437</v>
      </c>
      <c r="S236" s="31">
        <v>180912184</v>
      </c>
      <c r="T236" s="36">
        <f t="shared" si="62"/>
        <v>0.6289284902824942</v>
      </c>
      <c r="U236" s="36">
        <f t="shared" si="63"/>
        <v>-8.420237614869841E-2</v>
      </c>
    </row>
    <row r="237" spans="1:21" x14ac:dyDescent="0.2">
      <c r="A237" s="17" t="s">
        <v>29</v>
      </c>
      <c r="B237" s="11" t="s">
        <v>423</v>
      </c>
      <c r="C237" s="10" t="s">
        <v>424</v>
      </c>
      <c r="D237" s="31">
        <v>51506845</v>
      </c>
      <c r="E237" s="31">
        <v>50970597</v>
      </c>
      <c r="F237" s="31">
        <v>7748661</v>
      </c>
      <c r="G237" s="36">
        <f t="shared" si="56"/>
        <v>0.15043944159266598</v>
      </c>
      <c r="H237" s="31">
        <v>3549121</v>
      </c>
      <c r="I237" s="36">
        <f t="shared" si="57"/>
        <v>6.8905812421630561E-2</v>
      </c>
      <c r="J237" s="31">
        <v>7265472</v>
      </c>
      <c r="K237" s="36">
        <f t="shared" si="58"/>
        <v>0.14254241518889801</v>
      </c>
      <c r="L237" s="31">
        <v>0</v>
      </c>
      <c r="M237" s="36">
        <f t="shared" si="59"/>
        <v>0</v>
      </c>
      <c r="N237" s="31">
        <f t="shared" si="60"/>
        <v>18563254</v>
      </c>
      <c r="O237" s="36">
        <f t="shared" si="61"/>
        <v>0.36419534187523839</v>
      </c>
      <c r="P237" s="31">
        <v>3710907</v>
      </c>
      <c r="Q237" s="31">
        <v>84582875</v>
      </c>
      <c r="R237" s="31">
        <v>76539963</v>
      </c>
      <c r="S237" s="31">
        <v>24245298</v>
      </c>
      <c r="T237" s="36">
        <f t="shared" si="62"/>
        <v>0.31676652365248725</v>
      </c>
      <c r="U237" s="36">
        <f t="shared" si="63"/>
        <v>0.95786959899560942</v>
      </c>
    </row>
    <row r="238" spans="1:21" x14ac:dyDescent="0.2">
      <c r="A238" s="17" t="s">
        <v>29</v>
      </c>
      <c r="B238" s="11" t="s">
        <v>425</v>
      </c>
      <c r="C238" s="10" t="s">
        <v>426</v>
      </c>
      <c r="D238" s="31">
        <v>101392806</v>
      </c>
      <c r="E238" s="31">
        <v>100952807</v>
      </c>
      <c r="F238" s="31">
        <v>20853870</v>
      </c>
      <c r="G238" s="36">
        <f t="shared" si="56"/>
        <v>0.20567405936077951</v>
      </c>
      <c r="H238" s="31">
        <v>26818181</v>
      </c>
      <c r="I238" s="36">
        <f t="shared" si="57"/>
        <v>0.264497867827033</v>
      </c>
      <c r="J238" s="31">
        <v>23528622</v>
      </c>
      <c r="K238" s="36">
        <f t="shared" si="58"/>
        <v>0.23306555507664092</v>
      </c>
      <c r="L238" s="31">
        <v>0</v>
      </c>
      <c r="M238" s="36">
        <f t="shared" si="59"/>
        <v>0</v>
      </c>
      <c r="N238" s="31">
        <f t="shared" si="60"/>
        <v>71200673</v>
      </c>
      <c r="O238" s="36">
        <f t="shared" si="61"/>
        <v>0.70528670886783762</v>
      </c>
      <c r="P238" s="31">
        <v>11064761</v>
      </c>
      <c r="Q238" s="31">
        <v>95322587</v>
      </c>
      <c r="R238" s="31">
        <v>93391803</v>
      </c>
      <c r="S238" s="31">
        <v>55658705</v>
      </c>
      <c r="T238" s="36">
        <f t="shared" si="62"/>
        <v>0.59596991611779893</v>
      </c>
      <c r="U238" s="36">
        <f t="shared" si="63"/>
        <v>1.1264464727254389</v>
      </c>
    </row>
    <row r="239" spans="1:21" x14ac:dyDescent="0.2">
      <c r="A239" s="17" t="s">
        <v>44</v>
      </c>
      <c r="B239" s="11" t="s">
        <v>427</v>
      </c>
      <c r="C239" s="10" t="s">
        <v>428</v>
      </c>
      <c r="D239" s="31">
        <v>73995828</v>
      </c>
      <c r="E239" s="31">
        <v>73995828</v>
      </c>
      <c r="F239" s="31">
        <v>14839480</v>
      </c>
      <c r="G239" s="36">
        <f t="shared" si="56"/>
        <v>0.20054481990525194</v>
      </c>
      <c r="H239" s="31">
        <v>17306048</v>
      </c>
      <c r="I239" s="36">
        <f t="shared" si="57"/>
        <v>0.23387869921531251</v>
      </c>
      <c r="J239" s="31">
        <v>12482482</v>
      </c>
      <c r="K239" s="36">
        <f t="shared" si="58"/>
        <v>0.16869169975366718</v>
      </c>
      <c r="L239" s="31">
        <v>0</v>
      </c>
      <c r="M239" s="36">
        <f t="shared" si="59"/>
        <v>0</v>
      </c>
      <c r="N239" s="31">
        <f t="shared" si="60"/>
        <v>44628010</v>
      </c>
      <c r="O239" s="36">
        <f t="shared" si="61"/>
        <v>0.6031152188742317</v>
      </c>
      <c r="P239" s="31">
        <v>25212660</v>
      </c>
      <c r="Q239" s="31">
        <v>74067619</v>
      </c>
      <c r="R239" s="31">
        <v>103124009</v>
      </c>
      <c r="S239" s="31">
        <v>57584143</v>
      </c>
      <c r="T239" s="36">
        <f t="shared" si="62"/>
        <v>0.55839705572346399</v>
      </c>
      <c r="U239" s="36">
        <f t="shared" si="63"/>
        <v>-0.50491213541133706</v>
      </c>
    </row>
    <row r="240" spans="1:21" ht="16.5" x14ac:dyDescent="0.3">
      <c r="A240" s="18" t="s">
        <v>0</v>
      </c>
      <c r="B240" s="13" t="s">
        <v>429</v>
      </c>
      <c r="C240" s="12" t="s">
        <v>0</v>
      </c>
      <c r="D240" s="32">
        <f>SUM(D234:D239)</f>
        <v>693528228</v>
      </c>
      <c r="E240" s="32">
        <f>SUM(E234:E239)</f>
        <v>691236101</v>
      </c>
      <c r="F240" s="32">
        <f>SUM(F234:F239)</f>
        <v>121146534</v>
      </c>
      <c r="G240" s="37">
        <f t="shared" si="56"/>
        <v>0.17468147525784633</v>
      </c>
      <c r="H240" s="32">
        <f>SUM(H234:H239)</f>
        <v>180236927</v>
      </c>
      <c r="I240" s="37">
        <f t="shared" si="57"/>
        <v>0.25988405334238246</v>
      </c>
      <c r="J240" s="32">
        <f>SUM(J234:J239)</f>
        <v>141908656</v>
      </c>
      <c r="K240" s="37">
        <f t="shared" si="58"/>
        <v>0.20529693948956523</v>
      </c>
      <c r="L240" s="32">
        <f>SUM(L234:L239)</f>
        <v>0</v>
      </c>
      <c r="M240" s="37">
        <f t="shared" si="59"/>
        <v>0</v>
      </c>
      <c r="N240" s="32">
        <f t="shared" si="60"/>
        <v>443292117</v>
      </c>
      <c r="O240" s="37">
        <f t="shared" si="61"/>
        <v>0.64130347989449121</v>
      </c>
      <c r="P240" s="32">
        <f>SUM(P234:P239)</f>
        <v>144878349</v>
      </c>
      <c r="Q240" s="32">
        <f>SUM(Q234:Q239)</f>
        <v>747434352</v>
      </c>
      <c r="R240" s="32">
        <f>SUM(R234:R239)</f>
        <v>754675198</v>
      </c>
      <c r="S240" s="32">
        <f>SUM(S234:S239)</f>
        <v>441391397</v>
      </c>
      <c r="T240" s="37">
        <f t="shared" si="62"/>
        <v>0.58487598130924667</v>
      </c>
      <c r="U240" s="37">
        <f t="shared" si="63"/>
        <v>-2.0497838500354582E-2</v>
      </c>
    </row>
    <row r="241" spans="1:21" x14ac:dyDescent="0.2">
      <c r="A241" s="17" t="s">
        <v>29</v>
      </c>
      <c r="B241" s="11" t="s">
        <v>430</v>
      </c>
      <c r="C241" s="10" t="s">
        <v>431</v>
      </c>
      <c r="D241" s="31">
        <v>55978548</v>
      </c>
      <c r="E241" s="31">
        <v>54770940</v>
      </c>
      <c r="F241" s="31">
        <v>8076504</v>
      </c>
      <c r="G241" s="36">
        <f t="shared" si="56"/>
        <v>0.14427855470634929</v>
      </c>
      <c r="H241" s="31">
        <v>14587499</v>
      </c>
      <c r="I241" s="36">
        <f t="shared" si="57"/>
        <v>0.26059087849152501</v>
      </c>
      <c r="J241" s="31">
        <v>14099692</v>
      </c>
      <c r="K241" s="36">
        <f t="shared" si="58"/>
        <v>0.25743016278340303</v>
      </c>
      <c r="L241" s="31">
        <v>0</v>
      </c>
      <c r="M241" s="36">
        <f t="shared" si="59"/>
        <v>0</v>
      </c>
      <c r="N241" s="31">
        <f t="shared" si="60"/>
        <v>36763695</v>
      </c>
      <c r="O241" s="36">
        <f t="shared" si="61"/>
        <v>0.67122629262890143</v>
      </c>
      <c r="P241" s="31">
        <v>10561374</v>
      </c>
      <c r="Q241" s="31">
        <v>54866782</v>
      </c>
      <c r="R241" s="31">
        <v>50685605</v>
      </c>
      <c r="S241" s="31">
        <v>34339296</v>
      </c>
      <c r="T241" s="36">
        <f t="shared" si="62"/>
        <v>0.67749602673185016</v>
      </c>
      <c r="U241" s="36">
        <f t="shared" si="63"/>
        <v>0.3350244011811343</v>
      </c>
    </row>
    <row r="242" spans="1:21" x14ac:dyDescent="0.2">
      <c r="A242" s="17" t="s">
        <v>29</v>
      </c>
      <c r="B242" s="11" t="s">
        <v>432</v>
      </c>
      <c r="C242" s="10" t="s">
        <v>433</v>
      </c>
      <c r="D242" s="31">
        <v>28583730</v>
      </c>
      <c r="E242" s="31">
        <v>41189426</v>
      </c>
      <c r="F242" s="31">
        <v>6645340</v>
      </c>
      <c r="G242" s="36">
        <f t="shared" si="56"/>
        <v>0.23248680280705142</v>
      </c>
      <c r="H242" s="31">
        <v>9703995</v>
      </c>
      <c r="I242" s="36">
        <f t="shared" si="57"/>
        <v>0.33949365600640646</v>
      </c>
      <c r="J242" s="31">
        <v>6615675</v>
      </c>
      <c r="K242" s="36">
        <f t="shared" si="58"/>
        <v>0.16061585806027012</v>
      </c>
      <c r="L242" s="31">
        <v>0</v>
      </c>
      <c r="M242" s="36">
        <f t="shared" si="59"/>
        <v>0</v>
      </c>
      <c r="N242" s="31">
        <f t="shared" si="60"/>
        <v>22965010</v>
      </c>
      <c r="O242" s="36">
        <f t="shared" si="61"/>
        <v>0.55754624985548473</v>
      </c>
      <c r="P242" s="31">
        <v>6784546</v>
      </c>
      <c r="Q242" s="31">
        <v>27277094</v>
      </c>
      <c r="R242" s="31">
        <v>29244706</v>
      </c>
      <c r="S242" s="31">
        <v>19750052</v>
      </c>
      <c r="T242" s="36">
        <f t="shared" si="62"/>
        <v>0.67533768334002053</v>
      </c>
      <c r="U242" s="36">
        <f t="shared" si="63"/>
        <v>-2.4890537996204887E-2</v>
      </c>
    </row>
    <row r="243" spans="1:21" x14ac:dyDescent="0.2">
      <c r="A243" s="17" t="s">
        <v>29</v>
      </c>
      <c r="B243" s="11" t="s">
        <v>434</v>
      </c>
      <c r="C243" s="10" t="s">
        <v>435</v>
      </c>
      <c r="D243" s="31">
        <v>69049305</v>
      </c>
      <c r="E243" s="31">
        <v>73749805</v>
      </c>
      <c r="F243" s="31">
        <v>11024901</v>
      </c>
      <c r="G243" s="36">
        <f t="shared" si="56"/>
        <v>0.15966708137033386</v>
      </c>
      <c r="H243" s="31">
        <v>14980945</v>
      </c>
      <c r="I243" s="36">
        <f t="shared" si="57"/>
        <v>0.21696011277738422</v>
      </c>
      <c r="J243" s="31">
        <v>8680574</v>
      </c>
      <c r="K243" s="36">
        <f t="shared" si="58"/>
        <v>0.11770300951982178</v>
      </c>
      <c r="L243" s="31">
        <v>0</v>
      </c>
      <c r="M243" s="36">
        <f t="shared" si="59"/>
        <v>0</v>
      </c>
      <c r="N243" s="31">
        <f t="shared" si="60"/>
        <v>34686420</v>
      </c>
      <c r="O243" s="36">
        <f t="shared" si="61"/>
        <v>0.47032558255577761</v>
      </c>
      <c r="P243" s="31">
        <v>10012656</v>
      </c>
      <c r="Q243" s="31">
        <v>65454828</v>
      </c>
      <c r="R243" s="31">
        <v>66649828</v>
      </c>
      <c r="S243" s="31">
        <v>33014020</v>
      </c>
      <c r="T243" s="36">
        <f t="shared" si="62"/>
        <v>0.49533541181831708</v>
      </c>
      <c r="U243" s="36">
        <f t="shared" si="63"/>
        <v>-0.13303982479773602</v>
      </c>
    </row>
    <row r="244" spans="1:21" x14ac:dyDescent="0.2">
      <c r="A244" s="17" t="s">
        <v>29</v>
      </c>
      <c r="B244" s="11" t="s">
        <v>436</v>
      </c>
      <c r="C244" s="10" t="s">
        <v>437</v>
      </c>
      <c r="D244" s="31">
        <v>52181023</v>
      </c>
      <c r="E244" s="31">
        <v>52181023</v>
      </c>
      <c r="F244" s="31">
        <v>0</v>
      </c>
      <c r="G244" s="36">
        <f t="shared" si="56"/>
        <v>0</v>
      </c>
      <c r="H244" s="31">
        <v>4753372</v>
      </c>
      <c r="I244" s="36">
        <f t="shared" si="57"/>
        <v>9.1093882923682812E-2</v>
      </c>
      <c r="J244" s="31">
        <v>6607062</v>
      </c>
      <c r="K244" s="36">
        <f t="shared" si="58"/>
        <v>0.12661810022390707</v>
      </c>
      <c r="L244" s="31">
        <v>0</v>
      </c>
      <c r="M244" s="36">
        <f t="shared" si="59"/>
        <v>0</v>
      </c>
      <c r="N244" s="31">
        <f t="shared" si="60"/>
        <v>11360434</v>
      </c>
      <c r="O244" s="36">
        <f t="shared" si="61"/>
        <v>0.21771198314758988</v>
      </c>
      <c r="P244" s="31">
        <v>0</v>
      </c>
      <c r="Q244" s="31">
        <v>35011511</v>
      </c>
      <c r="R244" s="31">
        <v>35011511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x14ac:dyDescent="0.2">
      <c r="A245" s="17" t="s">
        <v>29</v>
      </c>
      <c r="B245" s="11" t="s">
        <v>438</v>
      </c>
      <c r="C245" s="10" t="s">
        <v>439</v>
      </c>
      <c r="D245" s="31">
        <v>44342533</v>
      </c>
      <c r="E245" s="31">
        <v>46555608</v>
      </c>
      <c r="F245" s="31">
        <v>9513973</v>
      </c>
      <c r="G245" s="36">
        <f t="shared" si="56"/>
        <v>0.21455637186987039</v>
      </c>
      <c r="H245" s="31">
        <v>10016082</v>
      </c>
      <c r="I245" s="36">
        <f t="shared" si="57"/>
        <v>0.22587978905039097</v>
      </c>
      <c r="J245" s="31">
        <v>11524716</v>
      </c>
      <c r="K245" s="36">
        <f t="shared" si="58"/>
        <v>0.24754732018535769</v>
      </c>
      <c r="L245" s="31">
        <v>0</v>
      </c>
      <c r="M245" s="36">
        <f t="shared" si="59"/>
        <v>0</v>
      </c>
      <c r="N245" s="31">
        <f t="shared" si="60"/>
        <v>31054771</v>
      </c>
      <c r="O245" s="36">
        <f t="shared" si="61"/>
        <v>0.66704683568948342</v>
      </c>
      <c r="P245" s="31">
        <v>10093818</v>
      </c>
      <c r="Q245" s="31">
        <v>58497948</v>
      </c>
      <c r="R245" s="31">
        <v>50830448</v>
      </c>
      <c r="S245" s="31">
        <v>27648434</v>
      </c>
      <c r="T245" s="36">
        <f t="shared" si="62"/>
        <v>0.54393449375067482</v>
      </c>
      <c r="U245" s="36">
        <f t="shared" si="63"/>
        <v>0.14175983755601695</v>
      </c>
    </row>
    <row r="246" spans="1:21" x14ac:dyDescent="0.2">
      <c r="A246" s="17" t="s">
        <v>44</v>
      </c>
      <c r="B246" s="11" t="s">
        <v>440</v>
      </c>
      <c r="C246" s="10" t="s">
        <v>441</v>
      </c>
      <c r="D246" s="31">
        <v>65994510</v>
      </c>
      <c r="E246" s="31">
        <v>63945341</v>
      </c>
      <c r="F246" s="31">
        <v>12118056</v>
      </c>
      <c r="G246" s="36">
        <f t="shared" si="56"/>
        <v>0.18362218311795936</v>
      </c>
      <c r="H246" s="31">
        <v>18185193</v>
      </c>
      <c r="I246" s="36">
        <f t="shared" si="57"/>
        <v>0.27555614853417354</v>
      </c>
      <c r="J246" s="31">
        <v>14896017</v>
      </c>
      <c r="K246" s="36">
        <f t="shared" si="58"/>
        <v>0.23294921517425327</v>
      </c>
      <c r="L246" s="31">
        <v>0</v>
      </c>
      <c r="M246" s="36">
        <f t="shared" si="59"/>
        <v>0</v>
      </c>
      <c r="N246" s="31">
        <f t="shared" si="60"/>
        <v>45199266</v>
      </c>
      <c r="O246" s="36">
        <f t="shared" si="61"/>
        <v>0.70684220762854322</v>
      </c>
      <c r="P246" s="31">
        <v>12015207</v>
      </c>
      <c r="Q246" s="31">
        <v>52629292</v>
      </c>
      <c r="R246" s="31">
        <v>52629292</v>
      </c>
      <c r="S246" s="31">
        <v>30997599</v>
      </c>
      <c r="T246" s="36">
        <f t="shared" si="62"/>
        <v>0.58897997335780239</v>
      </c>
      <c r="U246" s="36">
        <f t="shared" si="63"/>
        <v>0.23976365950249545</v>
      </c>
    </row>
    <row r="247" spans="1:21" ht="16.5" x14ac:dyDescent="0.3">
      <c r="A247" s="18" t="s">
        <v>0</v>
      </c>
      <c r="B247" s="13" t="s">
        <v>442</v>
      </c>
      <c r="C247" s="12" t="s">
        <v>0</v>
      </c>
      <c r="D247" s="32">
        <f>SUM(D241:D246)</f>
        <v>316129649</v>
      </c>
      <c r="E247" s="32">
        <f>SUM(E241:E246)</f>
        <v>332392143</v>
      </c>
      <c r="F247" s="32">
        <f>SUM(F241:F246)</f>
        <v>47378774</v>
      </c>
      <c r="G247" s="37">
        <f t="shared" si="56"/>
        <v>0.14987133965406704</v>
      </c>
      <c r="H247" s="32">
        <f>SUM(H241:H246)</f>
        <v>72227086</v>
      </c>
      <c r="I247" s="37">
        <f t="shared" si="57"/>
        <v>0.22847298957397064</v>
      </c>
      <c r="J247" s="32">
        <f>SUM(J241:J246)</f>
        <v>62423736</v>
      </c>
      <c r="K247" s="37">
        <f t="shared" si="58"/>
        <v>0.18780147880932313</v>
      </c>
      <c r="L247" s="32">
        <f>SUM(L241:L246)</f>
        <v>0</v>
      </c>
      <c r="M247" s="37">
        <f t="shared" si="59"/>
        <v>0</v>
      </c>
      <c r="N247" s="32">
        <f t="shared" si="60"/>
        <v>182029596</v>
      </c>
      <c r="O247" s="37">
        <f t="shared" si="61"/>
        <v>0.54763507451498339</v>
      </c>
      <c r="P247" s="32">
        <f>SUM(P241:P246)</f>
        <v>49467601</v>
      </c>
      <c r="Q247" s="32">
        <f>SUM(Q241:Q246)</f>
        <v>293737455</v>
      </c>
      <c r="R247" s="32">
        <f>SUM(R241:R246)</f>
        <v>285051390</v>
      </c>
      <c r="S247" s="32">
        <f>SUM(S241:S246)</f>
        <v>145749401</v>
      </c>
      <c r="T247" s="37">
        <f t="shared" si="62"/>
        <v>0.51130920989369666</v>
      </c>
      <c r="U247" s="37">
        <f t="shared" si="63"/>
        <v>0.26191152871957546</v>
      </c>
    </row>
    <row r="248" spans="1:21" x14ac:dyDescent="0.2">
      <c r="A248" s="17" t="s">
        <v>29</v>
      </c>
      <c r="B248" s="11" t="s">
        <v>443</v>
      </c>
      <c r="C248" s="10" t="s">
        <v>444</v>
      </c>
      <c r="D248" s="31">
        <v>30192030</v>
      </c>
      <c r="E248" s="31">
        <v>42776203</v>
      </c>
      <c r="F248" s="31">
        <v>3604737</v>
      </c>
      <c r="G248" s="36">
        <f t="shared" si="56"/>
        <v>0.11939366117481998</v>
      </c>
      <c r="H248" s="31">
        <v>17000714</v>
      </c>
      <c r="I248" s="36">
        <f t="shared" si="57"/>
        <v>0.56308615220639358</v>
      </c>
      <c r="J248" s="31">
        <v>8408347</v>
      </c>
      <c r="K248" s="36">
        <f t="shared" si="58"/>
        <v>0.19656599722046392</v>
      </c>
      <c r="L248" s="31">
        <v>0</v>
      </c>
      <c r="M248" s="36">
        <f t="shared" si="59"/>
        <v>0</v>
      </c>
      <c r="N248" s="31">
        <f t="shared" si="60"/>
        <v>29013798</v>
      </c>
      <c r="O248" s="36">
        <f t="shared" si="61"/>
        <v>0.67826959770132</v>
      </c>
      <c r="P248" s="31">
        <v>10025644</v>
      </c>
      <c r="Q248" s="31">
        <v>34160252</v>
      </c>
      <c r="R248" s="31">
        <v>44212568</v>
      </c>
      <c r="S248" s="31">
        <v>31785873</v>
      </c>
      <c r="T248" s="36">
        <f t="shared" si="62"/>
        <v>0.718932973990563</v>
      </c>
      <c r="U248" s="36">
        <f t="shared" si="63"/>
        <v>-0.16131602119524691</v>
      </c>
    </row>
    <row r="249" spans="1:21" x14ac:dyDescent="0.2">
      <c r="A249" s="17" t="s">
        <v>29</v>
      </c>
      <c r="B249" s="11" t="s">
        <v>445</v>
      </c>
      <c r="C249" s="10" t="s">
        <v>446</v>
      </c>
      <c r="D249" s="31">
        <v>10624752</v>
      </c>
      <c r="E249" s="31">
        <v>12524752</v>
      </c>
      <c r="F249" s="31">
        <v>2712916</v>
      </c>
      <c r="G249" s="36">
        <f t="shared" si="56"/>
        <v>0.25533923050627438</v>
      </c>
      <c r="H249" s="31">
        <v>812447</v>
      </c>
      <c r="I249" s="36">
        <f t="shared" si="57"/>
        <v>7.646738483872377E-2</v>
      </c>
      <c r="J249" s="31">
        <v>1610222</v>
      </c>
      <c r="K249" s="36">
        <f t="shared" si="58"/>
        <v>0.12856318432492717</v>
      </c>
      <c r="L249" s="31">
        <v>0</v>
      </c>
      <c r="M249" s="36">
        <f t="shared" si="59"/>
        <v>0</v>
      </c>
      <c r="N249" s="31">
        <f t="shared" si="60"/>
        <v>5135585</v>
      </c>
      <c r="O249" s="36">
        <f t="shared" si="61"/>
        <v>0.41003486536100675</v>
      </c>
      <c r="P249" s="31">
        <v>2386753</v>
      </c>
      <c r="Q249" s="31">
        <v>8164591</v>
      </c>
      <c r="R249" s="31">
        <v>10188968</v>
      </c>
      <c r="S249" s="31">
        <v>5180009</v>
      </c>
      <c r="T249" s="36">
        <f t="shared" si="62"/>
        <v>0.50839388248152317</v>
      </c>
      <c r="U249" s="36">
        <f t="shared" si="63"/>
        <v>-0.32535038187864429</v>
      </c>
    </row>
    <row r="250" spans="1:21" x14ac:dyDescent="0.2">
      <c r="A250" s="17" t="s">
        <v>29</v>
      </c>
      <c r="B250" s="11" t="s">
        <v>447</v>
      </c>
      <c r="C250" s="10" t="s">
        <v>448</v>
      </c>
      <c r="D250" s="31">
        <v>117066518</v>
      </c>
      <c r="E250" s="31">
        <v>121263518</v>
      </c>
      <c r="F250" s="31">
        <v>23150770</v>
      </c>
      <c r="G250" s="36">
        <f t="shared" si="56"/>
        <v>0.19775739806321052</v>
      </c>
      <c r="H250" s="31">
        <v>23237104</v>
      </c>
      <c r="I250" s="36">
        <f t="shared" si="57"/>
        <v>0.1984948762207141</v>
      </c>
      <c r="J250" s="31">
        <v>36868822</v>
      </c>
      <c r="K250" s="36">
        <f t="shared" si="58"/>
        <v>0.30403886187765061</v>
      </c>
      <c r="L250" s="31">
        <v>0</v>
      </c>
      <c r="M250" s="36">
        <f t="shared" si="59"/>
        <v>0</v>
      </c>
      <c r="N250" s="31">
        <f t="shared" si="60"/>
        <v>83256696</v>
      </c>
      <c r="O250" s="36">
        <f t="shared" si="61"/>
        <v>0.68657661737968045</v>
      </c>
      <c r="P250" s="31">
        <v>27205908</v>
      </c>
      <c r="Q250" s="31">
        <v>115957079</v>
      </c>
      <c r="R250" s="31">
        <v>120412979</v>
      </c>
      <c r="S250" s="31">
        <v>85497796</v>
      </c>
      <c r="T250" s="36">
        <f t="shared" si="62"/>
        <v>0.71003804332421672</v>
      </c>
      <c r="U250" s="36">
        <f t="shared" si="63"/>
        <v>0.35517704463309951</v>
      </c>
    </row>
    <row r="251" spans="1:21" x14ac:dyDescent="0.2">
      <c r="A251" s="17" t="s">
        <v>29</v>
      </c>
      <c r="B251" s="11" t="s">
        <v>449</v>
      </c>
      <c r="C251" s="10" t="s">
        <v>450</v>
      </c>
      <c r="D251" s="31">
        <v>31180930</v>
      </c>
      <c r="E251" s="31">
        <v>31201993</v>
      </c>
      <c r="F251" s="31">
        <v>7153442</v>
      </c>
      <c r="G251" s="36">
        <f t="shared" si="56"/>
        <v>0.22941721109665428</v>
      </c>
      <c r="H251" s="31">
        <v>8977766</v>
      </c>
      <c r="I251" s="36">
        <f t="shared" si="57"/>
        <v>0.28792489512019043</v>
      </c>
      <c r="J251" s="31">
        <v>7182322</v>
      </c>
      <c r="K251" s="36">
        <f t="shared" si="58"/>
        <v>0.23018792421368725</v>
      </c>
      <c r="L251" s="31">
        <v>0</v>
      </c>
      <c r="M251" s="36">
        <f t="shared" si="59"/>
        <v>0</v>
      </c>
      <c r="N251" s="31">
        <f t="shared" si="60"/>
        <v>23313530</v>
      </c>
      <c r="O251" s="36">
        <f t="shared" si="61"/>
        <v>0.74718079707280238</v>
      </c>
      <c r="P251" s="31">
        <v>10032560</v>
      </c>
      <c r="Q251" s="31">
        <v>29915607</v>
      </c>
      <c r="R251" s="31">
        <v>29915603</v>
      </c>
      <c r="S251" s="31">
        <v>23536916</v>
      </c>
      <c r="T251" s="36">
        <f t="shared" si="62"/>
        <v>0.78677725466539983</v>
      </c>
      <c r="U251" s="36">
        <f t="shared" si="63"/>
        <v>-0.28409877439058429</v>
      </c>
    </row>
    <row r="252" spans="1:21" x14ac:dyDescent="0.2">
      <c r="A252" s="17" t="s">
        <v>29</v>
      </c>
      <c r="B252" s="11" t="s">
        <v>451</v>
      </c>
      <c r="C252" s="10" t="s">
        <v>452</v>
      </c>
      <c r="D252" s="31">
        <v>48768432</v>
      </c>
      <c r="E252" s="31">
        <v>53104560</v>
      </c>
      <c r="F252" s="31">
        <v>11785575</v>
      </c>
      <c r="G252" s="36">
        <f t="shared" si="56"/>
        <v>0.2416640133109057</v>
      </c>
      <c r="H252" s="31">
        <v>13207830</v>
      </c>
      <c r="I252" s="36">
        <f t="shared" si="57"/>
        <v>0.27082744837890216</v>
      </c>
      <c r="J252" s="31">
        <v>7411912</v>
      </c>
      <c r="K252" s="36">
        <f t="shared" si="58"/>
        <v>0.13957204428395603</v>
      </c>
      <c r="L252" s="31">
        <v>0</v>
      </c>
      <c r="M252" s="36">
        <f t="shared" si="59"/>
        <v>0</v>
      </c>
      <c r="N252" s="31">
        <f t="shared" si="60"/>
        <v>32405317</v>
      </c>
      <c r="O252" s="36">
        <f t="shared" si="61"/>
        <v>0.61021722051740945</v>
      </c>
      <c r="P252" s="31">
        <v>16836490</v>
      </c>
      <c r="Q252" s="31">
        <v>44909058</v>
      </c>
      <c r="R252" s="31">
        <v>51653619</v>
      </c>
      <c r="S252" s="31">
        <v>29032657</v>
      </c>
      <c r="T252" s="36">
        <f t="shared" si="62"/>
        <v>0.56206433473712658</v>
      </c>
      <c r="U252" s="36">
        <f t="shared" si="63"/>
        <v>-0.55977094988325948</v>
      </c>
    </row>
    <row r="253" spans="1:21" x14ac:dyDescent="0.2">
      <c r="A253" s="17" t="s">
        <v>44</v>
      </c>
      <c r="B253" s="11" t="s">
        <v>453</v>
      </c>
      <c r="C253" s="10" t="s">
        <v>454</v>
      </c>
      <c r="D253" s="31">
        <v>99934578</v>
      </c>
      <c r="E253" s="31">
        <v>100251178</v>
      </c>
      <c r="F253" s="31">
        <v>15604083</v>
      </c>
      <c r="G253" s="36">
        <f t="shared" si="56"/>
        <v>0.15614298186159351</v>
      </c>
      <c r="H253" s="31">
        <v>27837630</v>
      </c>
      <c r="I253" s="36">
        <f t="shared" si="57"/>
        <v>0.27855853856710139</v>
      </c>
      <c r="J253" s="31">
        <v>31632818</v>
      </c>
      <c r="K253" s="36">
        <f t="shared" si="58"/>
        <v>0.31553562393052381</v>
      </c>
      <c r="L253" s="31">
        <v>0</v>
      </c>
      <c r="M253" s="36">
        <f t="shared" si="59"/>
        <v>0</v>
      </c>
      <c r="N253" s="31">
        <f t="shared" si="60"/>
        <v>75074531</v>
      </c>
      <c r="O253" s="36">
        <f t="shared" si="61"/>
        <v>0.74886432755932308</v>
      </c>
      <c r="P253" s="31">
        <v>15910147</v>
      </c>
      <c r="Q253" s="31">
        <v>59650226</v>
      </c>
      <c r="R253" s="31">
        <v>71648118</v>
      </c>
      <c r="S253" s="31">
        <v>46160663</v>
      </c>
      <c r="T253" s="36">
        <f t="shared" si="62"/>
        <v>0.64426902322821655</v>
      </c>
      <c r="U253" s="36">
        <f t="shared" si="63"/>
        <v>0.98821657650303285</v>
      </c>
    </row>
    <row r="254" spans="1:21" ht="16.5" x14ac:dyDescent="0.3">
      <c r="A254" s="18" t="s">
        <v>0</v>
      </c>
      <c r="B254" s="13" t="s">
        <v>455</v>
      </c>
      <c r="C254" s="12" t="s">
        <v>0</v>
      </c>
      <c r="D254" s="32">
        <f>SUM(D248:D253)</f>
        <v>337767240</v>
      </c>
      <c r="E254" s="32">
        <f>SUM(E248:E253)</f>
        <v>361122204</v>
      </c>
      <c r="F254" s="32">
        <f>SUM(F248:F253)</f>
        <v>64011523</v>
      </c>
      <c r="G254" s="37">
        <f t="shared" si="56"/>
        <v>0.18951371068431622</v>
      </c>
      <c r="H254" s="32">
        <f>SUM(H248:H253)</f>
        <v>91073491</v>
      </c>
      <c r="I254" s="37">
        <f t="shared" si="57"/>
        <v>0.26963387864376664</v>
      </c>
      <c r="J254" s="32">
        <f>SUM(J248:J253)</f>
        <v>93114443</v>
      </c>
      <c r="K254" s="37">
        <f t="shared" si="58"/>
        <v>0.25784745985876845</v>
      </c>
      <c r="L254" s="32">
        <f>SUM(L248:L253)</f>
        <v>0</v>
      </c>
      <c r="M254" s="37">
        <f t="shared" si="59"/>
        <v>0</v>
      </c>
      <c r="N254" s="32">
        <f t="shared" si="60"/>
        <v>248199457</v>
      </c>
      <c r="O254" s="37">
        <f t="shared" si="61"/>
        <v>0.6873004602065399</v>
      </c>
      <c r="P254" s="32">
        <f>SUM(P248:P253)</f>
        <v>82397502</v>
      </c>
      <c r="Q254" s="32">
        <f>SUM(Q248:Q253)</f>
        <v>292756813</v>
      </c>
      <c r="R254" s="32">
        <f>SUM(R248:R253)</f>
        <v>328031855</v>
      </c>
      <c r="S254" s="32">
        <f>SUM(S248:S253)</f>
        <v>221193914</v>
      </c>
      <c r="T254" s="37">
        <f t="shared" si="62"/>
        <v>0.67430620114622708</v>
      </c>
      <c r="U254" s="37">
        <f t="shared" si="63"/>
        <v>0.13006390654901168</v>
      </c>
    </row>
    <row r="255" spans="1:21" x14ac:dyDescent="0.2">
      <c r="A255" s="17" t="s">
        <v>29</v>
      </c>
      <c r="B255" s="11" t="s">
        <v>456</v>
      </c>
      <c r="C255" s="10" t="s">
        <v>457</v>
      </c>
      <c r="D255" s="31">
        <v>421750990</v>
      </c>
      <c r="E255" s="31">
        <v>432214287</v>
      </c>
      <c r="F255" s="31">
        <v>96516217</v>
      </c>
      <c r="G255" s="36">
        <f t="shared" si="56"/>
        <v>0.22884645036636428</v>
      </c>
      <c r="H255" s="31">
        <v>94202205</v>
      </c>
      <c r="I255" s="36">
        <f t="shared" si="57"/>
        <v>0.223359772077832</v>
      </c>
      <c r="J255" s="31">
        <v>84125872</v>
      </c>
      <c r="K255" s="36">
        <f t="shared" si="58"/>
        <v>0.19463926698008482</v>
      </c>
      <c r="L255" s="31">
        <v>0</v>
      </c>
      <c r="M255" s="36">
        <f t="shared" si="59"/>
        <v>0</v>
      </c>
      <c r="N255" s="31">
        <f t="shared" si="60"/>
        <v>274844294</v>
      </c>
      <c r="O255" s="36">
        <f t="shared" si="61"/>
        <v>0.63589821592362128</v>
      </c>
      <c r="P255" s="31">
        <v>81506067</v>
      </c>
      <c r="Q255" s="31">
        <v>429260635</v>
      </c>
      <c r="R255" s="31">
        <v>399432679</v>
      </c>
      <c r="S255" s="31">
        <v>232673018</v>
      </c>
      <c r="T255" s="36">
        <f t="shared" si="62"/>
        <v>0.58250871857182218</v>
      </c>
      <c r="U255" s="36">
        <f t="shared" si="63"/>
        <v>3.214245388628556E-2</v>
      </c>
    </row>
    <row r="256" spans="1:21" x14ac:dyDescent="0.2">
      <c r="A256" s="17" t="s">
        <v>29</v>
      </c>
      <c r="B256" s="11" t="s">
        <v>458</v>
      </c>
      <c r="C256" s="10" t="s">
        <v>459</v>
      </c>
      <c r="D256" s="31">
        <v>243461515</v>
      </c>
      <c r="E256" s="31">
        <v>239235025</v>
      </c>
      <c r="F256" s="31">
        <v>7731086</v>
      </c>
      <c r="G256" s="36">
        <f t="shared" si="56"/>
        <v>3.1754858668319716E-2</v>
      </c>
      <c r="H256" s="31">
        <v>7368005</v>
      </c>
      <c r="I256" s="36">
        <f t="shared" si="57"/>
        <v>3.0263530562520322E-2</v>
      </c>
      <c r="J256" s="31">
        <v>9729567</v>
      </c>
      <c r="K256" s="36">
        <f t="shared" si="58"/>
        <v>4.0669492270205838E-2</v>
      </c>
      <c r="L256" s="31">
        <v>0</v>
      </c>
      <c r="M256" s="36">
        <f t="shared" si="59"/>
        <v>0</v>
      </c>
      <c r="N256" s="31">
        <f t="shared" si="60"/>
        <v>24828658</v>
      </c>
      <c r="O256" s="36">
        <f t="shared" si="61"/>
        <v>0.10378354089247592</v>
      </c>
      <c r="P256" s="31">
        <v>7677933</v>
      </c>
      <c r="Q256" s="31">
        <v>219947362</v>
      </c>
      <c r="R256" s="31">
        <v>216334564</v>
      </c>
      <c r="S256" s="31">
        <v>19901962</v>
      </c>
      <c r="T256" s="36">
        <f t="shared" si="62"/>
        <v>9.1996219337377824E-2</v>
      </c>
      <c r="U256" s="36">
        <f t="shared" si="63"/>
        <v>0.267211761290441</v>
      </c>
    </row>
    <row r="257" spans="1:21" x14ac:dyDescent="0.2">
      <c r="A257" s="17" t="s">
        <v>29</v>
      </c>
      <c r="B257" s="11" t="s">
        <v>460</v>
      </c>
      <c r="C257" s="10" t="s">
        <v>461</v>
      </c>
      <c r="D257" s="31">
        <v>95351162</v>
      </c>
      <c r="E257" s="31">
        <v>95648166</v>
      </c>
      <c r="F257" s="31">
        <v>16456449</v>
      </c>
      <c r="G257" s="36">
        <f t="shared" si="56"/>
        <v>0.17258781806979973</v>
      </c>
      <c r="H257" s="31">
        <v>20152888</v>
      </c>
      <c r="I257" s="36">
        <f t="shared" si="57"/>
        <v>0.21135440384040627</v>
      </c>
      <c r="J257" s="31">
        <v>15018368</v>
      </c>
      <c r="K257" s="36">
        <f t="shared" si="58"/>
        <v>0.15701679005533675</v>
      </c>
      <c r="L257" s="31">
        <v>0</v>
      </c>
      <c r="M257" s="36">
        <f t="shared" si="59"/>
        <v>0</v>
      </c>
      <c r="N257" s="31">
        <f t="shared" si="60"/>
        <v>51627705</v>
      </c>
      <c r="O257" s="36">
        <f t="shared" si="61"/>
        <v>0.53976680535620514</v>
      </c>
      <c r="P257" s="31">
        <v>12892209</v>
      </c>
      <c r="Q257" s="31">
        <v>105328028</v>
      </c>
      <c r="R257" s="31">
        <v>101787065</v>
      </c>
      <c r="S257" s="31">
        <v>62045146</v>
      </c>
      <c r="T257" s="36">
        <f t="shared" si="62"/>
        <v>0.60955825772164662</v>
      </c>
      <c r="U257" s="36">
        <f t="shared" si="63"/>
        <v>0.1649181300116993</v>
      </c>
    </row>
    <row r="258" spans="1:21" x14ac:dyDescent="0.2">
      <c r="A258" s="17" t="s">
        <v>44</v>
      </c>
      <c r="B258" s="11" t="s">
        <v>462</v>
      </c>
      <c r="C258" s="10" t="s">
        <v>463</v>
      </c>
      <c r="D258" s="31">
        <v>62122622</v>
      </c>
      <c r="E258" s="31">
        <v>61286112</v>
      </c>
      <c r="F258" s="31">
        <v>13053313</v>
      </c>
      <c r="G258" s="36">
        <f t="shared" si="56"/>
        <v>0.21012173311036356</v>
      </c>
      <c r="H258" s="31">
        <v>15700293</v>
      </c>
      <c r="I258" s="36">
        <f t="shared" si="57"/>
        <v>0.25273068802537019</v>
      </c>
      <c r="J258" s="31">
        <v>14370298</v>
      </c>
      <c r="K258" s="36">
        <f t="shared" si="58"/>
        <v>0.23447886529333106</v>
      </c>
      <c r="L258" s="31">
        <v>0</v>
      </c>
      <c r="M258" s="36">
        <f t="shared" si="59"/>
        <v>0</v>
      </c>
      <c r="N258" s="31">
        <f t="shared" si="60"/>
        <v>43123904</v>
      </c>
      <c r="O258" s="36">
        <f t="shared" si="61"/>
        <v>0.70364887888466476</v>
      </c>
      <c r="P258" s="31">
        <v>15955958</v>
      </c>
      <c r="Q258" s="31">
        <v>60394291</v>
      </c>
      <c r="R258" s="31">
        <v>63647291</v>
      </c>
      <c r="S258" s="31">
        <v>42378930</v>
      </c>
      <c r="T258" s="36">
        <f t="shared" si="62"/>
        <v>0.66584027904659759</v>
      </c>
      <c r="U258" s="36">
        <f t="shared" si="63"/>
        <v>-9.9377298436107653E-2</v>
      </c>
    </row>
    <row r="259" spans="1:21" ht="16.5" x14ac:dyDescent="0.3">
      <c r="A259" s="18" t="s">
        <v>0</v>
      </c>
      <c r="B259" s="13" t="s">
        <v>464</v>
      </c>
      <c r="C259" s="12" t="s">
        <v>0</v>
      </c>
      <c r="D259" s="32">
        <f>SUM(D255:D258)</f>
        <v>822686289</v>
      </c>
      <c r="E259" s="32">
        <f>SUM(E255:E258)</f>
        <v>828383590</v>
      </c>
      <c r="F259" s="32">
        <f>SUM(F255:F258)</f>
        <v>133757065</v>
      </c>
      <c r="G259" s="37">
        <f t="shared" si="56"/>
        <v>0.16258574718995955</v>
      </c>
      <c r="H259" s="32">
        <f>SUM(H255:H258)</f>
        <v>137423391</v>
      </c>
      <c r="I259" s="37">
        <f t="shared" si="57"/>
        <v>0.16704227703495858</v>
      </c>
      <c r="J259" s="32">
        <f>SUM(J255:J258)</f>
        <v>123244105</v>
      </c>
      <c r="K259" s="37">
        <f t="shared" si="58"/>
        <v>0.14877661325956493</v>
      </c>
      <c r="L259" s="32">
        <f>SUM(L255:L258)</f>
        <v>0</v>
      </c>
      <c r="M259" s="37">
        <f t="shared" si="59"/>
        <v>0</v>
      </c>
      <c r="N259" s="32">
        <f t="shared" si="60"/>
        <v>394424561</v>
      </c>
      <c r="O259" s="37">
        <f t="shared" si="61"/>
        <v>0.47613758379738064</v>
      </c>
      <c r="P259" s="32">
        <f>SUM(P255:P258)</f>
        <v>118032167</v>
      </c>
      <c r="Q259" s="32">
        <f>SUM(Q255:Q258)</f>
        <v>814930316</v>
      </c>
      <c r="R259" s="32">
        <f>SUM(R255:R258)</f>
        <v>781201599</v>
      </c>
      <c r="S259" s="32">
        <f>SUM(S255:S258)</f>
        <v>356999056</v>
      </c>
      <c r="T259" s="37">
        <f t="shared" si="62"/>
        <v>0.4569871035299814</v>
      </c>
      <c r="U259" s="37">
        <f t="shared" si="63"/>
        <v>4.4156928848048782E-2</v>
      </c>
    </row>
    <row r="260" spans="1:21" ht="16.5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2170111406</v>
      </c>
      <c r="E260" s="32">
        <f>SUM(E234:E239,E241:E246,E248:E253,E255:E258)</f>
        <v>2213134038</v>
      </c>
      <c r="F260" s="32">
        <f>SUM(F234:F239,F241:F246,F248:F253,F255:F258)</f>
        <v>366293896</v>
      </c>
      <c r="G260" s="37">
        <f t="shared" si="56"/>
        <v>0.16879036485742521</v>
      </c>
      <c r="H260" s="32">
        <f>SUM(H234:H239,H241:H246,H248:H253,H255:H258)</f>
        <v>480960895</v>
      </c>
      <c r="I260" s="37">
        <f t="shared" si="57"/>
        <v>0.22162958715862349</v>
      </c>
      <c r="J260" s="32">
        <f>SUM(J234:J239,J241:J246,J248:J253,J255:J258)</f>
        <v>420690940</v>
      </c>
      <c r="K260" s="37">
        <f t="shared" si="58"/>
        <v>0.19008832396802167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1267945731</v>
      </c>
      <c r="O260" s="37">
        <f t="shared" si="61"/>
        <v>0.57291863449257563</v>
      </c>
      <c r="P260" s="32">
        <f>SUM(P234:P239,P241:P246,P248:P253,P255:P258)</f>
        <v>394775619</v>
      </c>
      <c r="Q260" s="32">
        <f>SUM(Q234:Q239,Q241:Q246,Q248:Q253,Q255:Q258)</f>
        <v>2148858936</v>
      </c>
      <c r="R260" s="32">
        <f>SUM(R234:R239,R241:R246,R248:R253,R255:R258)</f>
        <v>2148960042</v>
      </c>
      <c r="S260" s="32">
        <f>SUM(S234:S239,S241:S246,S248:S253,S255:S258)</f>
        <v>1165333768</v>
      </c>
      <c r="T260" s="37">
        <f t="shared" si="62"/>
        <v>0.54227800667500736</v>
      </c>
      <c r="U260" s="37">
        <f t="shared" si="63"/>
        <v>6.5645697841335116E-2</v>
      </c>
    </row>
    <row r="261" spans="1:21" ht="14.4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x14ac:dyDescent="0.2">
      <c r="A263" s="17" t="s">
        <v>29</v>
      </c>
      <c r="B263" s="11" t="s">
        <v>467</v>
      </c>
      <c r="C263" s="10" t="s">
        <v>468</v>
      </c>
      <c r="D263" s="31">
        <v>31547523</v>
      </c>
      <c r="E263" s="31">
        <v>33182156</v>
      </c>
      <c r="F263" s="31">
        <v>7676074</v>
      </c>
      <c r="G263" s="36">
        <f t="shared" ref="G263:G299" si="64">IF(($D263     =0),0,($F263     /$D263     ))</f>
        <v>0.24331780342944834</v>
      </c>
      <c r="H263" s="31">
        <v>8315854</v>
      </c>
      <c r="I263" s="36">
        <f t="shared" ref="I263:I299" si="65">IF(($D263     =0),0,($H263     /$D263     ))</f>
        <v>0.26359768404004336</v>
      </c>
      <c r="J263" s="31">
        <v>7424628</v>
      </c>
      <c r="K263" s="36">
        <f t="shared" ref="K263:K299" si="66">IF(($E263     =0),0,($J263     /$E263     ))</f>
        <v>0.22375363433286252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23416556</v>
      </c>
      <c r="O263" s="36">
        <f t="shared" ref="O263:O299" si="69">IF(($E263     =0),0,($N263     /$E263     ))</f>
        <v>0.70569724281930324</v>
      </c>
      <c r="P263" s="31">
        <v>6251505</v>
      </c>
      <c r="Q263" s="31">
        <v>30200000</v>
      </c>
      <c r="R263" s="31">
        <v>26783729</v>
      </c>
      <c r="S263" s="31">
        <v>13571418</v>
      </c>
      <c r="T263" s="36">
        <f t="shared" ref="T263:T299" si="70">IF(($R263     =0),0,($S263     /$R263     ))</f>
        <v>0.50670382753648679</v>
      </c>
      <c r="U263" s="36">
        <f t="shared" ref="U263:U299" si="71">IF(($P263     =0),0,(($J263     /$P263     )-1))</f>
        <v>0.18765449279813429</v>
      </c>
    </row>
    <row r="264" spans="1:21" x14ac:dyDescent="0.2">
      <c r="A264" s="17" t="s">
        <v>29</v>
      </c>
      <c r="B264" s="11" t="s">
        <v>469</v>
      </c>
      <c r="C264" s="10" t="s">
        <v>470</v>
      </c>
      <c r="D264" s="31">
        <v>26536610</v>
      </c>
      <c r="E264" s="31">
        <v>26799075</v>
      </c>
      <c r="F264" s="31">
        <v>6262878</v>
      </c>
      <c r="G264" s="36">
        <f t="shared" si="64"/>
        <v>0.23600897024902578</v>
      </c>
      <c r="H264" s="31">
        <v>6889937</v>
      </c>
      <c r="I264" s="36">
        <f t="shared" si="65"/>
        <v>0.25963892901165597</v>
      </c>
      <c r="J264" s="31">
        <v>4925925</v>
      </c>
      <c r="K264" s="36">
        <f t="shared" si="66"/>
        <v>0.18380951581351221</v>
      </c>
      <c r="L264" s="31">
        <v>0</v>
      </c>
      <c r="M264" s="36">
        <f t="shared" si="67"/>
        <v>0</v>
      </c>
      <c r="N264" s="31">
        <f t="shared" si="68"/>
        <v>18078740</v>
      </c>
      <c r="O264" s="36">
        <f t="shared" si="69"/>
        <v>0.67460313462311661</v>
      </c>
      <c r="P264" s="31">
        <v>5466619</v>
      </c>
      <c r="Q264" s="31">
        <v>18859431</v>
      </c>
      <c r="R264" s="31">
        <v>22229266</v>
      </c>
      <c r="S264" s="31">
        <v>17151707</v>
      </c>
      <c r="T264" s="36">
        <f t="shared" si="70"/>
        <v>0.77158224657530305</v>
      </c>
      <c r="U264" s="36">
        <f t="shared" si="71"/>
        <v>-9.8908301456530956E-2</v>
      </c>
    </row>
    <row r="265" spans="1:21" x14ac:dyDescent="0.2">
      <c r="A265" s="17" t="s">
        <v>29</v>
      </c>
      <c r="B265" s="11" t="s">
        <v>471</v>
      </c>
      <c r="C265" s="10" t="s">
        <v>472</v>
      </c>
      <c r="D265" s="31">
        <v>29379086</v>
      </c>
      <c r="E265" s="31">
        <v>39065329</v>
      </c>
      <c r="F265" s="31">
        <v>3904336</v>
      </c>
      <c r="G265" s="36">
        <f t="shared" si="64"/>
        <v>0.13289508053449994</v>
      </c>
      <c r="H265" s="31">
        <v>6646856</v>
      </c>
      <c r="I265" s="36">
        <f t="shared" si="65"/>
        <v>0.22624447881053888</v>
      </c>
      <c r="J265" s="31">
        <v>9767355</v>
      </c>
      <c r="K265" s="36">
        <f t="shared" si="66"/>
        <v>0.25002618050394509</v>
      </c>
      <c r="L265" s="31">
        <v>0</v>
      </c>
      <c r="M265" s="36">
        <f t="shared" si="67"/>
        <v>0</v>
      </c>
      <c r="N265" s="31">
        <f t="shared" si="68"/>
        <v>20318547</v>
      </c>
      <c r="O265" s="36">
        <f t="shared" si="69"/>
        <v>0.5201171350687972</v>
      </c>
      <c r="P265" s="31">
        <v>6664836</v>
      </c>
      <c r="Q265" s="31">
        <v>22100027</v>
      </c>
      <c r="R265" s="31">
        <v>28155297</v>
      </c>
      <c r="S265" s="31">
        <v>17971046</v>
      </c>
      <c r="T265" s="36">
        <f t="shared" si="70"/>
        <v>0.6382829490308698</v>
      </c>
      <c r="U265" s="36">
        <f t="shared" si="71"/>
        <v>0.46550567785914021</v>
      </c>
    </row>
    <row r="266" spans="1:21" x14ac:dyDescent="0.2">
      <c r="A266" s="17" t="s">
        <v>44</v>
      </c>
      <c r="B266" s="11" t="s">
        <v>473</v>
      </c>
      <c r="C266" s="10" t="s">
        <v>474</v>
      </c>
      <c r="D266" s="31">
        <v>17737626</v>
      </c>
      <c r="E266" s="31">
        <v>21894363</v>
      </c>
      <c r="F266" s="31">
        <v>2973256</v>
      </c>
      <c r="G266" s="36">
        <f t="shared" si="64"/>
        <v>0.16762423562206127</v>
      </c>
      <c r="H266" s="31">
        <v>5609016</v>
      </c>
      <c r="I266" s="36">
        <f t="shared" si="65"/>
        <v>0.31622134777224414</v>
      </c>
      <c r="J266" s="31">
        <v>5044096</v>
      </c>
      <c r="K266" s="36">
        <f t="shared" si="66"/>
        <v>0.23038331829978337</v>
      </c>
      <c r="L266" s="31">
        <v>0</v>
      </c>
      <c r="M266" s="36">
        <f t="shared" si="67"/>
        <v>0</v>
      </c>
      <c r="N266" s="31">
        <f t="shared" si="68"/>
        <v>13626368</v>
      </c>
      <c r="O266" s="36">
        <f t="shared" si="69"/>
        <v>0.62236878049386501</v>
      </c>
      <c r="P266" s="31">
        <v>4203338</v>
      </c>
      <c r="Q266" s="31">
        <v>18190827</v>
      </c>
      <c r="R266" s="31">
        <v>16470141</v>
      </c>
      <c r="S266" s="31">
        <v>12557492</v>
      </c>
      <c r="T266" s="36">
        <f t="shared" si="70"/>
        <v>0.76243986010805853</v>
      </c>
      <c r="U266" s="36">
        <f t="shared" si="71"/>
        <v>0.20002150671680452</v>
      </c>
    </row>
    <row r="267" spans="1:21" ht="16.5" x14ac:dyDescent="0.3">
      <c r="A267" s="18" t="s">
        <v>0</v>
      </c>
      <c r="B267" s="13" t="s">
        <v>475</v>
      </c>
      <c r="C267" s="12" t="s">
        <v>0</v>
      </c>
      <c r="D267" s="32">
        <f>SUM(D263:D266)</f>
        <v>105200845</v>
      </c>
      <c r="E267" s="32">
        <f>SUM(E263:E266)</f>
        <v>120940923</v>
      </c>
      <c r="F267" s="32">
        <f>SUM(F263:F266)</f>
        <v>20816544</v>
      </c>
      <c r="G267" s="37">
        <f t="shared" si="64"/>
        <v>0.19787430414651136</v>
      </c>
      <c r="H267" s="32">
        <f>SUM(H263:H266)</f>
        <v>27461663</v>
      </c>
      <c r="I267" s="37">
        <f t="shared" si="65"/>
        <v>0.26104032719509052</v>
      </c>
      <c r="J267" s="32">
        <f>SUM(J263:J266)</f>
        <v>27162004</v>
      </c>
      <c r="K267" s="37">
        <f t="shared" si="66"/>
        <v>0.22458902517223223</v>
      </c>
      <c r="L267" s="32">
        <f>SUM(L263:L266)</f>
        <v>0</v>
      </c>
      <c r="M267" s="37">
        <f t="shared" si="67"/>
        <v>0</v>
      </c>
      <c r="N267" s="32">
        <f t="shared" si="68"/>
        <v>75440211</v>
      </c>
      <c r="O267" s="37">
        <f t="shared" si="69"/>
        <v>0.62377737103924702</v>
      </c>
      <c r="P267" s="32">
        <f>SUM(P263:P266)</f>
        <v>22586298</v>
      </c>
      <c r="Q267" s="32">
        <f>SUM(Q263:Q266)</f>
        <v>89350285</v>
      </c>
      <c r="R267" s="32">
        <f>SUM(R263:R266)</f>
        <v>93638433</v>
      </c>
      <c r="S267" s="32">
        <f>SUM(S263:S266)</f>
        <v>61251663</v>
      </c>
      <c r="T267" s="37">
        <f t="shared" si="70"/>
        <v>0.65412951752407045</v>
      </c>
      <c r="U267" s="37">
        <f t="shared" si="71"/>
        <v>0.20258769276842092</v>
      </c>
    </row>
    <row r="268" spans="1:21" x14ac:dyDescent="0.2">
      <c r="A268" s="17" t="s">
        <v>29</v>
      </c>
      <c r="B268" s="11" t="s">
        <v>476</v>
      </c>
      <c r="C268" s="10" t="s">
        <v>477</v>
      </c>
      <c r="D268" s="31">
        <v>10287908</v>
      </c>
      <c r="E268" s="31">
        <v>12269499</v>
      </c>
      <c r="F268" s="31">
        <v>1208198</v>
      </c>
      <c r="G268" s="36">
        <f t="shared" si="64"/>
        <v>0.11743864739070373</v>
      </c>
      <c r="H268" s="31">
        <v>2409423</v>
      </c>
      <c r="I268" s="36">
        <f t="shared" si="65"/>
        <v>0.23419950878254356</v>
      </c>
      <c r="J268" s="31">
        <v>2198758</v>
      </c>
      <c r="K268" s="36">
        <f t="shared" si="66"/>
        <v>0.17920519819105898</v>
      </c>
      <c r="L268" s="31">
        <v>0</v>
      </c>
      <c r="M268" s="36">
        <f t="shared" si="67"/>
        <v>0</v>
      </c>
      <c r="N268" s="31">
        <f t="shared" si="68"/>
        <v>5816379</v>
      </c>
      <c r="O268" s="36">
        <f t="shared" si="69"/>
        <v>0.47405187448974079</v>
      </c>
      <c r="P268" s="31">
        <v>1693863</v>
      </c>
      <c r="Q268" s="31">
        <v>8057515</v>
      </c>
      <c r="R268" s="31">
        <v>8349751</v>
      </c>
      <c r="S268" s="31">
        <v>5132711</v>
      </c>
      <c r="T268" s="36">
        <f t="shared" si="70"/>
        <v>0.61471425914377564</v>
      </c>
      <c r="U268" s="36">
        <f t="shared" si="71"/>
        <v>0.29807310272436438</v>
      </c>
    </row>
    <row r="269" spans="1:21" x14ac:dyDescent="0.2">
      <c r="A269" s="17" t="s">
        <v>29</v>
      </c>
      <c r="B269" s="11" t="s">
        <v>478</v>
      </c>
      <c r="C269" s="10" t="s">
        <v>479</v>
      </c>
      <c r="D269" s="31">
        <v>22535895</v>
      </c>
      <c r="E269" s="31">
        <v>14964656</v>
      </c>
      <c r="F269" s="31">
        <v>5251214</v>
      </c>
      <c r="G269" s="36">
        <f t="shared" si="64"/>
        <v>0.23301555141253544</v>
      </c>
      <c r="H269" s="31">
        <v>6797941</v>
      </c>
      <c r="I269" s="36">
        <f t="shared" si="65"/>
        <v>0.30164947964125677</v>
      </c>
      <c r="J269" s="31">
        <v>4908531</v>
      </c>
      <c r="K269" s="36">
        <f t="shared" si="66"/>
        <v>0.32800827496469015</v>
      </c>
      <c r="L269" s="31">
        <v>0</v>
      </c>
      <c r="M269" s="36">
        <f t="shared" si="67"/>
        <v>0</v>
      </c>
      <c r="N269" s="31">
        <f t="shared" si="68"/>
        <v>16957686</v>
      </c>
      <c r="O269" s="36">
        <f t="shared" si="69"/>
        <v>1.1331824801051225</v>
      </c>
      <c r="P269" s="31">
        <v>4044198</v>
      </c>
      <c r="Q269" s="31">
        <v>20944393</v>
      </c>
      <c r="R269" s="31">
        <v>23991439</v>
      </c>
      <c r="S269" s="31">
        <v>15151385</v>
      </c>
      <c r="T269" s="36">
        <f t="shared" si="70"/>
        <v>0.63153298141057734</v>
      </c>
      <c r="U269" s="36">
        <f t="shared" si="71"/>
        <v>0.21372173172530129</v>
      </c>
    </row>
    <row r="270" spans="1:21" x14ac:dyDescent="0.2">
      <c r="A270" s="17" t="s">
        <v>29</v>
      </c>
      <c r="B270" s="11" t="s">
        <v>480</v>
      </c>
      <c r="C270" s="10" t="s">
        <v>481</v>
      </c>
      <c r="D270" s="31">
        <v>10529467</v>
      </c>
      <c r="E270" s="31">
        <v>10529467</v>
      </c>
      <c r="F270" s="31">
        <v>2591159</v>
      </c>
      <c r="G270" s="36">
        <f t="shared" si="64"/>
        <v>0.24608643533428615</v>
      </c>
      <c r="H270" s="31">
        <v>1643242</v>
      </c>
      <c r="I270" s="36">
        <f t="shared" si="65"/>
        <v>0.1560612707176916</v>
      </c>
      <c r="J270" s="31">
        <v>2553345</v>
      </c>
      <c r="K270" s="36">
        <f t="shared" si="66"/>
        <v>0.24249518043031049</v>
      </c>
      <c r="L270" s="31">
        <v>0</v>
      </c>
      <c r="M270" s="36">
        <f t="shared" si="67"/>
        <v>0</v>
      </c>
      <c r="N270" s="31">
        <f t="shared" si="68"/>
        <v>6787746</v>
      </c>
      <c r="O270" s="36">
        <f t="shared" si="69"/>
        <v>0.64464288648228818</v>
      </c>
      <c r="P270" s="31">
        <v>2141271</v>
      </c>
      <c r="Q270" s="31">
        <v>9631126</v>
      </c>
      <c r="R270" s="31">
        <v>9631126</v>
      </c>
      <c r="S270" s="31">
        <v>6072546</v>
      </c>
      <c r="T270" s="36">
        <f t="shared" si="70"/>
        <v>0.6305125693506658</v>
      </c>
      <c r="U270" s="36">
        <f t="shared" si="71"/>
        <v>0.19244364678735204</v>
      </c>
    </row>
    <row r="271" spans="1:21" x14ac:dyDescent="0.2">
      <c r="A271" s="17" t="s">
        <v>29</v>
      </c>
      <c r="B271" s="11" t="s">
        <v>482</v>
      </c>
      <c r="C271" s="10" t="s">
        <v>483</v>
      </c>
      <c r="D271" s="31">
        <v>17138155</v>
      </c>
      <c r="E271" s="31">
        <v>18789576</v>
      </c>
      <c r="F271" s="31">
        <v>5076161</v>
      </c>
      <c r="G271" s="36">
        <f t="shared" si="64"/>
        <v>0.29619063428939696</v>
      </c>
      <c r="H271" s="31">
        <v>4070268</v>
      </c>
      <c r="I271" s="36">
        <f t="shared" si="65"/>
        <v>0.23749744356962579</v>
      </c>
      <c r="J271" s="31">
        <v>2981683</v>
      </c>
      <c r="K271" s="36">
        <f t="shared" si="66"/>
        <v>0.15868814708751278</v>
      </c>
      <c r="L271" s="31">
        <v>0</v>
      </c>
      <c r="M271" s="36">
        <f t="shared" si="67"/>
        <v>0</v>
      </c>
      <c r="N271" s="31">
        <f t="shared" si="68"/>
        <v>12128112</v>
      </c>
      <c r="O271" s="36">
        <f t="shared" si="69"/>
        <v>0.64547023306965523</v>
      </c>
      <c r="P271" s="31">
        <v>2677599</v>
      </c>
      <c r="Q271" s="31">
        <v>17067118</v>
      </c>
      <c r="R271" s="31">
        <v>17343473</v>
      </c>
      <c r="S271" s="31">
        <v>10746270</v>
      </c>
      <c r="T271" s="36">
        <f t="shared" si="70"/>
        <v>0.61961465272843563</v>
      </c>
      <c r="U271" s="36">
        <f t="shared" si="71"/>
        <v>0.11356592230576723</v>
      </c>
    </row>
    <row r="272" spans="1:21" x14ac:dyDescent="0.2">
      <c r="A272" s="17" t="s">
        <v>29</v>
      </c>
      <c r="B272" s="11" t="s">
        <v>484</v>
      </c>
      <c r="C272" s="10" t="s">
        <v>485</v>
      </c>
      <c r="D272" s="31">
        <v>14823128</v>
      </c>
      <c r="E272" s="31">
        <v>17066953</v>
      </c>
      <c r="F272" s="31">
        <v>2408128</v>
      </c>
      <c r="G272" s="36">
        <f t="shared" si="64"/>
        <v>0.16245747861045254</v>
      </c>
      <c r="H272" s="31">
        <v>3466315</v>
      </c>
      <c r="I272" s="36">
        <f t="shared" si="65"/>
        <v>0.23384504269274339</v>
      </c>
      <c r="J272" s="31">
        <v>3280368</v>
      </c>
      <c r="K272" s="36">
        <f t="shared" si="66"/>
        <v>0.19220583779658854</v>
      </c>
      <c r="L272" s="31">
        <v>0</v>
      </c>
      <c r="M272" s="36">
        <f t="shared" si="67"/>
        <v>0</v>
      </c>
      <c r="N272" s="31">
        <f t="shared" si="68"/>
        <v>9154811</v>
      </c>
      <c r="O272" s="36">
        <f t="shared" si="69"/>
        <v>0.53640570756830463</v>
      </c>
      <c r="P272" s="31">
        <v>2527168</v>
      </c>
      <c r="Q272" s="31">
        <v>13514916</v>
      </c>
      <c r="R272" s="31">
        <v>13356797</v>
      </c>
      <c r="S272" s="31">
        <v>6550341</v>
      </c>
      <c r="T272" s="36">
        <f t="shared" si="70"/>
        <v>0.49041255923856597</v>
      </c>
      <c r="U272" s="36">
        <f t="shared" si="71"/>
        <v>0.29804112745967037</v>
      </c>
    </row>
    <row r="273" spans="1:21" x14ac:dyDescent="0.2">
      <c r="A273" s="17" t="s">
        <v>29</v>
      </c>
      <c r="B273" s="11" t="s">
        <v>486</v>
      </c>
      <c r="C273" s="10" t="s">
        <v>487</v>
      </c>
      <c r="D273" s="31">
        <v>12650909</v>
      </c>
      <c r="E273" s="31">
        <v>12650909</v>
      </c>
      <c r="F273" s="31">
        <v>1977846</v>
      </c>
      <c r="G273" s="36">
        <f t="shared" si="64"/>
        <v>0.15634022820020285</v>
      </c>
      <c r="H273" s="31">
        <v>3228118</v>
      </c>
      <c r="I273" s="36">
        <f t="shared" si="65"/>
        <v>0.25516885782673798</v>
      </c>
      <c r="J273" s="31">
        <v>2529791</v>
      </c>
      <c r="K273" s="36">
        <f t="shared" si="66"/>
        <v>0.19996910893912839</v>
      </c>
      <c r="L273" s="31">
        <v>0</v>
      </c>
      <c r="M273" s="36">
        <f t="shared" si="67"/>
        <v>0</v>
      </c>
      <c r="N273" s="31">
        <f t="shared" si="68"/>
        <v>7735755</v>
      </c>
      <c r="O273" s="36">
        <f t="shared" si="69"/>
        <v>0.61147819496606926</v>
      </c>
      <c r="P273" s="31">
        <v>2354280</v>
      </c>
      <c r="Q273" s="31">
        <v>12323985</v>
      </c>
      <c r="R273" s="31">
        <v>10539331</v>
      </c>
      <c r="S273" s="31">
        <v>6852923</v>
      </c>
      <c r="T273" s="36">
        <f t="shared" si="70"/>
        <v>0.65022371913359589</v>
      </c>
      <c r="U273" s="36">
        <f t="shared" si="71"/>
        <v>7.4549756188728722E-2</v>
      </c>
    </row>
    <row r="274" spans="1:21" x14ac:dyDescent="0.2">
      <c r="A274" s="17" t="s">
        <v>44</v>
      </c>
      <c r="B274" s="11" t="s">
        <v>488</v>
      </c>
      <c r="C274" s="10" t="s">
        <v>489</v>
      </c>
      <c r="D274" s="31">
        <v>18947047</v>
      </c>
      <c r="E274" s="31">
        <v>21465763</v>
      </c>
      <c r="F274" s="31">
        <v>4669120</v>
      </c>
      <c r="G274" s="36">
        <f t="shared" si="64"/>
        <v>0.24642995818820737</v>
      </c>
      <c r="H274" s="31">
        <v>6402966</v>
      </c>
      <c r="I274" s="36">
        <f t="shared" si="65"/>
        <v>0.33794004944411654</v>
      </c>
      <c r="J274" s="31">
        <v>4772516</v>
      </c>
      <c r="K274" s="36">
        <f t="shared" si="66"/>
        <v>0.22233153324202826</v>
      </c>
      <c r="L274" s="31">
        <v>0</v>
      </c>
      <c r="M274" s="36">
        <f t="shared" si="67"/>
        <v>0</v>
      </c>
      <c r="N274" s="31">
        <f t="shared" si="68"/>
        <v>15844602</v>
      </c>
      <c r="O274" s="36">
        <f t="shared" si="69"/>
        <v>0.73813365031562117</v>
      </c>
      <c r="P274" s="31">
        <v>5117435</v>
      </c>
      <c r="Q274" s="31">
        <v>18573506</v>
      </c>
      <c r="R274" s="31">
        <v>20144311</v>
      </c>
      <c r="S274" s="31">
        <v>15931339</v>
      </c>
      <c r="T274" s="36">
        <f t="shared" si="70"/>
        <v>0.79086045683071515</v>
      </c>
      <c r="U274" s="36">
        <f t="shared" si="71"/>
        <v>-6.7400758387746951E-2</v>
      </c>
    </row>
    <row r="275" spans="1:21" ht="16.5" x14ac:dyDescent="0.3">
      <c r="A275" s="18" t="s">
        <v>0</v>
      </c>
      <c r="B275" s="13" t="s">
        <v>490</v>
      </c>
      <c r="C275" s="12" t="s">
        <v>0</v>
      </c>
      <c r="D275" s="32">
        <f>SUM(D268:D274)</f>
        <v>106912509</v>
      </c>
      <c r="E275" s="32">
        <f>SUM(E268:E274)</f>
        <v>107736823</v>
      </c>
      <c r="F275" s="32">
        <f>SUM(F268:F274)</f>
        <v>23181826</v>
      </c>
      <c r="G275" s="37">
        <f t="shared" si="64"/>
        <v>0.21682987535162981</v>
      </c>
      <c r="H275" s="32">
        <f>SUM(H268:H274)</f>
        <v>28018273</v>
      </c>
      <c r="I275" s="37">
        <f t="shared" si="65"/>
        <v>0.26206730402332995</v>
      </c>
      <c r="J275" s="32">
        <f>SUM(J268:J274)</f>
        <v>23224992</v>
      </c>
      <c r="K275" s="37">
        <f t="shared" si="66"/>
        <v>0.21557153212138064</v>
      </c>
      <c r="L275" s="32">
        <f>SUM(L268:L274)</f>
        <v>0</v>
      </c>
      <c r="M275" s="37">
        <f t="shared" si="67"/>
        <v>0</v>
      </c>
      <c r="N275" s="32">
        <f t="shared" si="68"/>
        <v>74425091</v>
      </c>
      <c r="O275" s="37">
        <f t="shared" si="69"/>
        <v>0.69080458219934704</v>
      </c>
      <c r="P275" s="32">
        <f>SUM(P268:P274)</f>
        <v>20555814</v>
      </c>
      <c r="Q275" s="32">
        <f>SUM(Q268:Q274)</f>
        <v>100112559</v>
      </c>
      <c r="R275" s="32">
        <f>SUM(R268:R274)</f>
        <v>103356228</v>
      </c>
      <c r="S275" s="32">
        <f>SUM(S268:S274)</f>
        <v>66437515</v>
      </c>
      <c r="T275" s="37">
        <f t="shared" si="70"/>
        <v>0.64280127366877204</v>
      </c>
      <c r="U275" s="37">
        <f t="shared" si="71"/>
        <v>0.12985027009876626</v>
      </c>
    </row>
    <row r="276" spans="1:21" x14ac:dyDescent="0.2">
      <c r="A276" s="17" t="s">
        <v>29</v>
      </c>
      <c r="B276" s="11" t="s">
        <v>491</v>
      </c>
      <c r="C276" s="10" t="s">
        <v>492</v>
      </c>
      <c r="D276" s="31">
        <v>11419652</v>
      </c>
      <c r="E276" s="31">
        <v>14109544</v>
      </c>
      <c r="F276" s="31">
        <v>1251677</v>
      </c>
      <c r="G276" s="36">
        <f t="shared" si="64"/>
        <v>0.10960728050206783</v>
      </c>
      <c r="H276" s="31">
        <v>2191460</v>
      </c>
      <c r="I276" s="36">
        <f t="shared" si="65"/>
        <v>0.19190252032198529</v>
      </c>
      <c r="J276" s="31">
        <v>2022454</v>
      </c>
      <c r="K276" s="36">
        <f t="shared" si="66"/>
        <v>0.14333943038839525</v>
      </c>
      <c r="L276" s="31">
        <v>0</v>
      </c>
      <c r="M276" s="36">
        <f t="shared" si="67"/>
        <v>0</v>
      </c>
      <c r="N276" s="31">
        <f t="shared" si="68"/>
        <v>5465591</v>
      </c>
      <c r="O276" s="36">
        <f t="shared" si="69"/>
        <v>0.38736836569629751</v>
      </c>
      <c r="P276" s="31">
        <v>1457541</v>
      </c>
      <c r="Q276" s="31">
        <v>8593882</v>
      </c>
      <c r="R276" s="31">
        <v>9507589</v>
      </c>
      <c r="S276" s="31">
        <v>4290847</v>
      </c>
      <c r="T276" s="36">
        <f t="shared" si="70"/>
        <v>0.45130758176441998</v>
      </c>
      <c r="U276" s="36">
        <f t="shared" si="71"/>
        <v>0.3875794917604376</v>
      </c>
    </row>
    <row r="277" spans="1:21" x14ac:dyDescent="0.2">
      <c r="A277" s="17" t="s">
        <v>29</v>
      </c>
      <c r="B277" s="11" t="s">
        <v>493</v>
      </c>
      <c r="C277" s="10" t="s">
        <v>494</v>
      </c>
      <c r="D277" s="31">
        <v>21951559</v>
      </c>
      <c r="E277" s="31">
        <v>22523909</v>
      </c>
      <c r="F277" s="31">
        <v>5886125</v>
      </c>
      <c r="G277" s="36">
        <f t="shared" si="64"/>
        <v>0.26814154748644503</v>
      </c>
      <c r="H277" s="31">
        <v>5682928</v>
      </c>
      <c r="I277" s="36">
        <f t="shared" si="65"/>
        <v>0.25888493842282456</v>
      </c>
      <c r="J277" s="31">
        <v>4437633</v>
      </c>
      <c r="K277" s="36">
        <f t="shared" si="66"/>
        <v>0.19701877680290752</v>
      </c>
      <c r="L277" s="31">
        <v>0</v>
      </c>
      <c r="M277" s="36">
        <f t="shared" si="67"/>
        <v>0</v>
      </c>
      <c r="N277" s="31">
        <f t="shared" si="68"/>
        <v>16006686</v>
      </c>
      <c r="O277" s="36">
        <f t="shared" si="69"/>
        <v>0.7106531108787556</v>
      </c>
      <c r="P277" s="31">
        <v>4371448</v>
      </c>
      <c r="Q277" s="31">
        <v>22341586</v>
      </c>
      <c r="R277" s="31">
        <v>22457057</v>
      </c>
      <c r="S277" s="31">
        <v>14393120</v>
      </c>
      <c r="T277" s="36">
        <f t="shared" si="70"/>
        <v>0.64091746304958841</v>
      </c>
      <c r="U277" s="36">
        <f t="shared" si="71"/>
        <v>1.5140292186936577E-2</v>
      </c>
    </row>
    <row r="278" spans="1:21" x14ac:dyDescent="0.2">
      <c r="A278" s="17" t="s">
        <v>29</v>
      </c>
      <c r="B278" s="11" t="s">
        <v>495</v>
      </c>
      <c r="C278" s="10" t="s">
        <v>496</v>
      </c>
      <c r="D278" s="31">
        <v>16054069</v>
      </c>
      <c r="E278" s="31">
        <v>16799221</v>
      </c>
      <c r="F278" s="31">
        <v>152333</v>
      </c>
      <c r="G278" s="36">
        <f t="shared" si="64"/>
        <v>9.4887470584560218E-3</v>
      </c>
      <c r="H278" s="31">
        <v>597312</v>
      </c>
      <c r="I278" s="36">
        <f t="shared" si="65"/>
        <v>3.7206268392144075E-2</v>
      </c>
      <c r="J278" s="31">
        <v>319820</v>
      </c>
      <c r="K278" s="36">
        <f t="shared" si="66"/>
        <v>1.9037787525981117E-2</v>
      </c>
      <c r="L278" s="31">
        <v>0</v>
      </c>
      <c r="M278" s="36">
        <f t="shared" si="67"/>
        <v>0</v>
      </c>
      <c r="N278" s="31">
        <f t="shared" si="68"/>
        <v>1069465</v>
      </c>
      <c r="O278" s="36">
        <f t="shared" si="69"/>
        <v>6.3661582879348991E-2</v>
      </c>
      <c r="P278" s="31">
        <v>222585</v>
      </c>
      <c r="Q278" s="31">
        <v>16094781</v>
      </c>
      <c r="R278" s="31">
        <v>19698532</v>
      </c>
      <c r="S278" s="31">
        <v>7089526</v>
      </c>
      <c r="T278" s="36">
        <f t="shared" si="70"/>
        <v>0.35990123527986756</v>
      </c>
      <c r="U278" s="36">
        <f t="shared" si="71"/>
        <v>0.43684435159601942</v>
      </c>
    </row>
    <row r="279" spans="1:21" x14ac:dyDescent="0.2">
      <c r="A279" s="17" t="s">
        <v>29</v>
      </c>
      <c r="B279" s="11" t="s">
        <v>497</v>
      </c>
      <c r="C279" s="10" t="s">
        <v>498</v>
      </c>
      <c r="D279" s="31">
        <v>14911150</v>
      </c>
      <c r="E279" s="31">
        <v>14911150</v>
      </c>
      <c r="F279" s="31">
        <v>737633</v>
      </c>
      <c r="G279" s="36">
        <f t="shared" si="64"/>
        <v>4.9468552056682415E-2</v>
      </c>
      <c r="H279" s="31">
        <v>1037404</v>
      </c>
      <c r="I279" s="36">
        <f t="shared" si="65"/>
        <v>6.9572366987120382E-2</v>
      </c>
      <c r="J279" s="31">
        <v>714292</v>
      </c>
      <c r="K279" s="36">
        <f t="shared" si="66"/>
        <v>4.7903213367178253E-2</v>
      </c>
      <c r="L279" s="31">
        <v>0</v>
      </c>
      <c r="M279" s="36">
        <f t="shared" si="67"/>
        <v>0</v>
      </c>
      <c r="N279" s="31">
        <f t="shared" si="68"/>
        <v>2489329</v>
      </c>
      <c r="O279" s="36">
        <f t="shared" si="69"/>
        <v>0.16694413241098105</v>
      </c>
      <c r="P279" s="31">
        <v>2683646</v>
      </c>
      <c r="Q279" s="31">
        <v>14564522</v>
      </c>
      <c r="R279" s="31">
        <v>11785909</v>
      </c>
      <c r="S279" s="31">
        <v>7490445</v>
      </c>
      <c r="T279" s="36">
        <f t="shared" si="70"/>
        <v>0.6355424091599553</v>
      </c>
      <c r="U279" s="36">
        <f t="shared" si="71"/>
        <v>-0.73383523758349645</v>
      </c>
    </row>
    <row r="280" spans="1:21" x14ac:dyDescent="0.2">
      <c r="A280" s="17" t="s">
        <v>29</v>
      </c>
      <c r="B280" s="11" t="s">
        <v>499</v>
      </c>
      <c r="C280" s="10" t="s">
        <v>500</v>
      </c>
      <c r="D280" s="31">
        <v>7623434</v>
      </c>
      <c r="E280" s="31">
        <v>7756367</v>
      </c>
      <c r="F280" s="31">
        <v>1645795</v>
      </c>
      <c r="G280" s="36">
        <f t="shared" si="64"/>
        <v>0.21588630530545683</v>
      </c>
      <c r="H280" s="31">
        <v>1482218</v>
      </c>
      <c r="I280" s="36">
        <f t="shared" si="65"/>
        <v>0.19442917719232566</v>
      </c>
      <c r="J280" s="31">
        <v>1501963</v>
      </c>
      <c r="K280" s="36">
        <f t="shared" si="66"/>
        <v>0.19364259066132378</v>
      </c>
      <c r="L280" s="31">
        <v>0</v>
      </c>
      <c r="M280" s="36">
        <f t="shared" si="67"/>
        <v>0</v>
      </c>
      <c r="N280" s="31">
        <f t="shared" si="68"/>
        <v>4629976</v>
      </c>
      <c r="O280" s="36">
        <f t="shared" si="69"/>
        <v>0.59692585459146019</v>
      </c>
      <c r="P280" s="31">
        <v>1038848</v>
      </c>
      <c r="Q280" s="31">
        <v>4611903</v>
      </c>
      <c r="R280" s="31">
        <v>5978029</v>
      </c>
      <c r="S280" s="31">
        <v>3747974</v>
      </c>
      <c r="T280" s="36">
        <f t="shared" si="70"/>
        <v>0.62695814958408536</v>
      </c>
      <c r="U280" s="36">
        <f t="shared" si="71"/>
        <v>0.44579669017989154</v>
      </c>
    </row>
    <row r="281" spans="1:21" x14ac:dyDescent="0.2">
      <c r="A281" s="17" t="s">
        <v>29</v>
      </c>
      <c r="B281" s="11" t="s">
        <v>501</v>
      </c>
      <c r="C281" s="10" t="s">
        <v>502</v>
      </c>
      <c r="D281" s="31">
        <v>7950468</v>
      </c>
      <c r="E281" s="31">
        <v>8331897</v>
      </c>
      <c r="F281" s="31">
        <v>1438505</v>
      </c>
      <c r="G281" s="36">
        <f t="shared" si="64"/>
        <v>0.18093337398502829</v>
      </c>
      <c r="H281" s="31">
        <v>2108199</v>
      </c>
      <c r="I281" s="36">
        <f t="shared" si="65"/>
        <v>0.26516665434034825</v>
      </c>
      <c r="J281" s="31">
        <v>2452272</v>
      </c>
      <c r="K281" s="36">
        <f t="shared" si="66"/>
        <v>0.2943233695759801</v>
      </c>
      <c r="L281" s="31">
        <v>0</v>
      </c>
      <c r="M281" s="36">
        <f t="shared" si="67"/>
        <v>0</v>
      </c>
      <c r="N281" s="31">
        <f t="shared" si="68"/>
        <v>5998976</v>
      </c>
      <c r="O281" s="36">
        <f t="shared" si="69"/>
        <v>0.72000121941017758</v>
      </c>
      <c r="P281" s="31">
        <v>135391</v>
      </c>
      <c r="Q281" s="31">
        <v>7944771</v>
      </c>
      <c r="R281" s="31">
        <v>8313749</v>
      </c>
      <c r="S281" s="31">
        <v>3498372</v>
      </c>
      <c r="T281" s="36">
        <f t="shared" si="70"/>
        <v>0.42079355535029983</v>
      </c>
      <c r="U281" s="36">
        <f t="shared" si="71"/>
        <v>17.112518557363487</v>
      </c>
    </row>
    <row r="282" spans="1:21" x14ac:dyDescent="0.2">
      <c r="A282" s="17" t="s">
        <v>29</v>
      </c>
      <c r="B282" s="11" t="s">
        <v>503</v>
      </c>
      <c r="C282" s="10" t="s">
        <v>504</v>
      </c>
      <c r="D282" s="31">
        <v>21316610</v>
      </c>
      <c r="E282" s="31">
        <v>21746610</v>
      </c>
      <c r="F282" s="31">
        <v>2102628</v>
      </c>
      <c r="G282" s="36">
        <f t="shared" si="64"/>
        <v>9.8638010452881578E-2</v>
      </c>
      <c r="H282" s="31">
        <v>2468845</v>
      </c>
      <c r="I282" s="36">
        <f t="shared" si="65"/>
        <v>0.11581789975047627</v>
      </c>
      <c r="J282" s="31">
        <v>1638625</v>
      </c>
      <c r="K282" s="36">
        <f t="shared" si="66"/>
        <v>7.5350824795220955E-2</v>
      </c>
      <c r="L282" s="31">
        <v>0</v>
      </c>
      <c r="M282" s="36">
        <f t="shared" si="67"/>
        <v>0</v>
      </c>
      <c r="N282" s="31">
        <f t="shared" si="68"/>
        <v>6210098</v>
      </c>
      <c r="O282" s="36">
        <f t="shared" si="69"/>
        <v>0.28556625607393521</v>
      </c>
      <c r="P282" s="31">
        <v>2346860</v>
      </c>
      <c r="Q282" s="31">
        <v>18737024</v>
      </c>
      <c r="R282" s="31">
        <v>17618494</v>
      </c>
      <c r="S282" s="31">
        <v>5467558</v>
      </c>
      <c r="T282" s="36">
        <f t="shared" si="70"/>
        <v>0.31033061055048178</v>
      </c>
      <c r="U282" s="36">
        <f t="shared" si="71"/>
        <v>-0.30177982495760292</v>
      </c>
    </row>
    <row r="283" spans="1:21" x14ac:dyDescent="0.2">
      <c r="A283" s="17" t="s">
        <v>29</v>
      </c>
      <c r="B283" s="11" t="s">
        <v>505</v>
      </c>
      <c r="C283" s="10" t="s">
        <v>506</v>
      </c>
      <c r="D283" s="31">
        <v>10960449</v>
      </c>
      <c r="E283" s="31">
        <v>10533896</v>
      </c>
      <c r="F283" s="31">
        <v>913894</v>
      </c>
      <c r="G283" s="36">
        <f t="shared" si="64"/>
        <v>8.3381073165889469E-2</v>
      </c>
      <c r="H283" s="31">
        <v>172470</v>
      </c>
      <c r="I283" s="36">
        <f t="shared" si="65"/>
        <v>1.5735669223040042E-2</v>
      </c>
      <c r="J283" s="31">
        <v>706987</v>
      </c>
      <c r="K283" s="36">
        <f t="shared" si="66"/>
        <v>6.7115433833787611E-2</v>
      </c>
      <c r="L283" s="31">
        <v>0</v>
      </c>
      <c r="M283" s="36">
        <f t="shared" si="67"/>
        <v>0</v>
      </c>
      <c r="N283" s="31">
        <f t="shared" si="68"/>
        <v>1793351</v>
      </c>
      <c r="O283" s="36">
        <f t="shared" si="69"/>
        <v>0.17024574763221509</v>
      </c>
      <c r="P283" s="31">
        <v>1382859</v>
      </c>
      <c r="Q283" s="31">
        <v>10784524</v>
      </c>
      <c r="R283" s="31">
        <v>10296883</v>
      </c>
      <c r="S283" s="31">
        <v>2596535</v>
      </c>
      <c r="T283" s="36">
        <f t="shared" si="70"/>
        <v>0.25216708784590441</v>
      </c>
      <c r="U283" s="36">
        <f t="shared" si="71"/>
        <v>-0.48874975684433486</v>
      </c>
    </row>
    <row r="284" spans="1:21" x14ac:dyDescent="0.2">
      <c r="A284" s="17" t="s">
        <v>44</v>
      </c>
      <c r="B284" s="11" t="s">
        <v>507</v>
      </c>
      <c r="C284" s="10" t="s">
        <v>508</v>
      </c>
      <c r="D284" s="31">
        <v>13769207</v>
      </c>
      <c r="E284" s="31">
        <v>14994458</v>
      </c>
      <c r="F284" s="31">
        <v>4201102</v>
      </c>
      <c r="G284" s="36">
        <f t="shared" si="64"/>
        <v>0.30510849317611394</v>
      </c>
      <c r="H284" s="31">
        <v>2859786</v>
      </c>
      <c r="I284" s="36">
        <f t="shared" si="65"/>
        <v>0.20769431384102222</v>
      </c>
      <c r="J284" s="31">
        <v>5389445</v>
      </c>
      <c r="K284" s="36">
        <f t="shared" si="66"/>
        <v>0.35942913041605107</v>
      </c>
      <c r="L284" s="31">
        <v>0</v>
      </c>
      <c r="M284" s="36">
        <f t="shared" si="67"/>
        <v>0</v>
      </c>
      <c r="N284" s="31">
        <f t="shared" si="68"/>
        <v>12450333</v>
      </c>
      <c r="O284" s="36">
        <f t="shared" si="69"/>
        <v>0.83032897888006352</v>
      </c>
      <c r="P284" s="31">
        <v>3535022</v>
      </c>
      <c r="Q284" s="31">
        <v>12946698</v>
      </c>
      <c r="R284" s="31">
        <v>13084282</v>
      </c>
      <c r="S284" s="31">
        <v>9708645</v>
      </c>
      <c r="T284" s="36">
        <f t="shared" si="70"/>
        <v>0.74200823553023387</v>
      </c>
      <c r="U284" s="36">
        <f t="shared" si="71"/>
        <v>0.52458598560348424</v>
      </c>
    </row>
    <row r="285" spans="1:21" ht="16.5" x14ac:dyDescent="0.3">
      <c r="A285" s="18" t="s">
        <v>0</v>
      </c>
      <c r="B285" s="13" t="s">
        <v>509</v>
      </c>
      <c r="C285" s="12" t="s">
        <v>0</v>
      </c>
      <c r="D285" s="32">
        <f>SUM(D276:D284)</f>
        <v>125956598</v>
      </c>
      <c r="E285" s="32">
        <f>SUM(E276:E284)</f>
        <v>131707052</v>
      </c>
      <c r="F285" s="32">
        <f>SUM(F276:F284)</f>
        <v>18329692</v>
      </c>
      <c r="G285" s="37">
        <f t="shared" si="64"/>
        <v>0.14552387323131735</v>
      </c>
      <c r="H285" s="32">
        <f>SUM(H276:H284)</f>
        <v>18600622</v>
      </c>
      <c r="I285" s="37">
        <f t="shared" si="65"/>
        <v>0.14767485225347227</v>
      </c>
      <c r="J285" s="32">
        <f>SUM(J276:J284)</f>
        <v>19183491</v>
      </c>
      <c r="K285" s="37">
        <f t="shared" si="66"/>
        <v>0.14565272480626171</v>
      </c>
      <c r="L285" s="32">
        <f>SUM(L276:L284)</f>
        <v>0</v>
      </c>
      <c r="M285" s="37">
        <f t="shared" si="67"/>
        <v>0</v>
      </c>
      <c r="N285" s="32">
        <f t="shared" si="68"/>
        <v>56113805</v>
      </c>
      <c r="O285" s="37">
        <f t="shared" si="69"/>
        <v>0.42605011765049605</v>
      </c>
      <c r="P285" s="32">
        <f>SUM(P276:P284)</f>
        <v>17174200</v>
      </c>
      <c r="Q285" s="32">
        <f>SUM(Q276:Q284)</f>
        <v>116619691</v>
      </c>
      <c r="R285" s="32">
        <f>SUM(R276:R284)</f>
        <v>118740524</v>
      </c>
      <c r="S285" s="32">
        <f>SUM(S276:S284)</f>
        <v>58283022</v>
      </c>
      <c r="T285" s="37">
        <f t="shared" si="70"/>
        <v>0.49084356407253182</v>
      </c>
      <c r="U285" s="37">
        <f t="shared" si="71"/>
        <v>0.11699473629048218</v>
      </c>
    </row>
    <row r="286" spans="1:21" x14ac:dyDescent="0.2">
      <c r="A286" s="17" t="s">
        <v>29</v>
      </c>
      <c r="B286" s="11" t="s">
        <v>510</v>
      </c>
      <c r="C286" s="10" t="s">
        <v>511</v>
      </c>
      <c r="D286" s="31">
        <v>18706088</v>
      </c>
      <c r="E286" s="31">
        <v>18706088</v>
      </c>
      <c r="F286" s="31">
        <v>2773842</v>
      </c>
      <c r="G286" s="36">
        <f t="shared" si="64"/>
        <v>0.14828552073528148</v>
      </c>
      <c r="H286" s="31">
        <v>1924859</v>
      </c>
      <c r="I286" s="36">
        <f t="shared" si="65"/>
        <v>0.1029001360412717</v>
      </c>
      <c r="J286" s="31">
        <v>2674621</v>
      </c>
      <c r="K286" s="36">
        <f t="shared" si="66"/>
        <v>0.14298131175262299</v>
      </c>
      <c r="L286" s="31">
        <v>0</v>
      </c>
      <c r="M286" s="36">
        <f t="shared" si="67"/>
        <v>0</v>
      </c>
      <c r="N286" s="31">
        <f t="shared" si="68"/>
        <v>7373322</v>
      </c>
      <c r="O286" s="36">
        <f t="shared" si="69"/>
        <v>0.39416696852917615</v>
      </c>
      <c r="P286" s="31">
        <v>3744429</v>
      </c>
      <c r="Q286" s="31">
        <v>21254450</v>
      </c>
      <c r="R286" s="31">
        <v>16745848</v>
      </c>
      <c r="S286" s="31">
        <v>11697333</v>
      </c>
      <c r="T286" s="36">
        <f t="shared" si="70"/>
        <v>0.69852138870483005</v>
      </c>
      <c r="U286" s="36">
        <f t="shared" si="71"/>
        <v>-0.28570657902713603</v>
      </c>
    </row>
    <row r="287" spans="1:21" x14ac:dyDescent="0.2">
      <c r="A287" s="17" t="s">
        <v>29</v>
      </c>
      <c r="B287" s="11" t="s">
        <v>512</v>
      </c>
      <c r="C287" s="10" t="s">
        <v>513</v>
      </c>
      <c r="D287" s="31">
        <v>11490005</v>
      </c>
      <c r="E287" s="31">
        <v>10278011</v>
      </c>
      <c r="F287" s="31">
        <v>1481745</v>
      </c>
      <c r="G287" s="36">
        <f t="shared" si="64"/>
        <v>0.1289594739079748</v>
      </c>
      <c r="H287" s="31">
        <v>1681027</v>
      </c>
      <c r="I287" s="36">
        <f t="shared" si="65"/>
        <v>0.14630341762253368</v>
      </c>
      <c r="J287" s="31">
        <v>1461238</v>
      </c>
      <c r="K287" s="36">
        <f t="shared" si="66"/>
        <v>0.14217128197274745</v>
      </c>
      <c r="L287" s="31">
        <v>0</v>
      </c>
      <c r="M287" s="36">
        <f t="shared" si="67"/>
        <v>0</v>
      </c>
      <c r="N287" s="31">
        <f t="shared" si="68"/>
        <v>4624010</v>
      </c>
      <c r="O287" s="36">
        <f t="shared" si="69"/>
        <v>0.4498934667417655</v>
      </c>
      <c r="P287" s="31">
        <v>870031</v>
      </c>
      <c r="Q287" s="31">
        <v>10588596</v>
      </c>
      <c r="R287" s="31">
        <v>9134877</v>
      </c>
      <c r="S287" s="31">
        <v>3247483</v>
      </c>
      <c r="T287" s="36">
        <f t="shared" si="70"/>
        <v>0.35550374679374447</v>
      </c>
      <c r="U287" s="36">
        <f t="shared" si="71"/>
        <v>0.67952406293568846</v>
      </c>
    </row>
    <row r="288" spans="1:21" x14ac:dyDescent="0.2">
      <c r="A288" s="17" t="s">
        <v>29</v>
      </c>
      <c r="B288" s="11" t="s">
        <v>514</v>
      </c>
      <c r="C288" s="10" t="s">
        <v>515</v>
      </c>
      <c r="D288" s="31">
        <v>13596975</v>
      </c>
      <c r="E288" s="31">
        <v>11474495</v>
      </c>
      <c r="F288" s="31">
        <v>1956212</v>
      </c>
      <c r="G288" s="36">
        <f t="shared" si="64"/>
        <v>0.14387111839214237</v>
      </c>
      <c r="H288" s="31">
        <v>2362827</v>
      </c>
      <c r="I288" s="36">
        <f t="shared" si="65"/>
        <v>0.17377593177894349</v>
      </c>
      <c r="J288" s="31">
        <v>2617140</v>
      </c>
      <c r="K288" s="36">
        <f t="shared" si="66"/>
        <v>0.22808324026460425</v>
      </c>
      <c r="L288" s="31">
        <v>0</v>
      </c>
      <c r="M288" s="36">
        <f t="shared" si="67"/>
        <v>0</v>
      </c>
      <c r="N288" s="31">
        <f t="shared" si="68"/>
        <v>6936179</v>
      </c>
      <c r="O288" s="36">
        <f t="shared" si="69"/>
        <v>0.60448664625327742</v>
      </c>
      <c r="P288" s="31">
        <v>1293042</v>
      </c>
      <c r="Q288" s="31">
        <v>13968344</v>
      </c>
      <c r="R288" s="31">
        <v>14440680</v>
      </c>
      <c r="S288" s="31">
        <v>7384147</v>
      </c>
      <c r="T288" s="36">
        <f t="shared" si="70"/>
        <v>0.51134344089059514</v>
      </c>
      <c r="U288" s="36">
        <f t="shared" si="71"/>
        <v>1.0240177813249685</v>
      </c>
    </row>
    <row r="289" spans="1:21" x14ac:dyDescent="0.2">
      <c r="A289" s="17" t="s">
        <v>29</v>
      </c>
      <c r="B289" s="11" t="s">
        <v>516</v>
      </c>
      <c r="C289" s="10" t="s">
        <v>517</v>
      </c>
      <c r="D289" s="31">
        <v>12088864</v>
      </c>
      <c r="E289" s="31">
        <v>12282399</v>
      </c>
      <c r="F289" s="31">
        <v>3247227</v>
      </c>
      <c r="G289" s="36">
        <f t="shared" si="64"/>
        <v>0.26861308060046007</v>
      </c>
      <c r="H289" s="31">
        <v>3020267</v>
      </c>
      <c r="I289" s="36">
        <f t="shared" si="65"/>
        <v>0.2498387772416002</v>
      </c>
      <c r="J289" s="31">
        <v>2240339</v>
      </c>
      <c r="K289" s="36">
        <f t="shared" si="66"/>
        <v>0.18240239549293261</v>
      </c>
      <c r="L289" s="31">
        <v>0</v>
      </c>
      <c r="M289" s="36">
        <f t="shared" si="67"/>
        <v>0</v>
      </c>
      <c r="N289" s="31">
        <f t="shared" si="68"/>
        <v>8507833</v>
      </c>
      <c r="O289" s="36">
        <f t="shared" si="69"/>
        <v>0.69268495511341066</v>
      </c>
      <c r="P289" s="31">
        <v>675726</v>
      </c>
      <c r="Q289" s="31">
        <v>10496420</v>
      </c>
      <c r="R289" s="31">
        <v>12028989</v>
      </c>
      <c r="S289" s="31">
        <v>2283477</v>
      </c>
      <c r="T289" s="36">
        <f t="shared" si="70"/>
        <v>0.18983116536227609</v>
      </c>
      <c r="U289" s="36">
        <f t="shared" si="71"/>
        <v>2.3154547849276188</v>
      </c>
    </row>
    <row r="290" spans="1:21" x14ac:dyDescent="0.2">
      <c r="A290" s="17" t="s">
        <v>29</v>
      </c>
      <c r="B290" s="11" t="s">
        <v>518</v>
      </c>
      <c r="C290" s="10" t="s">
        <v>519</v>
      </c>
      <c r="D290" s="31">
        <v>55268652</v>
      </c>
      <c r="E290" s="31">
        <v>51784443</v>
      </c>
      <c r="F290" s="31">
        <v>8984851</v>
      </c>
      <c r="G290" s="36">
        <f t="shared" si="64"/>
        <v>0.16256685616287511</v>
      </c>
      <c r="H290" s="31">
        <v>9262561</v>
      </c>
      <c r="I290" s="36">
        <f t="shared" si="65"/>
        <v>0.16759158519010017</v>
      </c>
      <c r="J290" s="31">
        <v>8305756</v>
      </c>
      <c r="K290" s="36">
        <f t="shared" si="66"/>
        <v>0.16039094984569013</v>
      </c>
      <c r="L290" s="31">
        <v>0</v>
      </c>
      <c r="M290" s="36">
        <f t="shared" si="67"/>
        <v>0</v>
      </c>
      <c r="N290" s="31">
        <f t="shared" si="68"/>
        <v>26553168</v>
      </c>
      <c r="O290" s="36">
        <f t="shared" si="69"/>
        <v>0.51276341815629845</v>
      </c>
      <c r="P290" s="31">
        <v>8561542</v>
      </c>
      <c r="Q290" s="31">
        <v>55373708</v>
      </c>
      <c r="R290" s="31">
        <v>51033844</v>
      </c>
      <c r="S290" s="31">
        <v>26225523</v>
      </c>
      <c r="T290" s="36">
        <f t="shared" si="70"/>
        <v>0.51388492311102407</v>
      </c>
      <c r="U290" s="36">
        <f t="shared" si="71"/>
        <v>-2.987616015899941E-2</v>
      </c>
    </row>
    <row r="291" spans="1:21" x14ac:dyDescent="0.2">
      <c r="A291" s="17" t="s">
        <v>44</v>
      </c>
      <c r="B291" s="11" t="s">
        <v>520</v>
      </c>
      <c r="C291" s="10" t="s">
        <v>521</v>
      </c>
      <c r="D291" s="31">
        <v>19634931</v>
      </c>
      <c r="E291" s="31">
        <v>19903389</v>
      </c>
      <c r="F291" s="31">
        <v>1478489</v>
      </c>
      <c r="G291" s="36">
        <f t="shared" si="64"/>
        <v>7.529891497963502E-2</v>
      </c>
      <c r="H291" s="31">
        <v>4980262</v>
      </c>
      <c r="I291" s="36">
        <f t="shared" si="65"/>
        <v>0.25364295907125928</v>
      </c>
      <c r="J291" s="31">
        <v>5438864</v>
      </c>
      <c r="K291" s="36">
        <f t="shared" si="66"/>
        <v>0.27326321160682737</v>
      </c>
      <c r="L291" s="31">
        <v>0</v>
      </c>
      <c r="M291" s="36">
        <f t="shared" si="67"/>
        <v>0</v>
      </c>
      <c r="N291" s="31">
        <f t="shared" si="68"/>
        <v>11897615</v>
      </c>
      <c r="O291" s="36">
        <f t="shared" si="69"/>
        <v>0.59776829965992229</v>
      </c>
      <c r="P291" s="31">
        <v>3447946</v>
      </c>
      <c r="Q291" s="31">
        <v>18097598</v>
      </c>
      <c r="R291" s="31">
        <v>17909976</v>
      </c>
      <c r="S291" s="31">
        <v>11935448</v>
      </c>
      <c r="T291" s="36">
        <f t="shared" si="70"/>
        <v>0.66641339999562255</v>
      </c>
      <c r="U291" s="36">
        <f t="shared" si="71"/>
        <v>0.57742145613649409</v>
      </c>
    </row>
    <row r="292" spans="1:21" ht="16.5" x14ac:dyDescent="0.3">
      <c r="A292" s="18" t="s">
        <v>0</v>
      </c>
      <c r="B292" s="13" t="s">
        <v>522</v>
      </c>
      <c r="C292" s="12" t="s">
        <v>0</v>
      </c>
      <c r="D292" s="32">
        <f>SUM(D286:D291)</f>
        <v>130785515</v>
      </c>
      <c r="E292" s="32">
        <f>SUM(E286:E291)</f>
        <v>124428825</v>
      </c>
      <c r="F292" s="32">
        <f>SUM(F286:F291)</f>
        <v>19922366</v>
      </c>
      <c r="G292" s="37">
        <f t="shared" si="64"/>
        <v>0.15232853577095293</v>
      </c>
      <c r="H292" s="32">
        <f>SUM(H286:H291)</f>
        <v>23231803</v>
      </c>
      <c r="I292" s="37">
        <f t="shared" si="65"/>
        <v>0.17763284412650743</v>
      </c>
      <c r="J292" s="32">
        <f>SUM(J286:J291)</f>
        <v>22737958</v>
      </c>
      <c r="K292" s="37">
        <f t="shared" si="66"/>
        <v>0.18273867007905925</v>
      </c>
      <c r="L292" s="32">
        <f>SUM(L286:L291)</f>
        <v>0</v>
      </c>
      <c r="M292" s="37">
        <f t="shared" si="67"/>
        <v>0</v>
      </c>
      <c r="N292" s="32">
        <f t="shared" si="68"/>
        <v>65892127</v>
      </c>
      <c r="O292" s="37">
        <f t="shared" si="69"/>
        <v>0.52955677271725421</v>
      </c>
      <c r="P292" s="32">
        <f>SUM(P286:P291)</f>
        <v>18592716</v>
      </c>
      <c r="Q292" s="32">
        <f>SUM(Q286:Q291)</f>
        <v>129779116</v>
      </c>
      <c r="R292" s="32">
        <f>SUM(R286:R291)</f>
        <v>121294214</v>
      </c>
      <c r="S292" s="32">
        <f>SUM(S286:S291)</f>
        <v>62773411</v>
      </c>
      <c r="T292" s="37">
        <f t="shared" si="70"/>
        <v>0.51753013544405346</v>
      </c>
      <c r="U292" s="37">
        <f t="shared" si="71"/>
        <v>0.22294978313012481</v>
      </c>
    </row>
    <row r="293" spans="1:21" x14ac:dyDescent="0.2">
      <c r="A293" s="17" t="s">
        <v>29</v>
      </c>
      <c r="B293" s="11" t="s">
        <v>523</v>
      </c>
      <c r="C293" s="10" t="s">
        <v>524</v>
      </c>
      <c r="D293" s="31">
        <v>287300999</v>
      </c>
      <c r="E293" s="31">
        <v>474688499</v>
      </c>
      <c r="F293" s="31">
        <v>105657730</v>
      </c>
      <c r="G293" s="36">
        <f t="shared" si="64"/>
        <v>0.36775970277778253</v>
      </c>
      <c r="H293" s="31">
        <v>107340878</v>
      </c>
      <c r="I293" s="36">
        <f t="shared" si="65"/>
        <v>0.3736181857133048</v>
      </c>
      <c r="J293" s="31">
        <v>110725944</v>
      </c>
      <c r="K293" s="36">
        <f t="shared" si="66"/>
        <v>0.23326022061469831</v>
      </c>
      <c r="L293" s="31">
        <v>0</v>
      </c>
      <c r="M293" s="36">
        <f t="shared" si="67"/>
        <v>0</v>
      </c>
      <c r="N293" s="31">
        <f t="shared" si="68"/>
        <v>323724552</v>
      </c>
      <c r="O293" s="36">
        <f t="shared" si="69"/>
        <v>0.6819726045226977</v>
      </c>
      <c r="P293" s="31">
        <v>164363730</v>
      </c>
      <c r="Q293" s="31">
        <v>428654343</v>
      </c>
      <c r="R293" s="31">
        <v>544754343</v>
      </c>
      <c r="S293" s="31">
        <v>358599595</v>
      </c>
      <c r="T293" s="36">
        <f t="shared" si="70"/>
        <v>0.65827762478251595</v>
      </c>
      <c r="U293" s="36">
        <f t="shared" si="71"/>
        <v>-0.32633590147899416</v>
      </c>
    </row>
    <row r="294" spans="1:21" x14ac:dyDescent="0.2">
      <c r="A294" s="17" t="s">
        <v>29</v>
      </c>
      <c r="B294" s="11" t="s">
        <v>525</v>
      </c>
      <c r="C294" s="10" t="s">
        <v>526</v>
      </c>
      <c r="D294" s="31">
        <v>8171767</v>
      </c>
      <c r="E294" s="31">
        <v>10835840</v>
      </c>
      <c r="F294" s="31">
        <v>1962208</v>
      </c>
      <c r="G294" s="36">
        <f t="shared" si="64"/>
        <v>0.24012040480351435</v>
      </c>
      <c r="H294" s="31">
        <v>2443782</v>
      </c>
      <c r="I294" s="36">
        <f t="shared" si="65"/>
        <v>0.29905184521291417</v>
      </c>
      <c r="J294" s="31">
        <v>2288901</v>
      </c>
      <c r="K294" s="36">
        <f t="shared" si="66"/>
        <v>0.21123429286515857</v>
      </c>
      <c r="L294" s="31">
        <v>0</v>
      </c>
      <c r="M294" s="36">
        <f t="shared" si="67"/>
        <v>0</v>
      </c>
      <c r="N294" s="31">
        <f t="shared" si="68"/>
        <v>6694891</v>
      </c>
      <c r="O294" s="36">
        <f t="shared" si="69"/>
        <v>0.61784697817612666</v>
      </c>
      <c r="P294" s="31">
        <v>1889729</v>
      </c>
      <c r="Q294" s="31">
        <v>7065458</v>
      </c>
      <c r="R294" s="31">
        <v>7965811</v>
      </c>
      <c r="S294" s="31">
        <v>4026015</v>
      </c>
      <c r="T294" s="36">
        <f t="shared" si="70"/>
        <v>0.50541181557031667</v>
      </c>
      <c r="U294" s="36">
        <f t="shared" si="71"/>
        <v>0.21123240422303935</v>
      </c>
    </row>
    <row r="295" spans="1:21" x14ac:dyDescent="0.2">
      <c r="A295" s="17" t="s">
        <v>29</v>
      </c>
      <c r="B295" s="11" t="s">
        <v>527</v>
      </c>
      <c r="C295" s="10" t="s">
        <v>528</v>
      </c>
      <c r="D295" s="31">
        <v>13005850</v>
      </c>
      <c r="E295" s="31">
        <v>13432898</v>
      </c>
      <c r="F295" s="31">
        <v>2018335</v>
      </c>
      <c r="G295" s="36">
        <f t="shared" si="64"/>
        <v>0.15518670444453841</v>
      </c>
      <c r="H295" s="31">
        <v>4066212</v>
      </c>
      <c r="I295" s="36">
        <f t="shared" si="65"/>
        <v>0.31264484827981254</v>
      </c>
      <c r="J295" s="31">
        <v>2745172</v>
      </c>
      <c r="K295" s="36">
        <f t="shared" si="66"/>
        <v>0.20436185847610844</v>
      </c>
      <c r="L295" s="31">
        <v>0</v>
      </c>
      <c r="M295" s="36">
        <f t="shared" si="67"/>
        <v>0</v>
      </c>
      <c r="N295" s="31">
        <f t="shared" si="68"/>
        <v>8829719</v>
      </c>
      <c r="O295" s="36">
        <f t="shared" si="69"/>
        <v>0.6573204828920759</v>
      </c>
      <c r="P295" s="31">
        <v>2476125</v>
      </c>
      <c r="Q295" s="31">
        <v>13023513</v>
      </c>
      <c r="R295" s="31">
        <v>12067850</v>
      </c>
      <c r="S295" s="31">
        <v>7161070</v>
      </c>
      <c r="T295" s="36">
        <f t="shared" si="70"/>
        <v>0.59340064717410312</v>
      </c>
      <c r="U295" s="36">
        <f t="shared" si="71"/>
        <v>0.10865646928163963</v>
      </c>
    </row>
    <row r="296" spans="1:21" x14ac:dyDescent="0.2">
      <c r="A296" s="17" t="s">
        <v>29</v>
      </c>
      <c r="B296" s="11" t="s">
        <v>529</v>
      </c>
      <c r="C296" s="10" t="s">
        <v>530</v>
      </c>
      <c r="D296" s="31">
        <v>21266901</v>
      </c>
      <c r="E296" s="31">
        <v>32561775</v>
      </c>
      <c r="F296" s="31">
        <v>5320006</v>
      </c>
      <c r="G296" s="36">
        <f t="shared" si="64"/>
        <v>0.25015426554155679</v>
      </c>
      <c r="H296" s="31">
        <v>8056704</v>
      </c>
      <c r="I296" s="36">
        <f t="shared" si="65"/>
        <v>0.37883770653749693</v>
      </c>
      <c r="J296" s="31">
        <v>9328800</v>
      </c>
      <c r="K296" s="36">
        <f t="shared" si="66"/>
        <v>0.28649543828614993</v>
      </c>
      <c r="L296" s="31">
        <v>0</v>
      </c>
      <c r="M296" s="36">
        <f t="shared" si="67"/>
        <v>0</v>
      </c>
      <c r="N296" s="31">
        <f t="shared" si="68"/>
        <v>22705510</v>
      </c>
      <c r="O296" s="36">
        <f t="shared" si="69"/>
        <v>0.69730565978052483</v>
      </c>
      <c r="P296" s="31">
        <v>5639629</v>
      </c>
      <c r="Q296" s="31">
        <v>20382409</v>
      </c>
      <c r="R296" s="31">
        <v>20695603</v>
      </c>
      <c r="S296" s="31">
        <v>16113820</v>
      </c>
      <c r="T296" s="36">
        <f t="shared" si="70"/>
        <v>0.77861079959834945</v>
      </c>
      <c r="U296" s="36">
        <f t="shared" si="71"/>
        <v>0.654151363502812</v>
      </c>
    </row>
    <row r="297" spans="1:21" x14ac:dyDescent="0.2">
      <c r="A297" s="17" t="s">
        <v>44</v>
      </c>
      <c r="B297" s="11" t="s">
        <v>531</v>
      </c>
      <c r="C297" s="10" t="s">
        <v>532</v>
      </c>
      <c r="D297" s="31">
        <v>27396526</v>
      </c>
      <c r="E297" s="31">
        <v>28145350</v>
      </c>
      <c r="F297" s="31">
        <v>4745057</v>
      </c>
      <c r="G297" s="36">
        <f t="shared" si="64"/>
        <v>0.17319922241235988</v>
      </c>
      <c r="H297" s="31">
        <v>5120330</v>
      </c>
      <c r="I297" s="36">
        <f t="shared" si="65"/>
        <v>0.18689705402794501</v>
      </c>
      <c r="J297" s="31">
        <v>4661550</v>
      </c>
      <c r="K297" s="36">
        <f t="shared" si="66"/>
        <v>0.16562416171765496</v>
      </c>
      <c r="L297" s="31">
        <v>0</v>
      </c>
      <c r="M297" s="36">
        <f t="shared" si="67"/>
        <v>0</v>
      </c>
      <c r="N297" s="31">
        <f t="shared" si="68"/>
        <v>14526937</v>
      </c>
      <c r="O297" s="36">
        <f t="shared" si="69"/>
        <v>0.51613985969263132</v>
      </c>
      <c r="P297" s="31">
        <v>4707399</v>
      </c>
      <c r="Q297" s="31">
        <v>27220473</v>
      </c>
      <c r="R297" s="31">
        <v>27707873</v>
      </c>
      <c r="S297" s="31">
        <v>15452247</v>
      </c>
      <c r="T297" s="36">
        <f t="shared" si="70"/>
        <v>0.55768434480697959</v>
      </c>
      <c r="U297" s="36">
        <f t="shared" si="71"/>
        <v>-9.7397734927504587E-3</v>
      </c>
    </row>
    <row r="298" spans="1:21" ht="16.5" x14ac:dyDescent="0.3">
      <c r="A298" s="18" t="s">
        <v>0</v>
      </c>
      <c r="B298" s="13" t="s">
        <v>533</v>
      </c>
      <c r="C298" s="12" t="s">
        <v>0</v>
      </c>
      <c r="D298" s="32">
        <f>SUM(D293:D297)</f>
        <v>357142043</v>
      </c>
      <c r="E298" s="32">
        <f>SUM(E293:E297)</f>
        <v>559664362</v>
      </c>
      <c r="F298" s="32">
        <f>SUM(F293:F297)</f>
        <v>119703336</v>
      </c>
      <c r="G298" s="37">
        <f t="shared" si="64"/>
        <v>0.33517010485377102</v>
      </c>
      <c r="H298" s="32">
        <f>SUM(H293:H297)</f>
        <v>127027906</v>
      </c>
      <c r="I298" s="37">
        <f t="shared" si="65"/>
        <v>0.35567894760572893</v>
      </c>
      <c r="J298" s="32">
        <f>SUM(J293:J297)</f>
        <v>129750367</v>
      </c>
      <c r="K298" s="37">
        <f t="shared" si="66"/>
        <v>0.23183603568454481</v>
      </c>
      <c r="L298" s="32">
        <f>SUM(L293:L297)</f>
        <v>0</v>
      </c>
      <c r="M298" s="37">
        <f t="shared" si="67"/>
        <v>0</v>
      </c>
      <c r="N298" s="32">
        <f t="shared" si="68"/>
        <v>376481609</v>
      </c>
      <c r="O298" s="37">
        <f t="shared" si="69"/>
        <v>0.67269176771344963</v>
      </c>
      <c r="P298" s="32">
        <f>SUM(P293:P297)</f>
        <v>179076612</v>
      </c>
      <c r="Q298" s="32">
        <f>SUM(Q293:Q297)</f>
        <v>496346196</v>
      </c>
      <c r="R298" s="32">
        <f>SUM(R293:R297)</f>
        <v>613191480</v>
      </c>
      <c r="S298" s="32">
        <f>SUM(S293:S297)</f>
        <v>401352747</v>
      </c>
      <c r="T298" s="37">
        <f t="shared" si="70"/>
        <v>0.65453086040921504</v>
      </c>
      <c r="U298" s="37">
        <f t="shared" si="71"/>
        <v>-0.27544772289973862</v>
      </c>
    </row>
    <row r="299" spans="1:21" ht="16.5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825997510</v>
      </c>
      <c r="E299" s="32">
        <f>SUM(E263:E266,E268:E274,E276:E284,E286:E291,E293:E297)</f>
        <v>1044477985</v>
      </c>
      <c r="F299" s="32">
        <f>SUM(F263:F266,F268:F274,F276:F284,F286:F291,F293:F297)</f>
        <v>201953764</v>
      </c>
      <c r="G299" s="37">
        <f t="shared" si="64"/>
        <v>0.24449681936692522</v>
      </c>
      <c r="H299" s="32">
        <f>SUM(H263:H266,H268:H274,H276:H284,H286:H291,H293:H297)</f>
        <v>224340267</v>
      </c>
      <c r="I299" s="37">
        <f t="shared" si="65"/>
        <v>0.2715992049419132</v>
      </c>
      <c r="J299" s="32">
        <f>SUM(J263:J266,J268:J274,J276:J284,J286:J291,J293:J297)</f>
        <v>222058812</v>
      </c>
      <c r="K299" s="37">
        <f t="shared" si="66"/>
        <v>0.21260267347808198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648352843</v>
      </c>
      <c r="O299" s="37">
        <f t="shared" si="69"/>
        <v>0.62074342620060108</v>
      </c>
      <c r="P299" s="32">
        <f>SUM(P263:P266,P268:P274,P276:P284,P286:P291,P293:P297)</f>
        <v>257985640</v>
      </c>
      <c r="Q299" s="32">
        <f>SUM(Q263:Q266,Q268:Q274,Q276:Q284,Q286:Q291,Q293:Q297)</f>
        <v>932207847</v>
      </c>
      <c r="R299" s="32">
        <f>SUM(R263:R266,R268:R274,R276:R284,R286:R291,R293:R297)</f>
        <v>1050220879</v>
      </c>
      <c r="S299" s="32">
        <f>SUM(S263:S266,S268:S274,S276:S284,S286:S291,S293:S297)</f>
        <v>650098358</v>
      </c>
      <c r="T299" s="37">
        <f t="shared" si="70"/>
        <v>0.61901107757352059</v>
      </c>
      <c r="U299" s="37">
        <f t="shared" si="71"/>
        <v>-0.13925902232387821</v>
      </c>
    </row>
    <row r="300" spans="1:21" ht="14.4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x14ac:dyDescent="0.2">
      <c r="A302" s="17" t="s">
        <v>23</v>
      </c>
      <c r="B302" s="11" t="s">
        <v>536</v>
      </c>
      <c r="C302" s="10" t="s">
        <v>537</v>
      </c>
      <c r="D302" s="31">
        <v>614919087</v>
      </c>
      <c r="E302" s="31">
        <v>602987783</v>
      </c>
      <c r="F302" s="31">
        <v>122494430</v>
      </c>
      <c r="G302" s="36">
        <f t="shared" ref="G302:G339" si="72">IF(($D302     =0),0,($F302     /$D302     ))</f>
        <v>0.19920414342253129</v>
      </c>
      <c r="H302" s="31">
        <v>154828808</v>
      </c>
      <c r="I302" s="36">
        <f t="shared" ref="I302:I339" si="73">IF(($D302     =0),0,($H302     /$D302     ))</f>
        <v>0.25178728595881106</v>
      </c>
      <c r="J302" s="31">
        <v>124791042</v>
      </c>
      <c r="K302" s="36">
        <f t="shared" ref="K302:K339" si="74">IF(($E302     =0),0,($J302     /$E302     ))</f>
        <v>0.20695451138186657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402114280</v>
      </c>
      <c r="O302" s="36">
        <f t="shared" ref="O302:O339" si="77">IF(($E302     =0),0,($N302     /$E302     ))</f>
        <v>0.66686969676133556</v>
      </c>
      <c r="P302" s="31">
        <v>121474904</v>
      </c>
      <c r="Q302" s="31">
        <v>596683884</v>
      </c>
      <c r="R302" s="31">
        <v>563262398</v>
      </c>
      <c r="S302" s="31">
        <v>382850414</v>
      </c>
      <c r="T302" s="36">
        <f t="shared" ref="T302:T339" si="78">IF(($R302     =0),0,($S302     /$R302     ))</f>
        <v>0.67970170804833308</v>
      </c>
      <c r="U302" s="36">
        <f t="shared" ref="U302:U339" si="79">IF(($P302     =0),0,(($J302     /$P302     )-1))</f>
        <v>2.729895551100836E-2</v>
      </c>
    </row>
    <row r="303" spans="1:21" ht="16.5" x14ac:dyDescent="0.3">
      <c r="A303" s="18" t="s">
        <v>0</v>
      </c>
      <c r="B303" s="13" t="s">
        <v>28</v>
      </c>
      <c r="C303" s="12" t="s">
        <v>0</v>
      </c>
      <c r="D303" s="32">
        <f>D302</f>
        <v>614919087</v>
      </c>
      <c r="E303" s="32">
        <f>E302</f>
        <v>602987783</v>
      </c>
      <c r="F303" s="32">
        <f>F302</f>
        <v>122494430</v>
      </c>
      <c r="G303" s="37">
        <f t="shared" si="72"/>
        <v>0.19920414342253129</v>
      </c>
      <c r="H303" s="32">
        <f>H302</f>
        <v>154828808</v>
      </c>
      <c r="I303" s="37">
        <f t="shared" si="73"/>
        <v>0.25178728595881106</v>
      </c>
      <c r="J303" s="32">
        <f>J302</f>
        <v>124791042</v>
      </c>
      <c r="K303" s="37">
        <f t="shared" si="74"/>
        <v>0.20695451138186657</v>
      </c>
      <c r="L303" s="32">
        <f>L302</f>
        <v>0</v>
      </c>
      <c r="M303" s="37">
        <f t="shared" si="75"/>
        <v>0</v>
      </c>
      <c r="N303" s="32">
        <f t="shared" si="76"/>
        <v>402114280</v>
      </c>
      <c r="O303" s="37">
        <f t="shared" si="77"/>
        <v>0.66686969676133556</v>
      </c>
      <c r="P303" s="32">
        <f>P302</f>
        <v>121474904</v>
      </c>
      <c r="Q303" s="32">
        <f>Q302</f>
        <v>596683884</v>
      </c>
      <c r="R303" s="32">
        <f>R302</f>
        <v>563262398</v>
      </c>
      <c r="S303" s="32">
        <f>S302</f>
        <v>382850414</v>
      </c>
      <c r="T303" s="37">
        <f t="shared" si="78"/>
        <v>0.67970170804833308</v>
      </c>
      <c r="U303" s="37">
        <f t="shared" si="79"/>
        <v>2.729895551100836E-2</v>
      </c>
    </row>
    <row r="304" spans="1:21" x14ac:dyDescent="0.2">
      <c r="A304" s="17" t="s">
        <v>29</v>
      </c>
      <c r="B304" s="11" t="s">
        <v>538</v>
      </c>
      <c r="C304" s="10" t="s">
        <v>539</v>
      </c>
      <c r="D304" s="31">
        <v>17086452</v>
      </c>
      <c r="E304" s="31">
        <v>16560628</v>
      </c>
      <c r="F304" s="31">
        <v>4601536</v>
      </c>
      <c r="G304" s="36">
        <f t="shared" si="72"/>
        <v>0.26930904087050955</v>
      </c>
      <c r="H304" s="31">
        <v>2355030</v>
      </c>
      <c r="I304" s="36">
        <f t="shared" si="73"/>
        <v>0.13783025288105452</v>
      </c>
      <c r="J304" s="31">
        <v>2709812</v>
      </c>
      <c r="K304" s="36">
        <f t="shared" si="74"/>
        <v>0.16362978505404505</v>
      </c>
      <c r="L304" s="31">
        <v>0</v>
      </c>
      <c r="M304" s="36">
        <f t="shared" si="75"/>
        <v>0</v>
      </c>
      <c r="N304" s="31">
        <f t="shared" si="76"/>
        <v>9666378</v>
      </c>
      <c r="O304" s="36">
        <f t="shared" si="77"/>
        <v>0.58369634291646433</v>
      </c>
      <c r="P304" s="31">
        <v>2817219</v>
      </c>
      <c r="Q304" s="31">
        <v>21147346</v>
      </c>
      <c r="R304" s="31">
        <v>17169369</v>
      </c>
      <c r="S304" s="31">
        <v>10807941</v>
      </c>
      <c r="T304" s="36">
        <f t="shared" si="78"/>
        <v>0.62948970343639299</v>
      </c>
      <c r="U304" s="36">
        <f t="shared" si="79"/>
        <v>-3.812518657583952E-2</v>
      </c>
    </row>
    <row r="305" spans="1:21" x14ac:dyDescent="0.2">
      <c r="A305" s="17" t="s">
        <v>29</v>
      </c>
      <c r="B305" s="11" t="s">
        <v>540</v>
      </c>
      <c r="C305" s="10" t="s">
        <v>541</v>
      </c>
      <c r="D305" s="31">
        <v>14486979</v>
      </c>
      <c r="E305" s="31">
        <v>14454934</v>
      </c>
      <c r="F305" s="31">
        <v>3049322</v>
      </c>
      <c r="G305" s="36">
        <f t="shared" si="72"/>
        <v>0.21048708636907668</v>
      </c>
      <c r="H305" s="31">
        <v>3794981</v>
      </c>
      <c r="I305" s="36">
        <f t="shared" si="73"/>
        <v>0.26195806592941151</v>
      </c>
      <c r="J305" s="31">
        <v>3274973</v>
      </c>
      <c r="K305" s="36">
        <f t="shared" si="74"/>
        <v>0.22656436895526469</v>
      </c>
      <c r="L305" s="31">
        <v>0</v>
      </c>
      <c r="M305" s="36">
        <f t="shared" si="75"/>
        <v>0</v>
      </c>
      <c r="N305" s="31">
        <f t="shared" si="76"/>
        <v>10119276</v>
      </c>
      <c r="O305" s="36">
        <f t="shared" si="77"/>
        <v>0.70005688023203705</v>
      </c>
      <c r="P305" s="31">
        <v>2569852</v>
      </c>
      <c r="Q305" s="31">
        <v>11894590</v>
      </c>
      <c r="R305" s="31">
        <v>12809234</v>
      </c>
      <c r="S305" s="31">
        <v>9039300</v>
      </c>
      <c r="T305" s="36">
        <f t="shared" si="78"/>
        <v>0.70568622604599152</v>
      </c>
      <c r="U305" s="36">
        <f t="shared" si="79"/>
        <v>0.27438194884374667</v>
      </c>
    </row>
    <row r="306" spans="1:21" x14ac:dyDescent="0.2">
      <c r="A306" s="17" t="s">
        <v>29</v>
      </c>
      <c r="B306" s="11" t="s">
        <v>542</v>
      </c>
      <c r="C306" s="10" t="s">
        <v>543</v>
      </c>
      <c r="D306" s="31">
        <v>29477613</v>
      </c>
      <c r="E306" s="31">
        <v>29929210</v>
      </c>
      <c r="F306" s="31">
        <v>10841118</v>
      </c>
      <c r="G306" s="36">
        <f t="shared" si="72"/>
        <v>0.36777462272810219</v>
      </c>
      <c r="H306" s="31">
        <v>5578283</v>
      </c>
      <c r="I306" s="36">
        <f t="shared" si="73"/>
        <v>0.18923794813372441</v>
      </c>
      <c r="J306" s="31">
        <v>4922090</v>
      </c>
      <c r="K306" s="36">
        <f t="shared" si="74"/>
        <v>0.16445773209516723</v>
      </c>
      <c r="L306" s="31">
        <v>0</v>
      </c>
      <c r="M306" s="36">
        <f t="shared" si="75"/>
        <v>0</v>
      </c>
      <c r="N306" s="31">
        <f t="shared" si="76"/>
        <v>21341491</v>
      </c>
      <c r="O306" s="36">
        <f t="shared" si="77"/>
        <v>0.71306563053284733</v>
      </c>
      <c r="P306" s="31">
        <v>4547360</v>
      </c>
      <c r="Q306" s="31">
        <v>26210900</v>
      </c>
      <c r="R306" s="31">
        <v>26820600</v>
      </c>
      <c r="S306" s="31">
        <v>20134936</v>
      </c>
      <c r="T306" s="36">
        <f t="shared" si="78"/>
        <v>0.75072653109922971</v>
      </c>
      <c r="U306" s="36">
        <f t="shared" si="79"/>
        <v>8.2406055381583965E-2</v>
      </c>
    </row>
    <row r="307" spans="1:21" x14ac:dyDescent="0.2">
      <c r="A307" s="17" t="s">
        <v>29</v>
      </c>
      <c r="B307" s="11" t="s">
        <v>544</v>
      </c>
      <c r="C307" s="10" t="s">
        <v>545</v>
      </c>
      <c r="D307" s="31">
        <v>18584082</v>
      </c>
      <c r="E307" s="31">
        <v>18433922</v>
      </c>
      <c r="F307" s="31">
        <v>4602966</v>
      </c>
      <c r="G307" s="36">
        <f t="shared" si="72"/>
        <v>0.24768325925380658</v>
      </c>
      <c r="H307" s="31">
        <v>3813129</v>
      </c>
      <c r="I307" s="36">
        <f t="shared" si="73"/>
        <v>0.20518253201853071</v>
      </c>
      <c r="J307" s="31">
        <v>3854483</v>
      </c>
      <c r="K307" s="36">
        <f t="shared" si="74"/>
        <v>0.20909728271607095</v>
      </c>
      <c r="L307" s="31">
        <v>0</v>
      </c>
      <c r="M307" s="36">
        <f t="shared" si="75"/>
        <v>0</v>
      </c>
      <c r="N307" s="31">
        <f t="shared" si="76"/>
        <v>12270578</v>
      </c>
      <c r="O307" s="36">
        <f t="shared" si="77"/>
        <v>0.66565205169035646</v>
      </c>
      <c r="P307" s="31">
        <v>3705575</v>
      </c>
      <c r="Q307" s="31">
        <v>20066568</v>
      </c>
      <c r="R307" s="31">
        <v>20040863</v>
      </c>
      <c r="S307" s="31">
        <v>11228907</v>
      </c>
      <c r="T307" s="36">
        <f t="shared" si="78"/>
        <v>0.56030057188655003</v>
      </c>
      <c r="U307" s="36">
        <f t="shared" si="79"/>
        <v>4.018485660120219E-2</v>
      </c>
    </row>
    <row r="308" spans="1:21" x14ac:dyDescent="0.2">
      <c r="A308" s="17" t="s">
        <v>29</v>
      </c>
      <c r="B308" s="11" t="s">
        <v>546</v>
      </c>
      <c r="C308" s="10" t="s">
        <v>547</v>
      </c>
      <c r="D308" s="31">
        <v>25834901</v>
      </c>
      <c r="E308" s="31">
        <v>26872732</v>
      </c>
      <c r="F308" s="31">
        <v>9179087</v>
      </c>
      <c r="G308" s="36">
        <f t="shared" si="72"/>
        <v>0.35529793592009506</v>
      </c>
      <c r="H308" s="31">
        <v>5470919</v>
      </c>
      <c r="I308" s="36">
        <f t="shared" si="73"/>
        <v>0.21176465897817839</v>
      </c>
      <c r="J308" s="31">
        <v>5138280</v>
      </c>
      <c r="K308" s="36">
        <f t="shared" si="74"/>
        <v>0.19120795012580039</v>
      </c>
      <c r="L308" s="31">
        <v>0</v>
      </c>
      <c r="M308" s="36">
        <f t="shared" si="75"/>
        <v>0</v>
      </c>
      <c r="N308" s="31">
        <f t="shared" si="76"/>
        <v>19788286</v>
      </c>
      <c r="O308" s="36">
        <f t="shared" si="77"/>
        <v>0.73637045909585974</v>
      </c>
      <c r="P308" s="31">
        <v>4991279</v>
      </c>
      <c r="Q308" s="31">
        <v>24244582</v>
      </c>
      <c r="R308" s="31">
        <v>24851307</v>
      </c>
      <c r="S308" s="31">
        <v>16982601</v>
      </c>
      <c r="T308" s="36">
        <f t="shared" si="78"/>
        <v>0.68336852464137998</v>
      </c>
      <c r="U308" s="36">
        <f t="shared" si="79"/>
        <v>2.9451569427395352E-2</v>
      </c>
    </row>
    <row r="309" spans="1:21" x14ac:dyDescent="0.2">
      <c r="A309" s="17" t="s">
        <v>44</v>
      </c>
      <c r="B309" s="11" t="s">
        <v>548</v>
      </c>
      <c r="C309" s="10" t="s">
        <v>549</v>
      </c>
      <c r="D309" s="31">
        <v>17294566</v>
      </c>
      <c r="E309" s="31">
        <v>18924566</v>
      </c>
      <c r="F309" s="31">
        <v>3144880</v>
      </c>
      <c r="G309" s="36">
        <f t="shared" si="72"/>
        <v>0.18184208843402025</v>
      </c>
      <c r="H309" s="31">
        <v>3373352</v>
      </c>
      <c r="I309" s="36">
        <f t="shared" si="73"/>
        <v>0.19505271193275392</v>
      </c>
      <c r="J309" s="31">
        <v>3957286</v>
      </c>
      <c r="K309" s="36">
        <f t="shared" si="74"/>
        <v>0.20910841495651736</v>
      </c>
      <c r="L309" s="31">
        <v>0</v>
      </c>
      <c r="M309" s="36">
        <f t="shared" si="75"/>
        <v>0</v>
      </c>
      <c r="N309" s="31">
        <f t="shared" si="76"/>
        <v>10475518</v>
      </c>
      <c r="O309" s="36">
        <f t="shared" si="77"/>
        <v>0.55354072584808545</v>
      </c>
      <c r="P309" s="31">
        <v>3286975</v>
      </c>
      <c r="Q309" s="31">
        <v>15568025</v>
      </c>
      <c r="R309" s="31">
        <v>18488025</v>
      </c>
      <c r="S309" s="31">
        <v>9741083</v>
      </c>
      <c r="T309" s="36">
        <f t="shared" si="78"/>
        <v>0.52688607896192263</v>
      </c>
      <c r="U309" s="36">
        <f t="shared" si="79"/>
        <v>0.20392944880931552</v>
      </c>
    </row>
    <row r="310" spans="1:21" ht="16.5" x14ac:dyDescent="0.3">
      <c r="A310" s="18" t="s">
        <v>0</v>
      </c>
      <c r="B310" s="13" t="s">
        <v>550</v>
      </c>
      <c r="C310" s="12" t="s">
        <v>0</v>
      </c>
      <c r="D310" s="32">
        <f>SUM(D304:D309)</f>
        <v>122764593</v>
      </c>
      <c r="E310" s="32">
        <f>SUM(E304:E309)</f>
        <v>125175992</v>
      </c>
      <c r="F310" s="32">
        <f>SUM(F304:F309)</f>
        <v>35418909</v>
      </c>
      <c r="G310" s="37">
        <f t="shared" si="72"/>
        <v>0.28851078421283893</v>
      </c>
      <c r="H310" s="32">
        <f>SUM(H304:H309)</f>
        <v>24385694</v>
      </c>
      <c r="I310" s="37">
        <f t="shared" si="73"/>
        <v>0.19863784340489771</v>
      </c>
      <c r="J310" s="32">
        <f>SUM(J304:J309)</f>
        <v>23856924</v>
      </c>
      <c r="K310" s="37">
        <f t="shared" si="74"/>
        <v>0.19058705762044212</v>
      </c>
      <c r="L310" s="32">
        <f>SUM(L304:L309)</f>
        <v>0</v>
      </c>
      <c r="M310" s="37">
        <f t="shared" si="75"/>
        <v>0</v>
      </c>
      <c r="N310" s="32">
        <f t="shared" si="76"/>
        <v>83661527</v>
      </c>
      <c r="O310" s="37">
        <f t="shared" si="77"/>
        <v>0.66835122025635718</v>
      </c>
      <c r="P310" s="32">
        <f>SUM(P304:P309)</f>
        <v>21918260</v>
      </c>
      <c r="Q310" s="32">
        <f>SUM(Q304:Q309)</f>
        <v>119132011</v>
      </c>
      <c r="R310" s="32">
        <f>SUM(R304:R309)</f>
        <v>120179398</v>
      </c>
      <c r="S310" s="32">
        <f>SUM(S304:S309)</f>
        <v>77934768</v>
      </c>
      <c r="T310" s="37">
        <f t="shared" si="78"/>
        <v>0.64848692285844201</v>
      </c>
      <c r="U310" s="37">
        <f t="shared" si="79"/>
        <v>8.8449721830108796E-2</v>
      </c>
    </row>
    <row r="311" spans="1:21" x14ac:dyDescent="0.2">
      <c r="A311" s="17" t="s">
        <v>29</v>
      </c>
      <c r="B311" s="11" t="s">
        <v>551</v>
      </c>
      <c r="C311" s="10" t="s">
        <v>552</v>
      </c>
      <c r="D311" s="31">
        <v>29906686</v>
      </c>
      <c r="E311" s="31">
        <v>29946309</v>
      </c>
      <c r="F311" s="31">
        <v>6632372</v>
      </c>
      <c r="G311" s="36">
        <f t="shared" si="72"/>
        <v>0.2217688713487011</v>
      </c>
      <c r="H311" s="31">
        <v>6658780</v>
      </c>
      <c r="I311" s="36">
        <f t="shared" si="73"/>
        <v>0.22265188459864793</v>
      </c>
      <c r="J311" s="31">
        <v>6426924</v>
      </c>
      <c r="K311" s="36">
        <f t="shared" si="74"/>
        <v>0.2146148962798721</v>
      </c>
      <c r="L311" s="31">
        <v>0</v>
      </c>
      <c r="M311" s="36">
        <f t="shared" si="75"/>
        <v>0</v>
      </c>
      <c r="N311" s="31">
        <f t="shared" si="76"/>
        <v>19718076</v>
      </c>
      <c r="O311" s="36">
        <f t="shared" si="77"/>
        <v>0.6584476237121577</v>
      </c>
      <c r="P311" s="31">
        <v>5865040</v>
      </c>
      <c r="Q311" s="31">
        <v>31783745</v>
      </c>
      <c r="R311" s="31">
        <v>32501799</v>
      </c>
      <c r="S311" s="31">
        <v>18436861</v>
      </c>
      <c r="T311" s="36">
        <f t="shared" si="78"/>
        <v>0.56725663093295231</v>
      </c>
      <c r="U311" s="36">
        <f t="shared" si="79"/>
        <v>9.5802245167978306E-2</v>
      </c>
    </row>
    <row r="312" spans="1:21" x14ac:dyDescent="0.2">
      <c r="A312" s="17" t="s">
        <v>29</v>
      </c>
      <c r="B312" s="11" t="s">
        <v>553</v>
      </c>
      <c r="C312" s="10" t="s">
        <v>554</v>
      </c>
      <c r="D312" s="31">
        <v>185936937</v>
      </c>
      <c r="E312" s="31">
        <v>185157825</v>
      </c>
      <c r="F312" s="31">
        <v>25573348</v>
      </c>
      <c r="G312" s="36">
        <f t="shared" si="72"/>
        <v>0.13753775023195094</v>
      </c>
      <c r="H312" s="31">
        <v>58493048</v>
      </c>
      <c r="I312" s="36">
        <f t="shared" si="73"/>
        <v>0.3145854123648385</v>
      </c>
      <c r="J312" s="31">
        <v>33067099</v>
      </c>
      <c r="K312" s="36">
        <f t="shared" si="74"/>
        <v>0.17858872019046454</v>
      </c>
      <c r="L312" s="31">
        <v>0</v>
      </c>
      <c r="M312" s="36">
        <f t="shared" si="75"/>
        <v>0</v>
      </c>
      <c r="N312" s="31">
        <f t="shared" si="76"/>
        <v>117133495</v>
      </c>
      <c r="O312" s="36">
        <f t="shared" si="77"/>
        <v>0.63261433860545724</v>
      </c>
      <c r="P312" s="31">
        <v>34361926</v>
      </c>
      <c r="Q312" s="31">
        <v>155921128</v>
      </c>
      <c r="R312" s="31">
        <v>182865446</v>
      </c>
      <c r="S312" s="31">
        <v>109217494</v>
      </c>
      <c r="T312" s="36">
        <f t="shared" si="78"/>
        <v>0.59725605022175698</v>
      </c>
      <c r="U312" s="36">
        <f t="shared" si="79"/>
        <v>-3.7682026321807505E-2</v>
      </c>
    </row>
    <row r="313" spans="1:21" x14ac:dyDescent="0.2">
      <c r="A313" s="17" t="s">
        <v>29</v>
      </c>
      <c r="B313" s="11" t="s">
        <v>555</v>
      </c>
      <c r="C313" s="10" t="s">
        <v>556</v>
      </c>
      <c r="D313" s="31">
        <v>42363152</v>
      </c>
      <c r="E313" s="31">
        <v>33227995</v>
      </c>
      <c r="F313" s="31">
        <v>306937</v>
      </c>
      <c r="G313" s="36">
        <f t="shared" si="72"/>
        <v>7.2453768312612807E-3</v>
      </c>
      <c r="H313" s="31">
        <v>7126983</v>
      </c>
      <c r="I313" s="36">
        <f t="shared" si="73"/>
        <v>0.16823542780763812</v>
      </c>
      <c r="J313" s="31">
        <v>19519161</v>
      </c>
      <c r="K313" s="36">
        <f t="shared" si="74"/>
        <v>0.5874312007089203</v>
      </c>
      <c r="L313" s="31">
        <v>0</v>
      </c>
      <c r="M313" s="36">
        <f t="shared" si="75"/>
        <v>0</v>
      </c>
      <c r="N313" s="31">
        <f t="shared" si="76"/>
        <v>26953081</v>
      </c>
      <c r="O313" s="36">
        <f t="shared" si="77"/>
        <v>0.81115580401405507</v>
      </c>
      <c r="P313" s="31">
        <v>8533844</v>
      </c>
      <c r="Q313" s="31">
        <v>33555197</v>
      </c>
      <c r="R313" s="31">
        <v>42152136</v>
      </c>
      <c r="S313" s="31">
        <v>24998876</v>
      </c>
      <c r="T313" s="36">
        <f t="shared" si="78"/>
        <v>0.5930630893770128</v>
      </c>
      <c r="U313" s="36">
        <f t="shared" si="79"/>
        <v>1.2872648011845542</v>
      </c>
    </row>
    <row r="314" spans="1:21" x14ac:dyDescent="0.2">
      <c r="A314" s="17" t="s">
        <v>29</v>
      </c>
      <c r="B314" s="11" t="s">
        <v>557</v>
      </c>
      <c r="C314" s="10" t="s">
        <v>558</v>
      </c>
      <c r="D314" s="31">
        <v>41730341</v>
      </c>
      <c r="E314" s="31">
        <v>46098081</v>
      </c>
      <c r="F314" s="31">
        <v>9799774</v>
      </c>
      <c r="G314" s="36">
        <f t="shared" si="72"/>
        <v>0.23483570383477095</v>
      </c>
      <c r="H314" s="31">
        <v>8835774</v>
      </c>
      <c r="I314" s="36">
        <f t="shared" si="73"/>
        <v>0.21173500595166475</v>
      </c>
      <c r="J314" s="31">
        <v>8802306</v>
      </c>
      <c r="K314" s="36">
        <f t="shared" si="74"/>
        <v>0.19094734117023224</v>
      </c>
      <c r="L314" s="31">
        <v>0</v>
      </c>
      <c r="M314" s="36">
        <f t="shared" si="75"/>
        <v>0</v>
      </c>
      <c r="N314" s="31">
        <f t="shared" si="76"/>
        <v>27437854</v>
      </c>
      <c r="O314" s="36">
        <f t="shared" si="77"/>
        <v>0.59520599132966079</v>
      </c>
      <c r="P314" s="31">
        <v>11491325</v>
      </c>
      <c r="Q314" s="31">
        <v>35936077</v>
      </c>
      <c r="R314" s="31">
        <v>42803592</v>
      </c>
      <c r="S314" s="31">
        <v>29091930</v>
      </c>
      <c r="T314" s="36">
        <f t="shared" si="78"/>
        <v>0.67966094995018178</v>
      </c>
      <c r="U314" s="36">
        <f t="shared" si="79"/>
        <v>-0.234004259735061</v>
      </c>
    </row>
    <row r="315" spans="1:21" x14ac:dyDescent="0.2">
      <c r="A315" s="17" t="s">
        <v>29</v>
      </c>
      <c r="B315" s="11" t="s">
        <v>559</v>
      </c>
      <c r="C315" s="10" t="s">
        <v>560</v>
      </c>
      <c r="D315" s="31">
        <v>27641984</v>
      </c>
      <c r="E315" s="31">
        <v>26897423</v>
      </c>
      <c r="F315" s="31">
        <v>5725924</v>
      </c>
      <c r="G315" s="36">
        <f t="shared" si="72"/>
        <v>0.20714591253652415</v>
      </c>
      <c r="H315" s="31">
        <v>6392348</v>
      </c>
      <c r="I315" s="36">
        <f t="shared" si="73"/>
        <v>0.2312550358179789</v>
      </c>
      <c r="J315" s="31">
        <v>5935714</v>
      </c>
      <c r="K315" s="36">
        <f t="shared" si="74"/>
        <v>0.22067965395792749</v>
      </c>
      <c r="L315" s="31">
        <v>0</v>
      </c>
      <c r="M315" s="36">
        <f t="shared" si="75"/>
        <v>0</v>
      </c>
      <c r="N315" s="31">
        <f t="shared" si="76"/>
        <v>18053986</v>
      </c>
      <c r="O315" s="36">
        <f t="shared" si="77"/>
        <v>0.67121619792349629</v>
      </c>
      <c r="P315" s="31">
        <v>5854795</v>
      </c>
      <c r="Q315" s="31">
        <v>25147994</v>
      </c>
      <c r="R315" s="31">
        <v>25581563</v>
      </c>
      <c r="S315" s="31">
        <v>16246410</v>
      </c>
      <c r="T315" s="36">
        <f t="shared" si="78"/>
        <v>0.63508277426207305</v>
      </c>
      <c r="U315" s="36">
        <f t="shared" si="79"/>
        <v>1.3820979214473006E-2</v>
      </c>
    </row>
    <row r="316" spans="1:21" x14ac:dyDescent="0.2">
      <c r="A316" s="17" t="s">
        <v>44</v>
      </c>
      <c r="B316" s="11" t="s">
        <v>561</v>
      </c>
      <c r="C316" s="10" t="s">
        <v>562</v>
      </c>
      <c r="D316" s="31">
        <v>41614361</v>
      </c>
      <c r="E316" s="31">
        <v>56361727</v>
      </c>
      <c r="F316" s="31">
        <v>8395286</v>
      </c>
      <c r="G316" s="36">
        <f t="shared" si="72"/>
        <v>0.20174011562979424</v>
      </c>
      <c r="H316" s="31">
        <v>11414329</v>
      </c>
      <c r="I316" s="36">
        <f t="shared" si="73"/>
        <v>0.27428821987678725</v>
      </c>
      <c r="J316" s="31">
        <v>6545615</v>
      </c>
      <c r="K316" s="36">
        <f t="shared" si="74"/>
        <v>0.11613581322658903</v>
      </c>
      <c r="L316" s="31">
        <v>0</v>
      </c>
      <c r="M316" s="36">
        <f t="shared" si="75"/>
        <v>0</v>
      </c>
      <c r="N316" s="31">
        <f t="shared" si="76"/>
        <v>26355230</v>
      </c>
      <c r="O316" s="36">
        <f t="shared" si="77"/>
        <v>0.46760863094205757</v>
      </c>
      <c r="P316" s="31">
        <v>8385255</v>
      </c>
      <c r="Q316" s="31">
        <v>37377242</v>
      </c>
      <c r="R316" s="31">
        <v>42092310</v>
      </c>
      <c r="S316" s="31">
        <v>26649408</v>
      </c>
      <c r="T316" s="36">
        <f t="shared" si="78"/>
        <v>0.63311821090360687</v>
      </c>
      <c r="U316" s="36">
        <f t="shared" si="79"/>
        <v>-0.21938986947922279</v>
      </c>
    </row>
    <row r="317" spans="1:21" ht="16.5" x14ac:dyDescent="0.3">
      <c r="A317" s="18" t="s">
        <v>0</v>
      </c>
      <c r="B317" s="13" t="s">
        <v>563</v>
      </c>
      <c r="C317" s="12" t="s">
        <v>0</v>
      </c>
      <c r="D317" s="32">
        <f>SUM(D311:D316)</f>
        <v>369193461</v>
      </c>
      <c r="E317" s="32">
        <f>SUM(E311:E316)</f>
        <v>377689360</v>
      </c>
      <c r="F317" s="32">
        <f>SUM(F311:F316)</f>
        <v>56433641</v>
      </c>
      <c r="G317" s="37">
        <f t="shared" si="72"/>
        <v>0.15285655614577637</v>
      </c>
      <c r="H317" s="32">
        <f>SUM(H311:H316)</f>
        <v>98921262</v>
      </c>
      <c r="I317" s="37">
        <f t="shared" si="73"/>
        <v>0.26793882462614904</v>
      </c>
      <c r="J317" s="32">
        <f>SUM(J311:J316)</f>
        <v>80296819</v>
      </c>
      <c r="K317" s="37">
        <f t="shared" si="74"/>
        <v>0.21260016167784021</v>
      </c>
      <c r="L317" s="32">
        <f>SUM(L311:L316)</f>
        <v>0</v>
      </c>
      <c r="M317" s="37">
        <f t="shared" si="75"/>
        <v>0</v>
      </c>
      <c r="N317" s="32">
        <f t="shared" si="76"/>
        <v>235651722</v>
      </c>
      <c r="O317" s="37">
        <f t="shared" si="77"/>
        <v>0.62392999898117329</v>
      </c>
      <c r="P317" s="32">
        <f>SUM(P311:P316)</f>
        <v>74492185</v>
      </c>
      <c r="Q317" s="32">
        <f>SUM(Q311:Q316)</f>
        <v>319721383</v>
      </c>
      <c r="R317" s="32">
        <f>SUM(R311:R316)</f>
        <v>367996846</v>
      </c>
      <c r="S317" s="32">
        <f>SUM(S311:S316)</f>
        <v>224640979</v>
      </c>
      <c r="T317" s="37">
        <f t="shared" si="78"/>
        <v>0.61044267482662062</v>
      </c>
      <c r="U317" s="37">
        <f t="shared" si="79"/>
        <v>7.7922724377060604E-2</v>
      </c>
    </row>
    <row r="318" spans="1:21" x14ac:dyDescent="0.2">
      <c r="A318" s="17" t="s">
        <v>29</v>
      </c>
      <c r="B318" s="11" t="s">
        <v>564</v>
      </c>
      <c r="C318" s="10" t="s">
        <v>565</v>
      </c>
      <c r="D318" s="31">
        <v>26007496</v>
      </c>
      <c r="E318" s="31">
        <v>25231540</v>
      </c>
      <c r="F318" s="31">
        <v>5549368</v>
      </c>
      <c r="G318" s="36">
        <f t="shared" si="72"/>
        <v>0.21337571290984722</v>
      </c>
      <c r="H318" s="31">
        <v>7226966</v>
      </c>
      <c r="I318" s="36">
        <f t="shared" si="73"/>
        <v>0.27788011579430794</v>
      </c>
      <c r="J318" s="31">
        <v>6322078</v>
      </c>
      <c r="K318" s="36">
        <f t="shared" si="74"/>
        <v>0.25056251025502208</v>
      </c>
      <c r="L318" s="31">
        <v>0</v>
      </c>
      <c r="M318" s="36">
        <f t="shared" si="75"/>
        <v>0</v>
      </c>
      <c r="N318" s="31">
        <f t="shared" si="76"/>
        <v>19098412</v>
      </c>
      <c r="O318" s="36">
        <f t="shared" si="77"/>
        <v>0.75692613292728073</v>
      </c>
      <c r="P318" s="31">
        <v>5690798</v>
      </c>
      <c r="Q318" s="31">
        <v>25763555</v>
      </c>
      <c r="R318" s="31">
        <v>29244330</v>
      </c>
      <c r="S318" s="31">
        <v>20729213</v>
      </c>
      <c r="T318" s="36">
        <f t="shared" si="78"/>
        <v>0.70882844640311471</v>
      </c>
      <c r="U318" s="36">
        <f t="shared" si="79"/>
        <v>0.1109299609650527</v>
      </c>
    </row>
    <row r="319" spans="1:21" x14ac:dyDescent="0.2">
      <c r="A319" s="17" t="s">
        <v>29</v>
      </c>
      <c r="B319" s="11" t="s">
        <v>566</v>
      </c>
      <c r="C319" s="10" t="s">
        <v>567</v>
      </c>
      <c r="D319" s="31">
        <v>80394778</v>
      </c>
      <c r="E319" s="31">
        <v>81542758</v>
      </c>
      <c r="F319" s="31">
        <v>20932241</v>
      </c>
      <c r="G319" s="36">
        <f t="shared" si="72"/>
        <v>0.26036816719613304</v>
      </c>
      <c r="H319" s="31">
        <v>18414215</v>
      </c>
      <c r="I319" s="36">
        <f t="shared" si="73"/>
        <v>0.22904740156133027</v>
      </c>
      <c r="J319" s="31">
        <v>16912814</v>
      </c>
      <c r="K319" s="36">
        <f t="shared" si="74"/>
        <v>0.20741037481219363</v>
      </c>
      <c r="L319" s="31">
        <v>0</v>
      </c>
      <c r="M319" s="36">
        <f t="shared" si="75"/>
        <v>0</v>
      </c>
      <c r="N319" s="31">
        <f t="shared" si="76"/>
        <v>56259270</v>
      </c>
      <c r="O319" s="36">
        <f t="shared" si="77"/>
        <v>0.6899358248343771</v>
      </c>
      <c r="P319" s="31">
        <v>16442431</v>
      </c>
      <c r="Q319" s="31">
        <v>74066632</v>
      </c>
      <c r="R319" s="31">
        <v>72990993</v>
      </c>
      <c r="S319" s="31">
        <v>50176773</v>
      </c>
      <c r="T319" s="36">
        <f t="shared" si="78"/>
        <v>0.68743787332774053</v>
      </c>
      <c r="U319" s="36">
        <f t="shared" si="79"/>
        <v>2.860787434656098E-2</v>
      </c>
    </row>
    <row r="320" spans="1:21" x14ac:dyDescent="0.2">
      <c r="A320" s="17" t="s">
        <v>29</v>
      </c>
      <c r="B320" s="11" t="s">
        <v>568</v>
      </c>
      <c r="C320" s="10" t="s">
        <v>569</v>
      </c>
      <c r="D320" s="31">
        <v>38255700</v>
      </c>
      <c r="E320" s="31">
        <v>38418700</v>
      </c>
      <c r="F320" s="31">
        <v>6091259</v>
      </c>
      <c r="G320" s="36">
        <f t="shared" si="72"/>
        <v>0.15922487367895502</v>
      </c>
      <c r="H320" s="31">
        <v>8430174</v>
      </c>
      <c r="I320" s="36">
        <f t="shared" si="73"/>
        <v>0.22036386734525834</v>
      </c>
      <c r="J320" s="31">
        <v>6392720</v>
      </c>
      <c r="K320" s="36">
        <f t="shared" si="74"/>
        <v>0.16639605192263143</v>
      </c>
      <c r="L320" s="31">
        <v>0</v>
      </c>
      <c r="M320" s="36">
        <f t="shared" si="75"/>
        <v>0</v>
      </c>
      <c r="N320" s="31">
        <f t="shared" si="76"/>
        <v>20914153</v>
      </c>
      <c r="O320" s="36">
        <f t="shared" si="77"/>
        <v>0.54437430209767634</v>
      </c>
      <c r="P320" s="31">
        <v>3303517</v>
      </c>
      <c r="Q320" s="31">
        <v>15017050</v>
      </c>
      <c r="R320" s="31">
        <v>15340650</v>
      </c>
      <c r="S320" s="31">
        <v>12143564</v>
      </c>
      <c r="T320" s="36">
        <f t="shared" si="78"/>
        <v>0.79159383728851129</v>
      </c>
      <c r="U320" s="36">
        <f t="shared" si="79"/>
        <v>0.93512550412181916</v>
      </c>
    </row>
    <row r="321" spans="1:21" x14ac:dyDescent="0.2">
      <c r="A321" s="17" t="s">
        <v>29</v>
      </c>
      <c r="B321" s="11" t="s">
        <v>570</v>
      </c>
      <c r="C321" s="10" t="s">
        <v>571</v>
      </c>
      <c r="D321" s="31">
        <v>21860299</v>
      </c>
      <c r="E321" s="31">
        <v>23425299</v>
      </c>
      <c r="F321" s="31">
        <v>4515916</v>
      </c>
      <c r="G321" s="36">
        <f t="shared" si="72"/>
        <v>0.2065807059638114</v>
      </c>
      <c r="H321" s="31">
        <v>5138088</v>
      </c>
      <c r="I321" s="36">
        <f t="shared" si="73"/>
        <v>0.23504198181369798</v>
      </c>
      <c r="J321" s="31">
        <v>5177809</v>
      </c>
      <c r="K321" s="36">
        <f t="shared" si="74"/>
        <v>0.22103491613917073</v>
      </c>
      <c r="L321" s="31">
        <v>0</v>
      </c>
      <c r="M321" s="36">
        <f t="shared" si="75"/>
        <v>0</v>
      </c>
      <c r="N321" s="31">
        <f t="shared" si="76"/>
        <v>14831813</v>
      </c>
      <c r="O321" s="36">
        <f t="shared" si="77"/>
        <v>0.63315362591529778</v>
      </c>
      <c r="P321" s="31">
        <v>4227521</v>
      </c>
      <c r="Q321" s="31">
        <v>30880692</v>
      </c>
      <c r="R321" s="31">
        <v>31077173</v>
      </c>
      <c r="S321" s="31">
        <v>13132104</v>
      </c>
      <c r="T321" s="36">
        <f t="shared" si="78"/>
        <v>0.42256430467468842</v>
      </c>
      <c r="U321" s="36">
        <f t="shared" si="79"/>
        <v>0.22478610987384795</v>
      </c>
    </row>
    <row r="322" spans="1:21" x14ac:dyDescent="0.2">
      <c r="A322" s="17" t="s">
        <v>44</v>
      </c>
      <c r="B322" s="11" t="s">
        <v>572</v>
      </c>
      <c r="C322" s="10" t="s">
        <v>573</v>
      </c>
      <c r="D322" s="31">
        <v>10751287</v>
      </c>
      <c r="E322" s="31">
        <v>10984887</v>
      </c>
      <c r="F322" s="31">
        <v>2694683</v>
      </c>
      <c r="G322" s="36">
        <f t="shared" si="72"/>
        <v>0.2506381794105208</v>
      </c>
      <c r="H322" s="31">
        <v>2600064</v>
      </c>
      <c r="I322" s="36">
        <f t="shared" si="73"/>
        <v>0.24183746559830466</v>
      </c>
      <c r="J322" s="31">
        <v>2648428</v>
      </c>
      <c r="K322" s="36">
        <f t="shared" si="74"/>
        <v>0.24109742776598431</v>
      </c>
      <c r="L322" s="31">
        <v>0</v>
      </c>
      <c r="M322" s="36">
        <f t="shared" si="75"/>
        <v>0</v>
      </c>
      <c r="N322" s="31">
        <f t="shared" si="76"/>
        <v>7943175</v>
      </c>
      <c r="O322" s="36">
        <f t="shared" si="77"/>
        <v>0.72310029224697536</v>
      </c>
      <c r="P322" s="31">
        <v>2272663</v>
      </c>
      <c r="Q322" s="31">
        <v>10406898</v>
      </c>
      <c r="R322" s="31">
        <v>10806225</v>
      </c>
      <c r="S322" s="31">
        <v>6908112</v>
      </c>
      <c r="T322" s="36">
        <f t="shared" si="78"/>
        <v>0.63927153099255285</v>
      </c>
      <c r="U322" s="36">
        <f t="shared" si="79"/>
        <v>0.16534127585128111</v>
      </c>
    </row>
    <row r="323" spans="1:21" ht="16.5" x14ac:dyDescent="0.3">
      <c r="A323" s="18" t="s">
        <v>0</v>
      </c>
      <c r="B323" s="13" t="s">
        <v>574</v>
      </c>
      <c r="C323" s="12" t="s">
        <v>0</v>
      </c>
      <c r="D323" s="32">
        <f>SUM(D318:D322)</f>
        <v>177269560</v>
      </c>
      <c r="E323" s="32">
        <f>SUM(E318:E322)</f>
        <v>179603184</v>
      </c>
      <c r="F323" s="32">
        <f>SUM(F318:F322)</f>
        <v>39783467</v>
      </c>
      <c r="G323" s="37">
        <f t="shared" si="72"/>
        <v>0.22442356713696363</v>
      </c>
      <c r="H323" s="32">
        <f>SUM(H318:H322)</f>
        <v>41809507</v>
      </c>
      <c r="I323" s="37">
        <f t="shared" si="73"/>
        <v>0.23585271492748106</v>
      </c>
      <c r="J323" s="32">
        <f>SUM(J318:J322)</f>
        <v>37453849</v>
      </c>
      <c r="K323" s="37">
        <f t="shared" si="74"/>
        <v>0.20853666491792261</v>
      </c>
      <c r="L323" s="32">
        <f>SUM(L318:L322)</f>
        <v>0</v>
      </c>
      <c r="M323" s="37">
        <f t="shared" si="75"/>
        <v>0</v>
      </c>
      <c r="N323" s="32">
        <f t="shared" si="76"/>
        <v>119046823</v>
      </c>
      <c r="O323" s="37">
        <f t="shared" si="77"/>
        <v>0.66283247517482768</v>
      </c>
      <c r="P323" s="32">
        <f>SUM(P318:P322)</f>
        <v>31936930</v>
      </c>
      <c r="Q323" s="32">
        <f>SUM(Q318:Q322)</f>
        <v>156134827</v>
      </c>
      <c r="R323" s="32">
        <f>SUM(R318:R322)</f>
        <v>159459371</v>
      </c>
      <c r="S323" s="32">
        <f>SUM(S318:S322)</f>
        <v>103089766</v>
      </c>
      <c r="T323" s="37">
        <f t="shared" si="78"/>
        <v>0.64649550135250444</v>
      </c>
      <c r="U323" s="37">
        <f t="shared" si="79"/>
        <v>0.17274418674556391</v>
      </c>
    </row>
    <row r="324" spans="1:21" x14ac:dyDescent="0.2">
      <c r="A324" s="17" t="s">
        <v>29</v>
      </c>
      <c r="B324" s="11" t="s">
        <v>575</v>
      </c>
      <c r="C324" s="10" t="s">
        <v>576</v>
      </c>
      <c r="D324" s="31">
        <v>24204632</v>
      </c>
      <c r="E324" s="31">
        <v>22905632</v>
      </c>
      <c r="F324" s="31">
        <v>5064507</v>
      </c>
      <c r="G324" s="36">
        <f t="shared" si="72"/>
        <v>0.20923709974190063</v>
      </c>
      <c r="H324" s="31">
        <v>6470417</v>
      </c>
      <c r="I324" s="36">
        <f t="shared" si="73"/>
        <v>0.26732143665724806</v>
      </c>
      <c r="J324" s="31">
        <v>5617988</v>
      </c>
      <c r="K324" s="36">
        <f t="shared" si="74"/>
        <v>0.24526666629412364</v>
      </c>
      <c r="L324" s="31">
        <v>0</v>
      </c>
      <c r="M324" s="36">
        <f t="shared" si="75"/>
        <v>0</v>
      </c>
      <c r="N324" s="31">
        <f t="shared" si="76"/>
        <v>17152912</v>
      </c>
      <c r="O324" s="36">
        <f t="shared" si="77"/>
        <v>0.74885128688001279</v>
      </c>
      <c r="P324" s="31">
        <v>5993733</v>
      </c>
      <c r="Q324" s="31">
        <v>20287927</v>
      </c>
      <c r="R324" s="31">
        <v>20256132</v>
      </c>
      <c r="S324" s="31">
        <v>16023844</v>
      </c>
      <c r="T324" s="36">
        <f t="shared" si="78"/>
        <v>0.79106139316232738</v>
      </c>
      <c r="U324" s="36">
        <f t="shared" si="79"/>
        <v>-6.2689646001915622E-2</v>
      </c>
    </row>
    <row r="325" spans="1:21" x14ac:dyDescent="0.2">
      <c r="A325" s="17" t="s">
        <v>29</v>
      </c>
      <c r="B325" s="11" t="s">
        <v>577</v>
      </c>
      <c r="C325" s="10" t="s">
        <v>578</v>
      </c>
      <c r="D325" s="31">
        <v>33919054</v>
      </c>
      <c r="E325" s="31">
        <v>33443032</v>
      </c>
      <c r="F325" s="31">
        <v>7560354</v>
      </c>
      <c r="G325" s="36">
        <f t="shared" si="72"/>
        <v>0.22289401113604171</v>
      </c>
      <c r="H325" s="31">
        <v>6227989</v>
      </c>
      <c r="I325" s="36">
        <f t="shared" si="73"/>
        <v>0.18361328709226382</v>
      </c>
      <c r="J325" s="31">
        <v>4582455</v>
      </c>
      <c r="K325" s="36">
        <f t="shared" si="74"/>
        <v>0.13702271373002303</v>
      </c>
      <c r="L325" s="31">
        <v>0</v>
      </c>
      <c r="M325" s="36">
        <f t="shared" si="75"/>
        <v>0</v>
      </c>
      <c r="N325" s="31">
        <f t="shared" si="76"/>
        <v>18370798</v>
      </c>
      <c r="O325" s="36">
        <f t="shared" si="77"/>
        <v>0.5493161624819185</v>
      </c>
      <c r="P325" s="31">
        <v>5234504</v>
      </c>
      <c r="Q325" s="31">
        <v>31309102</v>
      </c>
      <c r="R325" s="31">
        <v>31624838</v>
      </c>
      <c r="S325" s="31">
        <v>17705310</v>
      </c>
      <c r="T325" s="36">
        <f t="shared" si="78"/>
        <v>0.55985456747636142</v>
      </c>
      <c r="U325" s="36">
        <f t="shared" si="79"/>
        <v>-0.12456748528609396</v>
      </c>
    </row>
    <row r="326" spans="1:21" x14ac:dyDescent="0.2">
      <c r="A326" s="17" t="s">
        <v>29</v>
      </c>
      <c r="B326" s="11" t="s">
        <v>579</v>
      </c>
      <c r="C326" s="10" t="s">
        <v>580</v>
      </c>
      <c r="D326" s="31">
        <v>51815482</v>
      </c>
      <c r="E326" s="31">
        <v>50751430</v>
      </c>
      <c r="F326" s="31">
        <v>11062940</v>
      </c>
      <c r="G326" s="36">
        <f t="shared" si="72"/>
        <v>0.21350645739433632</v>
      </c>
      <c r="H326" s="31">
        <v>10064688</v>
      </c>
      <c r="I326" s="36">
        <f t="shared" si="73"/>
        <v>0.19424094134644931</v>
      </c>
      <c r="J326" s="31">
        <v>10700910</v>
      </c>
      <c r="K326" s="36">
        <f t="shared" si="74"/>
        <v>0.21084942828211933</v>
      </c>
      <c r="L326" s="31">
        <v>0</v>
      </c>
      <c r="M326" s="36">
        <f t="shared" si="75"/>
        <v>0</v>
      </c>
      <c r="N326" s="31">
        <f t="shared" si="76"/>
        <v>31828538</v>
      </c>
      <c r="O326" s="36">
        <f t="shared" si="77"/>
        <v>0.62714563904898835</v>
      </c>
      <c r="P326" s="31">
        <v>10112785</v>
      </c>
      <c r="Q326" s="31">
        <v>58654819</v>
      </c>
      <c r="R326" s="31">
        <v>54332947</v>
      </c>
      <c r="S326" s="31">
        <v>37649772</v>
      </c>
      <c r="T326" s="36">
        <f t="shared" si="78"/>
        <v>0.69294551609725863</v>
      </c>
      <c r="U326" s="36">
        <f t="shared" si="79"/>
        <v>5.8156581001178154E-2</v>
      </c>
    </row>
    <row r="327" spans="1:21" x14ac:dyDescent="0.2">
      <c r="A327" s="17" t="s">
        <v>29</v>
      </c>
      <c r="B327" s="11" t="s">
        <v>581</v>
      </c>
      <c r="C327" s="10" t="s">
        <v>582</v>
      </c>
      <c r="D327" s="31">
        <v>75277092</v>
      </c>
      <c r="E327" s="31">
        <v>70264085</v>
      </c>
      <c r="F327" s="31">
        <v>12328413</v>
      </c>
      <c r="G327" s="36">
        <f t="shared" si="72"/>
        <v>0.16377376798774321</v>
      </c>
      <c r="H327" s="31">
        <v>13798903</v>
      </c>
      <c r="I327" s="36">
        <f t="shared" si="73"/>
        <v>0.18330813044690941</v>
      </c>
      <c r="J327" s="31">
        <v>12186632</v>
      </c>
      <c r="K327" s="36">
        <f t="shared" si="74"/>
        <v>0.17344041411768188</v>
      </c>
      <c r="L327" s="31">
        <v>0</v>
      </c>
      <c r="M327" s="36">
        <f t="shared" si="75"/>
        <v>0</v>
      </c>
      <c r="N327" s="31">
        <f t="shared" si="76"/>
        <v>38313948</v>
      </c>
      <c r="O327" s="36">
        <f t="shared" si="77"/>
        <v>0.545284948918071</v>
      </c>
      <c r="P327" s="31">
        <v>13987467</v>
      </c>
      <c r="Q327" s="31">
        <v>74651923</v>
      </c>
      <c r="R327" s="31">
        <v>70428565</v>
      </c>
      <c r="S327" s="31">
        <v>38091041</v>
      </c>
      <c r="T327" s="36">
        <f t="shared" si="78"/>
        <v>0.54084647330241642</v>
      </c>
      <c r="U327" s="36">
        <f t="shared" si="79"/>
        <v>-0.12874632697971689</v>
      </c>
    </row>
    <row r="328" spans="1:21" x14ac:dyDescent="0.2">
      <c r="A328" s="17" t="s">
        <v>29</v>
      </c>
      <c r="B328" s="11" t="s">
        <v>583</v>
      </c>
      <c r="C328" s="10" t="s">
        <v>584</v>
      </c>
      <c r="D328" s="31">
        <v>102165100</v>
      </c>
      <c r="E328" s="31">
        <v>97330800</v>
      </c>
      <c r="F328" s="31">
        <v>17137593</v>
      </c>
      <c r="G328" s="36">
        <f t="shared" si="72"/>
        <v>0.16774410243811244</v>
      </c>
      <c r="H328" s="31">
        <v>24049838</v>
      </c>
      <c r="I328" s="36">
        <f t="shared" si="73"/>
        <v>0.23540169784006476</v>
      </c>
      <c r="J328" s="31">
        <v>14426045</v>
      </c>
      <c r="K328" s="36">
        <f t="shared" si="74"/>
        <v>0.14821664878948904</v>
      </c>
      <c r="L328" s="31">
        <v>0</v>
      </c>
      <c r="M328" s="36">
        <f t="shared" si="75"/>
        <v>0</v>
      </c>
      <c r="N328" s="31">
        <f t="shared" si="76"/>
        <v>55613476</v>
      </c>
      <c r="O328" s="36">
        <f t="shared" si="77"/>
        <v>0.57138620046275179</v>
      </c>
      <c r="P328" s="31">
        <v>12780543</v>
      </c>
      <c r="Q328" s="31">
        <v>77936000</v>
      </c>
      <c r="R328" s="31">
        <v>86403400</v>
      </c>
      <c r="S328" s="31">
        <v>51002550</v>
      </c>
      <c r="T328" s="36">
        <f t="shared" si="78"/>
        <v>0.59028406289567303</v>
      </c>
      <c r="U328" s="36">
        <f t="shared" si="79"/>
        <v>0.12875055465170759</v>
      </c>
    </row>
    <row r="329" spans="1:21" x14ac:dyDescent="0.2">
      <c r="A329" s="17" t="s">
        <v>29</v>
      </c>
      <c r="B329" s="11" t="s">
        <v>585</v>
      </c>
      <c r="C329" s="10" t="s">
        <v>586</v>
      </c>
      <c r="D329" s="31">
        <v>34057474</v>
      </c>
      <c r="E329" s="31">
        <v>35538655</v>
      </c>
      <c r="F329" s="31">
        <v>8032122</v>
      </c>
      <c r="G329" s="36">
        <f t="shared" si="72"/>
        <v>0.23584021527844373</v>
      </c>
      <c r="H329" s="31">
        <v>9994831</v>
      </c>
      <c r="I329" s="36">
        <f t="shared" si="73"/>
        <v>0.29346953329539355</v>
      </c>
      <c r="J329" s="31">
        <v>10141760</v>
      </c>
      <c r="K329" s="36">
        <f t="shared" si="74"/>
        <v>0.28537264564458054</v>
      </c>
      <c r="L329" s="31">
        <v>0</v>
      </c>
      <c r="M329" s="36">
        <f t="shared" si="75"/>
        <v>0</v>
      </c>
      <c r="N329" s="31">
        <f t="shared" si="76"/>
        <v>28168713</v>
      </c>
      <c r="O329" s="36">
        <f t="shared" si="77"/>
        <v>0.79262180856309838</v>
      </c>
      <c r="P329" s="31">
        <v>4568786</v>
      </c>
      <c r="Q329" s="31">
        <v>33896760</v>
      </c>
      <c r="R329" s="31">
        <v>34175901</v>
      </c>
      <c r="S329" s="31">
        <v>20340770</v>
      </c>
      <c r="T329" s="36">
        <f t="shared" si="78"/>
        <v>0.59517874890847788</v>
      </c>
      <c r="U329" s="36">
        <f t="shared" si="79"/>
        <v>1.2197931791946481</v>
      </c>
    </row>
    <row r="330" spans="1:21" x14ac:dyDescent="0.2">
      <c r="A330" s="17" t="s">
        <v>29</v>
      </c>
      <c r="B330" s="11" t="s">
        <v>587</v>
      </c>
      <c r="C330" s="10" t="s">
        <v>588</v>
      </c>
      <c r="D330" s="31">
        <v>31154127</v>
      </c>
      <c r="E330" s="31">
        <v>31269787</v>
      </c>
      <c r="F330" s="31">
        <v>3272562</v>
      </c>
      <c r="G330" s="36">
        <f t="shared" si="72"/>
        <v>0.10504425304551143</v>
      </c>
      <c r="H330" s="31">
        <v>3924147</v>
      </c>
      <c r="I330" s="36">
        <f t="shared" si="73"/>
        <v>0.12595913857576557</v>
      </c>
      <c r="J330" s="31">
        <v>3426272</v>
      </c>
      <c r="K330" s="36">
        <f t="shared" si="74"/>
        <v>0.10957132519003088</v>
      </c>
      <c r="L330" s="31">
        <v>0</v>
      </c>
      <c r="M330" s="36">
        <f t="shared" si="75"/>
        <v>0</v>
      </c>
      <c r="N330" s="31">
        <f t="shared" si="76"/>
        <v>10622981</v>
      </c>
      <c r="O330" s="36">
        <f t="shared" si="77"/>
        <v>0.33972028655008107</v>
      </c>
      <c r="P330" s="31">
        <v>4007788</v>
      </c>
      <c r="Q330" s="31">
        <v>30732393</v>
      </c>
      <c r="R330" s="31">
        <v>23818458</v>
      </c>
      <c r="S330" s="31">
        <v>11300710</v>
      </c>
      <c r="T330" s="36">
        <f t="shared" si="78"/>
        <v>0.47445178860864967</v>
      </c>
      <c r="U330" s="36">
        <f t="shared" si="79"/>
        <v>-0.14509649712010719</v>
      </c>
    </row>
    <row r="331" spans="1:21" x14ac:dyDescent="0.2">
      <c r="A331" s="17" t="s">
        <v>44</v>
      </c>
      <c r="B331" s="11" t="s">
        <v>589</v>
      </c>
      <c r="C331" s="10" t="s">
        <v>590</v>
      </c>
      <c r="D331" s="31">
        <v>55514772</v>
      </c>
      <c r="E331" s="31">
        <v>54053048</v>
      </c>
      <c r="F331" s="31">
        <v>10535407</v>
      </c>
      <c r="G331" s="36">
        <f t="shared" si="72"/>
        <v>0.18977664179184597</v>
      </c>
      <c r="H331" s="31">
        <v>10973041</v>
      </c>
      <c r="I331" s="36">
        <f t="shared" si="73"/>
        <v>0.19765984087982924</v>
      </c>
      <c r="J331" s="31">
        <v>11249986</v>
      </c>
      <c r="K331" s="36">
        <f t="shared" si="74"/>
        <v>0.20812861468977661</v>
      </c>
      <c r="L331" s="31">
        <v>0</v>
      </c>
      <c r="M331" s="36">
        <f t="shared" si="75"/>
        <v>0</v>
      </c>
      <c r="N331" s="31">
        <f t="shared" si="76"/>
        <v>32758434</v>
      </c>
      <c r="O331" s="36">
        <f t="shared" si="77"/>
        <v>0.60604230865944875</v>
      </c>
      <c r="P331" s="31">
        <v>10234787</v>
      </c>
      <c r="Q331" s="31">
        <v>51514101</v>
      </c>
      <c r="R331" s="31">
        <v>51264525</v>
      </c>
      <c r="S331" s="31">
        <v>29819002</v>
      </c>
      <c r="T331" s="36">
        <f t="shared" si="78"/>
        <v>0.58166933176499735</v>
      </c>
      <c r="U331" s="36">
        <f t="shared" si="79"/>
        <v>9.9191023711582949E-2</v>
      </c>
    </row>
    <row r="332" spans="1:21" ht="16.5" x14ac:dyDescent="0.3">
      <c r="A332" s="18" t="s">
        <v>0</v>
      </c>
      <c r="B332" s="13" t="s">
        <v>591</v>
      </c>
      <c r="C332" s="12" t="s">
        <v>0</v>
      </c>
      <c r="D332" s="32">
        <f>SUM(D324:D331)</f>
        <v>408107733</v>
      </c>
      <c r="E332" s="32">
        <f>SUM(E324:E331)</f>
        <v>395556469</v>
      </c>
      <c r="F332" s="32">
        <f>SUM(F324:F331)</f>
        <v>74993898</v>
      </c>
      <c r="G332" s="37">
        <f t="shared" si="72"/>
        <v>0.18376005141759957</v>
      </c>
      <c r="H332" s="32">
        <f>SUM(H324:H331)</f>
        <v>85503854</v>
      </c>
      <c r="I332" s="37">
        <f t="shared" si="73"/>
        <v>0.20951294740597332</v>
      </c>
      <c r="J332" s="32">
        <f>SUM(J324:J331)</f>
        <v>72332048</v>
      </c>
      <c r="K332" s="37">
        <f t="shared" si="74"/>
        <v>0.18286149682461647</v>
      </c>
      <c r="L332" s="32">
        <f>SUM(L324:L331)</f>
        <v>0</v>
      </c>
      <c r="M332" s="37">
        <f t="shared" si="75"/>
        <v>0</v>
      </c>
      <c r="N332" s="32">
        <f t="shared" si="76"/>
        <v>232829800</v>
      </c>
      <c r="O332" s="37">
        <f t="shared" si="77"/>
        <v>0.58861330365450304</v>
      </c>
      <c r="P332" s="32">
        <f>SUM(P324:P331)</f>
        <v>66920393</v>
      </c>
      <c r="Q332" s="32">
        <f>SUM(Q324:Q331)</f>
        <v>378983025</v>
      </c>
      <c r="R332" s="32">
        <f>SUM(R324:R331)</f>
        <v>372304766</v>
      </c>
      <c r="S332" s="32">
        <f>SUM(S324:S331)</f>
        <v>221932999</v>
      </c>
      <c r="T332" s="37">
        <f t="shared" si="78"/>
        <v>0.59610571571356141</v>
      </c>
      <c r="U332" s="37">
        <f t="shared" si="79"/>
        <v>8.086705348547496E-2</v>
      </c>
    </row>
    <row r="333" spans="1:21" x14ac:dyDescent="0.2">
      <c r="A333" s="17" t="s">
        <v>29</v>
      </c>
      <c r="B333" s="11" t="s">
        <v>592</v>
      </c>
      <c r="C333" s="10" t="s">
        <v>593</v>
      </c>
      <c r="D333" s="31">
        <v>8315412</v>
      </c>
      <c r="E333" s="31">
        <v>8586084</v>
      </c>
      <c r="F333" s="31">
        <v>2847369</v>
      </c>
      <c r="G333" s="36">
        <f t="shared" si="72"/>
        <v>0.34242067620942895</v>
      </c>
      <c r="H333" s="31">
        <v>2515986</v>
      </c>
      <c r="I333" s="36">
        <f t="shared" si="73"/>
        <v>0.30256901281620202</v>
      </c>
      <c r="J333" s="31">
        <v>970341</v>
      </c>
      <c r="K333" s="36">
        <f t="shared" si="74"/>
        <v>0.11301321999645007</v>
      </c>
      <c r="L333" s="31">
        <v>0</v>
      </c>
      <c r="M333" s="36">
        <f t="shared" si="75"/>
        <v>0</v>
      </c>
      <c r="N333" s="31">
        <f t="shared" si="76"/>
        <v>6333696</v>
      </c>
      <c r="O333" s="36">
        <f t="shared" si="77"/>
        <v>0.73766993195035124</v>
      </c>
      <c r="P333" s="31">
        <v>1956906</v>
      </c>
      <c r="Q333" s="31">
        <v>8201412</v>
      </c>
      <c r="R333" s="31">
        <v>7875708</v>
      </c>
      <c r="S333" s="31">
        <v>6007289</v>
      </c>
      <c r="T333" s="36">
        <f t="shared" si="78"/>
        <v>0.76276177329073147</v>
      </c>
      <c r="U333" s="36">
        <f t="shared" si="79"/>
        <v>-0.50414531919264394</v>
      </c>
    </row>
    <row r="334" spans="1:21" x14ac:dyDescent="0.2">
      <c r="A334" s="17" t="s">
        <v>29</v>
      </c>
      <c r="B334" s="11" t="s">
        <v>594</v>
      </c>
      <c r="C334" s="10" t="s">
        <v>595</v>
      </c>
      <c r="D334" s="31">
        <v>7499079</v>
      </c>
      <c r="E334" s="31">
        <v>7339439</v>
      </c>
      <c r="F334" s="31">
        <v>1891498</v>
      </c>
      <c r="G334" s="36">
        <f t="shared" si="72"/>
        <v>0.25223070726418539</v>
      </c>
      <c r="H334" s="31">
        <v>1501992</v>
      </c>
      <c r="I334" s="36">
        <f t="shared" si="73"/>
        <v>0.2002901956360241</v>
      </c>
      <c r="J334" s="31">
        <v>1434810</v>
      </c>
      <c r="K334" s="36">
        <f t="shared" si="74"/>
        <v>0.19549314327702702</v>
      </c>
      <c r="L334" s="31">
        <v>0</v>
      </c>
      <c r="M334" s="36">
        <f t="shared" si="75"/>
        <v>0</v>
      </c>
      <c r="N334" s="31">
        <f t="shared" si="76"/>
        <v>4828300</v>
      </c>
      <c r="O334" s="36">
        <f t="shared" si="77"/>
        <v>0.65785681984685751</v>
      </c>
      <c r="P334" s="31">
        <v>1644436</v>
      </c>
      <c r="Q334" s="31">
        <v>4483399</v>
      </c>
      <c r="R334" s="31">
        <v>7668577</v>
      </c>
      <c r="S334" s="31">
        <v>3595982</v>
      </c>
      <c r="T334" s="36">
        <f t="shared" si="78"/>
        <v>0.46892428673533565</v>
      </c>
      <c r="U334" s="36">
        <f t="shared" si="79"/>
        <v>-0.12747592487637094</v>
      </c>
    </row>
    <row r="335" spans="1:21" x14ac:dyDescent="0.2">
      <c r="A335" s="17" t="s">
        <v>29</v>
      </c>
      <c r="B335" s="11" t="s">
        <v>596</v>
      </c>
      <c r="C335" s="10" t="s">
        <v>597</v>
      </c>
      <c r="D335" s="31">
        <v>15931583</v>
      </c>
      <c r="E335" s="31">
        <v>15355574</v>
      </c>
      <c r="F335" s="31">
        <v>8881716</v>
      </c>
      <c r="G335" s="36">
        <f t="shared" si="72"/>
        <v>0.55749111685888342</v>
      </c>
      <c r="H335" s="31">
        <v>6464490</v>
      </c>
      <c r="I335" s="36">
        <f t="shared" si="73"/>
        <v>0.40576570451285349</v>
      </c>
      <c r="J335" s="31">
        <v>6655313</v>
      </c>
      <c r="K335" s="36">
        <f t="shared" si="74"/>
        <v>0.43341349532098244</v>
      </c>
      <c r="L335" s="31">
        <v>0</v>
      </c>
      <c r="M335" s="36">
        <f t="shared" si="75"/>
        <v>0</v>
      </c>
      <c r="N335" s="31">
        <f t="shared" si="76"/>
        <v>22001519</v>
      </c>
      <c r="O335" s="36">
        <f t="shared" si="77"/>
        <v>1.4328034236948746</v>
      </c>
      <c r="P335" s="31">
        <v>6192559</v>
      </c>
      <c r="Q335" s="31">
        <v>14238362</v>
      </c>
      <c r="R335" s="31">
        <v>16193887</v>
      </c>
      <c r="S335" s="31">
        <v>21356451</v>
      </c>
      <c r="T335" s="36">
        <f t="shared" si="78"/>
        <v>1.3187970868266525</v>
      </c>
      <c r="U335" s="36">
        <f t="shared" si="79"/>
        <v>7.4727426900575322E-2</v>
      </c>
    </row>
    <row r="336" spans="1:21" x14ac:dyDescent="0.2">
      <c r="A336" s="17" t="s">
        <v>44</v>
      </c>
      <c r="B336" s="11" t="s">
        <v>598</v>
      </c>
      <c r="C336" s="10" t="s">
        <v>599</v>
      </c>
      <c r="D336" s="31">
        <v>11396006</v>
      </c>
      <c r="E336" s="31">
        <v>10083075</v>
      </c>
      <c r="F336" s="31">
        <v>2508165</v>
      </c>
      <c r="G336" s="36">
        <f t="shared" si="72"/>
        <v>0.22009158296336453</v>
      </c>
      <c r="H336" s="31">
        <v>2657793</v>
      </c>
      <c r="I336" s="36">
        <f t="shared" si="73"/>
        <v>0.23322144618035476</v>
      </c>
      <c r="J336" s="31">
        <v>1964507</v>
      </c>
      <c r="K336" s="36">
        <f t="shared" si="74"/>
        <v>0.19483213206288758</v>
      </c>
      <c r="L336" s="31">
        <v>0</v>
      </c>
      <c r="M336" s="36">
        <f t="shared" si="75"/>
        <v>0</v>
      </c>
      <c r="N336" s="31">
        <f t="shared" si="76"/>
        <v>7130465</v>
      </c>
      <c r="O336" s="36">
        <f t="shared" si="77"/>
        <v>0.70717167134034009</v>
      </c>
      <c r="P336" s="31">
        <v>2353648</v>
      </c>
      <c r="Q336" s="31">
        <v>10527566</v>
      </c>
      <c r="R336" s="31">
        <v>11250874</v>
      </c>
      <c r="S336" s="31">
        <v>6993453</v>
      </c>
      <c r="T336" s="36">
        <f t="shared" si="78"/>
        <v>0.62159197587671855</v>
      </c>
      <c r="U336" s="36">
        <f t="shared" si="79"/>
        <v>-0.16533525828841011</v>
      </c>
    </row>
    <row r="337" spans="1:21" ht="16.5" x14ac:dyDescent="0.3">
      <c r="A337" s="18" t="s">
        <v>0</v>
      </c>
      <c r="B337" s="13" t="s">
        <v>600</v>
      </c>
      <c r="C337" s="12" t="s">
        <v>0</v>
      </c>
      <c r="D337" s="32">
        <f>SUM(D333:D336)</f>
        <v>43142080</v>
      </c>
      <c r="E337" s="32">
        <f>SUM(E333:E336)</f>
        <v>41364172</v>
      </c>
      <c r="F337" s="32">
        <f>SUM(F333:F336)</f>
        <v>16128748</v>
      </c>
      <c r="G337" s="37">
        <f t="shared" si="72"/>
        <v>0.37385188660352026</v>
      </c>
      <c r="H337" s="32">
        <f>SUM(H333:H336)</f>
        <v>13140261</v>
      </c>
      <c r="I337" s="37">
        <f t="shared" si="73"/>
        <v>0.3045810725862082</v>
      </c>
      <c r="J337" s="32">
        <f>SUM(J333:J336)</f>
        <v>11024971</v>
      </c>
      <c r="K337" s="37">
        <f t="shared" si="74"/>
        <v>0.26653430896670677</v>
      </c>
      <c r="L337" s="32">
        <f>SUM(L333:L336)</f>
        <v>0</v>
      </c>
      <c r="M337" s="37">
        <f t="shared" si="75"/>
        <v>0</v>
      </c>
      <c r="N337" s="32">
        <f t="shared" si="76"/>
        <v>40293980</v>
      </c>
      <c r="O337" s="37">
        <f t="shared" si="77"/>
        <v>0.97412756140749057</v>
      </c>
      <c r="P337" s="32">
        <f>SUM(P333:P336)</f>
        <v>12147549</v>
      </c>
      <c r="Q337" s="32">
        <f>SUM(Q333:Q336)</f>
        <v>37450739</v>
      </c>
      <c r="R337" s="32">
        <f>SUM(R333:R336)</f>
        <v>42989046</v>
      </c>
      <c r="S337" s="32">
        <f>SUM(S333:S336)</f>
        <v>37953175</v>
      </c>
      <c r="T337" s="37">
        <f t="shared" si="78"/>
        <v>0.88285687940132473</v>
      </c>
      <c r="U337" s="37">
        <f t="shared" si="79"/>
        <v>-9.2411893131692624E-2</v>
      </c>
    </row>
    <row r="338" spans="1:21" ht="16.5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1735396514</v>
      </c>
      <c r="E338" s="32">
        <f>SUM(E302,E304:E309,E311:E316,E318:E322,E324:E331,E333:E336)</f>
        <v>1722376960</v>
      </c>
      <c r="F338" s="32">
        <f>SUM(F302,F304:F309,F311:F316,F318:F322,F324:F331,F333:F336)</f>
        <v>345253093</v>
      </c>
      <c r="G338" s="37">
        <f t="shared" si="72"/>
        <v>0.19894767000782393</v>
      </c>
      <c r="H338" s="32">
        <f>SUM(H302,H304:H309,H311:H316,H318:H322,H324:H331,H333:H336)</f>
        <v>418589386</v>
      </c>
      <c r="I338" s="37">
        <f t="shared" si="73"/>
        <v>0.24120676895631935</v>
      </c>
      <c r="J338" s="32">
        <f>SUM(J302,J304:J309,J311:J316,J318:J322,J324:J331,J333:J336)</f>
        <v>349755653</v>
      </c>
      <c r="K338" s="37">
        <f t="shared" si="74"/>
        <v>0.20306568255534491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1113598132</v>
      </c>
      <c r="O338" s="37">
        <f t="shared" si="77"/>
        <v>0.64654727615492491</v>
      </c>
      <c r="P338" s="32">
        <f>SUM(P302,P304:P309,P311:P316,P318:P322,P324:P331,P333:P336)</f>
        <v>328890221</v>
      </c>
      <c r="Q338" s="32">
        <f>SUM(Q302,Q304:Q309,Q311:Q316,Q318:Q322,Q324:Q331,Q333:Q336)</f>
        <v>1608105869</v>
      </c>
      <c r="R338" s="32">
        <f>SUM(R302,R304:R309,R311:R316,R318:R322,R324:R331,R333:R336)</f>
        <v>1626191825</v>
      </c>
      <c r="S338" s="32">
        <f>SUM(S302,S304:S309,S311:S316,S318:S322,S324:S331,S333:S336)</f>
        <v>1048402101</v>
      </c>
      <c r="T338" s="37">
        <f t="shared" si="78"/>
        <v>0.64469768257505533</v>
      </c>
      <c r="U338" s="37">
        <f t="shared" si="79"/>
        <v>6.3441934930622335E-2</v>
      </c>
    </row>
    <row r="339" spans="1:21" ht="16.5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21633757853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22699144490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4696520999</v>
      </c>
      <c r="G339" s="39">
        <f t="shared" si="72"/>
        <v>0.21709224217598069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5422374965</v>
      </c>
      <c r="I339" s="39">
        <f t="shared" si="73"/>
        <v>0.25064415539106477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4720514230</v>
      </c>
      <c r="K339" s="39">
        <f t="shared" si="74"/>
        <v>0.20796000624955713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14839410194</v>
      </c>
      <c r="O339" s="39">
        <f t="shared" si="77"/>
        <v>0.65374314880181639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4361538321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21226126858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21060894525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13265766568</v>
      </c>
      <c r="T339" s="39">
        <f t="shared" si="78"/>
        <v>0.62987669171663541</v>
      </c>
      <c r="U339" s="39">
        <f t="shared" si="79"/>
        <v>8.2304884786084997E-2</v>
      </c>
    </row>
    <row r="340" spans="1:21" x14ac:dyDescent="0.2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sheetProtection algorithmName="SHA-512" hashValue="GOV4i3ByfyhWPCjX8v2ZNCRiu0NcQ8WO2zRz5r07HSOByNWcOT/sU2vOl5COPn+Y/4EkUjTRl8J7T46v+A3j4Q==" saltValue="mlgZ4MRFvz0jKpHIKtAabA==" spinCount="100000" sheet="1" objects="1" scenarios="1"/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60"/>
  <sheetViews>
    <sheetView showGridLines="0" workbookViewId="0">
      <selection activeCell="T8" sqref="T8:U360"/>
    </sheetView>
  </sheetViews>
  <sheetFormatPr defaultRowHeight="12.75" x14ac:dyDescent="0.2"/>
  <cols>
    <col min="1" max="1" width="4" customWidth="1"/>
    <col min="2" max="2" width="23.28515625" customWidth="1"/>
    <col min="3" max="3" width="6.85546875" customWidth="1"/>
    <col min="4" max="11" width="11.7109375" customWidth="1"/>
    <col min="12" max="13" width="11.7109375" hidden="1" customWidth="1"/>
    <col min="14" max="16" width="11.7109375" customWidth="1"/>
    <col min="17" max="19" width="11.7109375" hidden="1" customWidth="1"/>
    <col min="20" max="21" width="11.7109375" customWidth="1"/>
    <col min="22" max="23" width="12.140625" customWidth="1"/>
  </cols>
  <sheetData>
    <row r="1" spans="1:21" ht="16.5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" customHeight="1" x14ac:dyDescent="0.2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" customHeight="1" x14ac:dyDescent="0.3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611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45" customHeight="1" x14ac:dyDescent="0.2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4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x14ac:dyDescent="0.2">
      <c r="A8" s="17" t="s">
        <v>23</v>
      </c>
      <c r="B8" s="11" t="s">
        <v>24</v>
      </c>
      <c r="C8" s="10" t="s">
        <v>25</v>
      </c>
      <c r="D8" s="31">
        <v>499786632</v>
      </c>
      <c r="E8" s="31">
        <v>488272871</v>
      </c>
      <c r="F8" s="31">
        <v>235851056</v>
      </c>
      <c r="G8" s="36">
        <f>IF(($D8       =0),0,($F8       /$D8       ))</f>
        <v>0.47190349020779732</v>
      </c>
      <c r="H8" s="31">
        <v>260800102</v>
      </c>
      <c r="I8" s="36">
        <f>IF(($D8       =0),0,($H8       /$D8       ))</f>
        <v>0.52182288461048709</v>
      </c>
      <c r="J8" s="31">
        <v>293957621</v>
      </c>
      <c r="K8" s="36">
        <f>IF(($E8       =0),0,($J8       /$E8       ))</f>
        <v>0.60203553885343752</v>
      </c>
      <c r="L8" s="31">
        <v>0</v>
      </c>
      <c r="M8" s="36">
        <f>IF(($E8       =0),0,($L8       /$E8       ))</f>
        <v>0</v>
      </c>
      <c r="N8" s="31">
        <f>$F8       +$H8       +$J8</f>
        <v>790608779</v>
      </c>
      <c r="O8" s="36">
        <f>IF(($E8       =0),0,($N8       /$E8       ))</f>
        <v>1.6191945650816222</v>
      </c>
      <c r="P8" s="31">
        <v>236154237</v>
      </c>
      <c r="Q8" s="31">
        <v>503046241</v>
      </c>
      <c r="R8" s="31">
        <v>501202470</v>
      </c>
      <c r="S8" s="31">
        <v>761325592</v>
      </c>
      <c r="T8" s="36">
        <f>IF(($R8       =0),0,($S8       /$R8       ))</f>
        <v>1.5189980847460707</v>
      </c>
      <c r="U8" s="36">
        <f>IF(($P8       =0),0,(($J8       /$P8       )-1))</f>
        <v>0.24476962486173814</v>
      </c>
    </row>
    <row r="9" spans="1:21" x14ac:dyDescent="0.2">
      <c r="A9" s="17" t="s">
        <v>23</v>
      </c>
      <c r="B9" s="11" t="s">
        <v>26</v>
      </c>
      <c r="C9" s="10" t="s">
        <v>27</v>
      </c>
      <c r="D9" s="31">
        <v>912118970</v>
      </c>
      <c r="E9" s="31">
        <v>758366600</v>
      </c>
      <c r="F9" s="31">
        <v>60475782</v>
      </c>
      <c r="G9" s="36">
        <f>IF(($D9       =0),0,($F9       /$D9       ))</f>
        <v>6.6302515339638199E-2</v>
      </c>
      <c r="H9" s="31">
        <v>71476872</v>
      </c>
      <c r="I9" s="36">
        <f>IF(($D9       =0),0,($H9       /$D9       ))</f>
        <v>7.8363540668384524E-2</v>
      </c>
      <c r="J9" s="31">
        <v>278536913</v>
      </c>
      <c r="K9" s="36">
        <f>IF(($E9       =0),0,($J9       /$E9       ))</f>
        <v>0.36728531161578054</v>
      </c>
      <c r="L9" s="31">
        <v>0</v>
      </c>
      <c r="M9" s="36">
        <f>IF(($E9       =0),0,($L9       /$E9       ))</f>
        <v>0</v>
      </c>
      <c r="N9" s="31">
        <f>$F9       +$H9       +$J9</f>
        <v>410489567</v>
      </c>
      <c r="O9" s="36">
        <f>IF(($E9       =0),0,($N9       /$E9       ))</f>
        <v>0.54128117852236635</v>
      </c>
      <c r="P9" s="31">
        <v>71291690</v>
      </c>
      <c r="Q9" s="31">
        <v>442482840</v>
      </c>
      <c r="R9" s="31">
        <v>470437430</v>
      </c>
      <c r="S9" s="31">
        <v>183167987</v>
      </c>
      <c r="T9" s="36">
        <f>IF(($R9       =0),0,($S9       /$R9       ))</f>
        <v>0.38935674612455901</v>
      </c>
      <c r="U9" s="36">
        <f>IF(($P9       =0),0,(($J9       /$P9       )-1))</f>
        <v>2.9070039299110459</v>
      </c>
    </row>
    <row r="10" spans="1:21" ht="16.5" x14ac:dyDescent="0.3">
      <c r="A10" s="18" t="s">
        <v>0</v>
      </c>
      <c r="B10" s="13" t="s">
        <v>28</v>
      </c>
      <c r="C10" s="12" t="s">
        <v>0</v>
      </c>
      <c r="D10" s="32">
        <f>SUM(D8:D9)</f>
        <v>1411905602</v>
      </c>
      <c r="E10" s="32">
        <f>SUM(E8:E9)</f>
        <v>1246639471</v>
      </c>
      <c r="F10" s="32">
        <f>SUM(F8:F9)</f>
        <v>296326838</v>
      </c>
      <c r="G10" s="37">
        <f t="shared" ref="G10:G54" si="0">IF(($D10      =0),0,($F10      /$D10      ))</f>
        <v>0.2098772308716996</v>
      </c>
      <c r="H10" s="32">
        <f>SUM(H8:H9)</f>
        <v>332276974</v>
      </c>
      <c r="I10" s="37">
        <f t="shared" ref="I10:I54" si="1">IF(($D10      =0),0,($H10      /$D10      ))</f>
        <v>0.23533936938087169</v>
      </c>
      <c r="J10" s="32">
        <f>SUM(J8:J9)</f>
        <v>572494534</v>
      </c>
      <c r="K10" s="37">
        <f t="shared" ref="K10:K54" si="2">IF(($E10      =0),0,($J10      /$E10      ))</f>
        <v>0.45923023241095501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1201098346</v>
      </c>
      <c r="O10" s="37">
        <f t="shared" ref="O10:O54" si="5">IF(($E10      =0),0,($N10      /$E10      ))</f>
        <v>0.96346888891343307</v>
      </c>
      <c r="P10" s="32">
        <f>SUM(P8:P9)</f>
        <v>307445927</v>
      </c>
      <c r="Q10" s="32">
        <f>SUM(Q8:Q9)</f>
        <v>945529081</v>
      </c>
      <c r="R10" s="32">
        <f>SUM(R8:R9)</f>
        <v>971639900</v>
      </c>
      <c r="S10" s="32">
        <f>SUM(S8:S9)</f>
        <v>944493579</v>
      </c>
      <c r="T10" s="37">
        <f t="shared" ref="T10:T54" si="6">IF(($R10      =0),0,($S10      /$R10      ))</f>
        <v>0.97206133568619402</v>
      </c>
      <c r="U10" s="37">
        <f t="shared" ref="U10:U54" si="7">IF(($P10      =0),0,(($J10      /$P10      )-1))</f>
        <v>0.86209828696153123</v>
      </c>
    </row>
    <row r="11" spans="1:21" x14ac:dyDescent="0.2">
      <c r="A11" s="17" t="s">
        <v>29</v>
      </c>
      <c r="B11" s="11" t="s">
        <v>30</v>
      </c>
      <c r="C11" s="10" t="s">
        <v>31</v>
      </c>
      <c r="D11" s="31">
        <v>34805868</v>
      </c>
      <c r="E11" s="31">
        <v>34085290</v>
      </c>
      <c r="F11" s="31">
        <v>6602947</v>
      </c>
      <c r="G11" s="36">
        <f t="shared" si="0"/>
        <v>0.18970786765036288</v>
      </c>
      <c r="H11" s="31">
        <v>6880058</v>
      </c>
      <c r="I11" s="36">
        <f t="shared" si="1"/>
        <v>0.19766948492708183</v>
      </c>
      <c r="J11" s="31">
        <v>6037154</v>
      </c>
      <c r="K11" s="36">
        <f t="shared" si="2"/>
        <v>0.17711904460839265</v>
      </c>
      <c r="L11" s="31">
        <v>0</v>
      </c>
      <c r="M11" s="36">
        <f t="shared" si="3"/>
        <v>0</v>
      </c>
      <c r="N11" s="31">
        <f t="shared" si="4"/>
        <v>19520159</v>
      </c>
      <c r="O11" s="36">
        <f t="shared" si="5"/>
        <v>0.57268572454569111</v>
      </c>
      <c r="P11" s="31">
        <v>6801347</v>
      </c>
      <c r="Q11" s="31">
        <v>31433756</v>
      </c>
      <c r="R11" s="31">
        <v>31405588</v>
      </c>
      <c r="S11" s="31">
        <v>20131681</v>
      </c>
      <c r="T11" s="36">
        <f t="shared" si="6"/>
        <v>0.64102226011498331</v>
      </c>
      <c r="U11" s="36">
        <f t="shared" si="7"/>
        <v>-0.11235906652020544</v>
      </c>
    </row>
    <row r="12" spans="1:21" x14ac:dyDescent="0.2">
      <c r="A12" s="17" t="s">
        <v>29</v>
      </c>
      <c r="B12" s="11" t="s">
        <v>32</v>
      </c>
      <c r="C12" s="10" t="s">
        <v>33</v>
      </c>
      <c r="D12" s="31">
        <v>41906545</v>
      </c>
      <c r="E12" s="31">
        <v>42270066</v>
      </c>
      <c r="F12" s="31">
        <v>10433878</v>
      </c>
      <c r="G12" s="36">
        <f t="shared" si="0"/>
        <v>0.24897967608639654</v>
      </c>
      <c r="H12" s="31">
        <v>4353950</v>
      </c>
      <c r="I12" s="36">
        <f t="shared" si="1"/>
        <v>0.10389665862456568</v>
      </c>
      <c r="J12" s="31">
        <v>10617452</v>
      </c>
      <c r="K12" s="36">
        <f t="shared" si="2"/>
        <v>0.25118134426381072</v>
      </c>
      <c r="L12" s="31">
        <v>0</v>
      </c>
      <c r="M12" s="36">
        <f t="shared" si="3"/>
        <v>0</v>
      </c>
      <c r="N12" s="31">
        <f t="shared" si="4"/>
        <v>25405280</v>
      </c>
      <c r="O12" s="36">
        <f t="shared" si="5"/>
        <v>0.60102295558279939</v>
      </c>
      <c r="P12" s="31">
        <v>4242849</v>
      </c>
      <c r="Q12" s="31">
        <v>38362603</v>
      </c>
      <c r="R12" s="31">
        <v>39448127</v>
      </c>
      <c r="S12" s="31">
        <v>25026611</v>
      </c>
      <c r="T12" s="36">
        <f t="shared" si="6"/>
        <v>0.63441823232824213</v>
      </c>
      <c r="U12" s="36">
        <f t="shared" si="7"/>
        <v>1.5024345669619636</v>
      </c>
    </row>
    <row r="13" spans="1:21" x14ac:dyDescent="0.2">
      <c r="A13" s="17" t="s">
        <v>29</v>
      </c>
      <c r="B13" s="11" t="s">
        <v>34</v>
      </c>
      <c r="C13" s="10" t="s">
        <v>35</v>
      </c>
      <c r="D13" s="31">
        <v>26789061</v>
      </c>
      <c r="E13" s="31">
        <v>33201906</v>
      </c>
      <c r="F13" s="31">
        <v>1903710</v>
      </c>
      <c r="G13" s="36">
        <f t="shared" si="0"/>
        <v>7.1062961109387146E-2</v>
      </c>
      <c r="H13" s="31">
        <v>8466392</v>
      </c>
      <c r="I13" s="36">
        <f t="shared" si="1"/>
        <v>0.31603914747142497</v>
      </c>
      <c r="J13" s="31">
        <v>12120709</v>
      </c>
      <c r="K13" s="36">
        <f t="shared" si="2"/>
        <v>0.36506063838624203</v>
      </c>
      <c r="L13" s="31">
        <v>0</v>
      </c>
      <c r="M13" s="36">
        <f t="shared" si="3"/>
        <v>0</v>
      </c>
      <c r="N13" s="31">
        <f t="shared" si="4"/>
        <v>22490811</v>
      </c>
      <c r="O13" s="36">
        <f t="shared" si="5"/>
        <v>0.67739517725277576</v>
      </c>
      <c r="P13" s="31">
        <v>7541484</v>
      </c>
      <c r="Q13" s="31">
        <v>38949360</v>
      </c>
      <c r="R13" s="31">
        <v>30040860</v>
      </c>
      <c r="S13" s="31">
        <v>18104790</v>
      </c>
      <c r="T13" s="36">
        <f t="shared" si="6"/>
        <v>0.60267216051737538</v>
      </c>
      <c r="U13" s="36">
        <f t="shared" si="7"/>
        <v>0.60720476235181309</v>
      </c>
    </row>
    <row r="14" spans="1:21" x14ac:dyDescent="0.2">
      <c r="A14" s="17" t="s">
        <v>29</v>
      </c>
      <c r="B14" s="11" t="s">
        <v>36</v>
      </c>
      <c r="C14" s="10" t="s">
        <v>37</v>
      </c>
      <c r="D14" s="31">
        <v>58371160</v>
      </c>
      <c r="E14" s="31">
        <v>59524551</v>
      </c>
      <c r="F14" s="31">
        <v>16310307</v>
      </c>
      <c r="G14" s="36">
        <f t="shared" si="0"/>
        <v>0.27942406832415184</v>
      </c>
      <c r="H14" s="31">
        <v>16788373</v>
      </c>
      <c r="I14" s="36">
        <f t="shared" si="1"/>
        <v>0.2876141745341364</v>
      </c>
      <c r="J14" s="31">
        <v>13940756</v>
      </c>
      <c r="K14" s="36">
        <f t="shared" si="2"/>
        <v>0.2342017833952246</v>
      </c>
      <c r="L14" s="31">
        <v>0</v>
      </c>
      <c r="M14" s="36">
        <f t="shared" si="3"/>
        <v>0</v>
      </c>
      <c r="N14" s="31">
        <f t="shared" si="4"/>
        <v>47039436</v>
      </c>
      <c r="O14" s="36">
        <f t="shared" si="5"/>
        <v>0.790252680780406</v>
      </c>
      <c r="P14" s="31">
        <v>12873799</v>
      </c>
      <c r="Q14" s="31">
        <v>51624212</v>
      </c>
      <c r="R14" s="31">
        <v>52502012</v>
      </c>
      <c r="S14" s="31">
        <v>42073607</v>
      </c>
      <c r="T14" s="36">
        <f t="shared" si="6"/>
        <v>0.80137132649316378</v>
      </c>
      <c r="U14" s="36">
        <f t="shared" si="7"/>
        <v>8.2878177607091708E-2</v>
      </c>
    </row>
    <row r="15" spans="1:21" x14ac:dyDescent="0.2">
      <c r="A15" s="17" t="s">
        <v>29</v>
      </c>
      <c r="B15" s="11" t="s">
        <v>38</v>
      </c>
      <c r="C15" s="10" t="s">
        <v>39</v>
      </c>
      <c r="D15" s="31">
        <v>5287552</v>
      </c>
      <c r="E15" s="31">
        <v>7043254</v>
      </c>
      <c r="F15" s="31">
        <v>892721</v>
      </c>
      <c r="G15" s="36">
        <f t="shared" si="0"/>
        <v>0.16883446252632597</v>
      </c>
      <c r="H15" s="31">
        <v>866373</v>
      </c>
      <c r="I15" s="36">
        <f t="shared" si="1"/>
        <v>0.16385143824590284</v>
      </c>
      <c r="J15" s="31">
        <v>438870</v>
      </c>
      <c r="K15" s="36">
        <f t="shared" si="2"/>
        <v>6.2310687645227618E-2</v>
      </c>
      <c r="L15" s="31">
        <v>0</v>
      </c>
      <c r="M15" s="36">
        <f t="shared" si="3"/>
        <v>0</v>
      </c>
      <c r="N15" s="31">
        <f t="shared" si="4"/>
        <v>2197964</v>
      </c>
      <c r="O15" s="36">
        <f t="shared" si="5"/>
        <v>0.31206655332890165</v>
      </c>
      <c r="P15" s="31">
        <v>839009</v>
      </c>
      <c r="Q15" s="31">
        <v>4787387</v>
      </c>
      <c r="R15" s="31">
        <v>4295663</v>
      </c>
      <c r="S15" s="31">
        <v>2527081</v>
      </c>
      <c r="T15" s="36">
        <f t="shared" si="6"/>
        <v>0.58828660441938763</v>
      </c>
      <c r="U15" s="36">
        <f t="shared" si="7"/>
        <v>-0.47691860278018472</v>
      </c>
    </row>
    <row r="16" spans="1:21" x14ac:dyDescent="0.2">
      <c r="A16" s="17" t="s">
        <v>29</v>
      </c>
      <c r="B16" s="11" t="s">
        <v>40</v>
      </c>
      <c r="C16" s="10" t="s">
        <v>41</v>
      </c>
      <c r="D16" s="31">
        <v>118681282</v>
      </c>
      <c r="E16" s="31">
        <v>254765555</v>
      </c>
      <c r="F16" s="31">
        <v>22305379</v>
      </c>
      <c r="G16" s="36">
        <f t="shared" si="0"/>
        <v>0.187943529292176</v>
      </c>
      <c r="H16" s="31">
        <v>31628037</v>
      </c>
      <c r="I16" s="36">
        <f t="shared" si="1"/>
        <v>0.26649557931131884</v>
      </c>
      <c r="J16" s="31">
        <v>26678954</v>
      </c>
      <c r="K16" s="36">
        <f t="shared" si="2"/>
        <v>0.10471962742373081</v>
      </c>
      <c r="L16" s="31">
        <v>0</v>
      </c>
      <c r="M16" s="36">
        <f t="shared" si="3"/>
        <v>0</v>
      </c>
      <c r="N16" s="31">
        <f t="shared" si="4"/>
        <v>80612370</v>
      </c>
      <c r="O16" s="36">
        <f t="shared" si="5"/>
        <v>0.31641785326905753</v>
      </c>
      <c r="P16" s="31">
        <v>22840068</v>
      </c>
      <c r="Q16" s="31">
        <v>111957012</v>
      </c>
      <c r="R16" s="31">
        <v>110584428</v>
      </c>
      <c r="S16" s="31">
        <v>61544921</v>
      </c>
      <c r="T16" s="36">
        <f t="shared" si="6"/>
        <v>0.55654238226018582</v>
      </c>
      <c r="U16" s="36">
        <f t="shared" si="7"/>
        <v>0.16807682008652525</v>
      </c>
    </row>
    <row r="17" spans="1:21" x14ac:dyDescent="0.2">
      <c r="A17" s="17" t="s">
        <v>29</v>
      </c>
      <c r="B17" s="11" t="s">
        <v>42</v>
      </c>
      <c r="C17" s="10" t="s">
        <v>43</v>
      </c>
      <c r="D17" s="31">
        <v>14756742</v>
      </c>
      <c r="E17" s="31">
        <v>15732417</v>
      </c>
      <c r="F17" s="31">
        <v>1377142</v>
      </c>
      <c r="G17" s="36">
        <f t="shared" si="0"/>
        <v>9.3322902846712366E-2</v>
      </c>
      <c r="H17" s="31">
        <v>3109242</v>
      </c>
      <c r="I17" s="36">
        <f t="shared" si="1"/>
        <v>0.21069976015030961</v>
      </c>
      <c r="J17" s="31">
        <v>2487799</v>
      </c>
      <c r="K17" s="36">
        <f t="shared" si="2"/>
        <v>0.15813202764711867</v>
      </c>
      <c r="L17" s="31">
        <v>0</v>
      </c>
      <c r="M17" s="36">
        <f t="shared" si="3"/>
        <v>0</v>
      </c>
      <c r="N17" s="31">
        <f t="shared" si="4"/>
        <v>6974183</v>
      </c>
      <c r="O17" s="36">
        <f t="shared" si="5"/>
        <v>0.44330016169797687</v>
      </c>
      <c r="P17" s="31">
        <v>1395788</v>
      </c>
      <c r="Q17" s="31">
        <v>4942301</v>
      </c>
      <c r="R17" s="31">
        <v>13317083</v>
      </c>
      <c r="S17" s="31">
        <v>3591313</v>
      </c>
      <c r="T17" s="36">
        <f t="shared" si="6"/>
        <v>0.269677150769429</v>
      </c>
      <c r="U17" s="36">
        <f t="shared" si="7"/>
        <v>0.78236164804397235</v>
      </c>
    </row>
    <row r="18" spans="1:21" x14ac:dyDescent="0.2">
      <c r="A18" s="17" t="s">
        <v>44</v>
      </c>
      <c r="B18" s="11" t="s">
        <v>45</v>
      </c>
      <c r="C18" s="10" t="s">
        <v>46</v>
      </c>
      <c r="D18" s="31">
        <v>2405000</v>
      </c>
      <c r="E18" s="31">
        <v>2755500</v>
      </c>
      <c r="F18" s="31">
        <v>0</v>
      </c>
      <c r="G18" s="36">
        <f t="shared" si="0"/>
        <v>0</v>
      </c>
      <c r="H18" s="31">
        <v>201478</v>
      </c>
      <c r="I18" s="36">
        <f t="shared" si="1"/>
        <v>8.377463617463618E-2</v>
      </c>
      <c r="J18" s="31">
        <v>682712</v>
      </c>
      <c r="K18" s="36">
        <f t="shared" si="2"/>
        <v>0.24776338232625658</v>
      </c>
      <c r="L18" s="31">
        <v>0</v>
      </c>
      <c r="M18" s="36">
        <f t="shared" si="3"/>
        <v>0</v>
      </c>
      <c r="N18" s="31">
        <f t="shared" si="4"/>
        <v>884190</v>
      </c>
      <c r="O18" s="36">
        <f t="shared" si="5"/>
        <v>0.32088187261839957</v>
      </c>
      <c r="P18" s="31">
        <v>10648</v>
      </c>
      <c r="Q18" s="31">
        <v>2396000</v>
      </c>
      <c r="R18" s="31">
        <v>2396000</v>
      </c>
      <c r="S18" s="31">
        <v>1152852</v>
      </c>
      <c r="T18" s="36">
        <f t="shared" si="6"/>
        <v>0.48115692821368949</v>
      </c>
      <c r="U18" s="36">
        <f t="shared" si="7"/>
        <v>63.116453794139744</v>
      </c>
    </row>
    <row r="19" spans="1:21" ht="16.5" x14ac:dyDescent="0.3">
      <c r="A19" s="18" t="s">
        <v>0</v>
      </c>
      <c r="B19" s="13" t="s">
        <v>47</v>
      </c>
      <c r="C19" s="12" t="s">
        <v>0</v>
      </c>
      <c r="D19" s="32">
        <f>SUM(D11:D18)</f>
        <v>303003210</v>
      </c>
      <c r="E19" s="32">
        <f>SUM(E11:E18)</f>
        <v>449378539</v>
      </c>
      <c r="F19" s="32">
        <f>SUM(F11:F18)</f>
        <v>59826084</v>
      </c>
      <c r="G19" s="37">
        <f t="shared" si="0"/>
        <v>0.19744373005157273</v>
      </c>
      <c r="H19" s="32">
        <f>SUM(H11:H18)</f>
        <v>72293903</v>
      </c>
      <c r="I19" s="37">
        <f t="shared" si="1"/>
        <v>0.23859121162445771</v>
      </c>
      <c r="J19" s="32">
        <f>SUM(J11:J18)</f>
        <v>73004406</v>
      </c>
      <c r="K19" s="37">
        <f t="shared" si="2"/>
        <v>0.16245636955083875</v>
      </c>
      <c r="L19" s="32">
        <f>SUM(L11:L18)</f>
        <v>0</v>
      </c>
      <c r="M19" s="37">
        <f t="shared" si="3"/>
        <v>0</v>
      </c>
      <c r="N19" s="32">
        <f t="shared" si="4"/>
        <v>205124393</v>
      </c>
      <c r="O19" s="37">
        <f t="shared" si="5"/>
        <v>0.45646237013557073</v>
      </c>
      <c r="P19" s="32">
        <f>SUM(P11:P18)</f>
        <v>56544992</v>
      </c>
      <c r="Q19" s="32">
        <f>SUM(Q11:Q18)</f>
        <v>284452631</v>
      </c>
      <c r="R19" s="32">
        <f>SUM(R11:R18)</f>
        <v>283989761</v>
      </c>
      <c r="S19" s="32">
        <f>SUM(S11:S18)</f>
        <v>174152856</v>
      </c>
      <c r="T19" s="37">
        <f t="shared" si="6"/>
        <v>0.61323639058944801</v>
      </c>
      <c r="U19" s="37">
        <f t="shared" si="7"/>
        <v>0.29108526534056289</v>
      </c>
    </row>
    <row r="20" spans="1:21" x14ac:dyDescent="0.2">
      <c r="A20" s="17" t="s">
        <v>29</v>
      </c>
      <c r="B20" s="11" t="s">
        <v>48</v>
      </c>
      <c r="C20" s="10" t="s">
        <v>49</v>
      </c>
      <c r="D20" s="31">
        <v>36596752</v>
      </c>
      <c r="E20" s="31">
        <v>46981752</v>
      </c>
      <c r="F20" s="31">
        <v>792031</v>
      </c>
      <c r="G20" s="36">
        <f t="shared" si="0"/>
        <v>2.1642111846428339E-2</v>
      </c>
      <c r="H20" s="31">
        <v>8104486</v>
      </c>
      <c r="I20" s="36">
        <f t="shared" si="1"/>
        <v>0.22145369621872454</v>
      </c>
      <c r="J20" s="31">
        <v>3292095</v>
      </c>
      <c r="K20" s="36">
        <f t="shared" si="2"/>
        <v>7.0071780209473675E-2</v>
      </c>
      <c r="L20" s="31">
        <v>0</v>
      </c>
      <c r="M20" s="36">
        <f t="shared" si="3"/>
        <v>0</v>
      </c>
      <c r="N20" s="31">
        <f t="shared" si="4"/>
        <v>12188612</v>
      </c>
      <c r="O20" s="36">
        <f t="shared" si="5"/>
        <v>0.25943289641476119</v>
      </c>
      <c r="P20" s="31">
        <v>13609352</v>
      </c>
      <c r="Q20" s="31">
        <v>41228009</v>
      </c>
      <c r="R20" s="31">
        <v>84093009</v>
      </c>
      <c r="S20" s="31">
        <v>35750767</v>
      </c>
      <c r="T20" s="36">
        <f t="shared" si="6"/>
        <v>0.42513363982492292</v>
      </c>
      <c r="U20" s="36">
        <f t="shared" si="7"/>
        <v>-0.758100532633736</v>
      </c>
    </row>
    <row r="21" spans="1:21" x14ac:dyDescent="0.2">
      <c r="A21" s="17" t="s">
        <v>29</v>
      </c>
      <c r="B21" s="11" t="s">
        <v>50</v>
      </c>
      <c r="C21" s="10" t="s">
        <v>51</v>
      </c>
      <c r="D21" s="31">
        <v>174801839</v>
      </c>
      <c r="E21" s="31">
        <v>311866652</v>
      </c>
      <c r="F21" s="31">
        <v>8409886</v>
      </c>
      <c r="G21" s="36">
        <f t="shared" si="0"/>
        <v>4.8110969816513201E-2</v>
      </c>
      <c r="H21" s="31">
        <v>8933565</v>
      </c>
      <c r="I21" s="36">
        <f t="shared" si="1"/>
        <v>5.1106813584495529E-2</v>
      </c>
      <c r="J21" s="31">
        <v>12990036</v>
      </c>
      <c r="K21" s="36">
        <f t="shared" si="2"/>
        <v>4.1652532955014379E-2</v>
      </c>
      <c r="L21" s="31">
        <v>0</v>
      </c>
      <c r="M21" s="36">
        <f t="shared" si="3"/>
        <v>0</v>
      </c>
      <c r="N21" s="31">
        <f t="shared" si="4"/>
        <v>30333487</v>
      </c>
      <c r="O21" s="36">
        <f t="shared" si="5"/>
        <v>9.726428524970987E-2</v>
      </c>
      <c r="P21" s="31">
        <v>14567205</v>
      </c>
      <c r="Q21" s="31">
        <v>175078882</v>
      </c>
      <c r="R21" s="31">
        <v>180297279</v>
      </c>
      <c r="S21" s="31">
        <v>40656940</v>
      </c>
      <c r="T21" s="36">
        <f t="shared" si="6"/>
        <v>0.2254994652470601</v>
      </c>
      <c r="U21" s="36">
        <f t="shared" si="7"/>
        <v>-0.10826847016980956</v>
      </c>
    </row>
    <row r="22" spans="1:21" x14ac:dyDescent="0.2">
      <c r="A22" s="17" t="s">
        <v>29</v>
      </c>
      <c r="B22" s="11" t="s">
        <v>52</v>
      </c>
      <c r="C22" s="10" t="s">
        <v>53</v>
      </c>
      <c r="D22" s="31">
        <v>10332744</v>
      </c>
      <c r="E22" s="31">
        <v>10332744</v>
      </c>
      <c r="F22" s="31">
        <v>3015462</v>
      </c>
      <c r="G22" s="36">
        <f t="shared" si="0"/>
        <v>0.29183554726605054</v>
      </c>
      <c r="H22" s="31">
        <v>3913360</v>
      </c>
      <c r="I22" s="36">
        <f t="shared" si="1"/>
        <v>0.37873385811164972</v>
      </c>
      <c r="J22" s="31">
        <v>3946043</v>
      </c>
      <c r="K22" s="36">
        <f t="shared" si="2"/>
        <v>0.38189690947535332</v>
      </c>
      <c r="L22" s="31">
        <v>0</v>
      </c>
      <c r="M22" s="36">
        <f t="shared" si="3"/>
        <v>0</v>
      </c>
      <c r="N22" s="31">
        <f t="shared" si="4"/>
        <v>10874865</v>
      </c>
      <c r="O22" s="36">
        <f t="shared" si="5"/>
        <v>1.0524663148530535</v>
      </c>
      <c r="P22" s="31">
        <v>1961368</v>
      </c>
      <c r="Q22" s="31">
        <v>10145843</v>
      </c>
      <c r="R22" s="31">
        <v>10650843</v>
      </c>
      <c r="S22" s="31">
        <v>5202242</v>
      </c>
      <c r="T22" s="36">
        <f t="shared" si="6"/>
        <v>0.48843476521060353</v>
      </c>
      <c r="U22" s="36">
        <f t="shared" si="7"/>
        <v>1.0118830326588379</v>
      </c>
    </row>
    <row r="23" spans="1:21" x14ac:dyDescent="0.2">
      <c r="A23" s="17" t="s">
        <v>29</v>
      </c>
      <c r="B23" s="11" t="s">
        <v>54</v>
      </c>
      <c r="C23" s="10" t="s">
        <v>55</v>
      </c>
      <c r="D23" s="31">
        <v>69022072</v>
      </c>
      <c r="E23" s="31">
        <v>64721575</v>
      </c>
      <c r="F23" s="31">
        <v>12427873</v>
      </c>
      <c r="G23" s="36">
        <f t="shared" si="0"/>
        <v>0.18005650424403372</v>
      </c>
      <c r="H23" s="31">
        <v>11662631</v>
      </c>
      <c r="I23" s="36">
        <f t="shared" si="1"/>
        <v>0.16896958700399489</v>
      </c>
      <c r="J23" s="31">
        <v>11805906</v>
      </c>
      <c r="K23" s="36">
        <f t="shared" si="2"/>
        <v>0.18241067217539128</v>
      </c>
      <c r="L23" s="31">
        <v>0</v>
      </c>
      <c r="M23" s="36">
        <f t="shared" si="3"/>
        <v>0</v>
      </c>
      <c r="N23" s="31">
        <f t="shared" si="4"/>
        <v>35896410</v>
      </c>
      <c r="O23" s="36">
        <f t="shared" si="5"/>
        <v>0.55462819005872466</v>
      </c>
      <c r="P23" s="31">
        <v>11070624</v>
      </c>
      <c r="Q23" s="31">
        <v>47803674</v>
      </c>
      <c r="R23" s="31">
        <v>48799774</v>
      </c>
      <c r="S23" s="31">
        <v>31607580</v>
      </c>
      <c r="T23" s="36">
        <f t="shared" si="6"/>
        <v>0.6476993110664816</v>
      </c>
      <c r="U23" s="36">
        <f t="shared" si="7"/>
        <v>6.6417394358258441E-2</v>
      </c>
    </row>
    <row r="24" spans="1:21" x14ac:dyDescent="0.2">
      <c r="A24" s="17" t="s">
        <v>29</v>
      </c>
      <c r="B24" s="11" t="s">
        <v>56</v>
      </c>
      <c r="C24" s="10" t="s">
        <v>57</v>
      </c>
      <c r="D24" s="31">
        <v>9025345</v>
      </c>
      <c r="E24" s="31">
        <v>35142040</v>
      </c>
      <c r="F24" s="31">
        <v>3766826</v>
      </c>
      <c r="G24" s="36">
        <f t="shared" si="0"/>
        <v>0.4173608875893387</v>
      </c>
      <c r="H24" s="31">
        <v>5638237</v>
      </c>
      <c r="I24" s="36">
        <f t="shared" si="1"/>
        <v>0.62471152072303049</v>
      </c>
      <c r="J24" s="31">
        <v>2319926</v>
      </c>
      <c r="K24" s="36">
        <f t="shared" si="2"/>
        <v>6.6015689470503139E-2</v>
      </c>
      <c r="L24" s="31">
        <v>0</v>
      </c>
      <c r="M24" s="36">
        <f t="shared" si="3"/>
        <v>0</v>
      </c>
      <c r="N24" s="31">
        <f t="shared" si="4"/>
        <v>11724989</v>
      </c>
      <c r="O24" s="36">
        <f t="shared" si="5"/>
        <v>0.33364565631363463</v>
      </c>
      <c r="P24" s="31">
        <v>1851414</v>
      </c>
      <c r="Q24" s="31">
        <v>7903336</v>
      </c>
      <c r="R24" s="31">
        <v>7828336</v>
      </c>
      <c r="S24" s="31">
        <v>5738254</v>
      </c>
      <c r="T24" s="36">
        <f t="shared" si="6"/>
        <v>0.73301069346027048</v>
      </c>
      <c r="U24" s="36">
        <f t="shared" si="7"/>
        <v>0.2530563126345593</v>
      </c>
    </row>
    <row r="25" spans="1:21" x14ac:dyDescent="0.2">
      <c r="A25" s="17" t="s">
        <v>29</v>
      </c>
      <c r="B25" s="11" t="s">
        <v>58</v>
      </c>
      <c r="C25" s="10" t="s">
        <v>59</v>
      </c>
      <c r="D25" s="31">
        <v>53877083</v>
      </c>
      <c r="E25" s="31">
        <v>119972189</v>
      </c>
      <c r="F25" s="31">
        <v>9721501</v>
      </c>
      <c r="G25" s="36">
        <f t="shared" si="0"/>
        <v>0.18043851780171544</v>
      </c>
      <c r="H25" s="31">
        <v>22366276</v>
      </c>
      <c r="I25" s="36">
        <f t="shared" si="1"/>
        <v>0.41513524405172419</v>
      </c>
      <c r="J25" s="31">
        <v>9430776</v>
      </c>
      <c r="K25" s="36">
        <f t="shared" si="2"/>
        <v>7.8608018063252974E-2</v>
      </c>
      <c r="L25" s="31">
        <v>0</v>
      </c>
      <c r="M25" s="36">
        <f t="shared" si="3"/>
        <v>0</v>
      </c>
      <c r="N25" s="31">
        <f t="shared" si="4"/>
        <v>41518553</v>
      </c>
      <c r="O25" s="36">
        <f t="shared" si="5"/>
        <v>0.34606814584336709</v>
      </c>
      <c r="P25" s="31">
        <v>8251551</v>
      </c>
      <c r="Q25" s="31">
        <v>27621982</v>
      </c>
      <c r="R25" s="31">
        <v>55449354</v>
      </c>
      <c r="S25" s="31">
        <v>22295529</v>
      </c>
      <c r="T25" s="36">
        <f t="shared" si="6"/>
        <v>0.40208816499467243</v>
      </c>
      <c r="U25" s="36">
        <f t="shared" si="7"/>
        <v>0.14290949665099317</v>
      </c>
    </row>
    <row r="26" spans="1:21" x14ac:dyDescent="0.2">
      <c r="A26" s="17" t="s">
        <v>44</v>
      </c>
      <c r="B26" s="11" t="s">
        <v>60</v>
      </c>
      <c r="C26" s="10" t="s">
        <v>61</v>
      </c>
      <c r="D26" s="31">
        <v>3823526</v>
      </c>
      <c r="E26" s="31">
        <v>3822060</v>
      </c>
      <c r="F26" s="31">
        <v>457657</v>
      </c>
      <c r="G26" s="36">
        <f t="shared" si="0"/>
        <v>0.11969501449708986</v>
      </c>
      <c r="H26" s="31">
        <v>1304145</v>
      </c>
      <c r="I26" s="36">
        <f t="shared" si="1"/>
        <v>0.34108438127529406</v>
      </c>
      <c r="J26" s="31">
        <v>764393</v>
      </c>
      <c r="K26" s="36">
        <f t="shared" si="2"/>
        <v>0.19999502885878295</v>
      </c>
      <c r="L26" s="31">
        <v>0</v>
      </c>
      <c r="M26" s="36">
        <f t="shared" si="3"/>
        <v>0</v>
      </c>
      <c r="N26" s="31">
        <f t="shared" si="4"/>
        <v>2526195</v>
      </c>
      <c r="O26" s="36">
        <f t="shared" si="5"/>
        <v>0.66095116246212771</v>
      </c>
      <c r="P26" s="31">
        <v>237971</v>
      </c>
      <c r="Q26" s="31">
        <v>3882067</v>
      </c>
      <c r="R26" s="31">
        <v>4102430</v>
      </c>
      <c r="S26" s="31">
        <v>1913580</v>
      </c>
      <c r="T26" s="36">
        <f t="shared" si="6"/>
        <v>0.46645037209653789</v>
      </c>
      <c r="U26" s="36">
        <f t="shared" si="7"/>
        <v>2.2121266877056449</v>
      </c>
    </row>
    <row r="27" spans="1:21" ht="16.5" x14ac:dyDescent="0.3">
      <c r="A27" s="18" t="s">
        <v>0</v>
      </c>
      <c r="B27" s="13" t="s">
        <v>62</v>
      </c>
      <c r="C27" s="12" t="s">
        <v>0</v>
      </c>
      <c r="D27" s="32">
        <f>SUM(D20:D26)</f>
        <v>357479361</v>
      </c>
      <c r="E27" s="32">
        <f>SUM(E20:E26)</f>
        <v>592839012</v>
      </c>
      <c r="F27" s="32">
        <f>SUM(F20:F26)</f>
        <v>38591236</v>
      </c>
      <c r="G27" s="37">
        <f t="shared" si="0"/>
        <v>0.10795374561498111</v>
      </c>
      <c r="H27" s="32">
        <f>SUM(H20:H26)</f>
        <v>61922700</v>
      </c>
      <c r="I27" s="37">
        <f t="shared" si="1"/>
        <v>0.17322034991552981</v>
      </c>
      <c r="J27" s="32">
        <f>SUM(J20:J26)</f>
        <v>44549175</v>
      </c>
      <c r="K27" s="37">
        <f t="shared" si="2"/>
        <v>7.5145484858881048E-2</v>
      </c>
      <c r="L27" s="32">
        <f>SUM(L20:L26)</f>
        <v>0</v>
      </c>
      <c r="M27" s="37">
        <f t="shared" si="3"/>
        <v>0</v>
      </c>
      <c r="N27" s="32">
        <f t="shared" si="4"/>
        <v>145063111</v>
      </c>
      <c r="O27" s="37">
        <f t="shared" si="5"/>
        <v>0.24469224876179371</v>
      </c>
      <c r="P27" s="32">
        <f>SUM(P20:P26)</f>
        <v>51549485</v>
      </c>
      <c r="Q27" s="32">
        <f>SUM(Q20:Q26)</f>
        <v>313663793</v>
      </c>
      <c r="R27" s="32">
        <f>SUM(R20:R26)</f>
        <v>391221025</v>
      </c>
      <c r="S27" s="32">
        <f>SUM(S20:S26)</f>
        <v>143164892</v>
      </c>
      <c r="T27" s="37">
        <f t="shared" si="6"/>
        <v>0.36594375775177218</v>
      </c>
      <c r="U27" s="37">
        <f t="shared" si="7"/>
        <v>-0.13579786490592483</v>
      </c>
    </row>
    <row r="28" spans="1:21" x14ac:dyDescent="0.2">
      <c r="A28" s="17" t="s">
        <v>29</v>
      </c>
      <c r="B28" s="11" t="s">
        <v>63</v>
      </c>
      <c r="C28" s="10" t="s">
        <v>64</v>
      </c>
      <c r="D28" s="31">
        <v>80096745</v>
      </c>
      <c r="E28" s="31">
        <v>80296745</v>
      </c>
      <c r="F28" s="31">
        <v>3650663</v>
      </c>
      <c r="G28" s="36">
        <f t="shared" si="0"/>
        <v>4.557816925019862E-2</v>
      </c>
      <c r="H28" s="31">
        <v>6137279</v>
      </c>
      <c r="I28" s="36">
        <f t="shared" si="1"/>
        <v>7.6623325954132099E-2</v>
      </c>
      <c r="J28" s="31">
        <v>7651194</v>
      </c>
      <c r="K28" s="36">
        <f t="shared" si="2"/>
        <v>9.5286477677270734E-2</v>
      </c>
      <c r="L28" s="31">
        <v>0</v>
      </c>
      <c r="M28" s="36">
        <f t="shared" si="3"/>
        <v>0</v>
      </c>
      <c r="N28" s="31">
        <f t="shared" si="4"/>
        <v>17439136</v>
      </c>
      <c r="O28" s="36">
        <f t="shared" si="5"/>
        <v>0.21718359816453331</v>
      </c>
      <c r="P28" s="31">
        <v>9837548</v>
      </c>
      <c r="Q28" s="31">
        <v>80462593</v>
      </c>
      <c r="R28" s="31">
        <v>80637278</v>
      </c>
      <c r="S28" s="31">
        <v>19038989</v>
      </c>
      <c r="T28" s="36">
        <f t="shared" si="6"/>
        <v>0.23610654367574263</v>
      </c>
      <c r="U28" s="36">
        <f t="shared" si="7"/>
        <v>-0.22224582792378755</v>
      </c>
    </row>
    <row r="29" spans="1:21" x14ac:dyDescent="0.2">
      <c r="A29" s="17" t="s">
        <v>29</v>
      </c>
      <c r="B29" s="11" t="s">
        <v>65</v>
      </c>
      <c r="C29" s="10" t="s">
        <v>66</v>
      </c>
      <c r="D29" s="31">
        <v>39723465</v>
      </c>
      <c r="E29" s="31">
        <v>42573465</v>
      </c>
      <c r="F29" s="31">
        <v>10915131</v>
      </c>
      <c r="G29" s="36">
        <f t="shared" si="0"/>
        <v>0.27477791778738336</v>
      </c>
      <c r="H29" s="31">
        <v>11891019</v>
      </c>
      <c r="I29" s="36">
        <f t="shared" si="1"/>
        <v>0.2993449589556198</v>
      </c>
      <c r="J29" s="31">
        <v>9783418</v>
      </c>
      <c r="K29" s="36">
        <f t="shared" si="2"/>
        <v>0.22980083956051028</v>
      </c>
      <c r="L29" s="31">
        <v>0</v>
      </c>
      <c r="M29" s="36">
        <f t="shared" si="3"/>
        <v>0</v>
      </c>
      <c r="N29" s="31">
        <f t="shared" si="4"/>
        <v>32589568</v>
      </c>
      <c r="O29" s="36">
        <f t="shared" si="5"/>
        <v>0.76549014744277921</v>
      </c>
      <c r="P29" s="31">
        <v>9777844</v>
      </c>
      <c r="Q29" s="31">
        <v>29806958</v>
      </c>
      <c r="R29" s="31">
        <v>60385394</v>
      </c>
      <c r="S29" s="31">
        <v>43198155</v>
      </c>
      <c r="T29" s="36">
        <f t="shared" si="6"/>
        <v>0.71537423437197412</v>
      </c>
      <c r="U29" s="36">
        <f t="shared" si="7"/>
        <v>5.7006432092809867E-4</v>
      </c>
    </row>
    <row r="30" spans="1:21" x14ac:dyDescent="0.2">
      <c r="A30" s="17" t="s">
        <v>29</v>
      </c>
      <c r="B30" s="11" t="s">
        <v>67</v>
      </c>
      <c r="C30" s="10" t="s">
        <v>68</v>
      </c>
      <c r="D30" s="31">
        <v>1694225</v>
      </c>
      <c r="E30" s="31">
        <v>2610225</v>
      </c>
      <c r="F30" s="31">
        <v>866638</v>
      </c>
      <c r="G30" s="36">
        <f t="shared" si="0"/>
        <v>0.51152473844973367</v>
      </c>
      <c r="H30" s="31">
        <v>583046</v>
      </c>
      <c r="I30" s="36">
        <f t="shared" si="1"/>
        <v>0.34413728991131637</v>
      </c>
      <c r="J30" s="31">
        <v>737179</v>
      </c>
      <c r="K30" s="36">
        <f t="shared" si="2"/>
        <v>0.28241971477554617</v>
      </c>
      <c r="L30" s="31">
        <v>0</v>
      </c>
      <c r="M30" s="36">
        <f t="shared" si="3"/>
        <v>0</v>
      </c>
      <c r="N30" s="31">
        <f t="shared" si="4"/>
        <v>2186863</v>
      </c>
      <c r="O30" s="36">
        <f t="shared" si="5"/>
        <v>0.83780631937859762</v>
      </c>
      <c r="P30" s="31">
        <v>686245</v>
      </c>
      <c r="Q30" s="31">
        <v>3302025</v>
      </c>
      <c r="R30" s="31">
        <v>3282044</v>
      </c>
      <c r="S30" s="31">
        <v>2417699</v>
      </c>
      <c r="T30" s="36">
        <f t="shared" si="6"/>
        <v>0.73664429849203727</v>
      </c>
      <c r="U30" s="36">
        <f t="shared" si="7"/>
        <v>7.4221305801863702E-2</v>
      </c>
    </row>
    <row r="31" spans="1:21" x14ac:dyDescent="0.2">
      <c r="A31" s="17" t="s">
        <v>29</v>
      </c>
      <c r="B31" s="11" t="s">
        <v>69</v>
      </c>
      <c r="C31" s="10" t="s">
        <v>70</v>
      </c>
      <c r="D31" s="31">
        <v>32066242</v>
      </c>
      <c r="E31" s="31">
        <v>38226242</v>
      </c>
      <c r="F31" s="31">
        <v>8850758</v>
      </c>
      <c r="G31" s="36">
        <f t="shared" si="0"/>
        <v>0.27601481957255858</v>
      </c>
      <c r="H31" s="31">
        <v>8333097</v>
      </c>
      <c r="I31" s="36">
        <f t="shared" si="1"/>
        <v>0.25987133135214285</v>
      </c>
      <c r="J31" s="31">
        <v>8021705</v>
      </c>
      <c r="K31" s="36">
        <f t="shared" si="2"/>
        <v>0.20984811951956983</v>
      </c>
      <c r="L31" s="31">
        <v>0</v>
      </c>
      <c r="M31" s="36">
        <f t="shared" si="3"/>
        <v>0</v>
      </c>
      <c r="N31" s="31">
        <f t="shared" si="4"/>
        <v>25205560</v>
      </c>
      <c r="O31" s="36">
        <f t="shared" si="5"/>
        <v>0.65937844478669916</v>
      </c>
      <c r="P31" s="31">
        <v>12799674</v>
      </c>
      <c r="Q31" s="31">
        <v>30346619</v>
      </c>
      <c r="R31" s="31">
        <v>38026616</v>
      </c>
      <c r="S31" s="31">
        <v>28221303</v>
      </c>
      <c r="T31" s="36">
        <f t="shared" si="6"/>
        <v>0.74214605370091302</v>
      </c>
      <c r="U31" s="36">
        <f t="shared" si="7"/>
        <v>-0.37328833531229</v>
      </c>
    </row>
    <row r="32" spans="1:21" x14ac:dyDescent="0.2">
      <c r="A32" s="17" t="s">
        <v>29</v>
      </c>
      <c r="B32" s="11" t="s">
        <v>71</v>
      </c>
      <c r="C32" s="10" t="s">
        <v>72</v>
      </c>
      <c r="D32" s="31">
        <v>7209505</v>
      </c>
      <c r="E32" s="31">
        <v>6153848</v>
      </c>
      <c r="F32" s="31">
        <v>2703315</v>
      </c>
      <c r="G32" s="36">
        <f t="shared" si="0"/>
        <v>0.37496541024661195</v>
      </c>
      <c r="H32" s="31">
        <v>3041179</v>
      </c>
      <c r="I32" s="36">
        <f t="shared" si="1"/>
        <v>0.4218290992238718</v>
      </c>
      <c r="J32" s="31">
        <v>2643807</v>
      </c>
      <c r="K32" s="36">
        <f t="shared" si="2"/>
        <v>0.42961850861444739</v>
      </c>
      <c r="L32" s="31">
        <v>0</v>
      </c>
      <c r="M32" s="36">
        <f t="shared" si="3"/>
        <v>0</v>
      </c>
      <c r="N32" s="31">
        <f t="shared" si="4"/>
        <v>8388301</v>
      </c>
      <c r="O32" s="36">
        <f t="shared" si="5"/>
        <v>1.363098503570449</v>
      </c>
      <c r="P32" s="31">
        <v>2414334</v>
      </c>
      <c r="Q32" s="31">
        <v>5583465</v>
      </c>
      <c r="R32" s="31">
        <v>5037448</v>
      </c>
      <c r="S32" s="31">
        <v>6217689</v>
      </c>
      <c r="T32" s="36">
        <f t="shared" si="6"/>
        <v>1.2342934358826136</v>
      </c>
      <c r="U32" s="36">
        <f t="shared" si="7"/>
        <v>9.5046087243935595E-2</v>
      </c>
    </row>
    <row r="33" spans="1:21" x14ac:dyDescent="0.2">
      <c r="A33" s="17" t="s">
        <v>29</v>
      </c>
      <c r="B33" s="11" t="s">
        <v>73</v>
      </c>
      <c r="C33" s="10" t="s">
        <v>74</v>
      </c>
      <c r="D33" s="31">
        <v>64080767</v>
      </c>
      <c r="E33" s="31">
        <v>68870767</v>
      </c>
      <c r="F33" s="31">
        <v>10519746</v>
      </c>
      <c r="G33" s="36">
        <f t="shared" si="0"/>
        <v>0.16416385902497077</v>
      </c>
      <c r="H33" s="31">
        <v>6750679</v>
      </c>
      <c r="I33" s="36">
        <f t="shared" si="1"/>
        <v>0.1053464138467631</v>
      </c>
      <c r="J33" s="31">
        <v>8262062</v>
      </c>
      <c r="K33" s="36">
        <f t="shared" si="2"/>
        <v>0.11996471594399406</v>
      </c>
      <c r="L33" s="31">
        <v>0</v>
      </c>
      <c r="M33" s="36">
        <f t="shared" si="3"/>
        <v>0</v>
      </c>
      <c r="N33" s="31">
        <f t="shared" si="4"/>
        <v>25532487</v>
      </c>
      <c r="O33" s="36">
        <f t="shared" si="5"/>
        <v>0.37073040002589197</v>
      </c>
      <c r="P33" s="31">
        <v>9248098</v>
      </c>
      <c r="Q33" s="31">
        <v>54089666</v>
      </c>
      <c r="R33" s="31">
        <v>71175579</v>
      </c>
      <c r="S33" s="31">
        <v>26475232</v>
      </c>
      <c r="T33" s="36">
        <f t="shared" si="6"/>
        <v>0.37197072889284116</v>
      </c>
      <c r="U33" s="36">
        <f t="shared" si="7"/>
        <v>-0.10662040994807798</v>
      </c>
    </row>
    <row r="34" spans="1:21" x14ac:dyDescent="0.2">
      <c r="A34" s="17" t="s">
        <v>44</v>
      </c>
      <c r="B34" s="11" t="s">
        <v>75</v>
      </c>
      <c r="C34" s="10" t="s">
        <v>76</v>
      </c>
      <c r="D34" s="31">
        <v>1642130</v>
      </c>
      <c r="E34" s="31">
        <v>1642130</v>
      </c>
      <c r="F34" s="31">
        <v>231165</v>
      </c>
      <c r="G34" s="36">
        <f t="shared" si="0"/>
        <v>0.14077143709694118</v>
      </c>
      <c r="H34" s="31">
        <v>232244</v>
      </c>
      <c r="I34" s="36">
        <f t="shared" si="1"/>
        <v>0.14142851053205288</v>
      </c>
      <c r="J34" s="31">
        <v>188474</v>
      </c>
      <c r="K34" s="36">
        <f t="shared" si="2"/>
        <v>0.11477410436445348</v>
      </c>
      <c r="L34" s="31">
        <v>0</v>
      </c>
      <c r="M34" s="36">
        <f t="shared" si="3"/>
        <v>0</v>
      </c>
      <c r="N34" s="31">
        <f t="shared" si="4"/>
        <v>651883</v>
      </c>
      <c r="O34" s="36">
        <f t="shared" si="5"/>
        <v>0.39697405199344754</v>
      </c>
      <c r="P34" s="31">
        <v>318487</v>
      </c>
      <c r="Q34" s="31">
        <v>1778039</v>
      </c>
      <c r="R34" s="31">
        <v>1522366</v>
      </c>
      <c r="S34" s="31">
        <v>1109815</v>
      </c>
      <c r="T34" s="36">
        <f t="shared" si="6"/>
        <v>0.729006690900874</v>
      </c>
      <c r="U34" s="36">
        <f t="shared" si="7"/>
        <v>-0.40822074370382466</v>
      </c>
    </row>
    <row r="35" spans="1:21" ht="16.5" x14ac:dyDescent="0.3">
      <c r="A35" s="18" t="s">
        <v>0</v>
      </c>
      <c r="B35" s="13" t="s">
        <v>77</v>
      </c>
      <c r="C35" s="12" t="s">
        <v>0</v>
      </c>
      <c r="D35" s="32">
        <f>SUM(D28:D34)</f>
        <v>226513079</v>
      </c>
      <c r="E35" s="32">
        <f>SUM(E28:E34)</f>
        <v>240373422</v>
      </c>
      <c r="F35" s="32">
        <f>SUM(F28:F34)</f>
        <v>37737416</v>
      </c>
      <c r="G35" s="37">
        <f t="shared" si="0"/>
        <v>0.16660148794321938</v>
      </c>
      <c r="H35" s="32">
        <f>SUM(H28:H34)</f>
        <v>36968543</v>
      </c>
      <c r="I35" s="37">
        <f t="shared" si="1"/>
        <v>0.16320710116699266</v>
      </c>
      <c r="J35" s="32">
        <f>SUM(J28:J34)</f>
        <v>37287839</v>
      </c>
      <c r="K35" s="37">
        <f t="shared" si="2"/>
        <v>0.15512463353789588</v>
      </c>
      <c r="L35" s="32">
        <f>SUM(L28:L34)</f>
        <v>0</v>
      </c>
      <c r="M35" s="37">
        <f t="shared" si="3"/>
        <v>0</v>
      </c>
      <c r="N35" s="32">
        <f t="shared" si="4"/>
        <v>111993798</v>
      </c>
      <c r="O35" s="37">
        <f t="shared" si="5"/>
        <v>0.46591589481136564</v>
      </c>
      <c r="P35" s="32">
        <f>SUM(P28:P34)</f>
        <v>45082230</v>
      </c>
      <c r="Q35" s="32">
        <f>SUM(Q28:Q34)</f>
        <v>205369365</v>
      </c>
      <c r="R35" s="32">
        <f>SUM(R28:R34)</f>
        <v>260066725</v>
      </c>
      <c r="S35" s="32">
        <f>SUM(S28:S34)</f>
        <v>126678882</v>
      </c>
      <c r="T35" s="37">
        <f t="shared" si="6"/>
        <v>0.4871014621343811</v>
      </c>
      <c r="U35" s="37">
        <f t="shared" si="7"/>
        <v>-0.17289275619240663</v>
      </c>
    </row>
    <row r="36" spans="1:21" x14ac:dyDescent="0.2">
      <c r="A36" s="17" t="s">
        <v>29</v>
      </c>
      <c r="B36" s="11" t="s">
        <v>78</v>
      </c>
      <c r="C36" s="10" t="s">
        <v>79</v>
      </c>
      <c r="D36" s="31">
        <v>66838644</v>
      </c>
      <c r="E36" s="31">
        <v>59800808</v>
      </c>
      <c r="F36" s="31">
        <v>6161821</v>
      </c>
      <c r="G36" s="36">
        <f t="shared" si="0"/>
        <v>9.2189497441031276E-2</v>
      </c>
      <c r="H36" s="31">
        <v>4970989</v>
      </c>
      <c r="I36" s="36">
        <f t="shared" si="1"/>
        <v>7.4372978003563323E-2</v>
      </c>
      <c r="J36" s="31">
        <v>5970109</v>
      </c>
      <c r="K36" s="36">
        <f t="shared" si="2"/>
        <v>9.9833249744719174E-2</v>
      </c>
      <c r="L36" s="31">
        <v>0</v>
      </c>
      <c r="M36" s="36">
        <f t="shared" si="3"/>
        <v>0</v>
      </c>
      <c r="N36" s="31">
        <f t="shared" si="4"/>
        <v>17102919</v>
      </c>
      <c r="O36" s="36">
        <f t="shared" si="5"/>
        <v>0.28599812564405486</v>
      </c>
      <c r="P36" s="31">
        <v>8450784</v>
      </c>
      <c r="Q36" s="31">
        <v>68848764</v>
      </c>
      <c r="R36" s="31">
        <v>56530825</v>
      </c>
      <c r="S36" s="31">
        <v>19772094</v>
      </c>
      <c r="T36" s="36">
        <f t="shared" si="6"/>
        <v>0.34975774721136654</v>
      </c>
      <c r="U36" s="36">
        <f t="shared" si="7"/>
        <v>-0.29354377061347203</v>
      </c>
    </row>
    <row r="37" spans="1:21" x14ac:dyDescent="0.2">
      <c r="A37" s="17" t="s">
        <v>29</v>
      </c>
      <c r="B37" s="11" t="s">
        <v>80</v>
      </c>
      <c r="C37" s="10" t="s">
        <v>81</v>
      </c>
      <c r="D37" s="31">
        <v>32039916</v>
      </c>
      <c r="E37" s="31">
        <v>34052908</v>
      </c>
      <c r="F37" s="31">
        <v>4179540</v>
      </c>
      <c r="G37" s="36">
        <f t="shared" si="0"/>
        <v>0.13044790754133062</v>
      </c>
      <c r="H37" s="31">
        <v>5625165</v>
      </c>
      <c r="I37" s="36">
        <f t="shared" si="1"/>
        <v>0.17556740785462732</v>
      </c>
      <c r="J37" s="31">
        <v>2503499</v>
      </c>
      <c r="K37" s="36">
        <f t="shared" si="2"/>
        <v>7.3517920995176095E-2</v>
      </c>
      <c r="L37" s="31">
        <v>0</v>
      </c>
      <c r="M37" s="36">
        <f t="shared" si="3"/>
        <v>0</v>
      </c>
      <c r="N37" s="31">
        <f t="shared" si="4"/>
        <v>12308204</v>
      </c>
      <c r="O37" s="36">
        <f t="shared" si="5"/>
        <v>0.36144355131138872</v>
      </c>
      <c r="P37" s="31">
        <v>2697676</v>
      </c>
      <c r="Q37" s="31">
        <v>32015685</v>
      </c>
      <c r="R37" s="31">
        <v>29686635</v>
      </c>
      <c r="S37" s="31">
        <v>12810603</v>
      </c>
      <c r="T37" s="36">
        <f t="shared" si="6"/>
        <v>0.43152762177323228</v>
      </c>
      <c r="U37" s="36">
        <f t="shared" si="7"/>
        <v>-7.1979362977614758E-2</v>
      </c>
    </row>
    <row r="38" spans="1:21" x14ac:dyDescent="0.2">
      <c r="A38" s="17" t="s">
        <v>29</v>
      </c>
      <c r="B38" s="11" t="s">
        <v>82</v>
      </c>
      <c r="C38" s="10" t="s">
        <v>83</v>
      </c>
      <c r="D38" s="31">
        <v>19751164</v>
      </c>
      <c r="E38" s="31">
        <v>20418009</v>
      </c>
      <c r="F38" s="31">
        <v>1115401</v>
      </c>
      <c r="G38" s="36">
        <f t="shared" si="0"/>
        <v>5.6472671686590217E-2</v>
      </c>
      <c r="H38" s="31">
        <v>3197247</v>
      </c>
      <c r="I38" s="36">
        <f t="shared" si="1"/>
        <v>0.16187638358934187</v>
      </c>
      <c r="J38" s="31">
        <v>1514766</v>
      </c>
      <c r="K38" s="36">
        <f t="shared" si="2"/>
        <v>7.4187742791180081E-2</v>
      </c>
      <c r="L38" s="31">
        <v>0</v>
      </c>
      <c r="M38" s="36">
        <f t="shared" si="3"/>
        <v>0</v>
      </c>
      <c r="N38" s="31">
        <f t="shared" si="4"/>
        <v>5827414</v>
      </c>
      <c r="O38" s="36">
        <f t="shared" si="5"/>
        <v>0.28540559463951654</v>
      </c>
      <c r="P38" s="31">
        <v>869570</v>
      </c>
      <c r="Q38" s="31">
        <v>30547168</v>
      </c>
      <c r="R38" s="31">
        <v>7943224</v>
      </c>
      <c r="S38" s="31">
        <v>2848382</v>
      </c>
      <c r="T38" s="36">
        <f t="shared" si="6"/>
        <v>0.35859268226604207</v>
      </c>
      <c r="U38" s="36">
        <f t="shared" si="7"/>
        <v>0.74197131915774461</v>
      </c>
    </row>
    <row r="39" spans="1:21" x14ac:dyDescent="0.2">
      <c r="A39" s="17" t="s">
        <v>44</v>
      </c>
      <c r="B39" s="11" t="s">
        <v>84</v>
      </c>
      <c r="C39" s="10" t="s">
        <v>85</v>
      </c>
      <c r="D39" s="31">
        <v>27133000</v>
      </c>
      <c r="E39" s="31">
        <v>27347000</v>
      </c>
      <c r="F39" s="31">
        <v>6352625</v>
      </c>
      <c r="G39" s="36">
        <f t="shared" si="0"/>
        <v>0.234129104780157</v>
      </c>
      <c r="H39" s="31">
        <v>7086879</v>
      </c>
      <c r="I39" s="36">
        <f t="shared" si="1"/>
        <v>0.2611903954594037</v>
      </c>
      <c r="J39" s="31">
        <v>4726033</v>
      </c>
      <c r="K39" s="36">
        <f t="shared" si="2"/>
        <v>0.1728172377226021</v>
      </c>
      <c r="L39" s="31">
        <v>0</v>
      </c>
      <c r="M39" s="36">
        <f t="shared" si="3"/>
        <v>0</v>
      </c>
      <c r="N39" s="31">
        <f t="shared" si="4"/>
        <v>18165537</v>
      </c>
      <c r="O39" s="36">
        <f t="shared" si="5"/>
        <v>0.66426068672980587</v>
      </c>
      <c r="P39" s="31">
        <v>4474311</v>
      </c>
      <c r="Q39" s="31">
        <v>26817998</v>
      </c>
      <c r="R39" s="31">
        <v>26213998</v>
      </c>
      <c r="S39" s="31">
        <v>17769040</v>
      </c>
      <c r="T39" s="36">
        <f t="shared" si="6"/>
        <v>0.67784547782448146</v>
      </c>
      <c r="U39" s="36">
        <f t="shared" si="7"/>
        <v>5.6259388316994396E-2</v>
      </c>
    </row>
    <row r="40" spans="1:21" ht="16.5" x14ac:dyDescent="0.3">
      <c r="A40" s="18" t="s">
        <v>0</v>
      </c>
      <c r="B40" s="13" t="s">
        <v>86</v>
      </c>
      <c r="C40" s="12" t="s">
        <v>0</v>
      </c>
      <c r="D40" s="32">
        <f>SUM(D36:D39)</f>
        <v>145762724</v>
      </c>
      <c r="E40" s="32">
        <f>SUM(E36:E39)</f>
        <v>141618725</v>
      </c>
      <c r="F40" s="32">
        <f>SUM(F36:F39)</f>
        <v>17809387</v>
      </c>
      <c r="G40" s="37">
        <f t="shared" si="0"/>
        <v>0.12218066808356298</v>
      </c>
      <c r="H40" s="32">
        <f>SUM(H36:H39)</f>
        <v>20880280</v>
      </c>
      <c r="I40" s="37">
        <f t="shared" si="1"/>
        <v>0.14324842063187568</v>
      </c>
      <c r="J40" s="32">
        <f>SUM(J36:J39)</f>
        <v>14714407</v>
      </c>
      <c r="K40" s="37">
        <f t="shared" si="2"/>
        <v>0.10390156386452427</v>
      </c>
      <c r="L40" s="32">
        <f>SUM(L36:L39)</f>
        <v>0</v>
      </c>
      <c r="M40" s="37">
        <f t="shared" si="3"/>
        <v>0</v>
      </c>
      <c r="N40" s="32">
        <f t="shared" si="4"/>
        <v>53404074</v>
      </c>
      <c r="O40" s="37">
        <f t="shared" si="5"/>
        <v>0.37709754836445536</v>
      </c>
      <c r="P40" s="32">
        <f>SUM(P36:P39)</f>
        <v>16492341</v>
      </c>
      <c r="Q40" s="32">
        <f>SUM(Q36:Q39)</f>
        <v>158229615</v>
      </c>
      <c r="R40" s="32">
        <f>SUM(R36:R39)</f>
        <v>120374682</v>
      </c>
      <c r="S40" s="32">
        <f>SUM(S36:S39)</f>
        <v>53200119</v>
      </c>
      <c r="T40" s="37">
        <f t="shared" si="6"/>
        <v>0.44195438871439763</v>
      </c>
      <c r="U40" s="37">
        <f t="shared" si="7"/>
        <v>-0.10780361623616685</v>
      </c>
    </row>
    <row r="41" spans="1:21" x14ac:dyDescent="0.2">
      <c r="A41" s="17" t="s">
        <v>29</v>
      </c>
      <c r="B41" s="11" t="s">
        <v>87</v>
      </c>
      <c r="C41" s="10" t="s">
        <v>88</v>
      </c>
      <c r="D41" s="31">
        <v>78073192</v>
      </c>
      <c r="E41" s="31">
        <v>95247915</v>
      </c>
      <c r="F41" s="31">
        <v>14983825</v>
      </c>
      <c r="G41" s="36">
        <f t="shared" si="0"/>
        <v>0.191920230442224</v>
      </c>
      <c r="H41" s="31">
        <v>21040636</v>
      </c>
      <c r="I41" s="36">
        <f t="shared" si="1"/>
        <v>0.2694988569187744</v>
      </c>
      <c r="J41" s="31">
        <v>9828182</v>
      </c>
      <c r="K41" s="36">
        <f t="shared" si="2"/>
        <v>0.10318527182458535</v>
      </c>
      <c r="L41" s="31">
        <v>0</v>
      </c>
      <c r="M41" s="36">
        <f t="shared" si="3"/>
        <v>0</v>
      </c>
      <c r="N41" s="31">
        <f t="shared" si="4"/>
        <v>45852643</v>
      </c>
      <c r="O41" s="36">
        <f t="shared" si="5"/>
        <v>0.4814031152282966</v>
      </c>
      <c r="P41" s="31">
        <v>10956826</v>
      </c>
      <c r="Q41" s="31">
        <v>75290169</v>
      </c>
      <c r="R41" s="31">
        <v>77962888</v>
      </c>
      <c r="S41" s="31">
        <v>45145326</v>
      </c>
      <c r="T41" s="36">
        <f t="shared" si="6"/>
        <v>0.57906174537813426</v>
      </c>
      <c r="U41" s="36">
        <f t="shared" si="7"/>
        <v>-0.10300829820606805</v>
      </c>
    </row>
    <row r="42" spans="1:21" x14ac:dyDescent="0.2">
      <c r="A42" s="17" t="s">
        <v>29</v>
      </c>
      <c r="B42" s="11" t="s">
        <v>89</v>
      </c>
      <c r="C42" s="10" t="s">
        <v>90</v>
      </c>
      <c r="D42" s="31">
        <v>86342933</v>
      </c>
      <c r="E42" s="31">
        <v>91988863</v>
      </c>
      <c r="F42" s="31">
        <v>8112951</v>
      </c>
      <c r="G42" s="36">
        <f t="shared" si="0"/>
        <v>9.3961957488750122E-2</v>
      </c>
      <c r="H42" s="31">
        <v>4516876</v>
      </c>
      <c r="I42" s="36">
        <f t="shared" si="1"/>
        <v>5.2313210161623769E-2</v>
      </c>
      <c r="J42" s="31">
        <v>76380455</v>
      </c>
      <c r="K42" s="36">
        <f t="shared" si="2"/>
        <v>0.83032285114775251</v>
      </c>
      <c r="L42" s="31">
        <v>0</v>
      </c>
      <c r="M42" s="36">
        <f t="shared" si="3"/>
        <v>0</v>
      </c>
      <c r="N42" s="31">
        <f t="shared" si="4"/>
        <v>89010282</v>
      </c>
      <c r="O42" s="36">
        <f t="shared" si="5"/>
        <v>0.96762019984962744</v>
      </c>
      <c r="P42" s="31">
        <v>6201911</v>
      </c>
      <c r="Q42" s="31">
        <v>78058657</v>
      </c>
      <c r="R42" s="31">
        <v>82321566</v>
      </c>
      <c r="S42" s="31">
        <v>21935973</v>
      </c>
      <c r="T42" s="36">
        <f t="shared" si="6"/>
        <v>0.26646690613247082</v>
      </c>
      <c r="U42" s="36">
        <f t="shared" si="7"/>
        <v>11.315632230130358</v>
      </c>
    </row>
    <row r="43" spans="1:21" x14ac:dyDescent="0.2">
      <c r="A43" s="17" t="s">
        <v>29</v>
      </c>
      <c r="B43" s="11" t="s">
        <v>91</v>
      </c>
      <c r="C43" s="10" t="s">
        <v>92</v>
      </c>
      <c r="D43" s="31">
        <v>49972577</v>
      </c>
      <c r="E43" s="31">
        <v>67241087</v>
      </c>
      <c r="F43" s="31">
        <v>10794707</v>
      </c>
      <c r="G43" s="36">
        <f t="shared" si="0"/>
        <v>0.21601261427842713</v>
      </c>
      <c r="H43" s="31">
        <v>14707442</v>
      </c>
      <c r="I43" s="36">
        <f t="shared" si="1"/>
        <v>0.2943102574037757</v>
      </c>
      <c r="J43" s="31">
        <v>10625019</v>
      </c>
      <c r="K43" s="36">
        <f t="shared" si="2"/>
        <v>0.15801378999122961</v>
      </c>
      <c r="L43" s="31">
        <v>0</v>
      </c>
      <c r="M43" s="36">
        <f t="shared" si="3"/>
        <v>0</v>
      </c>
      <c r="N43" s="31">
        <f t="shared" si="4"/>
        <v>36127168</v>
      </c>
      <c r="O43" s="36">
        <f t="shared" si="5"/>
        <v>0.53727816743950019</v>
      </c>
      <c r="P43" s="31">
        <v>6847107</v>
      </c>
      <c r="Q43" s="31">
        <v>43820611</v>
      </c>
      <c r="R43" s="31">
        <v>62213456</v>
      </c>
      <c r="S43" s="31">
        <v>26598398</v>
      </c>
      <c r="T43" s="36">
        <f t="shared" si="6"/>
        <v>0.42753448707302161</v>
      </c>
      <c r="U43" s="36">
        <f t="shared" si="7"/>
        <v>0.55175302503670531</v>
      </c>
    </row>
    <row r="44" spans="1:21" x14ac:dyDescent="0.2">
      <c r="A44" s="17" t="s">
        <v>29</v>
      </c>
      <c r="B44" s="11" t="s">
        <v>93</v>
      </c>
      <c r="C44" s="10" t="s">
        <v>94</v>
      </c>
      <c r="D44" s="31">
        <v>95474355</v>
      </c>
      <c r="E44" s="31">
        <v>128081863</v>
      </c>
      <c r="F44" s="31">
        <v>49610107</v>
      </c>
      <c r="G44" s="36">
        <f t="shared" si="0"/>
        <v>0.51961709508275811</v>
      </c>
      <c r="H44" s="31">
        <v>15921947</v>
      </c>
      <c r="I44" s="36">
        <f t="shared" si="1"/>
        <v>0.16676674066035849</v>
      </c>
      <c r="J44" s="31">
        <v>18997622</v>
      </c>
      <c r="K44" s="36">
        <f t="shared" si="2"/>
        <v>0.14832406052682104</v>
      </c>
      <c r="L44" s="31">
        <v>0</v>
      </c>
      <c r="M44" s="36">
        <f t="shared" si="3"/>
        <v>0</v>
      </c>
      <c r="N44" s="31">
        <f t="shared" si="4"/>
        <v>84529676</v>
      </c>
      <c r="O44" s="36">
        <f t="shared" si="5"/>
        <v>0.65996600939510064</v>
      </c>
      <c r="P44" s="31">
        <v>15809020</v>
      </c>
      <c r="Q44" s="31">
        <v>84656161</v>
      </c>
      <c r="R44" s="31">
        <v>132002501</v>
      </c>
      <c r="S44" s="31">
        <v>93605957</v>
      </c>
      <c r="T44" s="36">
        <f t="shared" si="6"/>
        <v>0.70912260215433343</v>
      </c>
      <c r="U44" s="36">
        <f t="shared" si="7"/>
        <v>0.20169510823567816</v>
      </c>
    </row>
    <row r="45" spans="1:21" x14ac:dyDescent="0.2">
      <c r="A45" s="17" t="s">
        <v>29</v>
      </c>
      <c r="B45" s="11" t="s">
        <v>95</v>
      </c>
      <c r="C45" s="10" t="s">
        <v>96</v>
      </c>
      <c r="D45" s="31">
        <v>177244458</v>
      </c>
      <c r="E45" s="31">
        <v>215633597</v>
      </c>
      <c r="F45" s="31">
        <v>68345946</v>
      </c>
      <c r="G45" s="36">
        <f t="shared" si="0"/>
        <v>0.3856027250228608</v>
      </c>
      <c r="H45" s="31">
        <v>47113921</v>
      </c>
      <c r="I45" s="36">
        <f t="shared" si="1"/>
        <v>0.26581322503183713</v>
      </c>
      <c r="J45" s="31">
        <v>50578492</v>
      </c>
      <c r="K45" s="36">
        <f t="shared" si="2"/>
        <v>0.23455756757607674</v>
      </c>
      <c r="L45" s="31">
        <v>0</v>
      </c>
      <c r="M45" s="36">
        <f t="shared" si="3"/>
        <v>0</v>
      </c>
      <c r="N45" s="31">
        <f t="shared" si="4"/>
        <v>166038359</v>
      </c>
      <c r="O45" s="36">
        <f t="shared" si="5"/>
        <v>0.77000226917329584</v>
      </c>
      <c r="P45" s="31">
        <v>36984924</v>
      </c>
      <c r="Q45" s="31">
        <v>160374793</v>
      </c>
      <c r="R45" s="31">
        <v>162722573</v>
      </c>
      <c r="S45" s="31">
        <v>125929485</v>
      </c>
      <c r="T45" s="36">
        <f t="shared" si="6"/>
        <v>0.77389069431688495</v>
      </c>
      <c r="U45" s="36">
        <f t="shared" si="7"/>
        <v>0.36754348880100451</v>
      </c>
    </row>
    <row r="46" spans="1:21" x14ac:dyDescent="0.2">
      <c r="A46" s="17" t="s">
        <v>44</v>
      </c>
      <c r="B46" s="11" t="s">
        <v>97</v>
      </c>
      <c r="C46" s="10" t="s">
        <v>98</v>
      </c>
      <c r="D46" s="31">
        <v>11134665</v>
      </c>
      <c r="E46" s="31">
        <v>11134665</v>
      </c>
      <c r="F46" s="31">
        <v>64578</v>
      </c>
      <c r="G46" s="36">
        <f t="shared" si="0"/>
        <v>5.7997254520005762E-3</v>
      </c>
      <c r="H46" s="31">
        <v>2485505</v>
      </c>
      <c r="I46" s="36">
        <f t="shared" si="1"/>
        <v>0.22322225230844395</v>
      </c>
      <c r="J46" s="31">
        <v>1453407</v>
      </c>
      <c r="K46" s="36">
        <f t="shared" si="2"/>
        <v>0.13052992613608044</v>
      </c>
      <c r="L46" s="31">
        <v>0</v>
      </c>
      <c r="M46" s="36">
        <f t="shared" si="3"/>
        <v>0</v>
      </c>
      <c r="N46" s="31">
        <f t="shared" si="4"/>
        <v>4003490</v>
      </c>
      <c r="O46" s="36">
        <f t="shared" si="5"/>
        <v>0.35955190389652497</v>
      </c>
      <c r="P46" s="31">
        <v>110383</v>
      </c>
      <c r="Q46" s="31">
        <v>9183327</v>
      </c>
      <c r="R46" s="31">
        <v>9183327</v>
      </c>
      <c r="S46" s="31">
        <v>3453466</v>
      </c>
      <c r="T46" s="36">
        <f t="shared" si="6"/>
        <v>0.37605826298029027</v>
      </c>
      <c r="U46" s="36">
        <f t="shared" si="7"/>
        <v>12.166945997119122</v>
      </c>
    </row>
    <row r="47" spans="1:21" ht="16.5" x14ac:dyDescent="0.3">
      <c r="A47" s="18" t="s">
        <v>0</v>
      </c>
      <c r="B47" s="13" t="s">
        <v>99</v>
      </c>
      <c r="C47" s="12" t="s">
        <v>0</v>
      </c>
      <c r="D47" s="32">
        <f>SUM(D41:D46)</f>
        <v>498242180</v>
      </c>
      <c r="E47" s="32">
        <f>SUM(E41:E46)</f>
        <v>609327990</v>
      </c>
      <c r="F47" s="32">
        <f>SUM(F41:F46)</f>
        <v>151912114</v>
      </c>
      <c r="G47" s="37">
        <f t="shared" si="0"/>
        <v>0.30489613304116486</v>
      </c>
      <c r="H47" s="32">
        <f>SUM(H41:H46)</f>
        <v>105786327</v>
      </c>
      <c r="I47" s="37">
        <f t="shared" si="1"/>
        <v>0.21231909149080874</v>
      </c>
      <c r="J47" s="32">
        <f>SUM(J41:J46)</f>
        <v>167863177</v>
      </c>
      <c r="K47" s="37">
        <f t="shared" si="2"/>
        <v>0.27548903013629816</v>
      </c>
      <c r="L47" s="32">
        <f>SUM(L41:L46)</f>
        <v>0</v>
      </c>
      <c r="M47" s="37">
        <f t="shared" si="3"/>
        <v>0</v>
      </c>
      <c r="N47" s="32">
        <f t="shared" si="4"/>
        <v>425561618</v>
      </c>
      <c r="O47" s="37">
        <f t="shared" si="5"/>
        <v>0.69841140565362836</v>
      </c>
      <c r="P47" s="32">
        <f>SUM(P41:P46)</f>
        <v>76910171</v>
      </c>
      <c r="Q47" s="32">
        <f>SUM(Q41:Q46)</f>
        <v>451383718</v>
      </c>
      <c r="R47" s="32">
        <f>SUM(R41:R46)</f>
        <v>526406311</v>
      </c>
      <c r="S47" s="32">
        <f>SUM(S41:S46)</f>
        <v>316668605</v>
      </c>
      <c r="T47" s="37">
        <f t="shared" si="6"/>
        <v>0.60156688546995785</v>
      </c>
      <c r="U47" s="37">
        <f t="shared" si="7"/>
        <v>1.182587488981139</v>
      </c>
    </row>
    <row r="48" spans="1:21" x14ac:dyDescent="0.2">
      <c r="A48" s="17" t="s">
        <v>29</v>
      </c>
      <c r="B48" s="11" t="s">
        <v>100</v>
      </c>
      <c r="C48" s="10" t="s">
        <v>101</v>
      </c>
      <c r="D48" s="31">
        <v>67013784</v>
      </c>
      <c r="E48" s="31">
        <v>44320520</v>
      </c>
      <c r="F48" s="31">
        <v>5750088</v>
      </c>
      <c r="G48" s="36">
        <f t="shared" si="0"/>
        <v>8.5804556268602894E-2</v>
      </c>
      <c r="H48" s="31">
        <v>24206935</v>
      </c>
      <c r="I48" s="36">
        <f t="shared" si="1"/>
        <v>0.36122322237466847</v>
      </c>
      <c r="J48" s="31">
        <v>-2160567</v>
      </c>
      <c r="K48" s="36">
        <f t="shared" si="2"/>
        <v>-4.8748683454074994E-2</v>
      </c>
      <c r="L48" s="31">
        <v>0</v>
      </c>
      <c r="M48" s="36">
        <f t="shared" si="3"/>
        <v>0</v>
      </c>
      <c r="N48" s="31">
        <f t="shared" si="4"/>
        <v>27796456</v>
      </c>
      <c r="O48" s="36">
        <f t="shared" si="5"/>
        <v>0.62716899530962178</v>
      </c>
      <c r="P48" s="31">
        <v>6172697</v>
      </c>
      <c r="Q48" s="31">
        <v>65840988</v>
      </c>
      <c r="R48" s="31">
        <v>86280988</v>
      </c>
      <c r="S48" s="31">
        <v>42751567</v>
      </c>
      <c r="T48" s="36">
        <f t="shared" si="6"/>
        <v>0.49549232097342233</v>
      </c>
      <c r="U48" s="36">
        <f t="shared" si="7"/>
        <v>-1.3500199345602093</v>
      </c>
    </row>
    <row r="49" spans="1:21" x14ac:dyDescent="0.2">
      <c r="A49" s="17" t="s">
        <v>29</v>
      </c>
      <c r="B49" s="11" t="s">
        <v>102</v>
      </c>
      <c r="C49" s="10" t="s">
        <v>103</v>
      </c>
      <c r="D49" s="31">
        <v>57880461</v>
      </c>
      <c r="E49" s="31">
        <v>22848484</v>
      </c>
      <c r="F49" s="31">
        <v>2947322</v>
      </c>
      <c r="G49" s="36">
        <f t="shared" si="0"/>
        <v>5.0920845291816182E-2</v>
      </c>
      <c r="H49" s="31">
        <v>12704974</v>
      </c>
      <c r="I49" s="36">
        <f t="shared" si="1"/>
        <v>0.21950367672434398</v>
      </c>
      <c r="J49" s="31">
        <v>-2929382</v>
      </c>
      <c r="K49" s="36">
        <f t="shared" si="2"/>
        <v>-0.12820903128627703</v>
      </c>
      <c r="L49" s="31">
        <v>0</v>
      </c>
      <c r="M49" s="36">
        <f t="shared" si="3"/>
        <v>0</v>
      </c>
      <c r="N49" s="31">
        <f t="shared" si="4"/>
        <v>12722914</v>
      </c>
      <c r="O49" s="36">
        <f t="shared" si="5"/>
        <v>0.55683843181893378</v>
      </c>
      <c r="P49" s="31">
        <v>2271464</v>
      </c>
      <c r="Q49" s="31">
        <v>12995984</v>
      </c>
      <c r="R49" s="31">
        <v>24735979</v>
      </c>
      <c r="S49" s="31">
        <v>13011273</v>
      </c>
      <c r="T49" s="36">
        <f t="shared" si="6"/>
        <v>0.52600598504712504</v>
      </c>
      <c r="U49" s="36">
        <f t="shared" si="7"/>
        <v>-2.2896449162302375</v>
      </c>
    </row>
    <row r="50" spans="1:21" x14ac:dyDescent="0.2">
      <c r="A50" s="17" t="s">
        <v>29</v>
      </c>
      <c r="B50" s="11" t="s">
        <v>104</v>
      </c>
      <c r="C50" s="10" t="s">
        <v>105</v>
      </c>
      <c r="D50" s="31">
        <v>65786112</v>
      </c>
      <c r="E50" s="31">
        <v>91996852</v>
      </c>
      <c r="F50" s="31">
        <v>13095127</v>
      </c>
      <c r="G50" s="36">
        <f t="shared" si="0"/>
        <v>0.19905610168906165</v>
      </c>
      <c r="H50" s="31">
        <v>21153403</v>
      </c>
      <c r="I50" s="36">
        <f t="shared" si="1"/>
        <v>0.32154815593905289</v>
      </c>
      <c r="J50" s="31">
        <v>11179802</v>
      </c>
      <c r="K50" s="36">
        <f t="shared" si="2"/>
        <v>0.12152374518206341</v>
      </c>
      <c r="L50" s="31">
        <v>0</v>
      </c>
      <c r="M50" s="36">
        <f t="shared" si="3"/>
        <v>0</v>
      </c>
      <c r="N50" s="31">
        <f t="shared" si="4"/>
        <v>45428332</v>
      </c>
      <c r="O50" s="36">
        <f t="shared" si="5"/>
        <v>0.49380311404568494</v>
      </c>
      <c r="P50" s="31">
        <v>20791796</v>
      </c>
      <c r="Q50" s="31">
        <v>62239554</v>
      </c>
      <c r="R50" s="31">
        <v>89333177</v>
      </c>
      <c r="S50" s="31">
        <v>57975159</v>
      </c>
      <c r="T50" s="36">
        <f t="shared" si="6"/>
        <v>0.64897679615715442</v>
      </c>
      <c r="U50" s="36">
        <f t="shared" si="7"/>
        <v>-0.46229743693137426</v>
      </c>
    </row>
    <row r="51" spans="1:21" x14ac:dyDescent="0.2">
      <c r="A51" s="17" t="s">
        <v>29</v>
      </c>
      <c r="B51" s="11" t="s">
        <v>106</v>
      </c>
      <c r="C51" s="10" t="s">
        <v>107</v>
      </c>
      <c r="D51" s="31">
        <v>1162640</v>
      </c>
      <c r="E51" s="31">
        <v>1176209</v>
      </c>
      <c r="F51" s="31">
        <v>384254</v>
      </c>
      <c r="G51" s="36">
        <f t="shared" si="0"/>
        <v>0.33050127296497628</v>
      </c>
      <c r="H51" s="31">
        <v>308920</v>
      </c>
      <c r="I51" s="36">
        <f t="shared" si="1"/>
        <v>0.26570563545035436</v>
      </c>
      <c r="J51" s="31">
        <v>40750</v>
      </c>
      <c r="K51" s="36">
        <f t="shared" si="2"/>
        <v>3.4645203360967311E-2</v>
      </c>
      <c r="L51" s="31">
        <v>0</v>
      </c>
      <c r="M51" s="36">
        <f t="shared" si="3"/>
        <v>0</v>
      </c>
      <c r="N51" s="31">
        <f t="shared" si="4"/>
        <v>733924</v>
      </c>
      <c r="O51" s="36">
        <f t="shared" si="5"/>
        <v>0.62397414065017354</v>
      </c>
      <c r="P51" s="31">
        <v>83438</v>
      </c>
      <c r="Q51" s="31">
        <v>410000</v>
      </c>
      <c r="R51" s="31">
        <v>1250000</v>
      </c>
      <c r="S51" s="31">
        <v>164958</v>
      </c>
      <c r="T51" s="36">
        <f t="shared" si="6"/>
        <v>0.13196640000000001</v>
      </c>
      <c r="U51" s="36">
        <f t="shared" si="7"/>
        <v>-0.51161341355257794</v>
      </c>
    </row>
    <row r="52" spans="1:21" x14ac:dyDescent="0.2">
      <c r="A52" s="17" t="s">
        <v>44</v>
      </c>
      <c r="B52" s="11" t="s">
        <v>108</v>
      </c>
      <c r="C52" s="10" t="s">
        <v>109</v>
      </c>
      <c r="D52" s="31">
        <v>480530</v>
      </c>
      <c r="E52" s="31">
        <v>200300</v>
      </c>
      <c r="F52" s="31">
        <v>0</v>
      </c>
      <c r="G52" s="36">
        <f t="shared" si="0"/>
        <v>0</v>
      </c>
      <c r="H52" s="31">
        <v>0</v>
      </c>
      <c r="I52" s="36">
        <f t="shared" si="1"/>
        <v>0</v>
      </c>
      <c r="J52" s="31">
        <v>185254</v>
      </c>
      <c r="K52" s="36">
        <f t="shared" si="2"/>
        <v>0.92488267598602092</v>
      </c>
      <c r="L52" s="31">
        <v>0</v>
      </c>
      <c r="M52" s="36">
        <f t="shared" si="3"/>
        <v>0</v>
      </c>
      <c r="N52" s="31">
        <f t="shared" si="4"/>
        <v>185254</v>
      </c>
      <c r="O52" s="36">
        <f t="shared" si="5"/>
        <v>0.92488267598602092</v>
      </c>
      <c r="P52" s="31">
        <v>0</v>
      </c>
      <c r="Q52" s="31">
        <v>0</v>
      </c>
      <c r="R52" s="31">
        <v>0</v>
      </c>
      <c r="S52" s="31">
        <v>0</v>
      </c>
      <c r="T52" s="36">
        <f t="shared" si="6"/>
        <v>0</v>
      </c>
      <c r="U52" s="36">
        <f t="shared" si="7"/>
        <v>0</v>
      </c>
    </row>
    <row r="53" spans="1:21" ht="16.5" x14ac:dyDescent="0.3">
      <c r="A53" s="18" t="s">
        <v>0</v>
      </c>
      <c r="B53" s="13" t="s">
        <v>110</v>
      </c>
      <c r="C53" s="12" t="s">
        <v>0</v>
      </c>
      <c r="D53" s="32">
        <f>SUM(D48:D52)</f>
        <v>192323527</v>
      </c>
      <c r="E53" s="32">
        <f>SUM(E48:E52)</f>
        <v>160542365</v>
      </c>
      <c r="F53" s="32">
        <f>SUM(F48:F52)</f>
        <v>22176791</v>
      </c>
      <c r="G53" s="37">
        <f t="shared" si="0"/>
        <v>0.11530981854341721</v>
      </c>
      <c r="H53" s="32">
        <f>SUM(H48:H52)</f>
        <v>58374232</v>
      </c>
      <c r="I53" s="37">
        <f t="shared" si="1"/>
        <v>0.30352101435826934</v>
      </c>
      <c r="J53" s="32">
        <f>SUM(J48:J52)</f>
        <v>6315857</v>
      </c>
      <c r="K53" s="37">
        <f t="shared" si="2"/>
        <v>3.9340749714257668E-2</v>
      </c>
      <c r="L53" s="32">
        <f>SUM(L48:L52)</f>
        <v>0</v>
      </c>
      <c r="M53" s="37">
        <f t="shared" si="3"/>
        <v>0</v>
      </c>
      <c r="N53" s="32">
        <f t="shared" si="4"/>
        <v>86866880</v>
      </c>
      <c r="O53" s="37">
        <f t="shared" si="5"/>
        <v>0.5410838441304886</v>
      </c>
      <c r="P53" s="32">
        <f>SUM(P48:P52)</f>
        <v>29319395</v>
      </c>
      <c r="Q53" s="32">
        <f>SUM(Q48:Q52)</f>
        <v>141486526</v>
      </c>
      <c r="R53" s="32">
        <f>SUM(R48:R52)</f>
        <v>201600144</v>
      </c>
      <c r="S53" s="32">
        <f>SUM(S48:S52)</f>
        <v>113902957</v>
      </c>
      <c r="T53" s="37">
        <f t="shared" si="6"/>
        <v>0.56499442282144396</v>
      </c>
      <c r="U53" s="37">
        <f t="shared" si="7"/>
        <v>-0.7845843340218992</v>
      </c>
    </row>
    <row r="54" spans="1:21" ht="16.5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3135229683</v>
      </c>
      <c r="E54" s="32">
        <f>SUM(E8:E9,E11:E18,E20:E26,E28:E34,E36:E39,E41:E46,E48:E52)</f>
        <v>3440719524</v>
      </c>
      <c r="F54" s="32">
        <f>SUM(F8:F9,F11:F18,F20:F26,F28:F34,F36:F39,F41:F46,F48:F52)</f>
        <v>624379866</v>
      </c>
      <c r="G54" s="37">
        <f t="shared" si="0"/>
        <v>0.19914964105677613</v>
      </c>
      <c r="H54" s="32">
        <f>SUM(H8:H9,H11:H18,H20:H26,H28:H34,H36:H39,H41:H46,H48:H52)</f>
        <v>688502959</v>
      </c>
      <c r="I54" s="37">
        <f t="shared" si="1"/>
        <v>0.21960207978804083</v>
      </c>
      <c r="J54" s="32">
        <f>SUM(J8:J9,J11:J18,J20:J26,J28:J34,J36:J39,J41:J46,J48:J52)</f>
        <v>916229395</v>
      </c>
      <c r="K54" s="37">
        <f t="shared" si="2"/>
        <v>0.26629005607956086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2229112220</v>
      </c>
      <c r="O54" s="37">
        <f t="shared" si="5"/>
        <v>0.64786222894697065</v>
      </c>
      <c r="P54" s="32">
        <f>SUM(P8:P9,P11:P18,P20:P26,P28:P34,P36:P39,P41:P46,P48:P52)</f>
        <v>583344541</v>
      </c>
      <c r="Q54" s="32">
        <f>SUM(Q8:Q9,Q11:Q18,Q20:Q26,Q28:Q34,Q36:Q39,Q41:Q46,Q48:Q52)</f>
        <v>2500114729</v>
      </c>
      <c r="R54" s="32">
        <f>SUM(R8:R9,R11:R18,R20:R26,R28:R34,R36:R39,R41:R46,R48:R52)</f>
        <v>2755298548</v>
      </c>
      <c r="S54" s="32">
        <f>SUM(S8:S9,S11:S18,S20:S26,S28:S34,S36:S39,S41:S46,S48:S52)</f>
        <v>1872261890</v>
      </c>
      <c r="T54" s="37">
        <f t="shared" si="6"/>
        <v>0.67951325686975972</v>
      </c>
      <c r="U54" s="37">
        <f t="shared" si="7"/>
        <v>0.57064878575764366</v>
      </c>
    </row>
    <row r="55" spans="1:21" ht="14.4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4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x14ac:dyDescent="0.2">
      <c r="A57" s="17" t="s">
        <v>23</v>
      </c>
      <c r="B57" s="11" t="s">
        <v>113</v>
      </c>
      <c r="C57" s="10" t="s">
        <v>114</v>
      </c>
      <c r="D57" s="31">
        <v>402946282</v>
      </c>
      <c r="E57" s="31">
        <v>394412077</v>
      </c>
      <c r="F57" s="31">
        <v>32370569</v>
      </c>
      <c r="G57" s="36">
        <f t="shared" ref="G57:G85" si="8">IF(($D57      =0),0,($F57      /$D57      ))</f>
        <v>8.0334700792697722E-2</v>
      </c>
      <c r="H57" s="31">
        <v>31967911</v>
      </c>
      <c r="I57" s="36">
        <f t="shared" ref="I57:I85" si="9">IF(($D57      =0),0,($H57      /$D57      ))</f>
        <v>7.9335416228012254E-2</v>
      </c>
      <c r="J57" s="31">
        <v>226811137</v>
      </c>
      <c r="K57" s="36">
        <f t="shared" ref="K57:K85" si="10">IF(($E57      =0),0,($J57      /$E57      ))</f>
        <v>0.57506133870236431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291149617</v>
      </c>
      <c r="O57" s="36">
        <f t="shared" ref="O57:O85" si="13">IF(($E57      =0),0,($N57      /$E57      ))</f>
        <v>0.73818636390284775</v>
      </c>
      <c r="P57" s="31">
        <v>95205782</v>
      </c>
      <c r="Q57" s="31">
        <v>302396517</v>
      </c>
      <c r="R57" s="31">
        <v>300093518</v>
      </c>
      <c r="S57" s="31">
        <v>291575925</v>
      </c>
      <c r="T57" s="36">
        <f t="shared" ref="T57:T85" si="14">IF(($R57      =0),0,($S57      /$R57      ))</f>
        <v>0.97161687111149131</v>
      </c>
      <c r="U57" s="36">
        <f t="shared" ref="U57:U85" si="15">IF(($P57      =0),0,(($J57      /$P57      )-1))</f>
        <v>1.3823252352467414</v>
      </c>
    </row>
    <row r="58" spans="1:21" ht="16.5" x14ac:dyDescent="0.3">
      <c r="A58" s="18" t="s">
        <v>0</v>
      </c>
      <c r="B58" s="13" t="s">
        <v>28</v>
      </c>
      <c r="C58" s="12" t="s">
        <v>0</v>
      </c>
      <c r="D58" s="32">
        <f>D57</f>
        <v>402946282</v>
      </c>
      <c r="E58" s="32">
        <f>E57</f>
        <v>394412077</v>
      </c>
      <c r="F58" s="32">
        <f>F57</f>
        <v>32370569</v>
      </c>
      <c r="G58" s="37">
        <f t="shared" si="8"/>
        <v>8.0334700792697722E-2</v>
      </c>
      <c r="H58" s="32">
        <f>H57</f>
        <v>31967911</v>
      </c>
      <c r="I58" s="37">
        <f t="shared" si="9"/>
        <v>7.9335416228012254E-2</v>
      </c>
      <c r="J58" s="32">
        <f>J57</f>
        <v>226811137</v>
      </c>
      <c r="K58" s="37">
        <f t="shared" si="10"/>
        <v>0.57506133870236431</v>
      </c>
      <c r="L58" s="32">
        <f>L57</f>
        <v>0</v>
      </c>
      <c r="M58" s="37">
        <f t="shared" si="11"/>
        <v>0</v>
      </c>
      <c r="N58" s="32">
        <f t="shared" si="12"/>
        <v>291149617</v>
      </c>
      <c r="O58" s="37">
        <f t="shared" si="13"/>
        <v>0.73818636390284775</v>
      </c>
      <c r="P58" s="32">
        <f>P57</f>
        <v>95205782</v>
      </c>
      <c r="Q58" s="32">
        <f>Q57</f>
        <v>302396517</v>
      </c>
      <c r="R58" s="32">
        <f>R57</f>
        <v>300093518</v>
      </c>
      <c r="S58" s="32">
        <f>S57</f>
        <v>291575925</v>
      </c>
      <c r="T58" s="37">
        <f t="shared" si="14"/>
        <v>0.97161687111149131</v>
      </c>
      <c r="U58" s="37">
        <f t="shared" si="15"/>
        <v>1.3823252352467414</v>
      </c>
    </row>
    <row r="59" spans="1:21" x14ac:dyDescent="0.2">
      <c r="A59" s="17" t="s">
        <v>29</v>
      </c>
      <c r="B59" s="11" t="s">
        <v>115</v>
      </c>
      <c r="C59" s="10" t="s">
        <v>116</v>
      </c>
      <c r="D59" s="31">
        <v>9701134</v>
      </c>
      <c r="E59" s="31">
        <v>12301134</v>
      </c>
      <c r="F59" s="31">
        <v>0</v>
      </c>
      <c r="G59" s="36">
        <f t="shared" si="8"/>
        <v>0</v>
      </c>
      <c r="H59" s="31">
        <v>0</v>
      </c>
      <c r="I59" s="36">
        <f t="shared" si="9"/>
        <v>0</v>
      </c>
      <c r="J59" s="31">
        <v>0</v>
      </c>
      <c r="K59" s="36">
        <f t="shared" si="10"/>
        <v>0</v>
      </c>
      <c r="L59" s="31">
        <v>0</v>
      </c>
      <c r="M59" s="36">
        <f t="shared" si="11"/>
        <v>0</v>
      </c>
      <c r="N59" s="31">
        <f t="shared" si="12"/>
        <v>0</v>
      </c>
      <c r="O59" s="36">
        <f t="shared" si="13"/>
        <v>0</v>
      </c>
      <c r="P59" s="31">
        <v>1947411</v>
      </c>
      <c r="Q59" s="31">
        <v>8824607</v>
      </c>
      <c r="R59" s="31">
        <v>8824607</v>
      </c>
      <c r="S59" s="31">
        <v>4558310</v>
      </c>
      <c r="T59" s="36">
        <f t="shared" si="14"/>
        <v>0.51654538270089534</v>
      </c>
      <c r="U59" s="36">
        <f t="shared" si="15"/>
        <v>-1</v>
      </c>
    </row>
    <row r="60" spans="1:21" x14ac:dyDescent="0.2">
      <c r="A60" s="17" t="s">
        <v>29</v>
      </c>
      <c r="B60" s="11" t="s">
        <v>117</v>
      </c>
      <c r="C60" s="10" t="s">
        <v>118</v>
      </c>
      <c r="D60" s="31">
        <v>0</v>
      </c>
      <c r="E60" s="31">
        <v>0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0</v>
      </c>
      <c r="K60" s="36">
        <f t="shared" si="10"/>
        <v>0</v>
      </c>
      <c r="L60" s="31">
        <v>0</v>
      </c>
      <c r="M60" s="36">
        <f t="shared" si="11"/>
        <v>0</v>
      </c>
      <c r="N60" s="31">
        <f t="shared" si="12"/>
        <v>0</v>
      </c>
      <c r="O60" s="36">
        <f t="shared" si="13"/>
        <v>0</v>
      </c>
      <c r="P60" s="31">
        <v>2607978</v>
      </c>
      <c r="Q60" s="31">
        <v>10431913</v>
      </c>
      <c r="R60" s="31">
        <v>10431913</v>
      </c>
      <c r="S60" s="31">
        <v>7823934</v>
      </c>
      <c r="T60" s="36">
        <f t="shared" si="14"/>
        <v>0.74999992810522864</v>
      </c>
      <c r="U60" s="36">
        <f t="shared" si="15"/>
        <v>-1</v>
      </c>
    </row>
    <row r="61" spans="1:21" x14ac:dyDescent="0.2">
      <c r="A61" s="17" t="s">
        <v>29</v>
      </c>
      <c r="B61" s="11" t="s">
        <v>119</v>
      </c>
      <c r="C61" s="10" t="s">
        <v>120</v>
      </c>
      <c r="D61" s="31">
        <v>5279285</v>
      </c>
      <c r="E61" s="31">
        <v>7140911</v>
      </c>
      <c r="F61" s="31">
        <v>471472</v>
      </c>
      <c r="G61" s="36">
        <f t="shared" si="8"/>
        <v>8.9306032919230546E-2</v>
      </c>
      <c r="H61" s="31">
        <v>3261680</v>
      </c>
      <c r="I61" s="36">
        <f t="shared" si="9"/>
        <v>0.61782608819186691</v>
      </c>
      <c r="J61" s="31">
        <v>1054927</v>
      </c>
      <c r="K61" s="36">
        <f t="shared" si="10"/>
        <v>0.1477300305241166</v>
      </c>
      <c r="L61" s="31">
        <v>0</v>
      </c>
      <c r="M61" s="36">
        <f t="shared" si="11"/>
        <v>0</v>
      </c>
      <c r="N61" s="31">
        <f t="shared" si="12"/>
        <v>4788079</v>
      </c>
      <c r="O61" s="36">
        <f t="shared" si="13"/>
        <v>0.67051374817582798</v>
      </c>
      <c r="P61" s="31">
        <v>1703352</v>
      </c>
      <c r="Q61" s="31">
        <v>7562261</v>
      </c>
      <c r="R61" s="31">
        <v>5533389</v>
      </c>
      <c r="S61" s="31">
        <v>4641382</v>
      </c>
      <c r="T61" s="36">
        <f t="shared" si="14"/>
        <v>0.83879553741838864</v>
      </c>
      <c r="U61" s="36">
        <f t="shared" si="15"/>
        <v>-0.38067586734861614</v>
      </c>
    </row>
    <row r="62" spans="1:21" x14ac:dyDescent="0.2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6.5" x14ac:dyDescent="0.3">
      <c r="A63" s="18" t="s">
        <v>0</v>
      </c>
      <c r="B63" s="13" t="s">
        <v>123</v>
      </c>
      <c r="C63" s="12" t="s">
        <v>0</v>
      </c>
      <c r="D63" s="32">
        <f>SUM(D59:D62)</f>
        <v>14980419</v>
      </c>
      <c r="E63" s="32">
        <f>SUM(E59:E62)</f>
        <v>19442045</v>
      </c>
      <c r="F63" s="32">
        <f>SUM(F59:F62)</f>
        <v>471472</v>
      </c>
      <c r="G63" s="37">
        <f t="shared" si="8"/>
        <v>3.1472550934656771E-2</v>
      </c>
      <c r="H63" s="32">
        <f>SUM(H59:H62)</f>
        <v>3261680</v>
      </c>
      <c r="I63" s="37">
        <f t="shared" si="9"/>
        <v>0.21772955749769082</v>
      </c>
      <c r="J63" s="32">
        <f>SUM(J59:J62)</f>
        <v>1054927</v>
      </c>
      <c r="K63" s="37">
        <f t="shared" si="10"/>
        <v>5.4260084265826972E-2</v>
      </c>
      <c r="L63" s="32">
        <f>SUM(L59:L62)</f>
        <v>0</v>
      </c>
      <c r="M63" s="37">
        <f t="shared" si="11"/>
        <v>0</v>
      </c>
      <c r="N63" s="32">
        <f t="shared" si="12"/>
        <v>4788079</v>
      </c>
      <c r="O63" s="37">
        <f t="shared" si="13"/>
        <v>0.24627445312465843</v>
      </c>
      <c r="P63" s="32">
        <f>SUM(P59:P62)</f>
        <v>6258741</v>
      </c>
      <c r="Q63" s="32">
        <f>SUM(Q59:Q62)</f>
        <v>26818781</v>
      </c>
      <c r="R63" s="32">
        <f>SUM(R59:R62)</f>
        <v>24789909</v>
      </c>
      <c r="S63" s="32">
        <f>SUM(S59:S62)</f>
        <v>17023626</v>
      </c>
      <c r="T63" s="37">
        <f t="shared" si="14"/>
        <v>0.68671595365678828</v>
      </c>
      <c r="U63" s="37">
        <f t="shared" si="15"/>
        <v>-0.8314474109089991</v>
      </c>
    </row>
    <row r="64" spans="1:21" x14ac:dyDescent="0.2">
      <c r="A64" s="17" t="s">
        <v>29</v>
      </c>
      <c r="B64" s="11" t="s">
        <v>124</v>
      </c>
      <c r="C64" s="10" t="s">
        <v>125</v>
      </c>
      <c r="D64" s="31">
        <v>24982307</v>
      </c>
      <c r="E64" s="31">
        <v>31364759</v>
      </c>
      <c r="F64" s="31">
        <v>0</v>
      </c>
      <c r="G64" s="36">
        <f t="shared" si="8"/>
        <v>0</v>
      </c>
      <c r="H64" s="31">
        <v>102292</v>
      </c>
      <c r="I64" s="36">
        <f t="shared" si="9"/>
        <v>4.0945778146109562E-3</v>
      </c>
      <c r="J64" s="31">
        <v>585937</v>
      </c>
      <c r="K64" s="36">
        <f t="shared" si="10"/>
        <v>1.8681380590235046E-2</v>
      </c>
      <c r="L64" s="31">
        <v>0</v>
      </c>
      <c r="M64" s="36">
        <f t="shared" si="11"/>
        <v>0</v>
      </c>
      <c r="N64" s="31">
        <f t="shared" si="12"/>
        <v>688229</v>
      </c>
      <c r="O64" s="36">
        <f t="shared" si="13"/>
        <v>2.1942747910162486E-2</v>
      </c>
      <c r="P64" s="31">
        <v>9908</v>
      </c>
      <c r="Q64" s="31">
        <v>7558332</v>
      </c>
      <c r="R64" s="31">
        <v>7558332</v>
      </c>
      <c r="S64" s="31">
        <v>9908</v>
      </c>
      <c r="T64" s="36">
        <f t="shared" si="14"/>
        <v>1.3108712345528087E-3</v>
      </c>
      <c r="U64" s="36">
        <f t="shared" si="15"/>
        <v>58.137767460637868</v>
      </c>
    </row>
    <row r="65" spans="1:21" x14ac:dyDescent="0.2">
      <c r="A65" s="17" t="s">
        <v>29</v>
      </c>
      <c r="B65" s="11" t="s">
        <v>126</v>
      </c>
      <c r="C65" s="10" t="s">
        <v>127</v>
      </c>
      <c r="D65" s="31">
        <v>11311345</v>
      </c>
      <c r="E65" s="31">
        <v>11411345</v>
      </c>
      <c r="F65" s="31">
        <v>1154181</v>
      </c>
      <c r="G65" s="36">
        <f t="shared" si="8"/>
        <v>0.10203746769283405</v>
      </c>
      <c r="H65" s="31">
        <v>959874</v>
      </c>
      <c r="I65" s="36">
        <f t="shared" si="9"/>
        <v>8.4859404429800347E-2</v>
      </c>
      <c r="J65" s="31">
        <v>609962</v>
      </c>
      <c r="K65" s="36">
        <f t="shared" si="10"/>
        <v>5.3452244235889811E-2</v>
      </c>
      <c r="L65" s="31">
        <v>0</v>
      </c>
      <c r="M65" s="36">
        <f t="shared" si="11"/>
        <v>0</v>
      </c>
      <c r="N65" s="31">
        <f t="shared" si="12"/>
        <v>2724017</v>
      </c>
      <c r="O65" s="36">
        <f t="shared" si="13"/>
        <v>0.23871130002642107</v>
      </c>
      <c r="P65" s="31">
        <v>694952</v>
      </c>
      <c r="Q65" s="31">
        <v>3072972</v>
      </c>
      <c r="R65" s="31">
        <v>3169199</v>
      </c>
      <c r="S65" s="31">
        <v>2050435</v>
      </c>
      <c r="T65" s="36">
        <f t="shared" si="14"/>
        <v>0.64698840306336081</v>
      </c>
      <c r="U65" s="36">
        <f t="shared" si="15"/>
        <v>-0.12229621614154651</v>
      </c>
    </row>
    <row r="66" spans="1:21" x14ac:dyDescent="0.2">
      <c r="A66" s="17" t="s">
        <v>29</v>
      </c>
      <c r="B66" s="11" t="s">
        <v>128</v>
      </c>
      <c r="C66" s="10" t="s">
        <v>129</v>
      </c>
      <c r="D66" s="31">
        <v>18470365</v>
      </c>
      <c r="E66" s="31">
        <v>17002965</v>
      </c>
      <c r="F66" s="31">
        <v>1163616</v>
      </c>
      <c r="G66" s="36">
        <f t="shared" si="8"/>
        <v>6.2999079877414446E-2</v>
      </c>
      <c r="H66" s="31">
        <v>836377</v>
      </c>
      <c r="I66" s="36">
        <f t="shared" si="9"/>
        <v>4.5282104603780161E-2</v>
      </c>
      <c r="J66" s="31">
        <v>10697133</v>
      </c>
      <c r="K66" s="36">
        <f t="shared" si="10"/>
        <v>0.62913338938238128</v>
      </c>
      <c r="L66" s="31">
        <v>0</v>
      </c>
      <c r="M66" s="36">
        <f t="shared" si="11"/>
        <v>0</v>
      </c>
      <c r="N66" s="31">
        <f t="shared" si="12"/>
        <v>12697126</v>
      </c>
      <c r="O66" s="36">
        <f t="shared" si="13"/>
        <v>0.74675952106000332</v>
      </c>
      <c r="P66" s="31">
        <v>1585136</v>
      </c>
      <c r="Q66" s="31">
        <v>17717596</v>
      </c>
      <c r="R66" s="31">
        <v>17627446</v>
      </c>
      <c r="S66" s="31">
        <v>3184208</v>
      </c>
      <c r="T66" s="36">
        <f t="shared" si="14"/>
        <v>0.18063921455212514</v>
      </c>
      <c r="U66" s="36">
        <f t="shared" si="15"/>
        <v>5.7484007681359834</v>
      </c>
    </row>
    <row r="67" spans="1:21" x14ac:dyDescent="0.2">
      <c r="A67" s="17" t="s">
        <v>29</v>
      </c>
      <c r="B67" s="11" t="s">
        <v>130</v>
      </c>
      <c r="C67" s="10" t="s">
        <v>131</v>
      </c>
      <c r="D67" s="31">
        <v>40270441</v>
      </c>
      <c r="E67" s="31">
        <v>40209829</v>
      </c>
      <c r="F67" s="31">
        <v>896128</v>
      </c>
      <c r="G67" s="36">
        <f t="shared" si="8"/>
        <v>2.2252748610326865E-2</v>
      </c>
      <c r="H67" s="31">
        <v>1910238</v>
      </c>
      <c r="I67" s="36">
        <f t="shared" si="9"/>
        <v>4.7435239162143768E-2</v>
      </c>
      <c r="J67" s="31">
        <v>3144880</v>
      </c>
      <c r="K67" s="36">
        <f t="shared" si="10"/>
        <v>7.8211722810360623E-2</v>
      </c>
      <c r="L67" s="31">
        <v>0</v>
      </c>
      <c r="M67" s="36">
        <f t="shared" si="11"/>
        <v>0</v>
      </c>
      <c r="N67" s="31">
        <f t="shared" si="12"/>
        <v>5951246</v>
      </c>
      <c r="O67" s="36">
        <f t="shared" si="13"/>
        <v>0.14800475774219282</v>
      </c>
      <c r="P67" s="31">
        <v>3794608</v>
      </c>
      <c r="Q67" s="31">
        <v>52864838</v>
      </c>
      <c r="R67" s="31">
        <v>52681783</v>
      </c>
      <c r="S67" s="31">
        <v>14434855</v>
      </c>
      <c r="T67" s="36">
        <f t="shared" si="14"/>
        <v>0.27400088186081323</v>
      </c>
      <c r="U67" s="36">
        <f t="shared" si="15"/>
        <v>-0.17122401049067515</v>
      </c>
    </row>
    <row r="68" spans="1:21" x14ac:dyDescent="0.2">
      <c r="A68" s="17" t="s">
        <v>29</v>
      </c>
      <c r="B68" s="11" t="s">
        <v>132</v>
      </c>
      <c r="C68" s="10" t="s">
        <v>133</v>
      </c>
      <c r="D68" s="31">
        <v>41129002</v>
      </c>
      <c r="E68" s="31">
        <v>41987840</v>
      </c>
      <c r="F68" s="31">
        <v>3728270</v>
      </c>
      <c r="G68" s="36">
        <f t="shared" si="8"/>
        <v>9.0648200021969896E-2</v>
      </c>
      <c r="H68" s="31">
        <v>3515794</v>
      </c>
      <c r="I68" s="36">
        <f t="shared" si="9"/>
        <v>8.5482113084095743E-2</v>
      </c>
      <c r="J68" s="31">
        <v>4877375</v>
      </c>
      <c r="K68" s="36">
        <f t="shared" si="10"/>
        <v>0.11616160774166998</v>
      </c>
      <c r="L68" s="31">
        <v>0</v>
      </c>
      <c r="M68" s="36">
        <f t="shared" si="11"/>
        <v>0</v>
      </c>
      <c r="N68" s="31">
        <f t="shared" si="12"/>
        <v>12121439</v>
      </c>
      <c r="O68" s="36">
        <f t="shared" si="13"/>
        <v>0.28868927289424745</v>
      </c>
      <c r="P68" s="31">
        <v>5218448</v>
      </c>
      <c r="Q68" s="31">
        <v>45922390</v>
      </c>
      <c r="R68" s="31">
        <v>45922390</v>
      </c>
      <c r="S68" s="31">
        <v>11841292</v>
      </c>
      <c r="T68" s="36">
        <f t="shared" si="14"/>
        <v>0.25785443658311336</v>
      </c>
      <c r="U68" s="36">
        <f t="shared" si="15"/>
        <v>-6.5359087606123523E-2</v>
      </c>
    </row>
    <row r="69" spans="1:21" x14ac:dyDescent="0.2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6.5" x14ac:dyDescent="0.3">
      <c r="A70" s="18" t="s">
        <v>0</v>
      </c>
      <c r="B70" s="13" t="s">
        <v>136</v>
      </c>
      <c r="C70" s="12" t="s">
        <v>0</v>
      </c>
      <c r="D70" s="32">
        <f>SUM(D64:D69)</f>
        <v>136163460</v>
      </c>
      <c r="E70" s="32">
        <f>SUM(E64:E69)</f>
        <v>141976738</v>
      </c>
      <c r="F70" s="32">
        <f>SUM(F64:F69)</f>
        <v>6942195</v>
      </c>
      <c r="G70" s="37">
        <f t="shared" si="8"/>
        <v>5.0984272873206955E-2</v>
      </c>
      <c r="H70" s="32">
        <f>SUM(H64:H69)</f>
        <v>7324575</v>
      </c>
      <c r="I70" s="37">
        <f t="shared" si="9"/>
        <v>5.3792515260702098E-2</v>
      </c>
      <c r="J70" s="32">
        <f>SUM(J64:J69)</f>
        <v>19915287</v>
      </c>
      <c r="K70" s="37">
        <f t="shared" si="10"/>
        <v>0.14027147883901939</v>
      </c>
      <c r="L70" s="32">
        <f>SUM(L64:L69)</f>
        <v>0</v>
      </c>
      <c r="M70" s="37">
        <f t="shared" si="11"/>
        <v>0</v>
      </c>
      <c r="N70" s="32">
        <f t="shared" si="12"/>
        <v>34182057</v>
      </c>
      <c r="O70" s="37">
        <f t="shared" si="13"/>
        <v>0.2407581515219768</v>
      </c>
      <c r="P70" s="32">
        <f>SUM(P64:P69)</f>
        <v>11303052</v>
      </c>
      <c r="Q70" s="32">
        <f>SUM(Q64:Q69)</f>
        <v>127136128</v>
      </c>
      <c r="R70" s="32">
        <f>SUM(R64:R69)</f>
        <v>126959150</v>
      </c>
      <c r="S70" s="32">
        <f>SUM(S64:S69)</f>
        <v>31520698</v>
      </c>
      <c r="T70" s="37">
        <f t="shared" si="14"/>
        <v>0.24827433075914576</v>
      </c>
      <c r="U70" s="37">
        <f t="shared" si="15"/>
        <v>0.76193889933444514</v>
      </c>
    </row>
    <row r="71" spans="1:21" x14ac:dyDescent="0.2">
      <c r="A71" s="17" t="s">
        <v>29</v>
      </c>
      <c r="B71" s="11" t="s">
        <v>137</v>
      </c>
      <c r="C71" s="10" t="s">
        <v>138</v>
      </c>
      <c r="D71" s="31">
        <v>89891208</v>
      </c>
      <c r="E71" s="31">
        <v>141681088</v>
      </c>
      <c r="F71" s="31">
        <v>26928816</v>
      </c>
      <c r="G71" s="36">
        <f t="shared" si="8"/>
        <v>0.29957118831910678</v>
      </c>
      <c r="H71" s="31">
        <v>27204857</v>
      </c>
      <c r="I71" s="36">
        <f t="shared" si="9"/>
        <v>0.30264202256576639</v>
      </c>
      <c r="J71" s="31">
        <v>27875701</v>
      </c>
      <c r="K71" s="36">
        <f t="shared" si="10"/>
        <v>0.19674962546871463</v>
      </c>
      <c r="L71" s="31">
        <v>0</v>
      </c>
      <c r="M71" s="36">
        <f t="shared" si="11"/>
        <v>0</v>
      </c>
      <c r="N71" s="31">
        <f t="shared" si="12"/>
        <v>82009374</v>
      </c>
      <c r="O71" s="36">
        <f t="shared" si="13"/>
        <v>0.57883077521256754</v>
      </c>
      <c r="P71" s="31">
        <v>6917037</v>
      </c>
      <c r="Q71" s="31">
        <v>137174664</v>
      </c>
      <c r="R71" s="31">
        <v>93156888</v>
      </c>
      <c r="S71" s="31">
        <v>20464783</v>
      </c>
      <c r="T71" s="36">
        <f t="shared" si="14"/>
        <v>0.21968083562430724</v>
      </c>
      <c r="U71" s="36">
        <f t="shared" si="15"/>
        <v>3.0300060560612874</v>
      </c>
    </row>
    <row r="72" spans="1:21" x14ac:dyDescent="0.2">
      <c r="A72" s="17" t="s">
        <v>29</v>
      </c>
      <c r="B72" s="11" t="s">
        <v>139</v>
      </c>
      <c r="C72" s="10" t="s">
        <v>140</v>
      </c>
      <c r="D72" s="31">
        <v>72009712</v>
      </c>
      <c r="E72" s="31">
        <v>58935544</v>
      </c>
      <c r="F72" s="31">
        <v>5312792</v>
      </c>
      <c r="G72" s="36">
        <f t="shared" si="8"/>
        <v>7.3778825833937509E-2</v>
      </c>
      <c r="H72" s="31">
        <v>17683245</v>
      </c>
      <c r="I72" s="36">
        <f t="shared" si="9"/>
        <v>0.24556750067268704</v>
      </c>
      <c r="J72" s="31">
        <v>14320673</v>
      </c>
      <c r="K72" s="36">
        <f t="shared" si="10"/>
        <v>0.24298873019650077</v>
      </c>
      <c r="L72" s="31">
        <v>0</v>
      </c>
      <c r="M72" s="36">
        <f t="shared" si="11"/>
        <v>0</v>
      </c>
      <c r="N72" s="31">
        <f t="shared" si="12"/>
        <v>37316710</v>
      </c>
      <c r="O72" s="36">
        <f t="shared" si="13"/>
        <v>0.63317834140972717</v>
      </c>
      <c r="P72" s="31">
        <v>25776945</v>
      </c>
      <c r="Q72" s="31">
        <v>66049131</v>
      </c>
      <c r="R72" s="31">
        <v>58689236</v>
      </c>
      <c r="S72" s="31">
        <v>38949210</v>
      </c>
      <c r="T72" s="36">
        <f t="shared" si="14"/>
        <v>0.66365167881892351</v>
      </c>
      <c r="U72" s="36">
        <f t="shared" si="15"/>
        <v>-0.44443870287964693</v>
      </c>
    </row>
    <row r="73" spans="1:21" x14ac:dyDescent="0.2">
      <c r="A73" s="17" t="s">
        <v>29</v>
      </c>
      <c r="B73" s="11" t="s">
        <v>141</v>
      </c>
      <c r="C73" s="10" t="s">
        <v>142</v>
      </c>
      <c r="D73" s="31">
        <v>51224643</v>
      </c>
      <c r="E73" s="31">
        <v>51224643</v>
      </c>
      <c r="F73" s="31">
        <v>3856855</v>
      </c>
      <c r="G73" s="36">
        <f t="shared" si="8"/>
        <v>7.5292960070019427E-2</v>
      </c>
      <c r="H73" s="31">
        <v>1717532</v>
      </c>
      <c r="I73" s="36">
        <f t="shared" si="9"/>
        <v>3.3529408882361562E-2</v>
      </c>
      <c r="J73" s="31">
        <v>-2331704</v>
      </c>
      <c r="K73" s="36">
        <f t="shared" si="10"/>
        <v>-4.5519184975090991E-2</v>
      </c>
      <c r="L73" s="31">
        <v>0</v>
      </c>
      <c r="M73" s="36">
        <f t="shared" si="11"/>
        <v>0</v>
      </c>
      <c r="N73" s="31">
        <f t="shared" si="12"/>
        <v>3242683</v>
      </c>
      <c r="O73" s="36">
        <f t="shared" si="13"/>
        <v>6.3303183977289998E-2</v>
      </c>
      <c r="P73" s="31">
        <v>12446875</v>
      </c>
      <c r="Q73" s="31">
        <v>54861986</v>
      </c>
      <c r="R73" s="31">
        <v>49041802</v>
      </c>
      <c r="S73" s="31">
        <v>22548314</v>
      </c>
      <c r="T73" s="36">
        <f t="shared" si="14"/>
        <v>0.45977743640007357</v>
      </c>
      <c r="U73" s="36">
        <f t="shared" si="15"/>
        <v>-1.1873324830529752</v>
      </c>
    </row>
    <row r="74" spans="1:21" x14ac:dyDescent="0.2">
      <c r="A74" s="17" t="s">
        <v>29</v>
      </c>
      <c r="B74" s="11" t="s">
        <v>143</v>
      </c>
      <c r="C74" s="10" t="s">
        <v>144</v>
      </c>
      <c r="D74" s="31">
        <v>89801609</v>
      </c>
      <c r="E74" s="31">
        <v>199606417</v>
      </c>
      <c r="F74" s="31">
        <v>9152888</v>
      </c>
      <c r="G74" s="36">
        <f t="shared" si="8"/>
        <v>0.10192342990201879</v>
      </c>
      <c r="H74" s="31">
        <v>10792437</v>
      </c>
      <c r="I74" s="36">
        <f t="shared" si="9"/>
        <v>0.12018088673667306</v>
      </c>
      <c r="J74" s="31">
        <v>5681169</v>
      </c>
      <c r="K74" s="36">
        <f t="shared" si="10"/>
        <v>2.8461855512390666E-2</v>
      </c>
      <c r="L74" s="31">
        <v>0</v>
      </c>
      <c r="M74" s="36">
        <f t="shared" si="11"/>
        <v>0</v>
      </c>
      <c r="N74" s="31">
        <f t="shared" si="12"/>
        <v>25626494</v>
      </c>
      <c r="O74" s="36">
        <f t="shared" si="13"/>
        <v>0.12838512100540334</v>
      </c>
      <c r="P74" s="31">
        <v>9266270</v>
      </c>
      <c r="Q74" s="31">
        <v>53902541</v>
      </c>
      <c r="R74" s="31">
        <v>182808905</v>
      </c>
      <c r="S74" s="31">
        <v>26458107</v>
      </c>
      <c r="T74" s="36">
        <f t="shared" si="14"/>
        <v>0.1447309527946683</v>
      </c>
      <c r="U74" s="36">
        <f t="shared" si="15"/>
        <v>-0.38689796433732238</v>
      </c>
    </row>
    <row r="75" spans="1:21" x14ac:dyDescent="0.2">
      <c r="A75" s="17" t="s">
        <v>29</v>
      </c>
      <c r="B75" s="11" t="s">
        <v>145</v>
      </c>
      <c r="C75" s="10" t="s">
        <v>146</v>
      </c>
      <c r="D75" s="31">
        <v>6748502</v>
      </c>
      <c r="E75" s="31">
        <v>5531065</v>
      </c>
      <c r="F75" s="31">
        <v>771393</v>
      </c>
      <c r="G75" s="36">
        <f t="shared" si="8"/>
        <v>0.11430581186758187</v>
      </c>
      <c r="H75" s="31">
        <v>471476</v>
      </c>
      <c r="I75" s="36">
        <f t="shared" si="9"/>
        <v>6.9863800884996399E-2</v>
      </c>
      <c r="J75" s="31">
        <v>383869</v>
      </c>
      <c r="K75" s="36">
        <f t="shared" si="10"/>
        <v>6.9402366452030489E-2</v>
      </c>
      <c r="L75" s="31">
        <v>0</v>
      </c>
      <c r="M75" s="36">
        <f t="shared" si="11"/>
        <v>0</v>
      </c>
      <c r="N75" s="31">
        <f t="shared" si="12"/>
        <v>1626738</v>
      </c>
      <c r="O75" s="36">
        <f t="shared" si="13"/>
        <v>0.29410936230183515</v>
      </c>
      <c r="P75" s="31">
        <v>411541</v>
      </c>
      <c r="Q75" s="31">
        <v>3832751</v>
      </c>
      <c r="R75" s="31">
        <v>3832752</v>
      </c>
      <c r="S75" s="31">
        <v>1181612</v>
      </c>
      <c r="T75" s="36">
        <f t="shared" si="14"/>
        <v>0.30829336205421065</v>
      </c>
      <c r="U75" s="36">
        <f t="shared" si="15"/>
        <v>-6.7239959080626188E-2</v>
      </c>
    </row>
    <row r="76" spans="1:21" x14ac:dyDescent="0.2">
      <c r="A76" s="17" t="s">
        <v>29</v>
      </c>
      <c r="B76" s="11" t="s">
        <v>147</v>
      </c>
      <c r="C76" s="10" t="s">
        <v>148</v>
      </c>
      <c r="D76" s="31">
        <v>68396503</v>
      </c>
      <c r="E76" s="31">
        <v>68396504</v>
      </c>
      <c r="F76" s="31">
        <v>1015618</v>
      </c>
      <c r="G76" s="36">
        <f t="shared" si="8"/>
        <v>1.4848975538997951E-2</v>
      </c>
      <c r="H76" s="31">
        <v>2733880</v>
      </c>
      <c r="I76" s="36">
        <f t="shared" si="9"/>
        <v>3.9971049397072245E-2</v>
      </c>
      <c r="J76" s="31">
        <v>4790582</v>
      </c>
      <c r="K76" s="36">
        <f t="shared" si="10"/>
        <v>7.004132842813135E-2</v>
      </c>
      <c r="L76" s="31">
        <v>0</v>
      </c>
      <c r="M76" s="36">
        <f t="shared" si="11"/>
        <v>0</v>
      </c>
      <c r="N76" s="31">
        <f t="shared" si="12"/>
        <v>8540080</v>
      </c>
      <c r="O76" s="36">
        <f t="shared" si="13"/>
        <v>0.12486135256269823</v>
      </c>
      <c r="P76" s="31">
        <v>3048701</v>
      </c>
      <c r="Q76" s="31">
        <v>12594580</v>
      </c>
      <c r="R76" s="31">
        <v>28638796</v>
      </c>
      <c r="S76" s="31">
        <v>6730525</v>
      </c>
      <c r="T76" s="36">
        <f t="shared" si="14"/>
        <v>0.23501424431390203</v>
      </c>
      <c r="U76" s="36">
        <f t="shared" si="15"/>
        <v>0.57135186428580576</v>
      </c>
    </row>
    <row r="77" spans="1:21" x14ac:dyDescent="0.2">
      <c r="A77" s="17" t="s">
        <v>44</v>
      </c>
      <c r="B77" s="11" t="s">
        <v>149</v>
      </c>
      <c r="C77" s="10" t="s">
        <v>150</v>
      </c>
      <c r="D77" s="31">
        <v>6317004</v>
      </c>
      <c r="E77" s="31">
        <v>6317004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0</v>
      </c>
      <c r="K77" s="36">
        <f t="shared" si="10"/>
        <v>0</v>
      </c>
      <c r="L77" s="31">
        <v>0</v>
      </c>
      <c r="M77" s="36">
        <f t="shared" si="11"/>
        <v>0</v>
      </c>
      <c r="N77" s="31">
        <f t="shared" si="12"/>
        <v>0</v>
      </c>
      <c r="O77" s="36">
        <f t="shared" si="13"/>
        <v>0</v>
      </c>
      <c r="P77" s="31">
        <v>186338</v>
      </c>
      <c r="Q77" s="31">
        <v>9215201</v>
      </c>
      <c r="R77" s="31">
        <v>8681953</v>
      </c>
      <c r="S77" s="31">
        <v>-23097218</v>
      </c>
      <c r="T77" s="36">
        <f t="shared" si="14"/>
        <v>-2.6603712321409709</v>
      </c>
      <c r="U77" s="36">
        <f t="shared" si="15"/>
        <v>-1</v>
      </c>
    </row>
    <row r="78" spans="1:21" ht="16.5" x14ac:dyDescent="0.3">
      <c r="A78" s="18" t="s">
        <v>0</v>
      </c>
      <c r="B78" s="13" t="s">
        <v>151</v>
      </c>
      <c r="C78" s="12" t="s">
        <v>0</v>
      </c>
      <c r="D78" s="32">
        <f>SUM(D71:D77)</f>
        <v>384389181</v>
      </c>
      <c r="E78" s="32">
        <f>SUM(E71:E77)</f>
        <v>531692265</v>
      </c>
      <c r="F78" s="32">
        <f>SUM(F71:F77)</f>
        <v>47038362</v>
      </c>
      <c r="G78" s="37">
        <f t="shared" si="8"/>
        <v>0.12237171160132106</v>
      </c>
      <c r="H78" s="32">
        <f>SUM(H71:H77)</f>
        <v>60603427</v>
      </c>
      <c r="I78" s="37">
        <f t="shared" si="9"/>
        <v>0.15766163564317384</v>
      </c>
      <c r="J78" s="32">
        <f>SUM(J71:J77)</f>
        <v>50720290</v>
      </c>
      <c r="K78" s="37">
        <f t="shared" si="10"/>
        <v>9.5394071606439493E-2</v>
      </c>
      <c r="L78" s="32">
        <f>SUM(L71:L77)</f>
        <v>0</v>
      </c>
      <c r="M78" s="37">
        <f t="shared" si="11"/>
        <v>0</v>
      </c>
      <c r="N78" s="32">
        <f t="shared" si="12"/>
        <v>158362079</v>
      </c>
      <c r="O78" s="37">
        <f t="shared" si="13"/>
        <v>0.29784536925697047</v>
      </c>
      <c r="P78" s="32">
        <f>SUM(P71:P77)</f>
        <v>58053707</v>
      </c>
      <c r="Q78" s="32">
        <f>SUM(Q71:Q77)</f>
        <v>337630854</v>
      </c>
      <c r="R78" s="32">
        <f>SUM(R71:R77)</f>
        <v>424850332</v>
      </c>
      <c r="S78" s="32">
        <f>SUM(S71:S77)</f>
        <v>93235333</v>
      </c>
      <c r="T78" s="37">
        <f t="shared" si="14"/>
        <v>0.2194545372274771</v>
      </c>
      <c r="U78" s="37">
        <f t="shared" si="15"/>
        <v>-0.12632125283575779</v>
      </c>
    </row>
    <row r="79" spans="1:21" x14ac:dyDescent="0.2">
      <c r="A79" s="17" t="s">
        <v>29</v>
      </c>
      <c r="B79" s="11" t="s">
        <v>152</v>
      </c>
      <c r="C79" s="10" t="s">
        <v>153</v>
      </c>
      <c r="D79" s="31">
        <v>39377440</v>
      </c>
      <c r="E79" s="31">
        <v>37394937</v>
      </c>
      <c r="F79" s="31">
        <v>0</v>
      </c>
      <c r="G79" s="36">
        <f t="shared" si="8"/>
        <v>0</v>
      </c>
      <c r="H79" s="31">
        <v>0</v>
      </c>
      <c r="I79" s="36">
        <f t="shared" si="9"/>
        <v>0</v>
      </c>
      <c r="J79" s="31">
        <v>26843992</v>
      </c>
      <c r="K79" s="36">
        <f t="shared" si="10"/>
        <v>0.71785097538738996</v>
      </c>
      <c r="L79" s="31">
        <v>0</v>
      </c>
      <c r="M79" s="36">
        <f t="shared" si="11"/>
        <v>0</v>
      </c>
      <c r="N79" s="31">
        <f t="shared" si="12"/>
        <v>26843992</v>
      </c>
      <c r="O79" s="36">
        <f t="shared" si="13"/>
        <v>0.71785097538738996</v>
      </c>
      <c r="P79" s="31">
        <v>8035571</v>
      </c>
      <c r="Q79" s="31">
        <v>37427138</v>
      </c>
      <c r="R79" s="31">
        <v>37317138</v>
      </c>
      <c r="S79" s="31">
        <v>24683874</v>
      </c>
      <c r="T79" s="36">
        <f t="shared" si="14"/>
        <v>0.66146214106773138</v>
      </c>
      <c r="U79" s="36">
        <f t="shared" si="15"/>
        <v>2.340645238527542</v>
      </c>
    </row>
    <row r="80" spans="1:21" x14ac:dyDescent="0.2">
      <c r="A80" s="17" t="s">
        <v>29</v>
      </c>
      <c r="B80" s="11" t="s">
        <v>154</v>
      </c>
      <c r="C80" s="10" t="s">
        <v>155</v>
      </c>
      <c r="D80" s="31">
        <v>160169851</v>
      </c>
      <c r="E80" s="31">
        <v>120456991</v>
      </c>
      <c r="F80" s="31">
        <v>19766172</v>
      </c>
      <c r="G80" s="36">
        <f t="shared" si="8"/>
        <v>0.12340756938083185</v>
      </c>
      <c r="H80" s="31">
        <v>24521373</v>
      </c>
      <c r="I80" s="36">
        <f t="shared" si="9"/>
        <v>0.15309605925774383</v>
      </c>
      <c r="J80" s="31">
        <v>25395072</v>
      </c>
      <c r="K80" s="36">
        <f t="shared" si="10"/>
        <v>0.21082273257182724</v>
      </c>
      <c r="L80" s="31">
        <v>0</v>
      </c>
      <c r="M80" s="36">
        <f t="shared" si="11"/>
        <v>0</v>
      </c>
      <c r="N80" s="31">
        <f t="shared" si="12"/>
        <v>69682617</v>
      </c>
      <c r="O80" s="36">
        <f t="shared" si="13"/>
        <v>0.57848545295307929</v>
      </c>
      <c r="P80" s="31">
        <v>39788356</v>
      </c>
      <c r="Q80" s="31">
        <v>136824414</v>
      </c>
      <c r="R80" s="31">
        <v>136606414</v>
      </c>
      <c r="S80" s="31">
        <v>119552797</v>
      </c>
      <c r="T80" s="36">
        <f t="shared" si="14"/>
        <v>0.87516239903640247</v>
      </c>
      <c r="U80" s="36">
        <f t="shared" si="15"/>
        <v>-0.36174613497476493</v>
      </c>
    </row>
    <row r="81" spans="1:21" x14ac:dyDescent="0.2">
      <c r="A81" s="17" t="s">
        <v>29</v>
      </c>
      <c r="B81" s="11" t="s">
        <v>156</v>
      </c>
      <c r="C81" s="10" t="s">
        <v>157</v>
      </c>
      <c r="D81" s="31">
        <v>64402630</v>
      </c>
      <c r="E81" s="31">
        <v>66331910</v>
      </c>
      <c r="F81" s="31">
        <v>5965894</v>
      </c>
      <c r="G81" s="36">
        <f t="shared" si="8"/>
        <v>9.2634322542417907E-2</v>
      </c>
      <c r="H81" s="31">
        <v>19498517</v>
      </c>
      <c r="I81" s="36">
        <f t="shared" si="9"/>
        <v>0.30275963885325802</v>
      </c>
      <c r="J81" s="31">
        <v>14405619</v>
      </c>
      <c r="K81" s="36">
        <f t="shared" si="10"/>
        <v>0.2171747956601883</v>
      </c>
      <c r="L81" s="31">
        <v>0</v>
      </c>
      <c r="M81" s="36">
        <f t="shared" si="11"/>
        <v>0</v>
      </c>
      <c r="N81" s="31">
        <f t="shared" si="12"/>
        <v>39870030</v>
      </c>
      <c r="O81" s="36">
        <f t="shared" si="13"/>
        <v>0.60106862594488841</v>
      </c>
      <c r="P81" s="31">
        <v>37631569</v>
      </c>
      <c r="Q81" s="31">
        <v>63552570</v>
      </c>
      <c r="R81" s="31">
        <v>56399500</v>
      </c>
      <c r="S81" s="31">
        <v>49049215</v>
      </c>
      <c r="T81" s="36">
        <f t="shared" si="14"/>
        <v>0.86967464250569593</v>
      </c>
      <c r="U81" s="36">
        <f t="shared" si="15"/>
        <v>-0.61719324006926213</v>
      </c>
    </row>
    <row r="82" spans="1:21" x14ac:dyDescent="0.2">
      <c r="A82" s="17" t="s">
        <v>29</v>
      </c>
      <c r="B82" s="11" t="s">
        <v>158</v>
      </c>
      <c r="C82" s="10" t="s">
        <v>159</v>
      </c>
      <c r="D82" s="31">
        <v>5535996</v>
      </c>
      <c r="E82" s="31">
        <v>4970396</v>
      </c>
      <c r="F82" s="31">
        <v>776835</v>
      </c>
      <c r="G82" s="36">
        <f t="shared" si="8"/>
        <v>0.1403243427199008</v>
      </c>
      <c r="H82" s="31">
        <v>1297321</v>
      </c>
      <c r="I82" s="36">
        <f t="shared" si="9"/>
        <v>0.23434283550782911</v>
      </c>
      <c r="J82" s="31">
        <v>618959</v>
      </c>
      <c r="K82" s="36">
        <f t="shared" si="10"/>
        <v>0.12452911196612906</v>
      </c>
      <c r="L82" s="31">
        <v>0</v>
      </c>
      <c r="M82" s="36">
        <f t="shared" si="11"/>
        <v>0</v>
      </c>
      <c r="N82" s="31">
        <f t="shared" si="12"/>
        <v>2693115</v>
      </c>
      <c r="O82" s="36">
        <f t="shared" si="13"/>
        <v>0.54183107341950221</v>
      </c>
      <c r="P82" s="31">
        <v>1097234</v>
      </c>
      <c r="Q82" s="31">
        <v>6914703</v>
      </c>
      <c r="R82" s="31">
        <v>5222637</v>
      </c>
      <c r="S82" s="31">
        <v>3079942</v>
      </c>
      <c r="T82" s="36">
        <f t="shared" si="14"/>
        <v>0.5897292880971815</v>
      </c>
      <c r="U82" s="36">
        <f t="shared" si="15"/>
        <v>-0.43589152359478467</v>
      </c>
    </row>
    <row r="83" spans="1:21" x14ac:dyDescent="0.2">
      <c r="A83" s="17" t="s">
        <v>44</v>
      </c>
      <c r="B83" s="11" t="s">
        <v>160</v>
      </c>
      <c r="C83" s="10" t="s">
        <v>161</v>
      </c>
      <c r="D83" s="31">
        <v>0</v>
      </c>
      <c r="E83" s="31">
        <v>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0</v>
      </c>
      <c r="Q83" s="31">
        <v>0</v>
      </c>
      <c r="R83" s="31">
        <v>0</v>
      </c>
      <c r="S83" s="31">
        <v>0</v>
      </c>
      <c r="T83" s="36">
        <f t="shared" si="14"/>
        <v>0</v>
      </c>
      <c r="U83" s="36">
        <f t="shared" si="15"/>
        <v>0</v>
      </c>
    </row>
    <row r="84" spans="1:21" ht="16.5" x14ac:dyDescent="0.3">
      <c r="A84" s="18" t="s">
        <v>0</v>
      </c>
      <c r="B84" s="13" t="s">
        <v>162</v>
      </c>
      <c r="C84" s="12" t="s">
        <v>0</v>
      </c>
      <c r="D84" s="32">
        <f>SUM(D79:D83)</f>
        <v>269485917</v>
      </c>
      <c r="E84" s="32">
        <f>SUM(E79:E83)</f>
        <v>229154234</v>
      </c>
      <c r="F84" s="32">
        <f>SUM(F79:F83)</f>
        <v>26508901</v>
      </c>
      <c r="G84" s="37">
        <f t="shared" si="8"/>
        <v>9.8368409359217091E-2</v>
      </c>
      <c r="H84" s="32">
        <f>SUM(H79:H83)</f>
        <v>45317211</v>
      </c>
      <c r="I84" s="37">
        <f t="shared" si="9"/>
        <v>0.16816170397505412</v>
      </c>
      <c r="J84" s="32">
        <f>SUM(J79:J83)</f>
        <v>67263642</v>
      </c>
      <c r="K84" s="37">
        <f t="shared" si="10"/>
        <v>0.29352999866456753</v>
      </c>
      <c r="L84" s="32">
        <f>SUM(L79:L83)</f>
        <v>0</v>
      </c>
      <c r="M84" s="37">
        <f t="shared" si="11"/>
        <v>0</v>
      </c>
      <c r="N84" s="32">
        <f t="shared" si="12"/>
        <v>139089754</v>
      </c>
      <c r="O84" s="37">
        <f t="shared" si="13"/>
        <v>0.60697003748139344</v>
      </c>
      <c r="P84" s="32">
        <f>SUM(P79:P83)</f>
        <v>86552730</v>
      </c>
      <c r="Q84" s="32">
        <f>SUM(Q79:Q83)</f>
        <v>244718825</v>
      </c>
      <c r="R84" s="32">
        <f>SUM(R79:R83)</f>
        <v>235545689</v>
      </c>
      <c r="S84" s="32">
        <f>SUM(S79:S83)</f>
        <v>196365828</v>
      </c>
      <c r="T84" s="37">
        <f t="shared" si="14"/>
        <v>0.83366343418834554</v>
      </c>
      <c r="U84" s="37">
        <f t="shared" si="15"/>
        <v>-0.22285938294494001</v>
      </c>
    </row>
    <row r="85" spans="1:21" ht="16.5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1207965259</v>
      </c>
      <c r="E85" s="32">
        <f>SUM(E57,E59:E62,E64:E69,E71:E77,E79:E83)</f>
        <v>1316677359</v>
      </c>
      <c r="F85" s="32">
        <f>SUM(F57,F59:F62,F64:F69,F71:F77,F79:F83)</f>
        <v>113331499</v>
      </c>
      <c r="G85" s="37">
        <f t="shared" si="8"/>
        <v>9.3820164243647336E-2</v>
      </c>
      <c r="H85" s="32">
        <f>SUM(H57,H59:H62,H64:H69,H71:H77,H79:H83)</f>
        <v>148474804</v>
      </c>
      <c r="I85" s="37">
        <f t="shared" si="9"/>
        <v>0.12291314083230601</v>
      </c>
      <c r="J85" s="32">
        <f>SUM(J57,J59:J62,J64:J69,J71:J77,J79:J83)</f>
        <v>365765283</v>
      </c>
      <c r="K85" s="37">
        <f t="shared" si="10"/>
        <v>0.27779416156877956</v>
      </c>
      <c r="L85" s="32">
        <f>SUM(L57,L59:L62,L64:L69,L71:L77,L79:L83)</f>
        <v>0</v>
      </c>
      <c r="M85" s="37">
        <f t="shared" si="11"/>
        <v>0</v>
      </c>
      <c r="N85" s="32">
        <f t="shared" si="12"/>
        <v>627571586</v>
      </c>
      <c r="O85" s="37">
        <f t="shared" si="13"/>
        <v>0.47663277697478812</v>
      </c>
      <c r="P85" s="32">
        <f>SUM(P57,P59:P62,P64:P69,P71:P77,P79:P83)</f>
        <v>257374012</v>
      </c>
      <c r="Q85" s="32">
        <f>SUM(Q57,Q59:Q62,Q64:Q69,Q71:Q77,Q79:Q83)</f>
        <v>1038701105</v>
      </c>
      <c r="R85" s="32">
        <f>SUM(R57,R59:R62,R64:R69,R71:R77,R79:R83)</f>
        <v>1112238598</v>
      </c>
      <c r="S85" s="32">
        <f>SUM(S57,S59:S62,S64:S69,S71:S77,S79:S83)</f>
        <v>629721410</v>
      </c>
      <c r="T85" s="37">
        <f t="shared" si="14"/>
        <v>0.56617474985344829</v>
      </c>
      <c r="U85" s="37">
        <f t="shared" si="15"/>
        <v>0.42114302900170042</v>
      </c>
    </row>
    <row r="86" spans="1:21" ht="14.4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4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x14ac:dyDescent="0.2">
      <c r="A88" s="17" t="s">
        <v>23</v>
      </c>
      <c r="B88" s="11" t="s">
        <v>165</v>
      </c>
      <c r="C88" s="10" t="s">
        <v>166</v>
      </c>
      <c r="D88" s="31">
        <v>2532784428</v>
      </c>
      <c r="E88" s="31">
        <v>2443904406</v>
      </c>
      <c r="F88" s="31">
        <v>198283532</v>
      </c>
      <c r="G88" s="36">
        <f t="shared" ref="G88:G99" si="16">IF(($D88      =0),0,($F88      /$D88      ))</f>
        <v>7.828677790654831E-2</v>
      </c>
      <c r="H88" s="31">
        <v>485803437</v>
      </c>
      <c r="I88" s="36">
        <f t="shared" ref="I88:I99" si="17">IF(($D88      =0),0,($H88      /$D88      ))</f>
        <v>0.19180607383298395</v>
      </c>
      <c r="J88" s="31">
        <v>316568985</v>
      </c>
      <c r="K88" s="36">
        <f t="shared" ref="K88:K99" si="18">IF(($E88      =0),0,($J88      /$E88      ))</f>
        <v>0.12953411116359353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1000655954</v>
      </c>
      <c r="O88" s="36">
        <f t="shared" ref="O88:O99" si="21">IF(($E88      =0),0,($N88      /$E88      ))</f>
        <v>0.40944971151216131</v>
      </c>
      <c r="P88" s="31">
        <v>445375805</v>
      </c>
      <c r="Q88" s="31">
        <v>2421292576</v>
      </c>
      <c r="R88" s="31">
        <v>2449884222</v>
      </c>
      <c r="S88" s="31">
        <v>1550269975</v>
      </c>
      <c r="T88" s="36">
        <f t="shared" ref="T88:T99" si="22">IF(($R88      =0),0,($S88      /$R88      ))</f>
        <v>0.63279315858216911</v>
      </c>
      <c r="U88" s="36">
        <f t="shared" ref="U88:U99" si="23">IF(($P88      =0),0,(($J88      /$P88      )-1))</f>
        <v>-0.2892092892203697</v>
      </c>
    </row>
    <row r="89" spans="1:21" x14ac:dyDescent="0.2">
      <c r="A89" s="17" t="s">
        <v>23</v>
      </c>
      <c r="B89" s="11" t="s">
        <v>167</v>
      </c>
      <c r="C89" s="10" t="s">
        <v>168</v>
      </c>
      <c r="D89" s="31">
        <v>3895325830</v>
      </c>
      <c r="E89" s="31">
        <v>3758224747</v>
      </c>
      <c r="F89" s="31">
        <v>735736102</v>
      </c>
      <c r="G89" s="36">
        <f t="shared" si="16"/>
        <v>0.18887665220036293</v>
      </c>
      <c r="H89" s="31">
        <v>811320419</v>
      </c>
      <c r="I89" s="36">
        <f t="shared" si="17"/>
        <v>0.2082805019163185</v>
      </c>
      <c r="J89" s="31">
        <v>683305555</v>
      </c>
      <c r="K89" s="36">
        <f t="shared" si="18"/>
        <v>0.18181604374391078</v>
      </c>
      <c r="L89" s="31">
        <v>0</v>
      </c>
      <c r="M89" s="36">
        <f t="shared" si="19"/>
        <v>0</v>
      </c>
      <c r="N89" s="31">
        <f t="shared" si="20"/>
        <v>2230362076</v>
      </c>
      <c r="O89" s="36">
        <f t="shared" si="21"/>
        <v>0.59346160119359137</v>
      </c>
      <c r="P89" s="31">
        <v>765486687</v>
      </c>
      <c r="Q89" s="31">
        <v>4024784020</v>
      </c>
      <c r="R89" s="31">
        <v>3773716708</v>
      </c>
      <c r="S89" s="31">
        <v>2229569688</v>
      </c>
      <c r="T89" s="36">
        <f t="shared" si="22"/>
        <v>0.59081533154660959</v>
      </c>
      <c r="U89" s="36">
        <f t="shared" si="23"/>
        <v>-0.10735801601210604</v>
      </c>
    </row>
    <row r="90" spans="1:21" x14ac:dyDescent="0.2">
      <c r="A90" s="17" t="s">
        <v>23</v>
      </c>
      <c r="B90" s="11" t="s">
        <v>169</v>
      </c>
      <c r="C90" s="10" t="s">
        <v>170</v>
      </c>
      <c r="D90" s="31">
        <v>2129173174</v>
      </c>
      <c r="E90" s="31">
        <v>2129173174</v>
      </c>
      <c r="F90" s="31">
        <v>404583153</v>
      </c>
      <c r="G90" s="36">
        <f t="shared" si="16"/>
        <v>0.19001890402363297</v>
      </c>
      <c r="H90" s="31">
        <v>582111096</v>
      </c>
      <c r="I90" s="36">
        <f t="shared" si="17"/>
        <v>0.27339772222773645</v>
      </c>
      <c r="J90" s="31">
        <v>202550439</v>
      </c>
      <c r="K90" s="36">
        <f t="shared" si="18"/>
        <v>9.5131030896597232E-2</v>
      </c>
      <c r="L90" s="31">
        <v>0</v>
      </c>
      <c r="M90" s="36">
        <f t="shared" si="19"/>
        <v>0</v>
      </c>
      <c r="N90" s="31">
        <f t="shared" si="20"/>
        <v>1189244688</v>
      </c>
      <c r="O90" s="36">
        <f t="shared" si="21"/>
        <v>0.55854765714796673</v>
      </c>
      <c r="P90" s="31">
        <v>395467466</v>
      </c>
      <c r="Q90" s="31">
        <v>2559032726</v>
      </c>
      <c r="R90" s="31">
        <v>2859450926</v>
      </c>
      <c r="S90" s="31">
        <v>1392885240</v>
      </c>
      <c r="T90" s="36">
        <f t="shared" si="22"/>
        <v>0.48711632968937341</v>
      </c>
      <c r="U90" s="36">
        <f t="shared" si="23"/>
        <v>-0.48782022185359741</v>
      </c>
    </row>
    <row r="91" spans="1:21" ht="16.5" x14ac:dyDescent="0.3">
      <c r="A91" s="18" t="s">
        <v>0</v>
      </c>
      <c r="B91" s="13" t="s">
        <v>28</v>
      </c>
      <c r="C91" s="12" t="s">
        <v>0</v>
      </c>
      <c r="D91" s="32">
        <f>SUM(D88:D90)</f>
        <v>8557283432</v>
      </c>
      <c r="E91" s="32">
        <f>SUM(E88:E90)</f>
        <v>8331302327</v>
      </c>
      <c r="F91" s="32">
        <f>SUM(F88:F90)</f>
        <v>1338602787</v>
      </c>
      <c r="G91" s="37">
        <f t="shared" si="16"/>
        <v>0.15642847378343094</v>
      </c>
      <c r="H91" s="32">
        <f>SUM(H88:H90)</f>
        <v>1879234952</v>
      </c>
      <c r="I91" s="37">
        <f t="shared" si="17"/>
        <v>0.21960648691062312</v>
      </c>
      <c r="J91" s="32">
        <f>SUM(J88:J90)</f>
        <v>1202424979</v>
      </c>
      <c r="K91" s="37">
        <f t="shared" si="18"/>
        <v>0.14432617276451407</v>
      </c>
      <c r="L91" s="32">
        <f>SUM(L88:L90)</f>
        <v>0</v>
      </c>
      <c r="M91" s="37">
        <f t="shared" si="19"/>
        <v>0</v>
      </c>
      <c r="N91" s="32">
        <f t="shared" si="20"/>
        <v>4420262718</v>
      </c>
      <c r="O91" s="37">
        <f t="shared" si="21"/>
        <v>0.5305608348498958</v>
      </c>
      <c r="P91" s="32">
        <f>SUM(P88:P90)</f>
        <v>1606329958</v>
      </c>
      <c r="Q91" s="32">
        <f>SUM(Q88:Q90)</f>
        <v>9005109322</v>
      </c>
      <c r="R91" s="32">
        <f>SUM(R88:R90)</f>
        <v>9083051856</v>
      </c>
      <c r="S91" s="32">
        <f>SUM(S88:S90)</f>
        <v>5172724903</v>
      </c>
      <c r="T91" s="37">
        <f t="shared" si="22"/>
        <v>0.56949194885230658</v>
      </c>
      <c r="U91" s="37">
        <f t="shared" si="23"/>
        <v>-0.25144583588722436</v>
      </c>
    </row>
    <row r="92" spans="1:21" x14ac:dyDescent="0.2">
      <c r="A92" s="17" t="s">
        <v>29</v>
      </c>
      <c r="B92" s="11" t="s">
        <v>171</v>
      </c>
      <c r="C92" s="10" t="s">
        <v>172</v>
      </c>
      <c r="D92" s="31">
        <v>243847986</v>
      </c>
      <c r="E92" s="31">
        <v>361655822</v>
      </c>
      <c r="F92" s="31">
        <v>37197146</v>
      </c>
      <c r="G92" s="36">
        <f t="shared" si="16"/>
        <v>0.15254235480952466</v>
      </c>
      <c r="H92" s="31">
        <v>37778530</v>
      </c>
      <c r="I92" s="36">
        <f t="shared" si="17"/>
        <v>0.15492656150131173</v>
      </c>
      <c r="J92" s="31">
        <v>37050339</v>
      </c>
      <c r="K92" s="36">
        <f t="shared" si="18"/>
        <v>0.10244640552198825</v>
      </c>
      <c r="L92" s="31">
        <v>0</v>
      </c>
      <c r="M92" s="36">
        <f t="shared" si="19"/>
        <v>0</v>
      </c>
      <c r="N92" s="31">
        <f t="shared" si="20"/>
        <v>112026015</v>
      </c>
      <c r="O92" s="36">
        <f t="shared" si="21"/>
        <v>0.3097586384216981</v>
      </c>
      <c r="P92" s="31">
        <v>37842564</v>
      </c>
      <c r="Q92" s="31">
        <v>317318066</v>
      </c>
      <c r="R92" s="31">
        <v>275951771</v>
      </c>
      <c r="S92" s="31">
        <v>131387658</v>
      </c>
      <c r="T92" s="36">
        <f t="shared" si="22"/>
        <v>0.47612543860064593</v>
      </c>
      <c r="U92" s="36">
        <f t="shared" si="23"/>
        <v>-2.0934760128832663E-2</v>
      </c>
    </row>
    <row r="93" spans="1:21" x14ac:dyDescent="0.2">
      <c r="A93" s="17" t="s">
        <v>29</v>
      </c>
      <c r="B93" s="11" t="s">
        <v>173</v>
      </c>
      <c r="C93" s="10" t="s">
        <v>174</v>
      </c>
      <c r="D93" s="31">
        <v>85994653</v>
      </c>
      <c r="E93" s="31">
        <v>80263552</v>
      </c>
      <c r="F93" s="31">
        <v>13229680</v>
      </c>
      <c r="G93" s="36">
        <f t="shared" si="16"/>
        <v>0.15384305347449917</v>
      </c>
      <c r="H93" s="31">
        <v>17629094</v>
      </c>
      <c r="I93" s="36">
        <f t="shared" si="17"/>
        <v>0.20500221100956126</v>
      </c>
      <c r="J93" s="31">
        <v>16940028</v>
      </c>
      <c r="K93" s="36">
        <f t="shared" si="18"/>
        <v>0.21105505024248117</v>
      </c>
      <c r="L93" s="31">
        <v>0</v>
      </c>
      <c r="M93" s="36">
        <f t="shared" si="19"/>
        <v>0</v>
      </c>
      <c r="N93" s="31">
        <f t="shared" si="20"/>
        <v>47798802</v>
      </c>
      <c r="O93" s="36">
        <f t="shared" si="21"/>
        <v>0.59552313358870534</v>
      </c>
      <c r="P93" s="31">
        <v>13794114</v>
      </c>
      <c r="Q93" s="31">
        <v>78053626</v>
      </c>
      <c r="R93" s="31">
        <v>75559987</v>
      </c>
      <c r="S93" s="31">
        <v>42926356</v>
      </c>
      <c r="T93" s="36">
        <f t="shared" si="22"/>
        <v>0.56810962659376851</v>
      </c>
      <c r="U93" s="36">
        <f t="shared" si="23"/>
        <v>0.22806205603346474</v>
      </c>
    </row>
    <row r="94" spans="1:21" x14ac:dyDescent="0.2">
      <c r="A94" s="17" t="s">
        <v>29</v>
      </c>
      <c r="B94" s="11" t="s">
        <v>175</v>
      </c>
      <c r="C94" s="10" t="s">
        <v>176</v>
      </c>
      <c r="D94" s="31">
        <v>34859406</v>
      </c>
      <c r="E94" s="31">
        <v>35799452</v>
      </c>
      <c r="F94" s="31">
        <v>7134398</v>
      </c>
      <c r="G94" s="36">
        <f t="shared" si="16"/>
        <v>0.20466206452284355</v>
      </c>
      <c r="H94" s="31">
        <v>9052050</v>
      </c>
      <c r="I94" s="36">
        <f t="shared" si="17"/>
        <v>0.25967309942114331</v>
      </c>
      <c r="J94" s="31">
        <v>5234728</v>
      </c>
      <c r="K94" s="36">
        <f t="shared" si="18"/>
        <v>0.14622369079839545</v>
      </c>
      <c r="L94" s="31">
        <v>0</v>
      </c>
      <c r="M94" s="36">
        <f t="shared" si="19"/>
        <v>0</v>
      </c>
      <c r="N94" s="31">
        <f t="shared" si="20"/>
        <v>21421176</v>
      </c>
      <c r="O94" s="36">
        <f t="shared" si="21"/>
        <v>0.59836603085432705</v>
      </c>
      <c r="P94" s="31">
        <v>7846149</v>
      </c>
      <c r="Q94" s="31">
        <v>34013602</v>
      </c>
      <c r="R94" s="31">
        <v>35711301</v>
      </c>
      <c r="S94" s="31">
        <v>16581836</v>
      </c>
      <c r="T94" s="36">
        <f t="shared" si="22"/>
        <v>0.46433021300456123</v>
      </c>
      <c r="U94" s="36">
        <f t="shared" si="23"/>
        <v>-0.33282837223713191</v>
      </c>
    </row>
    <row r="95" spans="1:21" x14ac:dyDescent="0.2">
      <c r="A95" s="17" t="s">
        <v>44</v>
      </c>
      <c r="B95" s="11" t="s">
        <v>177</v>
      </c>
      <c r="C95" s="10" t="s">
        <v>178</v>
      </c>
      <c r="D95" s="31">
        <v>73100913</v>
      </c>
      <c r="E95" s="31">
        <v>73743693</v>
      </c>
      <c r="F95" s="31">
        <v>19788975</v>
      </c>
      <c r="G95" s="36">
        <f t="shared" si="16"/>
        <v>0.27070763124394903</v>
      </c>
      <c r="H95" s="31">
        <v>18277742</v>
      </c>
      <c r="I95" s="36">
        <f t="shared" si="17"/>
        <v>0.25003438739540779</v>
      </c>
      <c r="J95" s="31">
        <v>17901320</v>
      </c>
      <c r="K95" s="36">
        <f t="shared" si="18"/>
        <v>0.24275052240738743</v>
      </c>
      <c r="L95" s="31">
        <v>0</v>
      </c>
      <c r="M95" s="36">
        <f t="shared" si="19"/>
        <v>0</v>
      </c>
      <c r="N95" s="31">
        <f t="shared" si="20"/>
        <v>55968037</v>
      </c>
      <c r="O95" s="36">
        <f t="shared" si="21"/>
        <v>0.75895354196595499</v>
      </c>
      <c r="P95" s="31">
        <v>16644585</v>
      </c>
      <c r="Q95" s="31">
        <v>70801345</v>
      </c>
      <c r="R95" s="31">
        <v>71432560</v>
      </c>
      <c r="S95" s="31">
        <v>52011935</v>
      </c>
      <c r="T95" s="36">
        <f t="shared" si="22"/>
        <v>0.7281264314200695</v>
      </c>
      <c r="U95" s="36">
        <f t="shared" si="23"/>
        <v>7.5504135429030006E-2</v>
      </c>
    </row>
    <row r="96" spans="1:21" ht="16.5" x14ac:dyDescent="0.3">
      <c r="A96" s="18" t="s">
        <v>0</v>
      </c>
      <c r="B96" s="13" t="s">
        <v>179</v>
      </c>
      <c r="C96" s="12" t="s">
        <v>0</v>
      </c>
      <c r="D96" s="32">
        <f>SUM(D92:D95)</f>
        <v>437802958</v>
      </c>
      <c r="E96" s="32">
        <f>SUM(E92:E95)</f>
        <v>551462519</v>
      </c>
      <c r="F96" s="32">
        <f>SUM(F92:F95)</f>
        <v>77350199</v>
      </c>
      <c r="G96" s="37">
        <f t="shared" si="16"/>
        <v>0.17667810960747324</v>
      </c>
      <c r="H96" s="32">
        <f>SUM(H92:H95)</f>
        <v>82737416</v>
      </c>
      <c r="I96" s="37">
        <f t="shared" si="17"/>
        <v>0.18898322747284865</v>
      </c>
      <c r="J96" s="32">
        <f>SUM(J92:J95)</f>
        <v>77126415</v>
      </c>
      <c r="K96" s="37">
        <f t="shared" si="18"/>
        <v>0.13985794563129683</v>
      </c>
      <c r="L96" s="32">
        <f>SUM(L92:L95)</f>
        <v>0</v>
      </c>
      <c r="M96" s="37">
        <f t="shared" si="19"/>
        <v>0</v>
      </c>
      <c r="N96" s="32">
        <f t="shared" si="20"/>
        <v>237214030</v>
      </c>
      <c r="O96" s="37">
        <f t="shared" si="21"/>
        <v>0.43015440184430737</v>
      </c>
      <c r="P96" s="32">
        <f>SUM(P92:P95)</f>
        <v>76127412</v>
      </c>
      <c r="Q96" s="32">
        <f>SUM(Q92:Q95)</f>
        <v>500186639</v>
      </c>
      <c r="R96" s="32">
        <f>SUM(R92:R95)</f>
        <v>458655619</v>
      </c>
      <c r="S96" s="32">
        <f>SUM(S92:S95)</f>
        <v>242907785</v>
      </c>
      <c r="T96" s="37">
        <f t="shared" si="22"/>
        <v>0.52960821788166079</v>
      </c>
      <c r="U96" s="37">
        <f t="shared" si="23"/>
        <v>1.3122776326614183E-2</v>
      </c>
    </row>
    <row r="97" spans="1:21" x14ac:dyDescent="0.2">
      <c r="A97" s="17" t="s">
        <v>29</v>
      </c>
      <c r="B97" s="11" t="s">
        <v>180</v>
      </c>
      <c r="C97" s="10" t="s">
        <v>181</v>
      </c>
      <c r="D97" s="31">
        <v>121756822</v>
      </c>
      <c r="E97" s="31">
        <v>118840122</v>
      </c>
      <c r="F97" s="31">
        <v>28612695</v>
      </c>
      <c r="G97" s="36">
        <f t="shared" si="16"/>
        <v>0.2349987009352133</v>
      </c>
      <c r="H97" s="31">
        <v>42843260</v>
      </c>
      <c r="I97" s="36">
        <f t="shared" si="17"/>
        <v>0.35187564274632593</v>
      </c>
      <c r="J97" s="31">
        <v>29724554</v>
      </c>
      <c r="K97" s="36">
        <f t="shared" si="18"/>
        <v>0.25012221040971333</v>
      </c>
      <c r="L97" s="31">
        <v>0</v>
      </c>
      <c r="M97" s="36">
        <f t="shared" si="19"/>
        <v>0</v>
      </c>
      <c r="N97" s="31">
        <f t="shared" si="20"/>
        <v>101180509</v>
      </c>
      <c r="O97" s="36">
        <f t="shared" si="21"/>
        <v>0.85140024511250501</v>
      </c>
      <c r="P97" s="31">
        <v>23338934</v>
      </c>
      <c r="Q97" s="31">
        <v>122541663</v>
      </c>
      <c r="R97" s="31">
        <v>120489660</v>
      </c>
      <c r="S97" s="31">
        <v>94055304</v>
      </c>
      <c r="T97" s="36">
        <f t="shared" si="22"/>
        <v>0.78060892528039338</v>
      </c>
      <c r="U97" s="36">
        <f t="shared" si="23"/>
        <v>0.27360375585277374</v>
      </c>
    </row>
    <row r="98" spans="1:21" x14ac:dyDescent="0.2">
      <c r="A98" s="17" t="s">
        <v>29</v>
      </c>
      <c r="B98" s="11" t="s">
        <v>182</v>
      </c>
      <c r="C98" s="10" t="s">
        <v>183</v>
      </c>
      <c r="D98" s="31">
        <v>167970250</v>
      </c>
      <c r="E98" s="31">
        <v>177405685</v>
      </c>
      <c r="F98" s="31">
        <v>21597892</v>
      </c>
      <c r="G98" s="36">
        <f t="shared" si="16"/>
        <v>0.12858165061967819</v>
      </c>
      <c r="H98" s="31">
        <v>14951884</v>
      </c>
      <c r="I98" s="36">
        <f t="shared" si="17"/>
        <v>8.9015072609584134E-2</v>
      </c>
      <c r="J98" s="31">
        <v>0</v>
      </c>
      <c r="K98" s="36">
        <f t="shared" si="18"/>
        <v>0</v>
      </c>
      <c r="L98" s="31">
        <v>0</v>
      </c>
      <c r="M98" s="36">
        <f t="shared" si="19"/>
        <v>0</v>
      </c>
      <c r="N98" s="31">
        <f t="shared" si="20"/>
        <v>36549776</v>
      </c>
      <c r="O98" s="36">
        <f t="shared" si="21"/>
        <v>0.2060237021152958</v>
      </c>
      <c r="P98" s="31">
        <v>21955328</v>
      </c>
      <c r="Q98" s="31">
        <v>145601353</v>
      </c>
      <c r="R98" s="31">
        <v>143060846</v>
      </c>
      <c r="S98" s="31">
        <v>63006860</v>
      </c>
      <c r="T98" s="36">
        <f t="shared" si="22"/>
        <v>0.4404200154107854</v>
      </c>
      <c r="U98" s="36">
        <f t="shared" si="23"/>
        <v>-1</v>
      </c>
    </row>
    <row r="99" spans="1:21" x14ac:dyDescent="0.2">
      <c r="A99" s="17" t="s">
        <v>29</v>
      </c>
      <c r="B99" s="11" t="s">
        <v>184</v>
      </c>
      <c r="C99" s="10" t="s">
        <v>185</v>
      </c>
      <c r="D99" s="31">
        <v>91586500</v>
      </c>
      <c r="E99" s="31">
        <v>94586501</v>
      </c>
      <c r="F99" s="31">
        <v>22514185</v>
      </c>
      <c r="G99" s="36">
        <f t="shared" si="16"/>
        <v>0.24582427541176921</v>
      </c>
      <c r="H99" s="31">
        <v>21709754</v>
      </c>
      <c r="I99" s="36">
        <f t="shared" si="17"/>
        <v>0.23704098311432362</v>
      </c>
      <c r="J99" s="31">
        <v>20062319</v>
      </c>
      <c r="K99" s="36">
        <f t="shared" si="18"/>
        <v>0.21210552021582868</v>
      </c>
      <c r="L99" s="31">
        <v>0</v>
      </c>
      <c r="M99" s="36">
        <f t="shared" si="19"/>
        <v>0</v>
      </c>
      <c r="N99" s="31">
        <f t="shared" si="20"/>
        <v>64286258</v>
      </c>
      <c r="O99" s="36">
        <f t="shared" si="21"/>
        <v>0.67965573649880551</v>
      </c>
      <c r="P99" s="31">
        <v>43870052</v>
      </c>
      <c r="Q99" s="31">
        <v>122360787</v>
      </c>
      <c r="R99" s="31">
        <v>90199495</v>
      </c>
      <c r="S99" s="31">
        <v>94859264</v>
      </c>
      <c r="T99" s="36">
        <f t="shared" si="22"/>
        <v>1.0516606994307451</v>
      </c>
      <c r="U99" s="36">
        <f t="shared" si="23"/>
        <v>-0.54268759471723449</v>
      </c>
    </row>
    <row r="100" spans="1:21" x14ac:dyDescent="0.2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=0),0,(($J100     /$P100     )-1))</f>
        <v>0</v>
      </c>
    </row>
    <row r="101" spans="1:21" ht="16.5" x14ac:dyDescent="0.3">
      <c r="A101" s="18" t="s">
        <v>0</v>
      </c>
      <c r="B101" s="13" t="s">
        <v>188</v>
      </c>
      <c r="C101" s="12" t="s">
        <v>0</v>
      </c>
      <c r="D101" s="32">
        <f>SUM(D97:D100)</f>
        <v>381313572</v>
      </c>
      <c r="E101" s="32">
        <f>SUM(E97:E100)</f>
        <v>390832308</v>
      </c>
      <c r="F101" s="32">
        <f>SUM(F97:F100)</f>
        <v>72724772</v>
      </c>
      <c r="G101" s="37">
        <f>IF(($D101     =0),0,($F101     /$D101     ))</f>
        <v>0.19072169820380797</v>
      </c>
      <c r="H101" s="32">
        <f>SUM(H97:H100)</f>
        <v>79504898</v>
      </c>
      <c r="I101" s="37">
        <f>IF(($D101     =0),0,($H101     /$D101     ))</f>
        <v>0.2085026703429271</v>
      </c>
      <c r="J101" s="32">
        <f>SUM(J97:J100)</f>
        <v>49786873</v>
      </c>
      <c r="K101" s="37">
        <f>IF(($E101     =0),0,($J101     /$E101     ))</f>
        <v>0.12738678963050312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202016543</v>
      </c>
      <c r="O101" s="37">
        <f>IF(($E101     =0),0,($N101     /$E101     ))</f>
        <v>0.51688803321756094</v>
      </c>
      <c r="P101" s="32">
        <f>SUM(P97:P100)</f>
        <v>89164314</v>
      </c>
      <c r="Q101" s="32">
        <f>SUM(Q97:Q100)</f>
        <v>390503803</v>
      </c>
      <c r="R101" s="32">
        <f>SUM(R97:R100)</f>
        <v>353750001</v>
      </c>
      <c r="S101" s="32">
        <f>SUM(S97:S100)</f>
        <v>251921428</v>
      </c>
      <c r="T101" s="37">
        <f>IF(($R101     =0),0,($S101     /$R101     ))</f>
        <v>0.71214537749216855</v>
      </c>
      <c r="U101" s="37">
        <f>IF(($P101     =0),0,(($J101     /$P101     )-1))</f>
        <v>-0.44162781311814947</v>
      </c>
    </row>
    <row r="102" spans="1:21" ht="16.5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9376399962</v>
      </c>
      <c r="E102" s="32">
        <f>SUM(E88:E90,E92:E95,E97:E100)</f>
        <v>9273597154</v>
      </c>
      <c r="F102" s="32">
        <f>SUM(F88:F90,F92:F95,F97:F100)</f>
        <v>1488677758</v>
      </c>
      <c r="G102" s="37">
        <f>IF(($D102     =0),0,($F102     /$D102     ))</f>
        <v>0.15876858538812405</v>
      </c>
      <c r="H102" s="32">
        <f>SUM(H88:H90,H92:H95,H97:H100)</f>
        <v>2041477266</v>
      </c>
      <c r="I102" s="37">
        <f>IF(($D102     =0),0,($H102     /$D102     ))</f>
        <v>0.21772506231320682</v>
      </c>
      <c r="J102" s="32">
        <f>SUM(J88:J90,J92:J95,J97:J100)</f>
        <v>1329338267</v>
      </c>
      <c r="K102" s="37">
        <f>IF(($E102     =0),0,($J102     /$E102     ))</f>
        <v>0.14334656174132104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4859493291</v>
      </c>
      <c r="O102" s="37">
        <f>IF(($E102     =0),0,($N102     /$E102     ))</f>
        <v>0.52401384385172955</v>
      </c>
      <c r="P102" s="32">
        <f>SUM(P88:P90,P92:P95,P97:P100)</f>
        <v>1771621684</v>
      </c>
      <c r="Q102" s="32">
        <f>SUM(Q88:Q90,Q92:Q95,Q97:Q100)</f>
        <v>9895799764</v>
      </c>
      <c r="R102" s="32">
        <f>SUM(R88:R90,R92:R95,R97:R100)</f>
        <v>9895457476</v>
      </c>
      <c r="S102" s="32">
        <f>SUM(S88:S90,S92:S95,S97:S100)</f>
        <v>5667554116</v>
      </c>
      <c r="T102" s="37">
        <f>IF(($R102     =0),0,($S102     /$R102     ))</f>
        <v>0.57274301160364061</v>
      </c>
      <c r="U102" s="37">
        <f>IF(($P102     =0),0,(($J102     /$P102     )-1))</f>
        <v>-0.24964890698413922</v>
      </c>
    </row>
    <row r="103" spans="1:21" ht="14.4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x14ac:dyDescent="0.2">
      <c r="A105" s="17" t="s">
        <v>23</v>
      </c>
      <c r="B105" s="11" t="s">
        <v>191</v>
      </c>
      <c r="C105" s="10" t="s">
        <v>192</v>
      </c>
      <c r="D105" s="31">
        <v>3368229520</v>
      </c>
      <c r="E105" s="31">
        <v>3497864896</v>
      </c>
      <c r="F105" s="31">
        <v>662363464</v>
      </c>
      <c r="G105" s="36">
        <f t="shared" ref="G105:G136" si="24">IF(($D105     =0),0,($F105     /$D105     ))</f>
        <v>0.19665033515887007</v>
      </c>
      <c r="H105" s="31">
        <v>812023700</v>
      </c>
      <c r="I105" s="36">
        <f t="shared" ref="I105:I136" si="25">IF(($D105     =0),0,($H105     /$D105     ))</f>
        <v>0.2410832442321211</v>
      </c>
      <c r="J105" s="31">
        <v>693576887</v>
      </c>
      <c r="K105" s="36">
        <f t="shared" ref="K105:K136" si="26">IF(($E105     =0),0,($J105     /$E105     ))</f>
        <v>0.19828578507796088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2167964051</v>
      </c>
      <c r="O105" s="36">
        <f t="shared" ref="O105:O136" si="29">IF(($E105     =0),0,($N105     /$E105     ))</f>
        <v>0.61979639450316837</v>
      </c>
      <c r="P105" s="31">
        <v>677511501</v>
      </c>
      <c r="Q105" s="31">
        <v>3060027730</v>
      </c>
      <c r="R105" s="31">
        <v>3162862706</v>
      </c>
      <c r="S105" s="31">
        <v>2051100048</v>
      </c>
      <c r="T105" s="36">
        <f t="shared" ref="T105:T136" si="30">IF(($R105     =0),0,($S105     /$R105     ))</f>
        <v>0.64849480949932825</v>
      </c>
      <c r="U105" s="36">
        <f t="shared" ref="U105:U136" si="31">IF(($P105     =0),0,(($J105     /$P105     )-1))</f>
        <v>2.3712344331111135E-2</v>
      </c>
    </row>
    <row r="106" spans="1:21" ht="16.5" x14ac:dyDescent="0.3">
      <c r="A106" s="18" t="s">
        <v>0</v>
      </c>
      <c r="B106" s="13" t="s">
        <v>28</v>
      </c>
      <c r="C106" s="12" t="s">
        <v>0</v>
      </c>
      <c r="D106" s="32">
        <f>D105</f>
        <v>3368229520</v>
      </c>
      <c r="E106" s="32">
        <f>E105</f>
        <v>3497864896</v>
      </c>
      <c r="F106" s="32">
        <f>F105</f>
        <v>662363464</v>
      </c>
      <c r="G106" s="37">
        <f t="shared" si="24"/>
        <v>0.19665033515887007</v>
      </c>
      <c r="H106" s="32">
        <f>H105</f>
        <v>812023700</v>
      </c>
      <c r="I106" s="37">
        <f t="shared" si="25"/>
        <v>0.2410832442321211</v>
      </c>
      <c r="J106" s="32">
        <f>J105</f>
        <v>693576887</v>
      </c>
      <c r="K106" s="37">
        <f t="shared" si="26"/>
        <v>0.19828578507796088</v>
      </c>
      <c r="L106" s="32">
        <f>L105</f>
        <v>0</v>
      </c>
      <c r="M106" s="37">
        <f t="shared" si="27"/>
        <v>0</v>
      </c>
      <c r="N106" s="32">
        <f t="shared" si="28"/>
        <v>2167964051</v>
      </c>
      <c r="O106" s="37">
        <f t="shared" si="29"/>
        <v>0.61979639450316837</v>
      </c>
      <c r="P106" s="32">
        <f>P105</f>
        <v>677511501</v>
      </c>
      <c r="Q106" s="32">
        <f>Q105</f>
        <v>3060027730</v>
      </c>
      <c r="R106" s="32">
        <f>R105</f>
        <v>3162862706</v>
      </c>
      <c r="S106" s="32">
        <f>S105</f>
        <v>2051100048</v>
      </c>
      <c r="T106" s="37">
        <f t="shared" si="30"/>
        <v>0.64849480949932825</v>
      </c>
      <c r="U106" s="37">
        <f t="shared" si="31"/>
        <v>2.3712344331111135E-2</v>
      </c>
    </row>
    <row r="107" spans="1:21" x14ac:dyDescent="0.2">
      <c r="A107" s="17" t="s">
        <v>29</v>
      </c>
      <c r="B107" s="11" t="s">
        <v>193</v>
      </c>
      <c r="C107" s="10" t="s">
        <v>194</v>
      </c>
      <c r="D107" s="31">
        <v>104591305</v>
      </c>
      <c r="E107" s="31">
        <v>112040560</v>
      </c>
      <c r="F107" s="31">
        <v>21462036</v>
      </c>
      <c r="G107" s="36">
        <f t="shared" si="24"/>
        <v>0.20519904594363747</v>
      </c>
      <c r="H107" s="31">
        <v>24192674</v>
      </c>
      <c r="I107" s="36">
        <f t="shared" si="25"/>
        <v>0.23130674198969026</v>
      </c>
      <c r="J107" s="31">
        <v>27239419</v>
      </c>
      <c r="K107" s="36">
        <f t="shared" si="26"/>
        <v>0.24312105366128123</v>
      </c>
      <c r="L107" s="31">
        <v>0</v>
      </c>
      <c r="M107" s="36">
        <f t="shared" si="27"/>
        <v>0</v>
      </c>
      <c r="N107" s="31">
        <f t="shared" si="28"/>
        <v>72894129</v>
      </c>
      <c r="O107" s="36">
        <f t="shared" si="29"/>
        <v>0.65060482560958277</v>
      </c>
      <c r="P107" s="31">
        <v>47069215</v>
      </c>
      <c r="Q107" s="31">
        <v>70164884</v>
      </c>
      <c r="R107" s="31">
        <v>112480217</v>
      </c>
      <c r="S107" s="31">
        <v>82309356</v>
      </c>
      <c r="T107" s="36">
        <f t="shared" si="30"/>
        <v>0.73176740048430022</v>
      </c>
      <c r="U107" s="36">
        <f t="shared" si="31"/>
        <v>-0.42129013623872846</v>
      </c>
    </row>
    <row r="108" spans="1:21" x14ac:dyDescent="0.2">
      <c r="A108" s="17" t="s">
        <v>29</v>
      </c>
      <c r="B108" s="11" t="s">
        <v>195</v>
      </c>
      <c r="C108" s="10" t="s">
        <v>196</v>
      </c>
      <c r="D108" s="31">
        <v>21025311</v>
      </c>
      <c r="E108" s="31">
        <v>20525311</v>
      </c>
      <c r="F108" s="31">
        <v>2373416</v>
      </c>
      <c r="G108" s="36">
        <f t="shared" si="24"/>
        <v>0.11288375234972743</v>
      </c>
      <c r="H108" s="31">
        <v>5532017</v>
      </c>
      <c r="I108" s="36">
        <f t="shared" si="25"/>
        <v>0.2631122555095618</v>
      </c>
      <c r="J108" s="31">
        <v>4367550</v>
      </c>
      <c r="K108" s="36">
        <f t="shared" si="26"/>
        <v>0.21278849319262447</v>
      </c>
      <c r="L108" s="31">
        <v>0</v>
      </c>
      <c r="M108" s="36">
        <f t="shared" si="27"/>
        <v>0</v>
      </c>
      <c r="N108" s="31">
        <f t="shared" si="28"/>
        <v>12272983</v>
      </c>
      <c r="O108" s="36">
        <f t="shared" si="29"/>
        <v>0.59794382652715961</v>
      </c>
      <c r="P108" s="31">
        <v>4198136</v>
      </c>
      <c r="Q108" s="31">
        <v>18925595</v>
      </c>
      <c r="R108" s="31">
        <v>42980011</v>
      </c>
      <c r="S108" s="31">
        <v>40447669</v>
      </c>
      <c r="T108" s="36">
        <f t="shared" si="30"/>
        <v>0.94108093643810375</v>
      </c>
      <c r="U108" s="36">
        <f t="shared" si="31"/>
        <v>4.0354576412007681E-2</v>
      </c>
    </row>
    <row r="109" spans="1:21" x14ac:dyDescent="0.2">
      <c r="A109" s="17" t="s">
        <v>29</v>
      </c>
      <c r="B109" s="11" t="s">
        <v>197</v>
      </c>
      <c r="C109" s="10" t="s">
        <v>198</v>
      </c>
      <c r="D109" s="31">
        <v>23772284</v>
      </c>
      <c r="E109" s="31">
        <v>27162284</v>
      </c>
      <c r="F109" s="31">
        <v>4930175</v>
      </c>
      <c r="G109" s="36">
        <f t="shared" si="24"/>
        <v>0.20739172559102861</v>
      </c>
      <c r="H109" s="31">
        <v>5625420</v>
      </c>
      <c r="I109" s="36">
        <f t="shared" si="25"/>
        <v>0.23663775849220042</v>
      </c>
      <c r="J109" s="31">
        <v>5275598</v>
      </c>
      <c r="K109" s="36">
        <f t="shared" si="26"/>
        <v>0.1942251248090919</v>
      </c>
      <c r="L109" s="31">
        <v>0</v>
      </c>
      <c r="M109" s="36">
        <f t="shared" si="27"/>
        <v>0</v>
      </c>
      <c r="N109" s="31">
        <f t="shared" si="28"/>
        <v>15831193</v>
      </c>
      <c r="O109" s="36">
        <f t="shared" si="29"/>
        <v>0.58283732693465684</v>
      </c>
      <c r="P109" s="31">
        <v>4035338</v>
      </c>
      <c r="Q109" s="31">
        <v>21495672</v>
      </c>
      <c r="R109" s="31">
        <v>20410752</v>
      </c>
      <c r="S109" s="31">
        <v>16082906</v>
      </c>
      <c r="T109" s="36">
        <f t="shared" si="30"/>
        <v>0.78796244254008863</v>
      </c>
      <c r="U109" s="36">
        <f t="shared" si="31"/>
        <v>0.30734971890830454</v>
      </c>
    </row>
    <row r="110" spans="1:21" x14ac:dyDescent="0.2">
      <c r="A110" s="17" t="s">
        <v>29</v>
      </c>
      <c r="B110" s="11" t="s">
        <v>199</v>
      </c>
      <c r="C110" s="10" t="s">
        <v>200</v>
      </c>
      <c r="D110" s="31">
        <v>285538862</v>
      </c>
      <c r="E110" s="31">
        <v>284782172</v>
      </c>
      <c r="F110" s="31">
        <v>54416036</v>
      </c>
      <c r="G110" s="36">
        <f t="shared" si="24"/>
        <v>0.190573134664941</v>
      </c>
      <c r="H110" s="31">
        <v>65460837</v>
      </c>
      <c r="I110" s="36">
        <f t="shared" si="25"/>
        <v>0.22925368736673049</v>
      </c>
      <c r="J110" s="31">
        <v>59969839</v>
      </c>
      <c r="K110" s="36">
        <f t="shared" si="26"/>
        <v>0.21058143695877143</v>
      </c>
      <c r="L110" s="31">
        <v>0</v>
      </c>
      <c r="M110" s="36">
        <f t="shared" si="27"/>
        <v>0</v>
      </c>
      <c r="N110" s="31">
        <f t="shared" si="28"/>
        <v>179846712</v>
      </c>
      <c r="O110" s="36">
        <f t="shared" si="29"/>
        <v>0.63152377389691372</v>
      </c>
      <c r="P110" s="31">
        <v>35387882</v>
      </c>
      <c r="Q110" s="31">
        <v>132539536</v>
      </c>
      <c r="R110" s="31">
        <v>149648749</v>
      </c>
      <c r="S110" s="31">
        <v>102849101</v>
      </c>
      <c r="T110" s="36">
        <f t="shared" si="30"/>
        <v>0.68727003524767183</v>
      </c>
      <c r="U110" s="36">
        <f t="shared" si="31"/>
        <v>0.69464335277256772</v>
      </c>
    </row>
    <row r="111" spans="1:21" x14ac:dyDescent="0.2">
      <c r="A111" s="17" t="s">
        <v>44</v>
      </c>
      <c r="B111" s="11" t="s">
        <v>201</v>
      </c>
      <c r="C111" s="10" t="s">
        <v>202</v>
      </c>
      <c r="D111" s="31">
        <v>0</v>
      </c>
      <c r="E111" s="31">
        <v>0</v>
      </c>
      <c r="F111" s="31">
        <v>0</v>
      </c>
      <c r="G111" s="36">
        <f t="shared" si="24"/>
        <v>0</v>
      </c>
      <c r="H111" s="31">
        <v>0</v>
      </c>
      <c r="I111" s="36">
        <f t="shared" si="25"/>
        <v>0</v>
      </c>
      <c r="J111" s="31">
        <v>0</v>
      </c>
      <c r="K111" s="36">
        <f t="shared" si="26"/>
        <v>0</v>
      </c>
      <c r="L111" s="31">
        <v>0</v>
      </c>
      <c r="M111" s="36">
        <f t="shared" si="27"/>
        <v>0</v>
      </c>
      <c r="N111" s="31">
        <f t="shared" si="28"/>
        <v>0</v>
      </c>
      <c r="O111" s="36">
        <f t="shared" si="29"/>
        <v>0</v>
      </c>
      <c r="P111" s="31">
        <v>0</v>
      </c>
      <c r="Q111" s="31">
        <v>0</v>
      </c>
      <c r="R111" s="31">
        <v>0</v>
      </c>
      <c r="S111" s="31">
        <v>0</v>
      </c>
      <c r="T111" s="36">
        <f t="shared" si="30"/>
        <v>0</v>
      </c>
      <c r="U111" s="36">
        <f t="shared" si="31"/>
        <v>0</v>
      </c>
    </row>
    <row r="112" spans="1:21" ht="16.5" x14ac:dyDescent="0.3">
      <c r="A112" s="18" t="s">
        <v>0</v>
      </c>
      <c r="B112" s="13" t="s">
        <v>203</v>
      </c>
      <c r="C112" s="12" t="s">
        <v>0</v>
      </c>
      <c r="D112" s="32">
        <f>SUM(D107:D111)</f>
        <v>434927762</v>
      </c>
      <c r="E112" s="32">
        <f>SUM(E107:E111)</f>
        <v>444510327</v>
      </c>
      <c r="F112" s="32">
        <f>SUM(F107:F111)</f>
        <v>83181663</v>
      </c>
      <c r="G112" s="37">
        <f t="shared" si="24"/>
        <v>0.19125397426343183</v>
      </c>
      <c r="H112" s="32">
        <f>SUM(H107:H111)</f>
        <v>100810948</v>
      </c>
      <c r="I112" s="37">
        <f t="shared" si="25"/>
        <v>0.231787797441176</v>
      </c>
      <c r="J112" s="32">
        <f>SUM(J107:J111)</f>
        <v>96852406</v>
      </c>
      <c r="K112" s="37">
        <f t="shared" si="26"/>
        <v>0.217885615062437</v>
      </c>
      <c r="L112" s="32">
        <f>SUM(L107:L111)</f>
        <v>0</v>
      </c>
      <c r="M112" s="37">
        <f t="shared" si="27"/>
        <v>0</v>
      </c>
      <c r="N112" s="32">
        <f t="shared" si="28"/>
        <v>280845017</v>
      </c>
      <c r="O112" s="37">
        <f t="shared" si="29"/>
        <v>0.63180763177184862</v>
      </c>
      <c r="P112" s="32">
        <f>SUM(P107:P111)</f>
        <v>90690571</v>
      </c>
      <c r="Q112" s="32">
        <f>SUM(Q107:Q111)</f>
        <v>243125687</v>
      </c>
      <c r="R112" s="32">
        <f>SUM(R107:R111)</f>
        <v>325519729</v>
      </c>
      <c r="S112" s="32">
        <f>SUM(S107:S111)</f>
        <v>241689032</v>
      </c>
      <c r="T112" s="37">
        <f t="shared" si="30"/>
        <v>0.74247122514654096</v>
      </c>
      <c r="U112" s="37">
        <f t="shared" si="31"/>
        <v>6.7943502086892815E-2</v>
      </c>
    </row>
    <row r="113" spans="1:21" x14ac:dyDescent="0.2">
      <c r="A113" s="17" t="s">
        <v>29</v>
      </c>
      <c r="B113" s="11" t="s">
        <v>204</v>
      </c>
      <c r="C113" s="10" t="s">
        <v>205</v>
      </c>
      <c r="D113" s="31">
        <v>13222492</v>
      </c>
      <c r="E113" s="31">
        <v>21211092</v>
      </c>
      <c r="F113" s="31">
        <v>4219768</v>
      </c>
      <c r="G113" s="36">
        <f t="shared" si="24"/>
        <v>0.31913560620796744</v>
      </c>
      <c r="H113" s="31">
        <v>6567910</v>
      </c>
      <c r="I113" s="36">
        <f t="shared" si="25"/>
        <v>0.49672255426586759</v>
      </c>
      <c r="J113" s="31">
        <v>4179329</v>
      </c>
      <c r="K113" s="36">
        <f t="shared" si="26"/>
        <v>0.19703507014160326</v>
      </c>
      <c r="L113" s="31">
        <v>0</v>
      </c>
      <c r="M113" s="36">
        <f t="shared" si="27"/>
        <v>0</v>
      </c>
      <c r="N113" s="31">
        <f t="shared" si="28"/>
        <v>14967007</v>
      </c>
      <c r="O113" s="36">
        <f t="shared" si="29"/>
        <v>0.70562170962249371</v>
      </c>
      <c r="P113" s="31">
        <v>2204165</v>
      </c>
      <c r="Q113" s="31">
        <v>10950000</v>
      </c>
      <c r="R113" s="31">
        <v>12121000</v>
      </c>
      <c r="S113" s="31">
        <v>7058886</v>
      </c>
      <c r="T113" s="36">
        <f t="shared" si="30"/>
        <v>0.58236828644501282</v>
      </c>
      <c r="U113" s="36">
        <f t="shared" si="31"/>
        <v>0.89610532786792274</v>
      </c>
    </row>
    <row r="114" spans="1:21" x14ac:dyDescent="0.2">
      <c r="A114" s="17" t="s">
        <v>29</v>
      </c>
      <c r="B114" s="11" t="s">
        <v>206</v>
      </c>
      <c r="C114" s="10" t="s">
        <v>207</v>
      </c>
      <c r="D114" s="31">
        <v>15742765</v>
      </c>
      <c r="E114" s="31">
        <v>19028698</v>
      </c>
      <c r="F114" s="31">
        <v>2361676</v>
      </c>
      <c r="G114" s="36">
        <f t="shared" si="24"/>
        <v>0.15001659492471622</v>
      </c>
      <c r="H114" s="31">
        <v>8471490</v>
      </c>
      <c r="I114" s="36">
        <f t="shared" si="25"/>
        <v>0.53811957429333412</v>
      </c>
      <c r="J114" s="31">
        <v>3122788</v>
      </c>
      <c r="K114" s="36">
        <f t="shared" si="26"/>
        <v>0.16410938888199286</v>
      </c>
      <c r="L114" s="31">
        <v>0</v>
      </c>
      <c r="M114" s="36">
        <f t="shared" si="27"/>
        <v>0</v>
      </c>
      <c r="N114" s="31">
        <f t="shared" si="28"/>
        <v>13955954</v>
      </c>
      <c r="O114" s="36">
        <f t="shared" si="29"/>
        <v>0.7334161275774097</v>
      </c>
      <c r="P114" s="31">
        <v>3286276</v>
      </c>
      <c r="Q114" s="31">
        <v>27144532</v>
      </c>
      <c r="R114" s="31">
        <v>20852165</v>
      </c>
      <c r="S114" s="31">
        <v>11550563</v>
      </c>
      <c r="T114" s="36">
        <f t="shared" si="30"/>
        <v>0.55392631892180022</v>
      </c>
      <c r="U114" s="36">
        <f t="shared" si="31"/>
        <v>-4.9748712524450123E-2</v>
      </c>
    </row>
    <row r="115" spans="1:21" x14ac:dyDescent="0.2">
      <c r="A115" s="17" t="s">
        <v>29</v>
      </c>
      <c r="B115" s="11" t="s">
        <v>208</v>
      </c>
      <c r="C115" s="10" t="s">
        <v>209</v>
      </c>
      <c r="D115" s="31">
        <v>32944368</v>
      </c>
      <c r="E115" s="31">
        <v>16838706</v>
      </c>
      <c r="F115" s="31">
        <v>4857948</v>
      </c>
      <c r="G115" s="36">
        <f t="shared" si="24"/>
        <v>0.14745913474497371</v>
      </c>
      <c r="H115" s="31">
        <v>3572756</v>
      </c>
      <c r="I115" s="36">
        <f t="shared" si="25"/>
        <v>0.10844815720854016</v>
      </c>
      <c r="J115" s="31">
        <v>322519</v>
      </c>
      <c r="K115" s="36">
        <f t="shared" si="26"/>
        <v>1.9153431385998426E-2</v>
      </c>
      <c r="L115" s="31">
        <v>0</v>
      </c>
      <c r="M115" s="36">
        <f t="shared" si="27"/>
        <v>0</v>
      </c>
      <c r="N115" s="31">
        <f t="shared" si="28"/>
        <v>8753223</v>
      </c>
      <c r="O115" s="36">
        <f t="shared" si="29"/>
        <v>0.51982753306578311</v>
      </c>
      <c r="P115" s="31">
        <v>3961189</v>
      </c>
      <c r="Q115" s="31">
        <v>29885228</v>
      </c>
      <c r="R115" s="31">
        <v>33733230</v>
      </c>
      <c r="S115" s="31">
        <v>11256460</v>
      </c>
      <c r="T115" s="36">
        <f t="shared" si="30"/>
        <v>0.33369054786630276</v>
      </c>
      <c r="U115" s="36">
        <f t="shared" si="31"/>
        <v>-0.91858025456498038</v>
      </c>
    </row>
    <row r="116" spans="1:21" x14ac:dyDescent="0.2">
      <c r="A116" s="17" t="s">
        <v>29</v>
      </c>
      <c r="B116" s="11" t="s">
        <v>210</v>
      </c>
      <c r="C116" s="10" t="s">
        <v>211</v>
      </c>
      <c r="D116" s="31">
        <v>150000</v>
      </c>
      <c r="E116" s="31">
        <v>0</v>
      </c>
      <c r="F116" s="31">
        <v>0</v>
      </c>
      <c r="G116" s="36">
        <f t="shared" si="24"/>
        <v>0</v>
      </c>
      <c r="H116" s="31">
        <v>355</v>
      </c>
      <c r="I116" s="36">
        <f t="shared" si="25"/>
        <v>2.3666666666666667E-3</v>
      </c>
      <c r="J116" s="31">
        <v>19980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20335</v>
      </c>
      <c r="O116" s="36">
        <f t="shared" si="29"/>
        <v>0</v>
      </c>
      <c r="P116" s="31">
        <v>0</v>
      </c>
      <c r="Q116" s="31">
        <v>500000</v>
      </c>
      <c r="R116" s="31">
        <v>500000</v>
      </c>
      <c r="S116" s="31">
        <v>0</v>
      </c>
      <c r="T116" s="36">
        <f t="shared" si="30"/>
        <v>0</v>
      </c>
      <c r="U116" s="36">
        <f t="shared" si="31"/>
        <v>0</v>
      </c>
    </row>
    <row r="117" spans="1:21" x14ac:dyDescent="0.2">
      <c r="A117" s="17" t="s">
        <v>29</v>
      </c>
      <c r="B117" s="11" t="s">
        <v>212</v>
      </c>
      <c r="C117" s="10" t="s">
        <v>213</v>
      </c>
      <c r="D117" s="31">
        <v>439197051</v>
      </c>
      <c r="E117" s="31">
        <v>370198858</v>
      </c>
      <c r="F117" s="31">
        <v>59301026</v>
      </c>
      <c r="G117" s="36">
        <f t="shared" si="24"/>
        <v>0.13502145760081619</v>
      </c>
      <c r="H117" s="31">
        <v>95531531</v>
      </c>
      <c r="I117" s="36">
        <f t="shared" si="25"/>
        <v>0.21751405384550271</v>
      </c>
      <c r="J117" s="31">
        <v>76652987</v>
      </c>
      <c r="K117" s="36">
        <f t="shared" si="26"/>
        <v>0.20705895046278075</v>
      </c>
      <c r="L117" s="31">
        <v>0</v>
      </c>
      <c r="M117" s="36">
        <f t="shared" si="27"/>
        <v>0</v>
      </c>
      <c r="N117" s="31">
        <f t="shared" si="28"/>
        <v>231485544</v>
      </c>
      <c r="O117" s="36">
        <f t="shared" si="29"/>
        <v>0.62530053509781491</v>
      </c>
      <c r="P117" s="31">
        <v>51913559</v>
      </c>
      <c r="Q117" s="31">
        <v>179527990</v>
      </c>
      <c r="R117" s="31">
        <v>281992336</v>
      </c>
      <c r="S117" s="31">
        <v>135249459</v>
      </c>
      <c r="T117" s="36">
        <f t="shared" si="30"/>
        <v>0.47962104544571738</v>
      </c>
      <c r="U117" s="36">
        <f t="shared" si="31"/>
        <v>0.47655041335154857</v>
      </c>
    </row>
    <row r="118" spans="1:21" x14ac:dyDescent="0.2">
      <c r="A118" s="17" t="s">
        <v>29</v>
      </c>
      <c r="B118" s="11" t="s">
        <v>214</v>
      </c>
      <c r="C118" s="10" t="s">
        <v>215</v>
      </c>
      <c r="D118" s="31">
        <v>16719726</v>
      </c>
      <c r="E118" s="31">
        <v>80348396</v>
      </c>
      <c r="F118" s="31">
        <v>3094572</v>
      </c>
      <c r="G118" s="36">
        <f t="shared" si="24"/>
        <v>0.18508509050925834</v>
      </c>
      <c r="H118" s="31">
        <v>10982739</v>
      </c>
      <c r="I118" s="36">
        <f t="shared" si="25"/>
        <v>0.65687314493072435</v>
      </c>
      <c r="J118" s="31">
        <v>5644114</v>
      </c>
      <c r="K118" s="36">
        <f t="shared" si="26"/>
        <v>7.0245509319190394E-2</v>
      </c>
      <c r="L118" s="31">
        <v>0</v>
      </c>
      <c r="M118" s="36">
        <f t="shared" si="27"/>
        <v>0</v>
      </c>
      <c r="N118" s="31">
        <f t="shared" si="28"/>
        <v>19721425</v>
      </c>
      <c r="O118" s="36">
        <f t="shared" si="29"/>
        <v>0.24544889483543642</v>
      </c>
      <c r="P118" s="31">
        <v>2542964</v>
      </c>
      <c r="Q118" s="31">
        <v>9424233</v>
      </c>
      <c r="R118" s="31">
        <v>9500233</v>
      </c>
      <c r="S118" s="31">
        <v>8045079</v>
      </c>
      <c r="T118" s="36">
        <f t="shared" si="30"/>
        <v>0.8468296514411805</v>
      </c>
      <c r="U118" s="36">
        <f t="shared" si="31"/>
        <v>1.2195021242927546</v>
      </c>
    </row>
    <row r="119" spans="1:21" x14ac:dyDescent="0.2">
      <c r="A119" s="17" t="s">
        <v>29</v>
      </c>
      <c r="B119" s="11" t="s">
        <v>216</v>
      </c>
      <c r="C119" s="10" t="s">
        <v>217</v>
      </c>
      <c r="D119" s="31">
        <v>45522060</v>
      </c>
      <c r="E119" s="31">
        <v>57334010</v>
      </c>
      <c r="F119" s="31">
        <v>11455876</v>
      </c>
      <c r="G119" s="36">
        <f t="shared" si="24"/>
        <v>0.25165548307787478</v>
      </c>
      <c r="H119" s="31">
        <v>12739815</v>
      </c>
      <c r="I119" s="36">
        <f t="shared" si="25"/>
        <v>0.27986024797647557</v>
      </c>
      <c r="J119" s="31">
        <v>12456435</v>
      </c>
      <c r="K119" s="36">
        <f t="shared" si="26"/>
        <v>0.21726083697965659</v>
      </c>
      <c r="L119" s="31">
        <v>0</v>
      </c>
      <c r="M119" s="36">
        <f t="shared" si="27"/>
        <v>0</v>
      </c>
      <c r="N119" s="31">
        <f t="shared" si="28"/>
        <v>36652126</v>
      </c>
      <c r="O119" s="36">
        <f t="shared" si="29"/>
        <v>0.63927372252525161</v>
      </c>
      <c r="P119" s="31">
        <v>10059519</v>
      </c>
      <c r="Q119" s="31">
        <v>42679272</v>
      </c>
      <c r="R119" s="31">
        <v>44234448</v>
      </c>
      <c r="S119" s="31">
        <v>30370570</v>
      </c>
      <c r="T119" s="36">
        <f t="shared" si="30"/>
        <v>0.68658186940639565</v>
      </c>
      <c r="U119" s="36">
        <f t="shared" si="31"/>
        <v>0.23827342042894895</v>
      </c>
    </row>
    <row r="120" spans="1:21" x14ac:dyDescent="0.2">
      <c r="A120" s="17" t="s">
        <v>44</v>
      </c>
      <c r="B120" s="11" t="s">
        <v>218</v>
      </c>
      <c r="C120" s="10" t="s">
        <v>219</v>
      </c>
      <c r="D120" s="31">
        <v>2363478</v>
      </c>
      <c r="E120" s="31">
        <v>2363478</v>
      </c>
      <c r="F120" s="31">
        <v>640421</v>
      </c>
      <c r="G120" s="36">
        <f t="shared" si="24"/>
        <v>0.27096550084240262</v>
      </c>
      <c r="H120" s="31">
        <v>440964</v>
      </c>
      <c r="I120" s="36">
        <f t="shared" si="25"/>
        <v>0.18657419277860848</v>
      </c>
      <c r="J120" s="31">
        <v>276411</v>
      </c>
      <c r="K120" s="36">
        <f t="shared" si="26"/>
        <v>0.11695095109833897</v>
      </c>
      <c r="L120" s="31">
        <v>0</v>
      </c>
      <c r="M120" s="36">
        <f t="shared" si="27"/>
        <v>0</v>
      </c>
      <c r="N120" s="31">
        <f t="shared" si="28"/>
        <v>1357796</v>
      </c>
      <c r="O120" s="36">
        <f t="shared" si="29"/>
        <v>0.57449064471935007</v>
      </c>
      <c r="P120" s="31">
        <v>695758</v>
      </c>
      <c r="Q120" s="31">
        <v>0</v>
      </c>
      <c r="R120" s="31">
        <v>2353913</v>
      </c>
      <c r="S120" s="31">
        <v>1597125</v>
      </c>
      <c r="T120" s="36">
        <f t="shared" si="30"/>
        <v>0.67849788840963965</v>
      </c>
      <c r="U120" s="36">
        <f t="shared" si="31"/>
        <v>-0.60271962377723287</v>
      </c>
    </row>
    <row r="121" spans="1:21" ht="16.5" x14ac:dyDescent="0.3">
      <c r="A121" s="18" t="s">
        <v>0</v>
      </c>
      <c r="B121" s="13" t="s">
        <v>220</v>
      </c>
      <c r="C121" s="12" t="s">
        <v>0</v>
      </c>
      <c r="D121" s="32">
        <f>SUM(D113:D120)</f>
        <v>565861940</v>
      </c>
      <c r="E121" s="32">
        <f>SUM(E113:E120)</f>
        <v>567323238</v>
      </c>
      <c r="F121" s="32">
        <f>SUM(F113:F120)</f>
        <v>85931287</v>
      </c>
      <c r="G121" s="37">
        <f t="shared" si="24"/>
        <v>0.15185910365344593</v>
      </c>
      <c r="H121" s="32">
        <f>SUM(H113:H120)</f>
        <v>138307560</v>
      </c>
      <c r="I121" s="37">
        <f t="shared" si="25"/>
        <v>0.2444192659432087</v>
      </c>
      <c r="J121" s="32">
        <f>SUM(J113:J120)</f>
        <v>102674563</v>
      </c>
      <c r="K121" s="37">
        <f t="shared" si="26"/>
        <v>0.1809807110351436</v>
      </c>
      <c r="L121" s="32">
        <f>SUM(L113:L120)</f>
        <v>0</v>
      </c>
      <c r="M121" s="37">
        <f t="shared" si="27"/>
        <v>0</v>
      </c>
      <c r="N121" s="32">
        <f t="shared" si="28"/>
        <v>326913410</v>
      </c>
      <c r="O121" s="37">
        <f t="shared" si="29"/>
        <v>0.57623835602517659</v>
      </c>
      <c r="P121" s="32">
        <f>SUM(P113:P120)</f>
        <v>74663430</v>
      </c>
      <c r="Q121" s="32">
        <f>SUM(Q113:Q120)</f>
        <v>300111255</v>
      </c>
      <c r="R121" s="32">
        <f>SUM(R113:R120)</f>
        <v>405287325</v>
      </c>
      <c r="S121" s="32">
        <f>SUM(S113:S120)</f>
        <v>205128142</v>
      </c>
      <c r="T121" s="37">
        <f t="shared" si="30"/>
        <v>0.50613016827012791</v>
      </c>
      <c r="U121" s="37">
        <f t="shared" si="31"/>
        <v>0.37516536542722445</v>
      </c>
    </row>
    <row r="122" spans="1:21" x14ac:dyDescent="0.2">
      <c r="A122" s="17" t="s">
        <v>29</v>
      </c>
      <c r="B122" s="11" t="s">
        <v>221</v>
      </c>
      <c r="C122" s="10" t="s">
        <v>222</v>
      </c>
      <c r="D122" s="31">
        <v>0</v>
      </c>
      <c r="E122" s="31">
        <v>0</v>
      </c>
      <c r="F122" s="31">
        <v>0</v>
      </c>
      <c r="G122" s="36">
        <f t="shared" si="24"/>
        <v>0</v>
      </c>
      <c r="H122" s="31">
        <v>0</v>
      </c>
      <c r="I122" s="36">
        <f t="shared" si="25"/>
        <v>0</v>
      </c>
      <c r="J122" s="31">
        <v>0</v>
      </c>
      <c r="K122" s="36">
        <f t="shared" si="26"/>
        <v>0</v>
      </c>
      <c r="L122" s="31">
        <v>0</v>
      </c>
      <c r="M122" s="36">
        <f t="shared" si="27"/>
        <v>0</v>
      </c>
      <c r="N122" s="31">
        <f t="shared" si="28"/>
        <v>0</v>
      </c>
      <c r="O122" s="36">
        <f t="shared" si="29"/>
        <v>0</v>
      </c>
      <c r="P122" s="31">
        <v>0</v>
      </c>
      <c r="Q122" s="31">
        <v>0</v>
      </c>
      <c r="R122" s="31">
        <v>0</v>
      </c>
      <c r="S122" s="31">
        <v>0</v>
      </c>
      <c r="T122" s="36">
        <f t="shared" si="30"/>
        <v>0</v>
      </c>
      <c r="U122" s="36">
        <f t="shared" si="31"/>
        <v>0</v>
      </c>
    </row>
    <row r="123" spans="1:21" x14ac:dyDescent="0.2">
      <c r="A123" s="17" t="s">
        <v>29</v>
      </c>
      <c r="B123" s="11" t="s">
        <v>223</v>
      </c>
      <c r="C123" s="10" t="s">
        <v>224</v>
      </c>
      <c r="D123" s="31">
        <v>155393842</v>
      </c>
      <c r="E123" s="31">
        <v>149279690</v>
      </c>
      <c r="F123" s="31">
        <v>10965836</v>
      </c>
      <c r="G123" s="36">
        <f t="shared" si="24"/>
        <v>7.0568021607960496E-2</v>
      </c>
      <c r="H123" s="31">
        <v>11804085</v>
      </c>
      <c r="I123" s="36">
        <f t="shared" si="25"/>
        <v>7.5962373077821194E-2</v>
      </c>
      <c r="J123" s="31">
        <v>13066681</v>
      </c>
      <c r="K123" s="36">
        <f t="shared" si="26"/>
        <v>8.7531538952150822E-2</v>
      </c>
      <c r="L123" s="31">
        <v>0</v>
      </c>
      <c r="M123" s="36">
        <f t="shared" si="27"/>
        <v>0</v>
      </c>
      <c r="N123" s="31">
        <f t="shared" si="28"/>
        <v>35836602</v>
      </c>
      <c r="O123" s="36">
        <f t="shared" si="29"/>
        <v>0.24006348083922199</v>
      </c>
      <c r="P123" s="31">
        <v>6995619</v>
      </c>
      <c r="Q123" s="31">
        <v>34229273</v>
      </c>
      <c r="R123" s="31">
        <v>35897785</v>
      </c>
      <c r="S123" s="31">
        <v>17252022</v>
      </c>
      <c r="T123" s="36">
        <f t="shared" si="30"/>
        <v>0.48058736771642041</v>
      </c>
      <c r="U123" s="36">
        <f t="shared" si="31"/>
        <v>0.86783771386063191</v>
      </c>
    </row>
    <row r="124" spans="1:21" x14ac:dyDescent="0.2">
      <c r="A124" s="17" t="s">
        <v>29</v>
      </c>
      <c r="B124" s="11" t="s">
        <v>225</v>
      </c>
      <c r="C124" s="10" t="s">
        <v>226</v>
      </c>
      <c r="D124" s="31">
        <v>144606984</v>
      </c>
      <c r="E124" s="31">
        <v>87749062</v>
      </c>
      <c r="F124" s="31">
        <v>4501984</v>
      </c>
      <c r="G124" s="36">
        <f t="shared" si="24"/>
        <v>3.113254889542541E-2</v>
      </c>
      <c r="H124" s="31">
        <v>5453389</v>
      </c>
      <c r="I124" s="36">
        <f t="shared" si="25"/>
        <v>3.7711795441359872E-2</v>
      </c>
      <c r="J124" s="31">
        <v>55946506</v>
      </c>
      <c r="K124" s="36">
        <f t="shared" si="26"/>
        <v>0.63757383526219347</v>
      </c>
      <c r="L124" s="31">
        <v>0</v>
      </c>
      <c r="M124" s="36">
        <f t="shared" si="27"/>
        <v>0</v>
      </c>
      <c r="N124" s="31">
        <f t="shared" si="28"/>
        <v>65901879</v>
      </c>
      <c r="O124" s="36">
        <f t="shared" si="29"/>
        <v>0.75102659217029577</v>
      </c>
      <c r="P124" s="31">
        <v>1062888</v>
      </c>
      <c r="Q124" s="31">
        <v>4278096</v>
      </c>
      <c r="R124" s="31">
        <v>4229968</v>
      </c>
      <c r="S124" s="31">
        <v>3190859</v>
      </c>
      <c r="T124" s="36">
        <f t="shared" si="30"/>
        <v>0.7543458957609136</v>
      </c>
      <c r="U124" s="36">
        <f t="shared" si="31"/>
        <v>51.636313515629119</v>
      </c>
    </row>
    <row r="125" spans="1:21" x14ac:dyDescent="0.2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6.5" x14ac:dyDescent="0.3">
      <c r="A126" s="18" t="s">
        <v>0</v>
      </c>
      <c r="B126" s="13" t="s">
        <v>229</v>
      </c>
      <c r="C126" s="12" t="s">
        <v>0</v>
      </c>
      <c r="D126" s="32">
        <f>SUM(D122:D125)</f>
        <v>300000826</v>
      </c>
      <c r="E126" s="32">
        <f>SUM(E122:E125)</f>
        <v>237028752</v>
      </c>
      <c r="F126" s="32">
        <f>SUM(F122:F125)</f>
        <v>15467820</v>
      </c>
      <c r="G126" s="37">
        <f t="shared" si="24"/>
        <v>5.1559258040176199E-2</v>
      </c>
      <c r="H126" s="32">
        <f>SUM(H122:H125)</f>
        <v>17257474</v>
      </c>
      <c r="I126" s="37">
        <f t="shared" si="25"/>
        <v>5.752475494850804E-2</v>
      </c>
      <c r="J126" s="32">
        <f>SUM(J122:J125)</f>
        <v>69013187</v>
      </c>
      <c r="K126" s="37">
        <f t="shared" si="26"/>
        <v>0.29115955941075028</v>
      </c>
      <c r="L126" s="32">
        <f>SUM(L122:L125)</f>
        <v>0</v>
      </c>
      <c r="M126" s="37">
        <f t="shared" si="27"/>
        <v>0</v>
      </c>
      <c r="N126" s="32">
        <f t="shared" si="28"/>
        <v>101738481</v>
      </c>
      <c r="O126" s="37">
        <f t="shared" si="29"/>
        <v>0.4292242191782708</v>
      </c>
      <c r="P126" s="32">
        <f>SUM(P122:P125)</f>
        <v>8058507</v>
      </c>
      <c r="Q126" s="32">
        <f>SUM(Q122:Q125)</f>
        <v>38507369</v>
      </c>
      <c r="R126" s="32">
        <f>SUM(R122:R125)</f>
        <v>40127753</v>
      </c>
      <c r="S126" s="32">
        <f>SUM(S122:S125)</f>
        <v>20442881</v>
      </c>
      <c r="T126" s="37">
        <f t="shared" si="30"/>
        <v>0.50944494699217269</v>
      </c>
      <c r="U126" s="37">
        <f t="shared" si="31"/>
        <v>7.5640165107506885</v>
      </c>
    </row>
    <row r="127" spans="1:21" x14ac:dyDescent="0.2">
      <c r="A127" s="17" t="s">
        <v>29</v>
      </c>
      <c r="B127" s="11" t="s">
        <v>230</v>
      </c>
      <c r="C127" s="10" t="s">
        <v>231</v>
      </c>
      <c r="D127" s="31">
        <v>46048834</v>
      </c>
      <c r="E127" s="31">
        <v>40107167</v>
      </c>
      <c r="F127" s="31">
        <v>8223814</v>
      </c>
      <c r="G127" s="36">
        <f t="shared" si="24"/>
        <v>0.17858897361005927</v>
      </c>
      <c r="H127" s="31">
        <v>8701668</v>
      </c>
      <c r="I127" s="36">
        <f t="shared" si="25"/>
        <v>0.18896608761038336</v>
      </c>
      <c r="J127" s="31">
        <v>8448257</v>
      </c>
      <c r="K127" s="36">
        <f t="shared" si="26"/>
        <v>0.21064207801064583</v>
      </c>
      <c r="L127" s="31">
        <v>0</v>
      </c>
      <c r="M127" s="36">
        <f t="shared" si="27"/>
        <v>0</v>
      </c>
      <c r="N127" s="31">
        <f t="shared" si="28"/>
        <v>25373739</v>
      </c>
      <c r="O127" s="36">
        <f t="shared" si="29"/>
        <v>0.63264849895780473</v>
      </c>
      <c r="P127" s="31">
        <v>7082216</v>
      </c>
      <c r="Q127" s="31">
        <v>40435974</v>
      </c>
      <c r="R127" s="31">
        <v>41067351</v>
      </c>
      <c r="S127" s="31">
        <v>23660115</v>
      </c>
      <c r="T127" s="36">
        <f t="shared" si="30"/>
        <v>0.57612956336044174</v>
      </c>
      <c r="U127" s="36">
        <f t="shared" si="31"/>
        <v>0.19288327269317973</v>
      </c>
    </row>
    <row r="128" spans="1:21" x14ac:dyDescent="0.2">
      <c r="A128" s="17" t="s">
        <v>29</v>
      </c>
      <c r="B128" s="11" t="s">
        <v>232</v>
      </c>
      <c r="C128" s="10" t="s">
        <v>233</v>
      </c>
      <c r="D128" s="31">
        <v>16754977</v>
      </c>
      <c r="E128" s="31">
        <v>33473490</v>
      </c>
      <c r="F128" s="31">
        <v>967005</v>
      </c>
      <c r="G128" s="36">
        <f t="shared" si="24"/>
        <v>5.7714492833980016E-2</v>
      </c>
      <c r="H128" s="31">
        <v>9021650</v>
      </c>
      <c r="I128" s="36">
        <f t="shared" si="25"/>
        <v>0.53844597936481797</v>
      </c>
      <c r="J128" s="31">
        <v>15243568</v>
      </c>
      <c r="K128" s="36">
        <f t="shared" si="26"/>
        <v>0.45539225219718649</v>
      </c>
      <c r="L128" s="31">
        <v>0</v>
      </c>
      <c r="M128" s="36">
        <f t="shared" si="27"/>
        <v>0</v>
      </c>
      <c r="N128" s="31">
        <f t="shared" si="28"/>
        <v>25232223</v>
      </c>
      <c r="O128" s="36">
        <f t="shared" si="29"/>
        <v>0.75379719891771069</v>
      </c>
      <c r="P128" s="31">
        <v>775205</v>
      </c>
      <c r="Q128" s="31">
        <v>9583642</v>
      </c>
      <c r="R128" s="31">
        <v>18523840</v>
      </c>
      <c r="S128" s="31">
        <v>2078625</v>
      </c>
      <c r="T128" s="36">
        <f t="shared" si="30"/>
        <v>0.11221350432739648</v>
      </c>
      <c r="U128" s="36">
        <f t="shared" si="31"/>
        <v>18.66391857637657</v>
      </c>
    </row>
    <row r="129" spans="1:21" x14ac:dyDescent="0.2">
      <c r="A129" s="17" t="s">
        <v>29</v>
      </c>
      <c r="B129" s="11" t="s">
        <v>234</v>
      </c>
      <c r="C129" s="10" t="s">
        <v>235</v>
      </c>
      <c r="D129" s="31">
        <v>49306428</v>
      </c>
      <c r="E129" s="31">
        <v>80901420</v>
      </c>
      <c r="F129" s="31">
        <v>0</v>
      </c>
      <c r="G129" s="36">
        <f t="shared" si="24"/>
        <v>0</v>
      </c>
      <c r="H129" s="31">
        <v>0</v>
      </c>
      <c r="I129" s="36">
        <f t="shared" si="25"/>
        <v>0</v>
      </c>
      <c r="J129" s="31">
        <v>0</v>
      </c>
      <c r="K129" s="36">
        <f t="shared" si="26"/>
        <v>0</v>
      </c>
      <c r="L129" s="31">
        <v>0</v>
      </c>
      <c r="M129" s="36">
        <f t="shared" si="27"/>
        <v>0</v>
      </c>
      <c r="N129" s="31">
        <f t="shared" si="28"/>
        <v>0</v>
      </c>
      <c r="O129" s="36">
        <f t="shared" si="29"/>
        <v>0</v>
      </c>
      <c r="P129" s="31">
        <v>4091922</v>
      </c>
      <c r="Q129" s="31">
        <v>48250395</v>
      </c>
      <c r="R129" s="31">
        <v>61771908</v>
      </c>
      <c r="S129" s="31">
        <v>13763496</v>
      </c>
      <c r="T129" s="36">
        <f t="shared" si="30"/>
        <v>0.22281157318307215</v>
      </c>
      <c r="U129" s="36">
        <f t="shared" si="31"/>
        <v>-1</v>
      </c>
    </row>
    <row r="130" spans="1:21" x14ac:dyDescent="0.2">
      <c r="A130" s="17" t="s">
        <v>29</v>
      </c>
      <c r="B130" s="11" t="s">
        <v>236</v>
      </c>
      <c r="C130" s="10" t="s">
        <v>237</v>
      </c>
      <c r="D130" s="31">
        <v>47866442</v>
      </c>
      <c r="E130" s="31">
        <v>47743450</v>
      </c>
      <c r="F130" s="31">
        <v>10995835</v>
      </c>
      <c r="G130" s="36">
        <f t="shared" si="24"/>
        <v>0.22971907960069396</v>
      </c>
      <c r="H130" s="31">
        <v>12259329</v>
      </c>
      <c r="I130" s="36">
        <f t="shared" si="25"/>
        <v>0.25611531770002877</v>
      </c>
      <c r="J130" s="31">
        <v>10699438</v>
      </c>
      <c r="K130" s="36">
        <f t="shared" si="26"/>
        <v>0.2241027407948106</v>
      </c>
      <c r="L130" s="31">
        <v>0</v>
      </c>
      <c r="M130" s="36">
        <f t="shared" si="27"/>
        <v>0</v>
      </c>
      <c r="N130" s="31">
        <f t="shared" si="28"/>
        <v>33954602</v>
      </c>
      <c r="O130" s="36">
        <f t="shared" si="29"/>
        <v>0.71118869708829169</v>
      </c>
      <c r="P130" s="31">
        <v>19243025</v>
      </c>
      <c r="Q130" s="31">
        <v>45672896</v>
      </c>
      <c r="R130" s="31">
        <v>65160585</v>
      </c>
      <c r="S130" s="31">
        <v>51442133</v>
      </c>
      <c r="T130" s="36">
        <f t="shared" si="30"/>
        <v>0.78946702212694986</v>
      </c>
      <c r="U130" s="36">
        <f t="shared" si="31"/>
        <v>-0.44398357326875582</v>
      </c>
    </row>
    <row r="131" spans="1:21" x14ac:dyDescent="0.2">
      <c r="A131" s="17" t="s">
        <v>44</v>
      </c>
      <c r="B131" s="11" t="s">
        <v>238</v>
      </c>
      <c r="C131" s="10" t="s">
        <v>239</v>
      </c>
      <c r="D131" s="31">
        <v>0</v>
      </c>
      <c r="E131" s="31">
        <v>0</v>
      </c>
      <c r="F131" s="31">
        <v>0</v>
      </c>
      <c r="G131" s="36">
        <f t="shared" si="24"/>
        <v>0</v>
      </c>
      <c r="H131" s="31">
        <v>0</v>
      </c>
      <c r="I131" s="36">
        <f t="shared" si="25"/>
        <v>0</v>
      </c>
      <c r="J131" s="31">
        <v>0</v>
      </c>
      <c r="K131" s="36">
        <f t="shared" si="26"/>
        <v>0</v>
      </c>
      <c r="L131" s="31">
        <v>0</v>
      </c>
      <c r="M131" s="36">
        <f t="shared" si="27"/>
        <v>0</v>
      </c>
      <c r="N131" s="31">
        <f t="shared" si="28"/>
        <v>0</v>
      </c>
      <c r="O131" s="36">
        <f t="shared" si="29"/>
        <v>0</v>
      </c>
      <c r="P131" s="31">
        <v>0</v>
      </c>
      <c r="Q131" s="31">
        <v>0</v>
      </c>
      <c r="R131" s="31">
        <v>0</v>
      </c>
      <c r="S131" s="31">
        <v>0</v>
      </c>
      <c r="T131" s="36">
        <f t="shared" si="30"/>
        <v>0</v>
      </c>
      <c r="U131" s="36">
        <f t="shared" si="31"/>
        <v>0</v>
      </c>
    </row>
    <row r="132" spans="1:21" ht="16.5" x14ac:dyDescent="0.3">
      <c r="A132" s="18" t="s">
        <v>0</v>
      </c>
      <c r="B132" s="13" t="s">
        <v>240</v>
      </c>
      <c r="C132" s="12" t="s">
        <v>0</v>
      </c>
      <c r="D132" s="32">
        <f>SUM(D127:D131)</f>
        <v>159976681</v>
      </c>
      <c r="E132" s="32">
        <f>SUM(E127:E131)</f>
        <v>202225527</v>
      </c>
      <c r="F132" s="32">
        <f>SUM(F127:F131)</f>
        <v>20186654</v>
      </c>
      <c r="G132" s="37">
        <f t="shared" si="24"/>
        <v>0.12618497817191243</v>
      </c>
      <c r="H132" s="32">
        <f>SUM(H127:H131)</f>
        <v>29982647</v>
      </c>
      <c r="I132" s="37">
        <f t="shared" si="25"/>
        <v>0.18741885887731349</v>
      </c>
      <c r="J132" s="32">
        <f>SUM(J127:J131)</f>
        <v>34391263</v>
      </c>
      <c r="K132" s="37">
        <f t="shared" si="26"/>
        <v>0.17006390592815712</v>
      </c>
      <c r="L132" s="32">
        <f>SUM(L127:L131)</f>
        <v>0</v>
      </c>
      <c r="M132" s="37">
        <f t="shared" si="27"/>
        <v>0</v>
      </c>
      <c r="N132" s="32">
        <f t="shared" si="28"/>
        <v>84560564</v>
      </c>
      <c r="O132" s="37">
        <f t="shared" si="29"/>
        <v>0.4181498016321154</v>
      </c>
      <c r="P132" s="32">
        <f>SUM(P127:P131)</f>
        <v>31192368</v>
      </c>
      <c r="Q132" s="32">
        <f>SUM(Q127:Q131)</f>
        <v>143942907</v>
      </c>
      <c r="R132" s="32">
        <f>SUM(R127:R131)</f>
        <v>186523684</v>
      </c>
      <c r="S132" s="32">
        <f>SUM(S127:S131)</f>
        <v>90944369</v>
      </c>
      <c r="T132" s="37">
        <f t="shared" si="30"/>
        <v>0.48757544913170381</v>
      </c>
      <c r="U132" s="37">
        <f t="shared" si="31"/>
        <v>0.10255377212784866</v>
      </c>
    </row>
    <row r="133" spans="1:21" x14ac:dyDescent="0.2">
      <c r="A133" s="17" t="s">
        <v>29</v>
      </c>
      <c r="B133" s="11" t="s">
        <v>241</v>
      </c>
      <c r="C133" s="10" t="s">
        <v>242</v>
      </c>
      <c r="D133" s="31">
        <v>181646574</v>
      </c>
      <c r="E133" s="31">
        <v>183526372</v>
      </c>
      <c r="F133" s="31">
        <v>51993092</v>
      </c>
      <c r="G133" s="36">
        <f t="shared" si="24"/>
        <v>0.2862321642245782</v>
      </c>
      <c r="H133" s="31">
        <v>52100592</v>
      </c>
      <c r="I133" s="36">
        <f t="shared" si="25"/>
        <v>0.28682397279895849</v>
      </c>
      <c r="J133" s="31">
        <v>43975749</v>
      </c>
      <c r="K133" s="36">
        <f t="shared" si="26"/>
        <v>0.23961542159183533</v>
      </c>
      <c r="L133" s="31">
        <v>0</v>
      </c>
      <c r="M133" s="36">
        <f t="shared" si="27"/>
        <v>0</v>
      </c>
      <c r="N133" s="31">
        <f t="shared" si="28"/>
        <v>148069433</v>
      </c>
      <c r="O133" s="36">
        <f t="shared" si="29"/>
        <v>0.80680194015931395</v>
      </c>
      <c r="P133" s="31">
        <v>47762954</v>
      </c>
      <c r="Q133" s="31">
        <v>181007565</v>
      </c>
      <c r="R133" s="31">
        <v>180397565</v>
      </c>
      <c r="S133" s="31">
        <v>160103020</v>
      </c>
      <c r="T133" s="36">
        <f t="shared" si="30"/>
        <v>0.8875010036859422</v>
      </c>
      <c r="U133" s="36">
        <f t="shared" si="31"/>
        <v>-7.9291682838544708E-2</v>
      </c>
    </row>
    <row r="134" spans="1:21" x14ac:dyDescent="0.2">
      <c r="A134" s="17" t="s">
        <v>29</v>
      </c>
      <c r="B134" s="11" t="s">
        <v>243</v>
      </c>
      <c r="C134" s="10" t="s">
        <v>244</v>
      </c>
      <c r="D134" s="31">
        <v>7160006</v>
      </c>
      <c r="E134" s="31">
        <v>5735583</v>
      </c>
      <c r="F134" s="31">
        <v>1022028</v>
      </c>
      <c r="G134" s="36">
        <f t="shared" si="24"/>
        <v>0.14274122116657445</v>
      </c>
      <c r="H134" s="31">
        <v>1941310</v>
      </c>
      <c r="I134" s="36">
        <f t="shared" si="25"/>
        <v>0.27113245435827849</v>
      </c>
      <c r="J134" s="31">
        <v>4119568</v>
      </c>
      <c r="K134" s="36">
        <f t="shared" si="26"/>
        <v>0.71824747370929864</v>
      </c>
      <c r="L134" s="31">
        <v>0</v>
      </c>
      <c r="M134" s="36">
        <f t="shared" si="27"/>
        <v>0</v>
      </c>
      <c r="N134" s="31">
        <f t="shared" si="28"/>
        <v>7082906</v>
      </c>
      <c r="O134" s="36">
        <f t="shared" si="29"/>
        <v>1.2349060243745056</v>
      </c>
      <c r="P134" s="31">
        <v>5324028</v>
      </c>
      <c r="Q134" s="31">
        <v>5721769</v>
      </c>
      <c r="R134" s="31">
        <v>6102834</v>
      </c>
      <c r="S134" s="31">
        <v>8442281</v>
      </c>
      <c r="T134" s="36">
        <f t="shared" si="30"/>
        <v>1.3833378066649036</v>
      </c>
      <c r="U134" s="36">
        <f t="shared" si="31"/>
        <v>-0.22623096647876384</v>
      </c>
    </row>
    <row r="135" spans="1:21" x14ac:dyDescent="0.2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x14ac:dyDescent="0.2">
      <c r="A136" s="17" t="s">
        <v>44</v>
      </c>
      <c r="B136" s="11" t="s">
        <v>247</v>
      </c>
      <c r="C136" s="10" t="s">
        <v>248</v>
      </c>
      <c r="D136" s="31">
        <v>12628923</v>
      </c>
      <c r="E136" s="31">
        <v>14909937</v>
      </c>
      <c r="F136" s="31">
        <v>3261712</v>
      </c>
      <c r="G136" s="36">
        <f t="shared" si="24"/>
        <v>0.25827317182945847</v>
      </c>
      <c r="H136" s="31">
        <v>4410299</v>
      </c>
      <c r="I136" s="36">
        <f t="shared" si="25"/>
        <v>0.34922209914495478</v>
      </c>
      <c r="J136" s="31">
        <v>4384129</v>
      </c>
      <c r="K136" s="36">
        <f t="shared" si="26"/>
        <v>0.29404074611448727</v>
      </c>
      <c r="L136" s="31">
        <v>0</v>
      </c>
      <c r="M136" s="36">
        <f t="shared" si="27"/>
        <v>0</v>
      </c>
      <c r="N136" s="31">
        <f t="shared" si="28"/>
        <v>12056140</v>
      </c>
      <c r="O136" s="36">
        <f t="shared" si="29"/>
        <v>0.8085976486688039</v>
      </c>
      <c r="P136" s="31">
        <v>2968768</v>
      </c>
      <c r="Q136" s="31">
        <v>9939913</v>
      </c>
      <c r="R136" s="31">
        <v>12327926</v>
      </c>
      <c r="S136" s="31">
        <v>9023949</v>
      </c>
      <c r="T136" s="36">
        <f t="shared" si="30"/>
        <v>0.73199246977958821</v>
      </c>
      <c r="U136" s="36">
        <f t="shared" si="31"/>
        <v>0.47675028833509381</v>
      </c>
    </row>
    <row r="137" spans="1:21" ht="16.5" x14ac:dyDescent="0.3">
      <c r="A137" s="18" t="s">
        <v>0</v>
      </c>
      <c r="B137" s="13" t="s">
        <v>249</v>
      </c>
      <c r="C137" s="12" t="s">
        <v>0</v>
      </c>
      <c r="D137" s="32">
        <f>SUM(D133:D136)</f>
        <v>201435503</v>
      </c>
      <c r="E137" s="32">
        <f>SUM(E133:E136)</f>
        <v>204171892</v>
      </c>
      <c r="F137" s="32">
        <f>SUM(F133:F136)</f>
        <v>56276832</v>
      </c>
      <c r="G137" s="37">
        <f t="shared" ref="G137:G170" si="32">IF(($D137     =0),0,($F137     /$D137     ))</f>
        <v>0.27937891365654643</v>
      </c>
      <c r="H137" s="32">
        <f>SUM(H133:H136)</f>
        <v>58452201</v>
      </c>
      <c r="I137" s="37">
        <f t="shared" ref="I137:I170" si="33">IF(($D137     =0),0,($H137     /$D137     ))</f>
        <v>0.29017824628461847</v>
      </c>
      <c r="J137" s="32">
        <f>SUM(J133:J136)</f>
        <v>52479446</v>
      </c>
      <c r="K137" s="37">
        <f t="shared" ref="K137:K170" si="34">IF(($E137     =0),0,($J137     /$E137     ))</f>
        <v>0.25703560605688075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167208479</v>
      </c>
      <c r="O137" s="37">
        <f t="shared" ref="O137:O170" si="37">IF(($E137     =0),0,($N137     /$E137     ))</f>
        <v>0.81895934529518877</v>
      </c>
      <c r="P137" s="32">
        <f>SUM(P133:P136)</f>
        <v>56055750</v>
      </c>
      <c r="Q137" s="32">
        <f>SUM(Q133:Q136)</f>
        <v>196669247</v>
      </c>
      <c r="R137" s="32">
        <f>SUM(R133:R136)</f>
        <v>198828325</v>
      </c>
      <c r="S137" s="32">
        <f>SUM(S133:S136)</f>
        <v>177569250</v>
      </c>
      <c r="T137" s="37">
        <f t="shared" ref="T137:T170" si="38">IF(($R137     =0),0,($S137     /$R137     ))</f>
        <v>0.89307823721796176</v>
      </c>
      <c r="U137" s="37">
        <f t="shared" ref="U137:U170" si="39">IF(($P137     =0),0,(($J137     /$P137     )-1))</f>
        <v>-6.3799057188602459E-2</v>
      </c>
    </row>
    <row r="138" spans="1:21" x14ac:dyDescent="0.2">
      <c r="A138" s="17" t="s">
        <v>29</v>
      </c>
      <c r="B138" s="11" t="s">
        <v>250</v>
      </c>
      <c r="C138" s="10" t="s">
        <v>251</v>
      </c>
      <c r="D138" s="31">
        <v>3884475</v>
      </c>
      <c r="E138" s="31">
        <v>4884475</v>
      </c>
      <c r="F138" s="31">
        <v>0</v>
      </c>
      <c r="G138" s="36">
        <f t="shared" si="32"/>
        <v>0</v>
      </c>
      <c r="H138" s="31">
        <v>6960</v>
      </c>
      <c r="I138" s="36">
        <f t="shared" si="33"/>
        <v>1.7917479196030352E-3</v>
      </c>
      <c r="J138" s="31">
        <v>97252</v>
      </c>
      <c r="K138" s="36">
        <f t="shared" si="34"/>
        <v>1.9910430496624509E-2</v>
      </c>
      <c r="L138" s="31">
        <v>0</v>
      </c>
      <c r="M138" s="36">
        <f t="shared" si="35"/>
        <v>0</v>
      </c>
      <c r="N138" s="31">
        <f t="shared" si="36"/>
        <v>104212</v>
      </c>
      <c r="O138" s="36">
        <f t="shared" si="37"/>
        <v>2.1335353338895174E-2</v>
      </c>
      <c r="P138" s="31">
        <v>1656630</v>
      </c>
      <c r="Q138" s="31">
        <v>2688960</v>
      </c>
      <c r="R138" s="31">
        <v>3688960</v>
      </c>
      <c r="S138" s="31">
        <v>1750040</v>
      </c>
      <c r="T138" s="36">
        <f t="shared" si="38"/>
        <v>0.4743992886884108</v>
      </c>
      <c r="U138" s="36">
        <f t="shared" si="39"/>
        <v>-0.9412952801772273</v>
      </c>
    </row>
    <row r="139" spans="1:21" x14ac:dyDescent="0.2">
      <c r="A139" s="17" t="s">
        <v>29</v>
      </c>
      <c r="B139" s="11" t="s">
        <v>252</v>
      </c>
      <c r="C139" s="10" t="s">
        <v>253</v>
      </c>
      <c r="D139" s="31">
        <v>35007341</v>
      </c>
      <c r="E139" s="31">
        <v>36646291</v>
      </c>
      <c r="F139" s="31">
        <v>6633761</v>
      </c>
      <c r="G139" s="36">
        <f t="shared" si="32"/>
        <v>0.18949628307959751</v>
      </c>
      <c r="H139" s="31">
        <v>9021608</v>
      </c>
      <c r="I139" s="36">
        <f t="shared" si="33"/>
        <v>0.25770617654165734</v>
      </c>
      <c r="J139" s="31">
        <v>13439390</v>
      </c>
      <c r="K139" s="36">
        <f t="shared" si="34"/>
        <v>0.36673261149402542</v>
      </c>
      <c r="L139" s="31">
        <v>0</v>
      </c>
      <c r="M139" s="36">
        <f t="shared" si="35"/>
        <v>0</v>
      </c>
      <c r="N139" s="31">
        <f t="shared" si="36"/>
        <v>29094759</v>
      </c>
      <c r="O139" s="36">
        <f t="shared" si="37"/>
        <v>0.79393461673924925</v>
      </c>
      <c r="P139" s="31">
        <v>7599833</v>
      </c>
      <c r="Q139" s="31">
        <v>23332382</v>
      </c>
      <c r="R139" s="31">
        <v>34899139</v>
      </c>
      <c r="S139" s="31">
        <v>26817694</v>
      </c>
      <c r="T139" s="36">
        <f t="shared" si="38"/>
        <v>0.76843425850706515</v>
      </c>
      <c r="U139" s="36">
        <f t="shared" si="39"/>
        <v>0.76837964728961805</v>
      </c>
    </row>
    <row r="140" spans="1:21" x14ac:dyDescent="0.2">
      <c r="A140" s="17" t="s">
        <v>29</v>
      </c>
      <c r="B140" s="11" t="s">
        <v>254</v>
      </c>
      <c r="C140" s="10" t="s">
        <v>255</v>
      </c>
      <c r="D140" s="31">
        <v>32591919</v>
      </c>
      <c r="E140" s="31">
        <v>34400952</v>
      </c>
      <c r="F140" s="31">
        <v>13711740</v>
      </c>
      <c r="G140" s="36">
        <f t="shared" si="32"/>
        <v>0.42070980846509837</v>
      </c>
      <c r="H140" s="31">
        <v>13101658</v>
      </c>
      <c r="I140" s="36">
        <f t="shared" si="33"/>
        <v>0.40199099660256277</v>
      </c>
      <c r="J140" s="31">
        <v>9859416</v>
      </c>
      <c r="K140" s="36">
        <f t="shared" si="34"/>
        <v>0.28660299866119981</v>
      </c>
      <c r="L140" s="31">
        <v>0</v>
      </c>
      <c r="M140" s="36">
        <f t="shared" si="35"/>
        <v>0</v>
      </c>
      <c r="N140" s="31">
        <f t="shared" si="36"/>
        <v>36672814</v>
      </c>
      <c r="O140" s="36">
        <f t="shared" si="37"/>
        <v>1.066040672362788</v>
      </c>
      <c r="P140" s="31">
        <v>4287793</v>
      </c>
      <c r="Q140" s="31">
        <v>29902464</v>
      </c>
      <c r="R140" s="31">
        <v>31377130</v>
      </c>
      <c r="S140" s="31">
        <v>15611105</v>
      </c>
      <c r="T140" s="36">
        <f t="shared" si="38"/>
        <v>0.49753132297313363</v>
      </c>
      <c r="U140" s="36">
        <f t="shared" si="39"/>
        <v>1.2994151070259221</v>
      </c>
    </row>
    <row r="141" spans="1:21" x14ac:dyDescent="0.2">
      <c r="A141" s="17" t="s">
        <v>29</v>
      </c>
      <c r="B141" s="11" t="s">
        <v>256</v>
      </c>
      <c r="C141" s="10" t="s">
        <v>257</v>
      </c>
      <c r="D141" s="31">
        <v>16158328</v>
      </c>
      <c r="E141" s="31">
        <v>18572083</v>
      </c>
      <c r="F141" s="31">
        <v>4923512</v>
      </c>
      <c r="G141" s="36">
        <f t="shared" si="32"/>
        <v>0.3047042986130743</v>
      </c>
      <c r="H141" s="31">
        <v>9187806</v>
      </c>
      <c r="I141" s="36">
        <f t="shared" si="33"/>
        <v>0.56861118303824509</v>
      </c>
      <c r="J141" s="31">
        <v>6300321</v>
      </c>
      <c r="K141" s="36">
        <f t="shared" si="34"/>
        <v>0.33923609968790253</v>
      </c>
      <c r="L141" s="31">
        <v>0</v>
      </c>
      <c r="M141" s="36">
        <f t="shared" si="35"/>
        <v>0</v>
      </c>
      <c r="N141" s="31">
        <f t="shared" si="36"/>
        <v>20411639</v>
      </c>
      <c r="O141" s="36">
        <f t="shared" si="37"/>
        <v>1.0990495250317371</v>
      </c>
      <c r="P141" s="31">
        <v>4251727</v>
      </c>
      <c r="Q141" s="31">
        <v>11491981</v>
      </c>
      <c r="R141" s="31">
        <v>13231111</v>
      </c>
      <c r="S141" s="31">
        <v>11481452</v>
      </c>
      <c r="T141" s="36">
        <f t="shared" si="38"/>
        <v>0.86776174729393474</v>
      </c>
      <c r="U141" s="36">
        <f t="shared" si="39"/>
        <v>0.4818263261023108</v>
      </c>
    </row>
    <row r="142" spans="1:21" x14ac:dyDescent="0.2">
      <c r="A142" s="17" t="s">
        <v>29</v>
      </c>
      <c r="B142" s="11" t="s">
        <v>258</v>
      </c>
      <c r="C142" s="10" t="s">
        <v>259</v>
      </c>
      <c r="D142" s="31">
        <v>10523796</v>
      </c>
      <c r="E142" s="31">
        <v>25787236</v>
      </c>
      <c r="F142" s="31">
        <v>4591698</v>
      </c>
      <c r="G142" s="36">
        <f t="shared" si="32"/>
        <v>0.43631575526549543</v>
      </c>
      <c r="H142" s="31">
        <v>5062139</v>
      </c>
      <c r="I142" s="36">
        <f t="shared" si="33"/>
        <v>0.48101835117290376</v>
      </c>
      <c r="J142" s="31">
        <v>17956624</v>
      </c>
      <c r="K142" s="36">
        <f t="shared" si="34"/>
        <v>0.69633767651562195</v>
      </c>
      <c r="L142" s="31">
        <v>0</v>
      </c>
      <c r="M142" s="36">
        <f t="shared" si="35"/>
        <v>0</v>
      </c>
      <c r="N142" s="31">
        <f t="shared" si="36"/>
        <v>27610461</v>
      </c>
      <c r="O142" s="36">
        <f t="shared" si="37"/>
        <v>1.0707026142700986</v>
      </c>
      <c r="P142" s="31">
        <v>7966042</v>
      </c>
      <c r="Q142" s="31">
        <v>13027673</v>
      </c>
      <c r="R142" s="31">
        <v>30636215</v>
      </c>
      <c r="S142" s="31">
        <v>34565593</v>
      </c>
      <c r="T142" s="36">
        <f t="shared" si="38"/>
        <v>1.1282592513468128</v>
      </c>
      <c r="U142" s="36">
        <f t="shared" si="39"/>
        <v>1.2541462874536689</v>
      </c>
    </row>
    <row r="143" spans="1:21" x14ac:dyDescent="0.2">
      <c r="A143" s="17" t="s">
        <v>44</v>
      </c>
      <c r="B143" s="11" t="s">
        <v>260</v>
      </c>
      <c r="C143" s="10" t="s">
        <v>261</v>
      </c>
      <c r="D143" s="31">
        <v>0</v>
      </c>
      <c r="E143" s="31">
        <v>0</v>
      </c>
      <c r="F143" s="31">
        <v>0</v>
      </c>
      <c r="G143" s="36">
        <f t="shared" si="32"/>
        <v>0</v>
      </c>
      <c r="H143" s="31">
        <v>0</v>
      </c>
      <c r="I143" s="36">
        <f t="shared" si="33"/>
        <v>0</v>
      </c>
      <c r="J143" s="31">
        <v>0</v>
      </c>
      <c r="K143" s="36">
        <f t="shared" si="34"/>
        <v>0</v>
      </c>
      <c r="L143" s="31">
        <v>0</v>
      </c>
      <c r="M143" s="36">
        <f t="shared" si="35"/>
        <v>0</v>
      </c>
      <c r="N143" s="31">
        <f t="shared" si="36"/>
        <v>0</v>
      </c>
      <c r="O143" s="36">
        <f t="shared" si="37"/>
        <v>0</v>
      </c>
      <c r="P143" s="31">
        <v>0</v>
      </c>
      <c r="Q143" s="31">
        <v>0</v>
      </c>
      <c r="R143" s="31">
        <v>0</v>
      </c>
      <c r="S143" s="31">
        <v>0</v>
      </c>
      <c r="T143" s="36">
        <f t="shared" si="38"/>
        <v>0</v>
      </c>
      <c r="U143" s="36">
        <f t="shared" si="39"/>
        <v>0</v>
      </c>
    </row>
    <row r="144" spans="1:21" ht="16.5" x14ac:dyDescent="0.3">
      <c r="A144" s="18" t="s">
        <v>0</v>
      </c>
      <c r="B144" s="13" t="s">
        <v>262</v>
      </c>
      <c r="C144" s="12" t="s">
        <v>0</v>
      </c>
      <c r="D144" s="32">
        <f>SUM(D138:D143)</f>
        <v>98165859</v>
      </c>
      <c r="E144" s="32">
        <f>SUM(E138:E143)</f>
        <v>120291037</v>
      </c>
      <c r="F144" s="32">
        <f>SUM(F138:F143)</f>
        <v>29860711</v>
      </c>
      <c r="G144" s="37">
        <f t="shared" si="32"/>
        <v>0.30418631593698986</v>
      </c>
      <c r="H144" s="32">
        <f>SUM(H138:H143)</f>
        <v>36380171</v>
      </c>
      <c r="I144" s="37">
        <f t="shared" si="33"/>
        <v>0.37059901854472643</v>
      </c>
      <c r="J144" s="32">
        <f>SUM(J138:J143)</f>
        <v>47653003</v>
      </c>
      <c r="K144" s="37">
        <f t="shared" si="34"/>
        <v>0.39614757831042724</v>
      </c>
      <c r="L144" s="32">
        <f>SUM(L138:L143)</f>
        <v>0</v>
      </c>
      <c r="M144" s="37">
        <f t="shared" si="35"/>
        <v>0</v>
      </c>
      <c r="N144" s="32">
        <f t="shared" si="36"/>
        <v>113893885</v>
      </c>
      <c r="O144" s="37">
        <f t="shared" si="37"/>
        <v>0.94681937940230743</v>
      </c>
      <c r="P144" s="32">
        <f>SUM(P138:P143)</f>
        <v>25762025</v>
      </c>
      <c r="Q144" s="32">
        <f>SUM(Q138:Q143)</f>
        <v>80443460</v>
      </c>
      <c r="R144" s="32">
        <f>SUM(R138:R143)</f>
        <v>113832555</v>
      </c>
      <c r="S144" s="32">
        <f>SUM(S138:S143)</f>
        <v>90225884</v>
      </c>
      <c r="T144" s="37">
        <f t="shared" si="38"/>
        <v>0.7926193346007212</v>
      </c>
      <c r="U144" s="37">
        <f t="shared" si="39"/>
        <v>0.84973824844902524</v>
      </c>
    </row>
    <row r="145" spans="1:21" x14ac:dyDescent="0.2">
      <c r="A145" s="17" t="s">
        <v>29</v>
      </c>
      <c r="B145" s="11" t="s">
        <v>263</v>
      </c>
      <c r="C145" s="10" t="s">
        <v>264</v>
      </c>
      <c r="D145" s="31">
        <v>33757668</v>
      </c>
      <c r="E145" s="31">
        <v>39240116</v>
      </c>
      <c r="F145" s="31">
        <v>8413138</v>
      </c>
      <c r="G145" s="36">
        <f t="shared" si="32"/>
        <v>0.2492215398291138</v>
      </c>
      <c r="H145" s="31">
        <v>8912165</v>
      </c>
      <c r="I145" s="36">
        <f t="shared" si="33"/>
        <v>0.26400416640154173</v>
      </c>
      <c r="J145" s="31">
        <v>7818844</v>
      </c>
      <c r="K145" s="36">
        <f t="shared" si="34"/>
        <v>0.1992563936355336</v>
      </c>
      <c r="L145" s="31">
        <v>0</v>
      </c>
      <c r="M145" s="36">
        <f t="shared" si="35"/>
        <v>0</v>
      </c>
      <c r="N145" s="31">
        <f t="shared" si="36"/>
        <v>25144147</v>
      </c>
      <c r="O145" s="36">
        <f t="shared" si="37"/>
        <v>0.64077657160850388</v>
      </c>
      <c r="P145" s="31">
        <v>2598349</v>
      </c>
      <c r="Q145" s="31">
        <v>16376801</v>
      </c>
      <c r="R145" s="31">
        <v>17820082</v>
      </c>
      <c r="S145" s="31">
        <v>7545133</v>
      </c>
      <c r="T145" s="36">
        <f t="shared" si="38"/>
        <v>0.42340618859105139</v>
      </c>
      <c r="U145" s="36">
        <f t="shared" si="39"/>
        <v>2.009158507960247</v>
      </c>
    </row>
    <row r="146" spans="1:21" x14ac:dyDescent="0.2">
      <c r="A146" s="17" t="s">
        <v>29</v>
      </c>
      <c r="B146" s="11" t="s">
        <v>265</v>
      </c>
      <c r="C146" s="10" t="s">
        <v>266</v>
      </c>
      <c r="D146" s="31">
        <v>86957</v>
      </c>
      <c r="E146" s="31">
        <v>1590581</v>
      </c>
      <c r="F146" s="31">
        <v>3471224</v>
      </c>
      <c r="G146" s="36">
        <f t="shared" si="32"/>
        <v>39.918856446289546</v>
      </c>
      <c r="H146" s="31">
        <v>4432102</v>
      </c>
      <c r="I146" s="36">
        <f t="shared" si="33"/>
        <v>50.968892671090309</v>
      </c>
      <c r="J146" s="31">
        <v>3774871</v>
      </c>
      <c r="K146" s="36">
        <f t="shared" si="34"/>
        <v>2.3732654922949536</v>
      </c>
      <c r="L146" s="31">
        <v>0</v>
      </c>
      <c r="M146" s="36">
        <f t="shared" si="35"/>
        <v>0</v>
      </c>
      <c r="N146" s="31">
        <f t="shared" si="36"/>
        <v>11678197</v>
      </c>
      <c r="O146" s="36">
        <f t="shared" si="37"/>
        <v>7.3420951212167127</v>
      </c>
      <c r="P146" s="31">
        <v>2482240</v>
      </c>
      <c r="Q146" s="31">
        <v>268471</v>
      </c>
      <c r="R146" s="31">
        <v>480650</v>
      </c>
      <c r="S146" s="31">
        <v>6678550</v>
      </c>
      <c r="T146" s="36">
        <f t="shared" si="38"/>
        <v>13.894829917819619</v>
      </c>
      <c r="U146" s="36">
        <f t="shared" si="39"/>
        <v>0.52075182093592876</v>
      </c>
    </row>
    <row r="147" spans="1:21" x14ac:dyDescent="0.2">
      <c r="A147" s="17" t="s">
        <v>29</v>
      </c>
      <c r="B147" s="11" t="s">
        <v>267</v>
      </c>
      <c r="C147" s="10" t="s">
        <v>268</v>
      </c>
      <c r="D147" s="31">
        <v>23130101</v>
      </c>
      <c r="E147" s="31">
        <v>34918101</v>
      </c>
      <c r="F147" s="31">
        <v>4299622</v>
      </c>
      <c r="G147" s="36">
        <f t="shared" si="32"/>
        <v>0.18588859599013424</v>
      </c>
      <c r="H147" s="31">
        <v>6885198</v>
      </c>
      <c r="I147" s="36">
        <f t="shared" si="33"/>
        <v>0.29767263013680745</v>
      </c>
      <c r="J147" s="31">
        <v>4644148</v>
      </c>
      <c r="K147" s="36">
        <f t="shared" si="34"/>
        <v>0.13300116177566471</v>
      </c>
      <c r="L147" s="31">
        <v>0</v>
      </c>
      <c r="M147" s="36">
        <f t="shared" si="35"/>
        <v>0</v>
      </c>
      <c r="N147" s="31">
        <f t="shared" si="36"/>
        <v>15828968</v>
      </c>
      <c r="O147" s="36">
        <f t="shared" si="37"/>
        <v>0.45331697734650578</v>
      </c>
      <c r="P147" s="31">
        <v>3002233</v>
      </c>
      <c r="Q147" s="31">
        <v>27285907</v>
      </c>
      <c r="R147" s="31">
        <v>28612497</v>
      </c>
      <c r="S147" s="31">
        <v>17745608</v>
      </c>
      <c r="T147" s="36">
        <f t="shared" si="38"/>
        <v>0.62020480072046835</v>
      </c>
      <c r="U147" s="36">
        <f t="shared" si="39"/>
        <v>0.54689792564401229</v>
      </c>
    </row>
    <row r="148" spans="1:21" x14ac:dyDescent="0.2">
      <c r="A148" s="17" t="s">
        <v>29</v>
      </c>
      <c r="B148" s="11" t="s">
        <v>269</v>
      </c>
      <c r="C148" s="10" t="s">
        <v>270</v>
      </c>
      <c r="D148" s="31">
        <v>2020292</v>
      </c>
      <c r="E148" s="31">
        <v>2020292</v>
      </c>
      <c r="F148" s="31">
        <v>302494</v>
      </c>
      <c r="G148" s="36">
        <f t="shared" si="32"/>
        <v>0.14972786112106568</v>
      </c>
      <c r="H148" s="31">
        <v>274233</v>
      </c>
      <c r="I148" s="36">
        <f t="shared" si="33"/>
        <v>0.13573928917206027</v>
      </c>
      <c r="J148" s="31">
        <v>273813</v>
      </c>
      <c r="K148" s="36">
        <f t="shared" si="34"/>
        <v>0.13553139843151385</v>
      </c>
      <c r="L148" s="31">
        <v>0</v>
      </c>
      <c r="M148" s="36">
        <f t="shared" si="35"/>
        <v>0</v>
      </c>
      <c r="N148" s="31">
        <f t="shared" si="36"/>
        <v>850540</v>
      </c>
      <c r="O148" s="36">
        <f t="shared" si="37"/>
        <v>0.42099854872463982</v>
      </c>
      <c r="P148" s="31">
        <v>218834</v>
      </c>
      <c r="Q148" s="31">
        <v>996294</v>
      </c>
      <c r="R148" s="31">
        <v>1875535</v>
      </c>
      <c r="S148" s="31">
        <v>321549</v>
      </c>
      <c r="T148" s="36">
        <f t="shared" si="38"/>
        <v>0.17144388134585598</v>
      </c>
      <c r="U148" s="36">
        <f t="shared" si="39"/>
        <v>0.25123609676741276</v>
      </c>
    </row>
    <row r="149" spans="1:21" x14ac:dyDescent="0.2">
      <c r="A149" s="17" t="s">
        <v>44</v>
      </c>
      <c r="B149" s="11" t="s">
        <v>271</v>
      </c>
      <c r="C149" s="10" t="s">
        <v>272</v>
      </c>
      <c r="D149" s="31">
        <v>2819000</v>
      </c>
      <c r="E149" s="31">
        <v>2819000</v>
      </c>
      <c r="F149" s="31">
        <v>364300</v>
      </c>
      <c r="G149" s="36">
        <f t="shared" si="32"/>
        <v>0.1292302234835048</v>
      </c>
      <c r="H149" s="31">
        <v>1315573</v>
      </c>
      <c r="I149" s="36">
        <f t="shared" si="33"/>
        <v>0.46668073785030151</v>
      </c>
      <c r="J149" s="31">
        <v>443413</v>
      </c>
      <c r="K149" s="36">
        <f t="shared" si="34"/>
        <v>0.15729443064916637</v>
      </c>
      <c r="L149" s="31">
        <v>0</v>
      </c>
      <c r="M149" s="36">
        <f t="shared" si="35"/>
        <v>0</v>
      </c>
      <c r="N149" s="31">
        <f t="shared" si="36"/>
        <v>2123286</v>
      </c>
      <c r="O149" s="36">
        <f t="shared" si="37"/>
        <v>0.75320539198297265</v>
      </c>
      <c r="P149" s="31">
        <v>621181</v>
      </c>
      <c r="Q149" s="31">
        <v>2808000</v>
      </c>
      <c r="R149" s="31">
        <v>2808000</v>
      </c>
      <c r="S149" s="31">
        <v>1376181</v>
      </c>
      <c r="T149" s="36">
        <f t="shared" si="38"/>
        <v>0.49009294871794873</v>
      </c>
      <c r="U149" s="36">
        <f t="shared" si="39"/>
        <v>-0.28617745874390876</v>
      </c>
    </row>
    <row r="150" spans="1:21" ht="16.5" x14ac:dyDescent="0.3">
      <c r="A150" s="18" t="s">
        <v>0</v>
      </c>
      <c r="B150" s="13" t="s">
        <v>273</v>
      </c>
      <c r="C150" s="12" t="s">
        <v>0</v>
      </c>
      <c r="D150" s="32">
        <f>SUM(D145:D149)</f>
        <v>61814018</v>
      </c>
      <c r="E150" s="32">
        <f>SUM(E145:E149)</f>
        <v>80588090</v>
      </c>
      <c r="F150" s="32">
        <f>SUM(F145:F149)</f>
        <v>16850778</v>
      </c>
      <c r="G150" s="37">
        <f t="shared" si="32"/>
        <v>0.27260447622091155</v>
      </c>
      <c r="H150" s="32">
        <f>SUM(H145:H149)</f>
        <v>21819271</v>
      </c>
      <c r="I150" s="37">
        <f t="shared" si="33"/>
        <v>0.35298257104076297</v>
      </c>
      <c r="J150" s="32">
        <f>SUM(J145:J149)</f>
        <v>16955089</v>
      </c>
      <c r="K150" s="37">
        <f t="shared" si="34"/>
        <v>0.21039199464834071</v>
      </c>
      <c r="L150" s="32">
        <f>SUM(L145:L149)</f>
        <v>0</v>
      </c>
      <c r="M150" s="37">
        <f t="shared" si="35"/>
        <v>0</v>
      </c>
      <c r="N150" s="32">
        <f t="shared" si="36"/>
        <v>55625138</v>
      </c>
      <c r="O150" s="37">
        <f t="shared" si="37"/>
        <v>0.69024018313376079</v>
      </c>
      <c r="P150" s="32">
        <f>SUM(P145:P149)</f>
        <v>8922837</v>
      </c>
      <c r="Q150" s="32">
        <f>SUM(Q145:Q149)</f>
        <v>47735473</v>
      </c>
      <c r="R150" s="32">
        <f>SUM(R145:R149)</f>
        <v>51596764</v>
      </c>
      <c r="S150" s="32">
        <f>SUM(S145:S149)</f>
        <v>33667021</v>
      </c>
      <c r="T150" s="37">
        <f t="shared" si="38"/>
        <v>0.65250256779669358</v>
      </c>
      <c r="U150" s="37">
        <f t="shared" si="39"/>
        <v>0.90019037667055901</v>
      </c>
    </row>
    <row r="151" spans="1:21" x14ac:dyDescent="0.2">
      <c r="A151" s="17" t="s">
        <v>29</v>
      </c>
      <c r="B151" s="11" t="s">
        <v>274</v>
      </c>
      <c r="C151" s="10" t="s">
        <v>275</v>
      </c>
      <c r="D151" s="31">
        <v>24649904</v>
      </c>
      <c r="E151" s="31">
        <v>23339887</v>
      </c>
      <c r="F151" s="31">
        <v>2172606</v>
      </c>
      <c r="G151" s="36">
        <f t="shared" si="32"/>
        <v>8.8138517699703822E-2</v>
      </c>
      <c r="H151" s="31">
        <v>3013637</v>
      </c>
      <c r="I151" s="36">
        <f t="shared" si="33"/>
        <v>0.12225755524240581</v>
      </c>
      <c r="J151" s="31">
        <v>16301853</v>
      </c>
      <c r="K151" s="36">
        <f t="shared" si="34"/>
        <v>0.69845466689705915</v>
      </c>
      <c r="L151" s="31">
        <v>0</v>
      </c>
      <c r="M151" s="36">
        <f t="shared" si="35"/>
        <v>0</v>
      </c>
      <c r="N151" s="31">
        <f t="shared" si="36"/>
        <v>21488096</v>
      </c>
      <c r="O151" s="36">
        <f t="shared" si="37"/>
        <v>0.92065981296310473</v>
      </c>
      <c r="P151" s="31">
        <v>3021805</v>
      </c>
      <c r="Q151" s="31">
        <v>12396886</v>
      </c>
      <c r="R151" s="31">
        <v>12752864</v>
      </c>
      <c r="S151" s="31">
        <v>14095764</v>
      </c>
      <c r="T151" s="36">
        <f t="shared" si="38"/>
        <v>1.105301836512959</v>
      </c>
      <c r="U151" s="36">
        <f t="shared" si="39"/>
        <v>4.3947402297633369</v>
      </c>
    </row>
    <row r="152" spans="1:21" x14ac:dyDescent="0.2">
      <c r="A152" s="17" t="s">
        <v>29</v>
      </c>
      <c r="B152" s="11" t="s">
        <v>276</v>
      </c>
      <c r="C152" s="10" t="s">
        <v>277</v>
      </c>
      <c r="D152" s="31">
        <v>220964300</v>
      </c>
      <c r="E152" s="31">
        <v>238587600</v>
      </c>
      <c r="F152" s="31">
        <v>56164175</v>
      </c>
      <c r="G152" s="36">
        <f t="shared" si="32"/>
        <v>0.25417759791966393</v>
      </c>
      <c r="H152" s="31">
        <v>61320009</v>
      </c>
      <c r="I152" s="36">
        <f t="shared" si="33"/>
        <v>0.2775109327615366</v>
      </c>
      <c r="J152" s="31">
        <v>48994837</v>
      </c>
      <c r="K152" s="36">
        <f t="shared" si="34"/>
        <v>0.20535366045846473</v>
      </c>
      <c r="L152" s="31">
        <v>0</v>
      </c>
      <c r="M152" s="36">
        <f t="shared" si="35"/>
        <v>0</v>
      </c>
      <c r="N152" s="31">
        <f t="shared" si="36"/>
        <v>166479021</v>
      </c>
      <c r="O152" s="36">
        <f t="shared" si="37"/>
        <v>0.69776895781675163</v>
      </c>
      <c r="P152" s="31">
        <v>46033717</v>
      </c>
      <c r="Q152" s="31">
        <v>200781700</v>
      </c>
      <c r="R152" s="31">
        <v>223037208</v>
      </c>
      <c r="S152" s="31">
        <v>152321485</v>
      </c>
      <c r="T152" s="36">
        <f t="shared" si="38"/>
        <v>0.68294203629019601</v>
      </c>
      <c r="U152" s="36">
        <f t="shared" si="39"/>
        <v>6.4325025068038721E-2</v>
      </c>
    </row>
    <row r="153" spans="1:21" x14ac:dyDescent="0.2">
      <c r="A153" s="17" t="s">
        <v>29</v>
      </c>
      <c r="B153" s="11" t="s">
        <v>278</v>
      </c>
      <c r="C153" s="10" t="s">
        <v>279</v>
      </c>
      <c r="D153" s="31">
        <v>64705480</v>
      </c>
      <c r="E153" s="31">
        <v>82950012</v>
      </c>
      <c r="F153" s="31">
        <v>21871982</v>
      </c>
      <c r="G153" s="36">
        <f t="shared" si="32"/>
        <v>0.33802364189246414</v>
      </c>
      <c r="H153" s="31">
        <v>22801747</v>
      </c>
      <c r="I153" s="36">
        <f t="shared" si="33"/>
        <v>0.35239282669721328</v>
      </c>
      <c r="J153" s="31">
        <v>16233269</v>
      </c>
      <c r="K153" s="36">
        <f t="shared" si="34"/>
        <v>0.19569941713811928</v>
      </c>
      <c r="L153" s="31">
        <v>0</v>
      </c>
      <c r="M153" s="36">
        <f t="shared" si="35"/>
        <v>0</v>
      </c>
      <c r="N153" s="31">
        <f t="shared" si="36"/>
        <v>60906998</v>
      </c>
      <c r="O153" s="36">
        <f t="shared" si="37"/>
        <v>0.73426147304234268</v>
      </c>
      <c r="P153" s="31">
        <v>27153335</v>
      </c>
      <c r="Q153" s="31">
        <v>64461160</v>
      </c>
      <c r="R153" s="31">
        <v>67432870</v>
      </c>
      <c r="S153" s="31">
        <v>62880896</v>
      </c>
      <c r="T153" s="36">
        <f t="shared" si="38"/>
        <v>0.93249621438328223</v>
      </c>
      <c r="U153" s="36">
        <f t="shared" si="39"/>
        <v>-0.40216297556082892</v>
      </c>
    </row>
    <row r="154" spans="1:21" x14ac:dyDescent="0.2">
      <c r="A154" s="17" t="s">
        <v>29</v>
      </c>
      <c r="B154" s="11" t="s">
        <v>280</v>
      </c>
      <c r="C154" s="10" t="s">
        <v>281</v>
      </c>
      <c r="D154" s="31">
        <v>35470278</v>
      </c>
      <c r="E154" s="31">
        <v>37884324</v>
      </c>
      <c r="F154" s="31">
        <v>12283955</v>
      </c>
      <c r="G154" s="36">
        <f t="shared" si="32"/>
        <v>0.34631685153412106</v>
      </c>
      <c r="H154" s="31">
        <v>11639549</v>
      </c>
      <c r="I154" s="36">
        <f t="shared" si="33"/>
        <v>0.32814935930301986</v>
      </c>
      <c r="J154" s="31">
        <v>11582629</v>
      </c>
      <c r="K154" s="36">
        <f t="shared" si="34"/>
        <v>0.30573672107756233</v>
      </c>
      <c r="L154" s="31">
        <v>0</v>
      </c>
      <c r="M154" s="36">
        <f t="shared" si="35"/>
        <v>0</v>
      </c>
      <c r="N154" s="31">
        <f t="shared" si="36"/>
        <v>35506133</v>
      </c>
      <c r="O154" s="36">
        <f t="shared" si="37"/>
        <v>0.93722493240211968</v>
      </c>
      <c r="P154" s="31">
        <v>6599340</v>
      </c>
      <c r="Q154" s="31">
        <v>25231021</v>
      </c>
      <c r="R154" s="31">
        <v>31690584</v>
      </c>
      <c r="S154" s="31">
        <v>22384085</v>
      </c>
      <c r="T154" s="36">
        <f t="shared" si="38"/>
        <v>0.70633236042604963</v>
      </c>
      <c r="U154" s="36">
        <f t="shared" si="39"/>
        <v>0.7551192998087688</v>
      </c>
    </row>
    <row r="155" spans="1:21" x14ac:dyDescent="0.2">
      <c r="A155" s="17" t="s">
        <v>29</v>
      </c>
      <c r="B155" s="11" t="s">
        <v>282</v>
      </c>
      <c r="C155" s="10" t="s">
        <v>283</v>
      </c>
      <c r="D155" s="31">
        <v>20984405</v>
      </c>
      <c r="E155" s="31">
        <v>19639535</v>
      </c>
      <c r="F155" s="31">
        <v>1288240</v>
      </c>
      <c r="G155" s="36">
        <f t="shared" si="32"/>
        <v>6.1390351549162343E-2</v>
      </c>
      <c r="H155" s="31">
        <v>7027247</v>
      </c>
      <c r="I155" s="36">
        <f t="shared" si="33"/>
        <v>0.33487949741724865</v>
      </c>
      <c r="J155" s="31">
        <v>3886647</v>
      </c>
      <c r="K155" s="36">
        <f t="shared" si="34"/>
        <v>0.19789913559562383</v>
      </c>
      <c r="L155" s="31">
        <v>0</v>
      </c>
      <c r="M155" s="36">
        <f t="shared" si="35"/>
        <v>0</v>
      </c>
      <c r="N155" s="31">
        <f t="shared" si="36"/>
        <v>12202134</v>
      </c>
      <c r="O155" s="36">
        <f t="shared" si="37"/>
        <v>0.62130462864828517</v>
      </c>
      <c r="P155" s="31">
        <v>-1535399</v>
      </c>
      <c r="Q155" s="31">
        <v>8925961</v>
      </c>
      <c r="R155" s="31">
        <v>12651138</v>
      </c>
      <c r="S155" s="31">
        <v>2513723</v>
      </c>
      <c r="T155" s="36">
        <f t="shared" si="38"/>
        <v>0.19869540589945348</v>
      </c>
      <c r="U155" s="36">
        <f t="shared" si="39"/>
        <v>-3.5313596009897101</v>
      </c>
    </row>
    <row r="156" spans="1:21" x14ac:dyDescent="0.2">
      <c r="A156" s="17" t="s">
        <v>44</v>
      </c>
      <c r="B156" s="11" t="s">
        <v>284</v>
      </c>
      <c r="C156" s="10" t="s">
        <v>285</v>
      </c>
      <c r="D156" s="31">
        <v>0</v>
      </c>
      <c r="E156" s="31">
        <v>0</v>
      </c>
      <c r="F156" s="31">
        <v>0</v>
      </c>
      <c r="G156" s="36">
        <f t="shared" si="32"/>
        <v>0</v>
      </c>
      <c r="H156" s="31">
        <v>0</v>
      </c>
      <c r="I156" s="36">
        <f t="shared" si="33"/>
        <v>0</v>
      </c>
      <c r="J156" s="31">
        <v>0</v>
      </c>
      <c r="K156" s="36">
        <f t="shared" si="34"/>
        <v>0</v>
      </c>
      <c r="L156" s="31">
        <v>0</v>
      </c>
      <c r="M156" s="36">
        <f t="shared" si="35"/>
        <v>0</v>
      </c>
      <c r="N156" s="31">
        <f t="shared" si="36"/>
        <v>0</v>
      </c>
      <c r="O156" s="36">
        <f t="shared" si="37"/>
        <v>0</v>
      </c>
      <c r="P156" s="31">
        <v>0</v>
      </c>
      <c r="Q156" s="31">
        <v>0</v>
      </c>
      <c r="R156" s="31">
        <v>0</v>
      </c>
      <c r="S156" s="31">
        <v>0</v>
      </c>
      <c r="T156" s="36">
        <f t="shared" si="38"/>
        <v>0</v>
      </c>
      <c r="U156" s="36">
        <f t="shared" si="39"/>
        <v>0</v>
      </c>
    </row>
    <row r="157" spans="1:21" ht="16.5" x14ac:dyDescent="0.3">
      <c r="A157" s="18" t="s">
        <v>0</v>
      </c>
      <c r="B157" s="13" t="s">
        <v>286</v>
      </c>
      <c r="C157" s="12" t="s">
        <v>0</v>
      </c>
      <c r="D157" s="32">
        <f>SUM(D151:D156)</f>
        <v>366774367</v>
      </c>
      <c r="E157" s="32">
        <f>SUM(E151:E156)</f>
        <v>402401358</v>
      </c>
      <c r="F157" s="32">
        <f>SUM(F151:F156)</f>
        <v>93780958</v>
      </c>
      <c r="G157" s="37">
        <f t="shared" si="32"/>
        <v>0.25569114539566501</v>
      </c>
      <c r="H157" s="32">
        <f>SUM(H151:H156)</f>
        <v>105802189</v>
      </c>
      <c r="I157" s="37">
        <f t="shared" si="33"/>
        <v>0.28846669374798484</v>
      </c>
      <c r="J157" s="32">
        <f>SUM(J151:J156)</f>
        <v>96999235</v>
      </c>
      <c r="K157" s="37">
        <f t="shared" si="34"/>
        <v>0.24105096335186821</v>
      </c>
      <c r="L157" s="32">
        <f>SUM(L151:L156)</f>
        <v>0</v>
      </c>
      <c r="M157" s="37">
        <f t="shared" si="35"/>
        <v>0</v>
      </c>
      <c r="N157" s="32">
        <f t="shared" si="36"/>
        <v>296582382</v>
      </c>
      <c r="O157" s="37">
        <f t="shared" si="37"/>
        <v>0.73703126518772832</v>
      </c>
      <c r="P157" s="32">
        <f>SUM(P151:P156)</f>
        <v>81272798</v>
      </c>
      <c r="Q157" s="32">
        <f>SUM(Q151:Q156)</f>
        <v>311796728</v>
      </c>
      <c r="R157" s="32">
        <f>SUM(R151:R156)</f>
        <v>347564664</v>
      </c>
      <c r="S157" s="32">
        <f>SUM(S151:S156)</f>
        <v>254195953</v>
      </c>
      <c r="T157" s="37">
        <f t="shared" si="38"/>
        <v>0.73136305076168506</v>
      </c>
      <c r="U157" s="37">
        <f t="shared" si="39"/>
        <v>0.19350185285856658</v>
      </c>
    </row>
    <row r="158" spans="1:21" x14ac:dyDescent="0.2">
      <c r="A158" s="17" t="s">
        <v>29</v>
      </c>
      <c r="B158" s="11" t="s">
        <v>287</v>
      </c>
      <c r="C158" s="10" t="s">
        <v>288</v>
      </c>
      <c r="D158" s="31">
        <v>55749656</v>
      </c>
      <c r="E158" s="31">
        <v>58796178</v>
      </c>
      <c r="F158" s="31">
        <v>9621836</v>
      </c>
      <c r="G158" s="36">
        <f t="shared" si="32"/>
        <v>0.17259005149735812</v>
      </c>
      <c r="H158" s="31">
        <v>10990485</v>
      </c>
      <c r="I158" s="36">
        <f t="shared" si="33"/>
        <v>0.19713996082774035</v>
      </c>
      <c r="J158" s="31">
        <v>11832606</v>
      </c>
      <c r="K158" s="36">
        <f t="shared" si="34"/>
        <v>0.20124787703037433</v>
      </c>
      <c r="L158" s="31">
        <v>0</v>
      </c>
      <c r="M158" s="36">
        <f t="shared" si="35"/>
        <v>0</v>
      </c>
      <c r="N158" s="31">
        <f t="shared" si="36"/>
        <v>32444927</v>
      </c>
      <c r="O158" s="36">
        <f t="shared" si="37"/>
        <v>0.55182034111128786</v>
      </c>
      <c r="P158" s="31">
        <v>10407526</v>
      </c>
      <c r="Q158" s="31">
        <v>52588597</v>
      </c>
      <c r="R158" s="31">
        <v>52851583</v>
      </c>
      <c r="S158" s="31">
        <v>32972918</v>
      </c>
      <c r="T158" s="36">
        <f t="shared" si="38"/>
        <v>0.62387758565339468</v>
      </c>
      <c r="U158" s="36">
        <f t="shared" si="39"/>
        <v>0.13692783472268055</v>
      </c>
    </row>
    <row r="159" spans="1:21" x14ac:dyDescent="0.2">
      <c r="A159" s="17" t="s">
        <v>29</v>
      </c>
      <c r="B159" s="11" t="s">
        <v>289</v>
      </c>
      <c r="C159" s="10" t="s">
        <v>290</v>
      </c>
      <c r="D159" s="31">
        <v>173609633</v>
      </c>
      <c r="E159" s="31">
        <v>162633272</v>
      </c>
      <c r="F159" s="31">
        <v>24585892</v>
      </c>
      <c r="G159" s="36">
        <f t="shared" si="32"/>
        <v>0.14161594362681476</v>
      </c>
      <c r="H159" s="31">
        <v>40719560</v>
      </c>
      <c r="I159" s="36">
        <f t="shared" si="33"/>
        <v>0.2345466625115209</v>
      </c>
      <c r="J159" s="31">
        <v>27819492</v>
      </c>
      <c r="K159" s="36">
        <f t="shared" si="34"/>
        <v>0.17105658428860732</v>
      </c>
      <c r="L159" s="31">
        <v>0</v>
      </c>
      <c r="M159" s="36">
        <f t="shared" si="35"/>
        <v>0</v>
      </c>
      <c r="N159" s="31">
        <f t="shared" si="36"/>
        <v>93124944</v>
      </c>
      <c r="O159" s="36">
        <f t="shared" si="37"/>
        <v>0.57260696322951676</v>
      </c>
      <c r="P159" s="31">
        <v>22829859</v>
      </c>
      <c r="Q159" s="31">
        <v>118526948</v>
      </c>
      <c r="R159" s="31">
        <v>145667863</v>
      </c>
      <c r="S159" s="31">
        <v>82275856</v>
      </c>
      <c r="T159" s="36">
        <f t="shared" si="38"/>
        <v>0.56481817132170054</v>
      </c>
      <c r="U159" s="36">
        <f t="shared" si="39"/>
        <v>0.21855732880347611</v>
      </c>
    </row>
    <row r="160" spans="1:21" x14ac:dyDescent="0.2">
      <c r="A160" s="17" t="s">
        <v>29</v>
      </c>
      <c r="B160" s="11" t="s">
        <v>291</v>
      </c>
      <c r="C160" s="10" t="s">
        <v>292</v>
      </c>
      <c r="D160" s="31">
        <v>17697160</v>
      </c>
      <c r="E160" s="31">
        <v>17407641</v>
      </c>
      <c r="F160" s="31">
        <v>3670004</v>
      </c>
      <c r="G160" s="36">
        <f t="shared" si="32"/>
        <v>0.20737813298856991</v>
      </c>
      <c r="H160" s="31">
        <v>5358500</v>
      </c>
      <c r="I160" s="36">
        <f t="shared" si="33"/>
        <v>0.30278869603936454</v>
      </c>
      <c r="J160" s="31">
        <v>4610459</v>
      </c>
      <c r="K160" s="36">
        <f t="shared" si="34"/>
        <v>0.26485260122264698</v>
      </c>
      <c r="L160" s="31">
        <v>0</v>
      </c>
      <c r="M160" s="36">
        <f t="shared" si="35"/>
        <v>0</v>
      </c>
      <c r="N160" s="31">
        <f t="shared" si="36"/>
        <v>13638963</v>
      </c>
      <c r="O160" s="36">
        <f t="shared" si="37"/>
        <v>0.78350438178268955</v>
      </c>
      <c r="P160" s="31">
        <v>3635626</v>
      </c>
      <c r="Q160" s="31">
        <v>13985301</v>
      </c>
      <c r="R160" s="31">
        <v>13292898</v>
      </c>
      <c r="S160" s="31">
        <v>9664734</v>
      </c>
      <c r="T160" s="36">
        <f t="shared" si="38"/>
        <v>0.7270599684132083</v>
      </c>
      <c r="U160" s="36">
        <f t="shared" si="39"/>
        <v>0.26813346587355236</v>
      </c>
    </row>
    <row r="161" spans="1:21" x14ac:dyDescent="0.2">
      <c r="A161" s="17" t="s">
        <v>29</v>
      </c>
      <c r="B161" s="11" t="s">
        <v>293</v>
      </c>
      <c r="C161" s="10" t="s">
        <v>294</v>
      </c>
      <c r="D161" s="31">
        <v>6009587</v>
      </c>
      <c r="E161" s="31">
        <v>6003737</v>
      </c>
      <c r="F161" s="31">
        <v>2428216</v>
      </c>
      <c r="G161" s="36">
        <f t="shared" si="32"/>
        <v>0.40405705084226251</v>
      </c>
      <c r="H161" s="31">
        <v>862715</v>
      </c>
      <c r="I161" s="36">
        <f t="shared" si="33"/>
        <v>0.14355645404584375</v>
      </c>
      <c r="J161" s="31">
        <v>2221696</v>
      </c>
      <c r="K161" s="36">
        <f t="shared" si="34"/>
        <v>0.37005218583025873</v>
      </c>
      <c r="L161" s="31">
        <v>0</v>
      </c>
      <c r="M161" s="36">
        <f t="shared" si="35"/>
        <v>0</v>
      </c>
      <c r="N161" s="31">
        <f t="shared" si="36"/>
        <v>5512627</v>
      </c>
      <c r="O161" s="36">
        <f t="shared" si="37"/>
        <v>0.91819928154747621</v>
      </c>
      <c r="P161" s="31">
        <v>2845265</v>
      </c>
      <c r="Q161" s="31">
        <v>9749991</v>
      </c>
      <c r="R161" s="31">
        <v>2765782</v>
      </c>
      <c r="S161" s="31">
        <v>7691425</v>
      </c>
      <c r="T161" s="36">
        <f t="shared" si="38"/>
        <v>2.780922357582774</v>
      </c>
      <c r="U161" s="36">
        <f t="shared" si="39"/>
        <v>-0.2191602539657993</v>
      </c>
    </row>
    <row r="162" spans="1:21" x14ac:dyDescent="0.2">
      <c r="A162" s="17" t="s">
        <v>44</v>
      </c>
      <c r="B162" s="11" t="s">
        <v>295</v>
      </c>
      <c r="C162" s="10" t="s">
        <v>296</v>
      </c>
      <c r="D162" s="31">
        <v>0</v>
      </c>
      <c r="E162" s="31">
        <v>0</v>
      </c>
      <c r="F162" s="31">
        <v>0</v>
      </c>
      <c r="G162" s="36">
        <f t="shared" si="32"/>
        <v>0</v>
      </c>
      <c r="H162" s="31">
        <v>0</v>
      </c>
      <c r="I162" s="36">
        <f t="shared" si="33"/>
        <v>0</v>
      </c>
      <c r="J162" s="31">
        <v>0</v>
      </c>
      <c r="K162" s="36">
        <f t="shared" si="34"/>
        <v>0</v>
      </c>
      <c r="L162" s="31">
        <v>0</v>
      </c>
      <c r="M162" s="36">
        <f t="shared" si="35"/>
        <v>0</v>
      </c>
      <c r="N162" s="31">
        <f t="shared" si="36"/>
        <v>0</v>
      </c>
      <c r="O162" s="36">
        <f t="shared" si="37"/>
        <v>0</v>
      </c>
      <c r="P162" s="31">
        <v>0</v>
      </c>
      <c r="Q162" s="31">
        <v>0</v>
      </c>
      <c r="R162" s="31">
        <v>0</v>
      </c>
      <c r="S162" s="31">
        <v>0</v>
      </c>
      <c r="T162" s="36">
        <f t="shared" si="38"/>
        <v>0</v>
      </c>
      <c r="U162" s="36">
        <f t="shared" si="39"/>
        <v>0</v>
      </c>
    </row>
    <row r="163" spans="1:21" ht="16.5" x14ac:dyDescent="0.3">
      <c r="A163" s="18" t="s">
        <v>0</v>
      </c>
      <c r="B163" s="13" t="s">
        <v>297</v>
      </c>
      <c r="C163" s="12" t="s">
        <v>0</v>
      </c>
      <c r="D163" s="32">
        <f>SUM(D158:D162)</f>
        <v>253066036</v>
      </c>
      <c r="E163" s="32">
        <f>SUM(E158:E162)</f>
        <v>244840828</v>
      </c>
      <c r="F163" s="32">
        <f>SUM(F158:F162)</f>
        <v>40305948</v>
      </c>
      <c r="G163" s="37">
        <f t="shared" si="32"/>
        <v>0.15927047594802488</v>
      </c>
      <c r="H163" s="32">
        <f>SUM(H158:H162)</f>
        <v>57931260</v>
      </c>
      <c r="I163" s="37">
        <f t="shared" si="33"/>
        <v>0.22891756205483063</v>
      </c>
      <c r="J163" s="32">
        <f>SUM(J158:J162)</f>
        <v>46484253</v>
      </c>
      <c r="K163" s="37">
        <f t="shared" si="34"/>
        <v>0.18985499019795832</v>
      </c>
      <c r="L163" s="32">
        <f>SUM(L158:L162)</f>
        <v>0</v>
      </c>
      <c r="M163" s="37">
        <f t="shared" si="35"/>
        <v>0</v>
      </c>
      <c r="N163" s="32">
        <f t="shared" si="36"/>
        <v>144721461</v>
      </c>
      <c r="O163" s="37">
        <f t="shared" si="37"/>
        <v>0.59108385714166922</v>
      </c>
      <c r="P163" s="32">
        <f>SUM(P158:P162)</f>
        <v>39718276</v>
      </c>
      <c r="Q163" s="32">
        <f>SUM(Q158:Q162)</f>
        <v>194850837</v>
      </c>
      <c r="R163" s="32">
        <f>SUM(R158:R162)</f>
        <v>214578126</v>
      </c>
      <c r="S163" s="32">
        <f>SUM(S158:S162)</f>
        <v>132604933</v>
      </c>
      <c r="T163" s="37">
        <f t="shared" si="38"/>
        <v>0.61797973293885511</v>
      </c>
      <c r="U163" s="37">
        <f t="shared" si="39"/>
        <v>0.1703492115317391</v>
      </c>
    </row>
    <row r="164" spans="1:21" x14ac:dyDescent="0.2">
      <c r="A164" s="17" t="s">
        <v>29</v>
      </c>
      <c r="B164" s="11" t="s">
        <v>298</v>
      </c>
      <c r="C164" s="10" t="s">
        <v>299</v>
      </c>
      <c r="D164" s="31">
        <v>43351882</v>
      </c>
      <c r="E164" s="31">
        <v>40651180</v>
      </c>
      <c r="F164" s="31">
        <v>6913327</v>
      </c>
      <c r="G164" s="36">
        <f t="shared" si="32"/>
        <v>0.15947005484098706</v>
      </c>
      <c r="H164" s="31">
        <v>9901548</v>
      </c>
      <c r="I164" s="36">
        <f t="shared" si="33"/>
        <v>0.22839949601265291</v>
      </c>
      <c r="J164" s="31">
        <v>9729123</v>
      </c>
      <c r="K164" s="36">
        <f t="shared" si="34"/>
        <v>0.23933187179314352</v>
      </c>
      <c r="L164" s="31">
        <v>0</v>
      </c>
      <c r="M164" s="36">
        <f t="shared" si="35"/>
        <v>0</v>
      </c>
      <c r="N164" s="31">
        <f t="shared" si="36"/>
        <v>26543998</v>
      </c>
      <c r="O164" s="36">
        <f t="shared" si="37"/>
        <v>0.65296992608824644</v>
      </c>
      <c r="P164" s="31">
        <v>2560846</v>
      </c>
      <c r="Q164" s="31">
        <v>39381205</v>
      </c>
      <c r="R164" s="31">
        <v>35684594</v>
      </c>
      <c r="S164" s="31">
        <v>9875621</v>
      </c>
      <c r="T164" s="36">
        <f t="shared" si="38"/>
        <v>0.27674746698813502</v>
      </c>
      <c r="U164" s="36">
        <f t="shared" si="39"/>
        <v>2.7991831605649069</v>
      </c>
    </row>
    <row r="165" spans="1:21" x14ac:dyDescent="0.2">
      <c r="A165" s="17" t="s">
        <v>29</v>
      </c>
      <c r="B165" s="11" t="s">
        <v>300</v>
      </c>
      <c r="C165" s="10" t="s">
        <v>301</v>
      </c>
      <c r="D165" s="31">
        <v>22559396</v>
      </c>
      <c r="E165" s="31">
        <v>23181395</v>
      </c>
      <c r="F165" s="31">
        <v>4053847</v>
      </c>
      <c r="G165" s="36">
        <f t="shared" si="32"/>
        <v>0.1796966106716687</v>
      </c>
      <c r="H165" s="31">
        <v>4876554</v>
      </c>
      <c r="I165" s="36">
        <f t="shared" si="33"/>
        <v>0.21616509590948269</v>
      </c>
      <c r="J165" s="31">
        <v>4177468</v>
      </c>
      <c r="K165" s="36">
        <f t="shared" si="34"/>
        <v>0.1802077916363532</v>
      </c>
      <c r="L165" s="31">
        <v>0</v>
      </c>
      <c r="M165" s="36">
        <f t="shared" si="35"/>
        <v>0</v>
      </c>
      <c r="N165" s="31">
        <f t="shared" si="36"/>
        <v>13107869</v>
      </c>
      <c r="O165" s="36">
        <f t="shared" si="37"/>
        <v>0.56544780846881737</v>
      </c>
      <c r="P165" s="31">
        <v>3798427</v>
      </c>
      <c r="Q165" s="31">
        <v>16068377</v>
      </c>
      <c r="R165" s="31">
        <v>15838377</v>
      </c>
      <c r="S165" s="31">
        <v>11866206</v>
      </c>
      <c r="T165" s="36">
        <f t="shared" si="38"/>
        <v>0.74920593189567342</v>
      </c>
      <c r="U165" s="36">
        <f t="shared" si="39"/>
        <v>9.9788938947622308E-2</v>
      </c>
    </row>
    <row r="166" spans="1:21" x14ac:dyDescent="0.2">
      <c r="A166" s="17" t="s">
        <v>29</v>
      </c>
      <c r="B166" s="11" t="s">
        <v>302</v>
      </c>
      <c r="C166" s="10" t="s">
        <v>303</v>
      </c>
      <c r="D166" s="31">
        <v>81813489</v>
      </c>
      <c r="E166" s="31">
        <v>77483764</v>
      </c>
      <c r="F166" s="31">
        <v>17052639</v>
      </c>
      <c r="G166" s="36">
        <f t="shared" si="32"/>
        <v>0.20843309836107832</v>
      </c>
      <c r="H166" s="31">
        <v>18203984</v>
      </c>
      <c r="I166" s="36">
        <f t="shared" si="33"/>
        <v>0.22250589997451398</v>
      </c>
      <c r="J166" s="31">
        <v>18178453</v>
      </c>
      <c r="K166" s="36">
        <f t="shared" si="34"/>
        <v>0.23460983387435849</v>
      </c>
      <c r="L166" s="31">
        <v>0</v>
      </c>
      <c r="M166" s="36">
        <f t="shared" si="35"/>
        <v>0</v>
      </c>
      <c r="N166" s="31">
        <f t="shared" si="36"/>
        <v>53435076</v>
      </c>
      <c r="O166" s="36">
        <f t="shared" si="37"/>
        <v>0.68962932673224286</v>
      </c>
      <c r="P166" s="31">
        <v>16145115</v>
      </c>
      <c r="Q166" s="31">
        <v>90098352</v>
      </c>
      <c r="R166" s="31">
        <v>83140007</v>
      </c>
      <c r="S166" s="31">
        <v>49307714</v>
      </c>
      <c r="T166" s="36">
        <f t="shared" si="38"/>
        <v>0.59306843695598921</v>
      </c>
      <c r="U166" s="36">
        <f t="shared" si="39"/>
        <v>0.12594137607567357</v>
      </c>
    </row>
    <row r="167" spans="1:21" x14ac:dyDescent="0.2">
      <c r="A167" s="17" t="s">
        <v>29</v>
      </c>
      <c r="B167" s="11" t="s">
        <v>304</v>
      </c>
      <c r="C167" s="10" t="s">
        <v>305</v>
      </c>
      <c r="D167" s="31">
        <v>28531061</v>
      </c>
      <c r="E167" s="31">
        <v>43967611</v>
      </c>
      <c r="F167" s="31">
        <v>5088997</v>
      </c>
      <c r="G167" s="36">
        <f t="shared" si="32"/>
        <v>0.17836690335490854</v>
      </c>
      <c r="H167" s="31">
        <v>2847892</v>
      </c>
      <c r="I167" s="36">
        <f t="shared" si="33"/>
        <v>9.9817248296514449E-2</v>
      </c>
      <c r="J167" s="31">
        <v>14147821</v>
      </c>
      <c r="K167" s="36">
        <f t="shared" si="34"/>
        <v>0.32177825172261465</v>
      </c>
      <c r="L167" s="31">
        <v>0</v>
      </c>
      <c r="M167" s="36">
        <f t="shared" si="35"/>
        <v>0</v>
      </c>
      <c r="N167" s="31">
        <f t="shared" si="36"/>
        <v>22084710</v>
      </c>
      <c r="O167" s="36">
        <f t="shared" si="37"/>
        <v>0.50229497345216234</v>
      </c>
      <c r="P167" s="31">
        <v>9582930</v>
      </c>
      <c r="Q167" s="31">
        <v>21801932</v>
      </c>
      <c r="R167" s="31">
        <v>36484057</v>
      </c>
      <c r="S167" s="31">
        <v>25579674</v>
      </c>
      <c r="T167" s="36">
        <f t="shared" si="38"/>
        <v>0.70111923133986986</v>
      </c>
      <c r="U167" s="36">
        <f t="shared" si="39"/>
        <v>0.47635650056924139</v>
      </c>
    </row>
    <row r="168" spans="1:21" x14ac:dyDescent="0.2">
      <c r="A168" s="17" t="s">
        <v>44</v>
      </c>
      <c r="B168" s="11" t="s">
        <v>306</v>
      </c>
      <c r="C168" s="10" t="s">
        <v>307</v>
      </c>
      <c r="D168" s="31">
        <v>0</v>
      </c>
      <c r="E168" s="31">
        <v>0</v>
      </c>
      <c r="F168" s="31">
        <v>0</v>
      </c>
      <c r="G168" s="36">
        <f t="shared" si="32"/>
        <v>0</v>
      </c>
      <c r="H168" s="31">
        <v>0</v>
      </c>
      <c r="I168" s="36">
        <f t="shared" si="33"/>
        <v>0</v>
      </c>
      <c r="J168" s="31">
        <v>0</v>
      </c>
      <c r="K168" s="36">
        <f t="shared" si="34"/>
        <v>0</v>
      </c>
      <c r="L168" s="31">
        <v>0</v>
      </c>
      <c r="M168" s="36">
        <f t="shared" si="35"/>
        <v>0</v>
      </c>
      <c r="N168" s="31">
        <f t="shared" si="36"/>
        <v>0</v>
      </c>
      <c r="O168" s="36">
        <f t="shared" si="37"/>
        <v>0</v>
      </c>
      <c r="P168" s="31">
        <v>0</v>
      </c>
      <c r="Q168" s="31">
        <v>0</v>
      </c>
      <c r="R168" s="31">
        <v>0</v>
      </c>
      <c r="S168" s="31">
        <v>0</v>
      </c>
      <c r="T168" s="36">
        <f t="shared" si="38"/>
        <v>0</v>
      </c>
      <c r="U168" s="36">
        <f t="shared" si="39"/>
        <v>0</v>
      </c>
    </row>
    <row r="169" spans="1:21" ht="16.5" x14ac:dyDescent="0.3">
      <c r="A169" s="18" t="s">
        <v>0</v>
      </c>
      <c r="B169" s="13" t="s">
        <v>308</v>
      </c>
      <c r="C169" s="12" t="s">
        <v>0</v>
      </c>
      <c r="D169" s="32">
        <f>SUM(D164:D168)</f>
        <v>176255828</v>
      </c>
      <c r="E169" s="32">
        <f>SUM(E164:E168)</f>
        <v>185283950</v>
      </c>
      <c r="F169" s="32">
        <f>SUM(F164:F168)</f>
        <v>33108810</v>
      </c>
      <c r="G169" s="37">
        <f t="shared" si="32"/>
        <v>0.18784519284094253</v>
      </c>
      <c r="H169" s="32">
        <f>SUM(H164:H168)</f>
        <v>35829978</v>
      </c>
      <c r="I169" s="37">
        <f t="shared" si="33"/>
        <v>0.20328393339708462</v>
      </c>
      <c r="J169" s="32">
        <f>SUM(J164:J168)</f>
        <v>46232865</v>
      </c>
      <c r="K169" s="37">
        <f t="shared" si="34"/>
        <v>0.24952439215593147</v>
      </c>
      <c r="L169" s="32">
        <f>SUM(L164:L168)</f>
        <v>0</v>
      </c>
      <c r="M169" s="37">
        <f t="shared" si="35"/>
        <v>0</v>
      </c>
      <c r="N169" s="32">
        <f t="shared" si="36"/>
        <v>115171653</v>
      </c>
      <c r="O169" s="37">
        <f t="shared" si="37"/>
        <v>0.62159541071960089</v>
      </c>
      <c r="P169" s="32">
        <f>SUM(P164:P168)</f>
        <v>32087318</v>
      </c>
      <c r="Q169" s="32">
        <f>SUM(Q164:Q168)</f>
        <v>167349866</v>
      </c>
      <c r="R169" s="32">
        <f>SUM(R164:R168)</f>
        <v>171147035</v>
      </c>
      <c r="S169" s="32">
        <f>SUM(S164:S168)</f>
        <v>96629215</v>
      </c>
      <c r="T169" s="37">
        <f t="shared" si="38"/>
        <v>0.56459765721328448</v>
      </c>
      <c r="U169" s="37">
        <f t="shared" si="39"/>
        <v>0.44084541437835356</v>
      </c>
    </row>
    <row r="170" spans="1:21" ht="16.5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5986508340</v>
      </c>
      <c r="E170" s="32">
        <f>SUM(E105,E107:E111,E113:E120,E122:E125,E127:E131,E133:E136,E138:E143,E145:E149,E151:E156,E158:E162,E164:E168)</f>
        <v>6186529895</v>
      </c>
      <c r="F170" s="32">
        <f>SUM(F105,F107:F111,F113:F120,F122:F125,F127:F131,F133:F136,F138:F143,F145:F149,F151:F156,F158:F162,F164:F168)</f>
        <v>1137314925</v>
      </c>
      <c r="G170" s="37">
        <f t="shared" si="32"/>
        <v>0.18997967770307991</v>
      </c>
      <c r="H170" s="32">
        <f>SUM(H105,H107:H111,H113:H120,H122:H125,H127:H131,H133:H136,H138:H143,H145:H149,H151:H156,H158:H162,H164:H168)</f>
        <v>1414597399</v>
      </c>
      <c r="I170" s="37">
        <f t="shared" si="33"/>
        <v>0.23629757425511244</v>
      </c>
      <c r="J170" s="32">
        <f>SUM(J105,J107:J111,J113:J120,J122:J125,J127:J131,J133:J136,J138:J143,J145:J149,J151:J156,J158:J162,J164:J168)</f>
        <v>1303312197</v>
      </c>
      <c r="K170" s="37">
        <f t="shared" si="34"/>
        <v>0.21066934438534707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3855224521</v>
      </c>
      <c r="O170" s="37">
        <f t="shared" si="37"/>
        <v>0.62316429184571165</v>
      </c>
      <c r="P170" s="32">
        <f>SUM(P105,P107:P111,P113:P120,P122:P125,P127:P131,P133:P136,P138:P143,P145:P149,P151:P156,P158:P162,P164:P168)</f>
        <v>1125935381</v>
      </c>
      <c r="Q170" s="32">
        <f>SUM(Q105,Q107:Q111,Q113:Q120,Q122:Q125,Q127:Q131,Q133:Q136,Q138:Q143,Q145:Q149,Q151:Q156,Q158:Q162,Q164:Q168)</f>
        <v>4784560559</v>
      </c>
      <c r="R170" s="32">
        <f>SUM(R105,R107:R111,R113:R120,R122:R125,R127:R131,R133:R136,R138:R143,R145:R149,R151:R156,R158:R162,R164:R168)</f>
        <v>5217868666</v>
      </c>
      <c r="S170" s="32">
        <f>SUM(S105,S107:S111,S113:S120,S122:S125,S127:S131,S133:S136,S138:S143,S145:S149,S151:S156,S158:S162,S164:S168)</f>
        <v>3394196728</v>
      </c>
      <c r="T170" s="37">
        <f t="shared" si="38"/>
        <v>0.65049485628429571</v>
      </c>
      <c r="U170" s="37">
        <f t="shared" si="39"/>
        <v>0.15753729653869009</v>
      </c>
    </row>
    <row r="171" spans="1:21" ht="14.4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4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x14ac:dyDescent="0.2">
      <c r="A173" s="17" t="s">
        <v>29</v>
      </c>
      <c r="B173" s="11" t="s">
        <v>311</v>
      </c>
      <c r="C173" s="10" t="s">
        <v>312</v>
      </c>
      <c r="D173" s="31">
        <v>80693062</v>
      </c>
      <c r="E173" s="31">
        <v>159824321</v>
      </c>
      <c r="F173" s="31">
        <v>11279885</v>
      </c>
      <c r="G173" s="36">
        <f t="shared" ref="G173:G205" si="40">IF(($D173     =0),0,($F173     /$D173     ))</f>
        <v>0.1397875445599028</v>
      </c>
      <c r="H173" s="31">
        <v>60786418</v>
      </c>
      <c r="I173" s="36">
        <f t="shared" ref="I173:I205" si="41">IF(($D173     =0),0,($H173     /$D173     ))</f>
        <v>0.75330414404152868</v>
      </c>
      <c r="J173" s="31">
        <v>33245364</v>
      </c>
      <c r="K173" s="36">
        <f t="shared" ref="K173:K205" si="42">IF(($E173     =0),0,($J173     /$E173     ))</f>
        <v>0.20801192078895175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105311667</v>
      </c>
      <c r="O173" s="36">
        <f t="shared" ref="O173:O205" si="45">IF(($E173     =0),0,($N173     /$E173     ))</f>
        <v>0.65892141034029483</v>
      </c>
      <c r="P173" s="31">
        <v>13264652</v>
      </c>
      <c r="Q173" s="31">
        <v>78419640</v>
      </c>
      <c r="R173" s="31">
        <v>93010912</v>
      </c>
      <c r="S173" s="31">
        <v>66076184</v>
      </c>
      <c r="T173" s="36">
        <f t="shared" ref="T173:T205" si="46">IF(($R173     =0),0,($S173     /$R173     ))</f>
        <v>0.71041324699622344</v>
      </c>
      <c r="U173" s="36">
        <f t="shared" ref="U173:U205" si="47">IF(($P173     =0),0,(($J173     /$P173     )-1))</f>
        <v>1.5063125666621335</v>
      </c>
    </row>
    <row r="174" spans="1:21" x14ac:dyDescent="0.2">
      <c r="A174" s="17" t="s">
        <v>29</v>
      </c>
      <c r="B174" s="11" t="s">
        <v>313</v>
      </c>
      <c r="C174" s="10" t="s">
        <v>314</v>
      </c>
      <c r="D174" s="31">
        <v>71014865</v>
      </c>
      <c r="E174" s="31">
        <v>78094758</v>
      </c>
      <c r="F174" s="31">
        <v>14048012</v>
      </c>
      <c r="G174" s="36">
        <f t="shared" si="40"/>
        <v>0.19781790756062129</v>
      </c>
      <c r="H174" s="31">
        <v>29089149</v>
      </c>
      <c r="I174" s="36">
        <f t="shared" si="41"/>
        <v>0.40962056324404755</v>
      </c>
      <c r="J174" s="31">
        <v>19969920</v>
      </c>
      <c r="K174" s="36">
        <f t="shared" si="42"/>
        <v>0.25571396226107773</v>
      </c>
      <c r="L174" s="31">
        <v>0</v>
      </c>
      <c r="M174" s="36">
        <f t="shared" si="43"/>
        <v>0</v>
      </c>
      <c r="N174" s="31">
        <f t="shared" si="44"/>
        <v>63107081</v>
      </c>
      <c r="O174" s="36">
        <f t="shared" si="45"/>
        <v>0.80808344396175735</v>
      </c>
      <c r="P174" s="31">
        <v>19912645</v>
      </c>
      <c r="Q174" s="31">
        <v>65805864</v>
      </c>
      <c r="R174" s="31">
        <v>70255680</v>
      </c>
      <c r="S174" s="31">
        <v>66869074</v>
      </c>
      <c r="T174" s="36">
        <f t="shared" si="46"/>
        <v>0.95179598290131129</v>
      </c>
      <c r="U174" s="36">
        <f t="shared" si="47"/>
        <v>2.8763130161764128E-3</v>
      </c>
    </row>
    <row r="175" spans="1:21" x14ac:dyDescent="0.2">
      <c r="A175" s="17" t="s">
        <v>29</v>
      </c>
      <c r="B175" s="11" t="s">
        <v>315</v>
      </c>
      <c r="C175" s="10" t="s">
        <v>316</v>
      </c>
      <c r="D175" s="31">
        <v>208519330</v>
      </c>
      <c r="E175" s="31">
        <v>210988130</v>
      </c>
      <c r="F175" s="31">
        <v>37808397</v>
      </c>
      <c r="G175" s="36">
        <f t="shared" si="40"/>
        <v>0.18131842740910398</v>
      </c>
      <c r="H175" s="31">
        <v>41181589</v>
      </c>
      <c r="I175" s="36">
        <f t="shared" si="41"/>
        <v>0.19749530655023687</v>
      </c>
      <c r="J175" s="31">
        <v>37725107</v>
      </c>
      <c r="K175" s="36">
        <f t="shared" si="42"/>
        <v>0.17880203497703875</v>
      </c>
      <c r="L175" s="31">
        <v>0</v>
      </c>
      <c r="M175" s="36">
        <f t="shared" si="43"/>
        <v>0</v>
      </c>
      <c r="N175" s="31">
        <f t="shared" si="44"/>
        <v>116715093</v>
      </c>
      <c r="O175" s="36">
        <f t="shared" si="45"/>
        <v>0.55318321935930703</v>
      </c>
      <c r="P175" s="31">
        <v>25873865</v>
      </c>
      <c r="Q175" s="31">
        <v>202966586</v>
      </c>
      <c r="R175" s="31">
        <v>211442270</v>
      </c>
      <c r="S175" s="31">
        <v>79231278</v>
      </c>
      <c r="T175" s="36">
        <f t="shared" si="46"/>
        <v>0.37471825288292637</v>
      </c>
      <c r="U175" s="36">
        <f t="shared" si="47"/>
        <v>0.45803910625644839</v>
      </c>
    </row>
    <row r="176" spans="1:21" x14ac:dyDescent="0.2">
      <c r="A176" s="17" t="s">
        <v>29</v>
      </c>
      <c r="B176" s="11" t="s">
        <v>317</v>
      </c>
      <c r="C176" s="10" t="s">
        <v>318</v>
      </c>
      <c r="D176" s="31">
        <v>85910502</v>
      </c>
      <c r="E176" s="31">
        <v>97886740</v>
      </c>
      <c r="F176" s="31">
        <v>21010173</v>
      </c>
      <c r="G176" s="36">
        <f t="shared" si="40"/>
        <v>0.24455884334141129</v>
      </c>
      <c r="H176" s="31">
        <v>22287485</v>
      </c>
      <c r="I176" s="36">
        <f t="shared" si="41"/>
        <v>0.25942678114021495</v>
      </c>
      <c r="J176" s="31">
        <v>22698337</v>
      </c>
      <c r="K176" s="36">
        <f t="shared" si="42"/>
        <v>0.23188367494923215</v>
      </c>
      <c r="L176" s="31">
        <v>0</v>
      </c>
      <c r="M176" s="36">
        <f t="shared" si="43"/>
        <v>0</v>
      </c>
      <c r="N176" s="31">
        <f t="shared" si="44"/>
        <v>65995995</v>
      </c>
      <c r="O176" s="36">
        <f t="shared" si="45"/>
        <v>0.67420771189233597</v>
      </c>
      <c r="P176" s="31">
        <v>16908245</v>
      </c>
      <c r="Q176" s="31">
        <v>101239497</v>
      </c>
      <c r="R176" s="31">
        <v>89359725</v>
      </c>
      <c r="S176" s="31">
        <v>41982994</v>
      </c>
      <c r="T176" s="36">
        <f t="shared" si="46"/>
        <v>0.46982008953138565</v>
      </c>
      <c r="U176" s="36">
        <f t="shared" si="47"/>
        <v>0.34244192700070286</v>
      </c>
    </row>
    <row r="177" spans="1:21" x14ac:dyDescent="0.2">
      <c r="A177" s="17" t="s">
        <v>29</v>
      </c>
      <c r="B177" s="11" t="s">
        <v>319</v>
      </c>
      <c r="C177" s="10" t="s">
        <v>320</v>
      </c>
      <c r="D177" s="31">
        <v>15690380</v>
      </c>
      <c r="E177" s="31">
        <v>16130956</v>
      </c>
      <c r="F177" s="31">
        <v>2906578</v>
      </c>
      <c r="G177" s="36">
        <f t="shared" si="40"/>
        <v>0.18524586402623774</v>
      </c>
      <c r="H177" s="31">
        <v>2255874</v>
      </c>
      <c r="I177" s="36">
        <f t="shared" si="41"/>
        <v>0.14377433816134472</v>
      </c>
      <c r="J177" s="31">
        <v>4540919</v>
      </c>
      <c r="K177" s="36">
        <f t="shared" si="42"/>
        <v>0.2815034025261739</v>
      </c>
      <c r="L177" s="31">
        <v>0</v>
      </c>
      <c r="M177" s="36">
        <f t="shared" si="43"/>
        <v>0</v>
      </c>
      <c r="N177" s="31">
        <f t="shared" si="44"/>
        <v>9703371</v>
      </c>
      <c r="O177" s="36">
        <f t="shared" si="45"/>
        <v>0.60153725544846814</v>
      </c>
      <c r="P177" s="31">
        <v>3315896</v>
      </c>
      <c r="Q177" s="31">
        <v>13033768</v>
      </c>
      <c r="R177" s="31">
        <v>12975540</v>
      </c>
      <c r="S177" s="31">
        <v>8878393</v>
      </c>
      <c r="T177" s="36">
        <f t="shared" si="46"/>
        <v>0.68424073294830123</v>
      </c>
      <c r="U177" s="36">
        <f t="shared" si="47"/>
        <v>0.36943951197504377</v>
      </c>
    </row>
    <row r="178" spans="1:21" x14ac:dyDescent="0.2">
      <c r="A178" s="17" t="s">
        <v>44</v>
      </c>
      <c r="B178" s="11" t="s">
        <v>321</v>
      </c>
      <c r="C178" s="10" t="s">
        <v>322</v>
      </c>
      <c r="D178" s="31">
        <v>7992031</v>
      </c>
      <c r="E178" s="31">
        <v>8022031</v>
      </c>
      <c r="F178" s="31">
        <v>1331317</v>
      </c>
      <c r="G178" s="36">
        <f t="shared" si="40"/>
        <v>0.16658056006039015</v>
      </c>
      <c r="H178" s="31">
        <v>1718719</v>
      </c>
      <c r="I178" s="36">
        <f t="shared" si="41"/>
        <v>0.21505409576114007</v>
      </c>
      <c r="J178" s="31">
        <v>1848787</v>
      </c>
      <c r="K178" s="36">
        <f t="shared" si="42"/>
        <v>0.23046370675954755</v>
      </c>
      <c r="L178" s="31">
        <v>0</v>
      </c>
      <c r="M178" s="36">
        <f t="shared" si="43"/>
        <v>0</v>
      </c>
      <c r="N178" s="31">
        <f t="shared" si="44"/>
        <v>4898823</v>
      </c>
      <c r="O178" s="36">
        <f t="shared" si="45"/>
        <v>0.610671162951128</v>
      </c>
      <c r="P178" s="31">
        <v>1308067</v>
      </c>
      <c r="Q178" s="31">
        <v>7185400</v>
      </c>
      <c r="R178" s="31">
        <v>5805819</v>
      </c>
      <c r="S178" s="31">
        <v>3480181</v>
      </c>
      <c r="T178" s="36">
        <f t="shared" si="46"/>
        <v>0.59942981343372914</v>
      </c>
      <c r="U178" s="36">
        <f t="shared" si="47"/>
        <v>0.41337332109135083</v>
      </c>
    </row>
    <row r="179" spans="1:21" ht="16.5" x14ac:dyDescent="0.3">
      <c r="A179" s="18" t="s">
        <v>0</v>
      </c>
      <c r="B179" s="13" t="s">
        <v>323</v>
      </c>
      <c r="C179" s="12" t="s">
        <v>0</v>
      </c>
      <c r="D179" s="32">
        <f>SUM(D173:D178)</f>
        <v>469820170</v>
      </c>
      <c r="E179" s="32">
        <f>SUM(E173:E178)</f>
        <v>570946936</v>
      </c>
      <c r="F179" s="32">
        <f>SUM(F173:F178)</f>
        <v>88384362</v>
      </c>
      <c r="G179" s="37">
        <f t="shared" si="40"/>
        <v>0.1881238134156735</v>
      </c>
      <c r="H179" s="32">
        <f>SUM(H173:H178)</f>
        <v>157319234</v>
      </c>
      <c r="I179" s="37">
        <f t="shared" si="41"/>
        <v>0.33484989373700152</v>
      </c>
      <c r="J179" s="32">
        <f>SUM(J173:J178)</f>
        <v>120028434</v>
      </c>
      <c r="K179" s="37">
        <f t="shared" si="42"/>
        <v>0.21022695180905568</v>
      </c>
      <c r="L179" s="32">
        <f>SUM(L173:L178)</f>
        <v>0</v>
      </c>
      <c r="M179" s="37">
        <f t="shared" si="43"/>
        <v>0</v>
      </c>
      <c r="N179" s="32">
        <f t="shared" si="44"/>
        <v>365732030</v>
      </c>
      <c r="O179" s="37">
        <f t="shared" si="45"/>
        <v>0.64057096542506009</v>
      </c>
      <c r="P179" s="32">
        <f>SUM(P173:P178)</f>
        <v>80583370</v>
      </c>
      <c r="Q179" s="32">
        <f>SUM(Q173:Q178)</f>
        <v>468650755</v>
      </c>
      <c r="R179" s="32">
        <f>SUM(R173:R178)</f>
        <v>482849946</v>
      </c>
      <c r="S179" s="32">
        <f>SUM(S173:S178)</f>
        <v>266518104</v>
      </c>
      <c r="T179" s="37">
        <f t="shared" si="46"/>
        <v>0.55196879736215188</v>
      </c>
      <c r="U179" s="37">
        <f t="shared" si="47"/>
        <v>0.48949384966153686</v>
      </c>
    </row>
    <row r="180" spans="1:21" x14ac:dyDescent="0.2">
      <c r="A180" s="17" t="s">
        <v>29</v>
      </c>
      <c r="B180" s="11" t="s">
        <v>324</v>
      </c>
      <c r="C180" s="10" t="s">
        <v>325</v>
      </c>
      <c r="D180" s="31">
        <v>11210987</v>
      </c>
      <c r="E180" s="31">
        <v>11210987</v>
      </c>
      <c r="F180" s="31">
        <v>3029342</v>
      </c>
      <c r="G180" s="36">
        <f t="shared" si="40"/>
        <v>0.27021189124561468</v>
      </c>
      <c r="H180" s="31">
        <v>3285547</v>
      </c>
      <c r="I180" s="36">
        <f t="shared" si="41"/>
        <v>0.29306491926179201</v>
      </c>
      <c r="J180" s="31">
        <v>3216743</v>
      </c>
      <c r="K180" s="36">
        <f t="shared" si="42"/>
        <v>0.28692772545361084</v>
      </c>
      <c r="L180" s="31">
        <v>0</v>
      </c>
      <c r="M180" s="36">
        <f t="shared" si="43"/>
        <v>0</v>
      </c>
      <c r="N180" s="31">
        <f t="shared" si="44"/>
        <v>9531632</v>
      </c>
      <c r="O180" s="36">
        <f t="shared" si="45"/>
        <v>0.85020453596101753</v>
      </c>
      <c r="P180" s="31">
        <v>3082001</v>
      </c>
      <c r="Q180" s="31">
        <v>14071903</v>
      </c>
      <c r="R180" s="31">
        <v>13606292</v>
      </c>
      <c r="S180" s="31">
        <v>9184109</v>
      </c>
      <c r="T180" s="36">
        <f t="shared" si="46"/>
        <v>0.67498985028397152</v>
      </c>
      <c r="U180" s="36">
        <f t="shared" si="47"/>
        <v>4.3718999442245554E-2</v>
      </c>
    </row>
    <row r="181" spans="1:21" x14ac:dyDescent="0.2">
      <c r="A181" s="17" t="s">
        <v>29</v>
      </c>
      <c r="B181" s="11" t="s">
        <v>326</v>
      </c>
      <c r="C181" s="10" t="s">
        <v>327</v>
      </c>
      <c r="D181" s="31">
        <v>269244105</v>
      </c>
      <c r="E181" s="31">
        <v>310239401</v>
      </c>
      <c r="F181" s="31">
        <v>76584184</v>
      </c>
      <c r="G181" s="36">
        <f t="shared" si="40"/>
        <v>0.28444145137365218</v>
      </c>
      <c r="H181" s="31">
        <v>73168937</v>
      </c>
      <c r="I181" s="36">
        <f t="shared" si="41"/>
        <v>0.27175687653402847</v>
      </c>
      <c r="J181" s="31">
        <v>45256474</v>
      </c>
      <c r="K181" s="36">
        <f t="shared" si="42"/>
        <v>0.14587597144051989</v>
      </c>
      <c r="L181" s="31">
        <v>0</v>
      </c>
      <c r="M181" s="36">
        <f t="shared" si="43"/>
        <v>0</v>
      </c>
      <c r="N181" s="31">
        <f t="shared" si="44"/>
        <v>195009595</v>
      </c>
      <c r="O181" s="36">
        <f t="shared" si="45"/>
        <v>0.62857778338735248</v>
      </c>
      <c r="P181" s="31">
        <v>99234838</v>
      </c>
      <c r="Q181" s="31">
        <v>224371256</v>
      </c>
      <c r="R181" s="31">
        <v>301383232</v>
      </c>
      <c r="S181" s="31">
        <v>199130718</v>
      </c>
      <c r="T181" s="36">
        <f t="shared" si="46"/>
        <v>0.66072261777324093</v>
      </c>
      <c r="U181" s="36">
        <f t="shared" si="47"/>
        <v>-0.54394570584173274</v>
      </c>
    </row>
    <row r="182" spans="1:21" x14ac:dyDescent="0.2">
      <c r="A182" s="17" t="s">
        <v>29</v>
      </c>
      <c r="B182" s="11" t="s">
        <v>328</v>
      </c>
      <c r="C182" s="10" t="s">
        <v>329</v>
      </c>
      <c r="D182" s="31">
        <v>109898854</v>
      </c>
      <c r="E182" s="31">
        <v>142601354</v>
      </c>
      <c r="F182" s="31">
        <v>29577145</v>
      </c>
      <c r="G182" s="36">
        <f t="shared" si="40"/>
        <v>0.26913060440102499</v>
      </c>
      <c r="H182" s="31">
        <v>30146973</v>
      </c>
      <c r="I182" s="36">
        <f t="shared" si="41"/>
        <v>0.27431562662154785</v>
      </c>
      <c r="J182" s="31">
        <v>27014705</v>
      </c>
      <c r="K182" s="36">
        <f t="shared" si="42"/>
        <v>0.18944213531100132</v>
      </c>
      <c r="L182" s="31">
        <v>0</v>
      </c>
      <c r="M182" s="36">
        <f t="shared" si="43"/>
        <v>0</v>
      </c>
      <c r="N182" s="31">
        <f t="shared" si="44"/>
        <v>86738823</v>
      </c>
      <c r="O182" s="36">
        <f t="shared" si="45"/>
        <v>0.60826086546134761</v>
      </c>
      <c r="P182" s="31">
        <v>44515430</v>
      </c>
      <c r="Q182" s="31">
        <v>181199533</v>
      </c>
      <c r="R182" s="31">
        <v>132857726</v>
      </c>
      <c r="S182" s="31">
        <v>124764630</v>
      </c>
      <c r="T182" s="36">
        <f t="shared" si="46"/>
        <v>0.93908449102914793</v>
      </c>
      <c r="U182" s="36">
        <f t="shared" si="47"/>
        <v>-0.39313840167330738</v>
      </c>
    </row>
    <row r="183" spans="1:21" x14ac:dyDescent="0.2">
      <c r="A183" s="17" t="s">
        <v>29</v>
      </c>
      <c r="B183" s="11" t="s">
        <v>330</v>
      </c>
      <c r="C183" s="10" t="s">
        <v>331</v>
      </c>
      <c r="D183" s="31">
        <v>63122869</v>
      </c>
      <c r="E183" s="31">
        <v>92763531</v>
      </c>
      <c r="F183" s="31">
        <v>12908061</v>
      </c>
      <c r="G183" s="36">
        <f t="shared" si="40"/>
        <v>0.20449103794696025</v>
      </c>
      <c r="H183" s="31">
        <v>16664555</v>
      </c>
      <c r="I183" s="36">
        <f t="shared" si="41"/>
        <v>0.26400186277971616</v>
      </c>
      <c r="J183" s="31">
        <v>33837717</v>
      </c>
      <c r="K183" s="36">
        <f t="shared" si="42"/>
        <v>0.36477392176888995</v>
      </c>
      <c r="L183" s="31">
        <v>0</v>
      </c>
      <c r="M183" s="36">
        <f t="shared" si="43"/>
        <v>0</v>
      </c>
      <c r="N183" s="31">
        <f t="shared" si="44"/>
        <v>63410333</v>
      </c>
      <c r="O183" s="36">
        <f t="shared" si="45"/>
        <v>0.68356963470914012</v>
      </c>
      <c r="P183" s="31">
        <v>26341718</v>
      </c>
      <c r="Q183" s="31">
        <v>49361392</v>
      </c>
      <c r="R183" s="31">
        <v>59617744</v>
      </c>
      <c r="S183" s="31">
        <v>45418157</v>
      </c>
      <c r="T183" s="36">
        <f t="shared" si="46"/>
        <v>0.76182280563987792</v>
      </c>
      <c r="U183" s="36">
        <f t="shared" si="47"/>
        <v>0.28456758211442401</v>
      </c>
    </row>
    <row r="184" spans="1:21" x14ac:dyDescent="0.2">
      <c r="A184" s="17" t="s">
        <v>44</v>
      </c>
      <c r="B184" s="11" t="s">
        <v>332</v>
      </c>
      <c r="C184" s="10" t="s">
        <v>333</v>
      </c>
      <c r="D184" s="31">
        <v>4271305</v>
      </c>
      <c r="E184" s="31">
        <v>3384485</v>
      </c>
      <c r="F184" s="31">
        <v>464829</v>
      </c>
      <c r="G184" s="36">
        <f t="shared" si="40"/>
        <v>0.10882599111980999</v>
      </c>
      <c r="H184" s="31">
        <v>794044</v>
      </c>
      <c r="I184" s="36">
        <f t="shared" si="41"/>
        <v>0.18590196672913781</v>
      </c>
      <c r="J184" s="31">
        <v>440821</v>
      </c>
      <c r="K184" s="36">
        <f t="shared" si="42"/>
        <v>0.13024758567403905</v>
      </c>
      <c r="L184" s="31">
        <v>0</v>
      </c>
      <c r="M184" s="36">
        <f t="shared" si="43"/>
        <v>0</v>
      </c>
      <c r="N184" s="31">
        <f t="shared" si="44"/>
        <v>1699694</v>
      </c>
      <c r="O184" s="36">
        <f t="shared" si="45"/>
        <v>0.50220166435957025</v>
      </c>
      <c r="P184" s="31">
        <v>507458</v>
      </c>
      <c r="Q184" s="31">
        <v>3127000</v>
      </c>
      <c r="R184" s="31">
        <v>3118650</v>
      </c>
      <c r="S184" s="31">
        <v>1627179</v>
      </c>
      <c r="T184" s="36">
        <f t="shared" si="46"/>
        <v>0.52175749122216342</v>
      </c>
      <c r="U184" s="36">
        <f t="shared" si="47"/>
        <v>-0.13131530097072075</v>
      </c>
    </row>
    <row r="185" spans="1:21" ht="16.5" x14ac:dyDescent="0.3">
      <c r="A185" s="18" t="s">
        <v>0</v>
      </c>
      <c r="B185" s="13" t="s">
        <v>334</v>
      </c>
      <c r="C185" s="12" t="s">
        <v>0</v>
      </c>
      <c r="D185" s="32">
        <f>SUM(D180:D184)</f>
        <v>457748120</v>
      </c>
      <c r="E185" s="32">
        <f>SUM(E180:E184)</f>
        <v>560199758</v>
      </c>
      <c r="F185" s="32">
        <f>SUM(F180:F184)</f>
        <v>122563561</v>
      </c>
      <c r="G185" s="37">
        <f t="shared" si="40"/>
        <v>0.26775328099654455</v>
      </c>
      <c r="H185" s="32">
        <f>SUM(H180:H184)</f>
        <v>124060056</v>
      </c>
      <c r="I185" s="37">
        <f t="shared" si="41"/>
        <v>0.27102253527551351</v>
      </c>
      <c r="J185" s="32">
        <f>SUM(J180:J184)</f>
        <v>109766460</v>
      </c>
      <c r="K185" s="37">
        <f t="shared" si="42"/>
        <v>0.19594164123148372</v>
      </c>
      <c r="L185" s="32">
        <f>SUM(L180:L184)</f>
        <v>0</v>
      </c>
      <c r="M185" s="37">
        <f t="shared" si="43"/>
        <v>0</v>
      </c>
      <c r="N185" s="32">
        <f t="shared" si="44"/>
        <v>356390077</v>
      </c>
      <c r="O185" s="37">
        <f t="shared" si="45"/>
        <v>0.63618391816584829</v>
      </c>
      <c r="P185" s="32">
        <f>SUM(P180:P184)</f>
        <v>173681445</v>
      </c>
      <c r="Q185" s="32">
        <f>SUM(Q180:Q184)</f>
        <v>472131084</v>
      </c>
      <c r="R185" s="32">
        <f>SUM(R180:R184)</f>
        <v>510583644</v>
      </c>
      <c r="S185" s="32">
        <f>SUM(S180:S184)</f>
        <v>380124793</v>
      </c>
      <c r="T185" s="37">
        <f t="shared" si="46"/>
        <v>0.74449073617407147</v>
      </c>
      <c r="U185" s="37">
        <f t="shared" si="47"/>
        <v>-0.36800122776500388</v>
      </c>
    </row>
    <row r="186" spans="1:21" x14ac:dyDescent="0.2">
      <c r="A186" s="17" t="s">
        <v>29</v>
      </c>
      <c r="B186" s="11" t="s">
        <v>335</v>
      </c>
      <c r="C186" s="10" t="s">
        <v>336</v>
      </c>
      <c r="D186" s="31">
        <v>20351716</v>
      </c>
      <c r="E186" s="31">
        <v>23594716</v>
      </c>
      <c r="F186" s="31">
        <v>2378234</v>
      </c>
      <c r="G186" s="36">
        <f t="shared" si="40"/>
        <v>0.11685668176580294</v>
      </c>
      <c r="H186" s="31">
        <v>4036199</v>
      </c>
      <c r="I186" s="36">
        <f t="shared" si="41"/>
        <v>0.1983222938055936</v>
      </c>
      <c r="J186" s="31">
        <v>9219420</v>
      </c>
      <c r="K186" s="36">
        <f t="shared" si="42"/>
        <v>0.39074087605038349</v>
      </c>
      <c r="L186" s="31">
        <v>0</v>
      </c>
      <c r="M186" s="36">
        <f t="shared" si="43"/>
        <v>0</v>
      </c>
      <c r="N186" s="31">
        <f t="shared" si="44"/>
        <v>15633853</v>
      </c>
      <c r="O186" s="36">
        <f t="shared" si="45"/>
        <v>0.66259975326679077</v>
      </c>
      <c r="P186" s="31">
        <v>7780970</v>
      </c>
      <c r="Q186" s="31">
        <v>22270617</v>
      </c>
      <c r="R186" s="31">
        <v>22209861</v>
      </c>
      <c r="S186" s="31">
        <v>12978376</v>
      </c>
      <c r="T186" s="36">
        <f t="shared" si="46"/>
        <v>0.58435196870435169</v>
      </c>
      <c r="U186" s="36">
        <f t="shared" si="47"/>
        <v>0.18486769644401657</v>
      </c>
    </row>
    <row r="187" spans="1:21" x14ac:dyDescent="0.2">
      <c r="A187" s="17" t="s">
        <v>29</v>
      </c>
      <c r="B187" s="11" t="s">
        <v>337</v>
      </c>
      <c r="C187" s="10" t="s">
        <v>338</v>
      </c>
      <c r="D187" s="31">
        <v>12014827</v>
      </c>
      <c r="E187" s="31">
        <v>8408233</v>
      </c>
      <c r="F187" s="31">
        <v>1147640</v>
      </c>
      <c r="G187" s="36">
        <f t="shared" si="40"/>
        <v>9.5518645420362688E-2</v>
      </c>
      <c r="H187" s="31">
        <v>2402044</v>
      </c>
      <c r="I187" s="36">
        <f t="shared" si="41"/>
        <v>0.19992331142179576</v>
      </c>
      <c r="J187" s="31">
        <v>2701424</v>
      </c>
      <c r="K187" s="36">
        <f t="shared" si="42"/>
        <v>0.32128319945462974</v>
      </c>
      <c r="L187" s="31">
        <v>0</v>
      </c>
      <c r="M187" s="36">
        <f t="shared" si="43"/>
        <v>0</v>
      </c>
      <c r="N187" s="31">
        <f t="shared" si="44"/>
        <v>6251108</v>
      </c>
      <c r="O187" s="36">
        <f t="shared" si="45"/>
        <v>0.74345085346707207</v>
      </c>
      <c r="P187" s="31">
        <v>6676429</v>
      </c>
      <c r="Q187" s="31">
        <v>3974580</v>
      </c>
      <c r="R187" s="31">
        <v>10684796</v>
      </c>
      <c r="S187" s="31">
        <v>9143350</v>
      </c>
      <c r="T187" s="36">
        <f t="shared" si="46"/>
        <v>0.85573463452180087</v>
      </c>
      <c r="U187" s="36">
        <f t="shared" si="47"/>
        <v>-0.59537890689768436</v>
      </c>
    </row>
    <row r="188" spans="1:21" x14ac:dyDescent="0.2">
      <c r="A188" s="17" t="s">
        <v>29</v>
      </c>
      <c r="B188" s="11" t="s">
        <v>339</v>
      </c>
      <c r="C188" s="10" t="s">
        <v>340</v>
      </c>
      <c r="D188" s="31">
        <v>533117281</v>
      </c>
      <c r="E188" s="31">
        <v>522476857</v>
      </c>
      <c r="F188" s="31">
        <v>297760566</v>
      </c>
      <c r="G188" s="36">
        <f t="shared" si="40"/>
        <v>0.55852731961993929</v>
      </c>
      <c r="H188" s="31">
        <v>325190445</v>
      </c>
      <c r="I188" s="36">
        <f t="shared" si="41"/>
        <v>0.60997918579945642</v>
      </c>
      <c r="J188" s="31">
        <v>81548668</v>
      </c>
      <c r="K188" s="36">
        <f t="shared" si="42"/>
        <v>0.15608091900614079</v>
      </c>
      <c r="L188" s="31">
        <v>0</v>
      </c>
      <c r="M188" s="36">
        <f t="shared" si="43"/>
        <v>0</v>
      </c>
      <c r="N188" s="31">
        <f t="shared" si="44"/>
        <v>704499679</v>
      </c>
      <c r="O188" s="36">
        <f t="shared" si="45"/>
        <v>1.3483844682521506</v>
      </c>
      <c r="P188" s="31">
        <v>156414099</v>
      </c>
      <c r="Q188" s="31">
        <v>441778849</v>
      </c>
      <c r="R188" s="31">
        <v>443457235</v>
      </c>
      <c r="S188" s="31">
        <v>447056617</v>
      </c>
      <c r="T188" s="36">
        <f t="shared" si="46"/>
        <v>1.0081166383495808</v>
      </c>
      <c r="U188" s="36">
        <f t="shared" si="47"/>
        <v>-0.47863607870796865</v>
      </c>
    </row>
    <row r="189" spans="1:21" x14ac:dyDescent="0.2">
      <c r="A189" s="17" t="s">
        <v>29</v>
      </c>
      <c r="B189" s="11" t="s">
        <v>341</v>
      </c>
      <c r="C189" s="10" t="s">
        <v>342</v>
      </c>
      <c r="D189" s="31">
        <v>68124547</v>
      </c>
      <c r="E189" s="31">
        <v>80865103</v>
      </c>
      <c r="F189" s="31">
        <v>6813180</v>
      </c>
      <c r="G189" s="36">
        <f t="shared" si="40"/>
        <v>0.10001064667630009</v>
      </c>
      <c r="H189" s="31">
        <v>8697074</v>
      </c>
      <c r="I189" s="36">
        <f t="shared" si="41"/>
        <v>0.12766432046880252</v>
      </c>
      <c r="J189" s="31">
        <v>7487871</v>
      </c>
      <c r="K189" s="36">
        <f t="shared" si="42"/>
        <v>9.2597062542540756E-2</v>
      </c>
      <c r="L189" s="31">
        <v>0</v>
      </c>
      <c r="M189" s="36">
        <f t="shared" si="43"/>
        <v>0</v>
      </c>
      <c r="N189" s="31">
        <f t="shared" si="44"/>
        <v>22998125</v>
      </c>
      <c r="O189" s="36">
        <f t="shared" si="45"/>
        <v>0.28440110933884544</v>
      </c>
      <c r="P189" s="31">
        <v>8705911</v>
      </c>
      <c r="Q189" s="31">
        <v>46860170</v>
      </c>
      <c r="R189" s="31">
        <v>43402221</v>
      </c>
      <c r="S189" s="31">
        <v>23185584</v>
      </c>
      <c r="T189" s="36">
        <f t="shared" si="46"/>
        <v>0.53420270819781324</v>
      </c>
      <c r="U189" s="36">
        <f t="shared" si="47"/>
        <v>-0.13990953962198782</v>
      </c>
    </row>
    <row r="190" spans="1:21" x14ac:dyDescent="0.2">
      <c r="A190" s="17" t="s">
        <v>44</v>
      </c>
      <c r="B190" s="11" t="s">
        <v>343</v>
      </c>
      <c r="C190" s="10" t="s">
        <v>344</v>
      </c>
      <c r="D190" s="31">
        <v>7617000</v>
      </c>
      <c r="E190" s="31">
        <v>8534000</v>
      </c>
      <c r="F190" s="31">
        <v>1668151</v>
      </c>
      <c r="G190" s="36">
        <f t="shared" si="40"/>
        <v>0.21900367598792175</v>
      </c>
      <c r="H190" s="31">
        <v>2615489</v>
      </c>
      <c r="I190" s="36">
        <f t="shared" si="41"/>
        <v>0.34337521333858473</v>
      </c>
      <c r="J190" s="31">
        <v>1757170</v>
      </c>
      <c r="K190" s="36">
        <f t="shared" si="42"/>
        <v>0.20590227325990157</v>
      </c>
      <c r="L190" s="31">
        <v>0</v>
      </c>
      <c r="M190" s="36">
        <f t="shared" si="43"/>
        <v>0</v>
      </c>
      <c r="N190" s="31">
        <f t="shared" si="44"/>
        <v>6040810</v>
      </c>
      <c r="O190" s="36">
        <f t="shared" si="45"/>
        <v>0.7078521209280525</v>
      </c>
      <c r="P190" s="31">
        <v>1657328</v>
      </c>
      <c r="Q190" s="31">
        <v>6125000</v>
      </c>
      <c r="R190" s="31">
        <v>8070000</v>
      </c>
      <c r="S190" s="31">
        <v>5190766</v>
      </c>
      <c r="T190" s="36">
        <f t="shared" si="46"/>
        <v>0.64321759603469641</v>
      </c>
      <c r="U190" s="36">
        <f t="shared" si="47"/>
        <v>6.0242752189065829E-2</v>
      </c>
    </row>
    <row r="191" spans="1:21" ht="16.5" x14ac:dyDescent="0.3">
      <c r="A191" s="18" t="s">
        <v>0</v>
      </c>
      <c r="B191" s="13" t="s">
        <v>345</v>
      </c>
      <c r="C191" s="12" t="s">
        <v>0</v>
      </c>
      <c r="D191" s="32">
        <f>SUM(D186:D190)</f>
        <v>641225371</v>
      </c>
      <c r="E191" s="32">
        <f>SUM(E186:E190)</f>
        <v>643878909</v>
      </c>
      <c r="F191" s="32">
        <f>SUM(F186:F190)</f>
        <v>309767771</v>
      </c>
      <c r="G191" s="37">
        <f t="shared" si="40"/>
        <v>0.48308720304830233</v>
      </c>
      <c r="H191" s="32">
        <f>SUM(H186:H190)</f>
        <v>342941251</v>
      </c>
      <c r="I191" s="37">
        <f t="shared" si="41"/>
        <v>0.53482171247400623</v>
      </c>
      <c r="J191" s="32">
        <f>SUM(J186:J190)</f>
        <v>102714553</v>
      </c>
      <c r="K191" s="37">
        <f t="shared" si="42"/>
        <v>0.15952464285485704</v>
      </c>
      <c r="L191" s="32">
        <f>SUM(L186:L190)</f>
        <v>0</v>
      </c>
      <c r="M191" s="37">
        <f t="shared" si="43"/>
        <v>0</v>
      </c>
      <c r="N191" s="32">
        <f t="shared" si="44"/>
        <v>755423575</v>
      </c>
      <c r="O191" s="37">
        <f t="shared" si="45"/>
        <v>1.1732385770691551</v>
      </c>
      <c r="P191" s="32">
        <f>SUM(P186:P190)</f>
        <v>181234737</v>
      </c>
      <c r="Q191" s="32">
        <f>SUM(Q186:Q190)</f>
        <v>521009216</v>
      </c>
      <c r="R191" s="32">
        <f>SUM(R186:R190)</f>
        <v>527824113</v>
      </c>
      <c r="S191" s="32">
        <f>SUM(S186:S190)</f>
        <v>497554693</v>
      </c>
      <c r="T191" s="37">
        <f t="shared" si="46"/>
        <v>0.94265244945336557</v>
      </c>
      <c r="U191" s="37">
        <f t="shared" si="47"/>
        <v>-0.43325129221778269</v>
      </c>
    </row>
    <row r="192" spans="1:21" x14ac:dyDescent="0.2">
      <c r="A192" s="17" t="s">
        <v>29</v>
      </c>
      <c r="B192" s="11" t="s">
        <v>346</v>
      </c>
      <c r="C192" s="10" t="s">
        <v>347</v>
      </c>
      <c r="D192" s="31">
        <v>37424858</v>
      </c>
      <c r="E192" s="31">
        <v>30946772</v>
      </c>
      <c r="F192" s="31">
        <v>3225053</v>
      </c>
      <c r="G192" s="36">
        <f t="shared" si="40"/>
        <v>8.6174087821522263E-2</v>
      </c>
      <c r="H192" s="31">
        <v>9143626</v>
      </c>
      <c r="I192" s="36">
        <f t="shared" si="41"/>
        <v>0.244319591005529</v>
      </c>
      <c r="J192" s="31">
        <v>913445</v>
      </c>
      <c r="K192" s="36">
        <f t="shared" si="42"/>
        <v>2.9516648780040775E-2</v>
      </c>
      <c r="L192" s="31">
        <v>0</v>
      </c>
      <c r="M192" s="36">
        <f t="shared" si="43"/>
        <v>0</v>
      </c>
      <c r="N192" s="31">
        <f t="shared" si="44"/>
        <v>13282124</v>
      </c>
      <c r="O192" s="36">
        <f t="shared" si="45"/>
        <v>0.42919255035710996</v>
      </c>
      <c r="P192" s="31">
        <v>1850943</v>
      </c>
      <c r="Q192" s="31">
        <v>44898327</v>
      </c>
      <c r="R192" s="31">
        <v>31501204</v>
      </c>
      <c r="S192" s="31">
        <v>11855810</v>
      </c>
      <c r="T192" s="36">
        <f t="shared" si="46"/>
        <v>0.37636053529890479</v>
      </c>
      <c r="U192" s="36">
        <f t="shared" si="47"/>
        <v>-0.50649749884248196</v>
      </c>
    </row>
    <row r="193" spans="1:21" x14ac:dyDescent="0.2">
      <c r="A193" s="17" t="s">
        <v>29</v>
      </c>
      <c r="B193" s="11" t="s">
        <v>348</v>
      </c>
      <c r="C193" s="10" t="s">
        <v>349</v>
      </c>
      <c r="D193" s="31">
        <v>49415048</v>
      </c>
      <c r="E193" s="31">
        <v>49124009</v>
      </c>
      <c r="F193" s="31">
        <v>4116083</v>
      </c>
      <c r="G193" s="36">
        <f t="shared" si="40"/>
        <v>8.3296144931398225E-2</v>
      </c>
      <c r="H193" s="31">
        <v>6154240</v>
      </c>
      <c r="I193" s="36">
        <f t="shared" si="41"/>
        <v>0.12454181973070227</v>
      </c>
      <c r="J193" s="31">
        <v>5107660</v>
      </c>
      <c r="K193" s="36">
        <f t="shared" si="42"/>
        <v>0.10397482013326721</v>
      </c>
      <c r="L193" s="31">
        <v>0</v>
      </c>
      <c r="M193" s="36">
        <f t="shared" si="43"/>
        <v>0</v>
      </c>
      <c r="N193" s="31">
        <f t="shared" si="44"/>
        <v>15377983</v>
      </c>
      <c r="O193" s="36">
        <f t="shared" si="45"/>
        <v>0.31304413693108801</v>
      </c>
      <c r="P193" s="31">
        <v>-20183014</v>
      </c>
      <c r="Q193" s="31">
        <v>63740847</v>
      </c>
      <c r="R193" s="31">
        <v>25573901</v>
      </c>
      <c r="S193" s="31">
        <v>-12249439</v>
      </c>
      <c r="T193" s="36">
        <f t="shared" si="46"/>
        <v>-0.4789820293744001</v>
      </c>
      <c r="U193" s="36">
        <f t="shared" si="47"/>
        <v>-1.2530672574472772</v>
      </c>
    </row>
    <row r="194" spans="1:21" x14ac:dyDescent="0.2">
      <c r="A194" s="17" t="s">
        <v>29</v>
      </c>
      <c r="B194" s="11" t="s">
        <v>350</v>
      </c>
      <c r="C194" s="10" t="s">
        <v>351</v>
      </c>
      <c r="D194" s="31">
        <v>30851746</v>
      </c>
      <c r="E194" s="31">
        <v>29669526</v>
      </c>
      <c r="F194" s="31">
        <v>1864594</v>
      </c>
      <c r="G194" s="36">
        <f t="shared" si="40"/>
        <v>6.0437227766622997E-2</v>
      </c>
      <c r="H194" s="31">
        <v>11837807</v>
      </c>
      <c r="I194" s="36">
        <f t="shared" si="41"/>
        <v>0.38369974263369083</v>
      </c>
      <c r="J194" s="31">
        <v>2326808</v>
      </c>
      <c r="K194" s="36">
        <f t="shared" si="42"/>
        <v>7.8424171656803682E-2</v>
      </c>
      <c r="L194" s="31">
        <v>0</v>
      </c>
      <c r="M194" s="36">
        <f t="shared" si="43"/>
        <v>0</v>
      </c>
      <c r="N194" s="31">
        <f t="shared" si="44"/>
        <v>16029209</v>
      </c>
      <c r="O194" s="36">
        <f t="shared" si="45"/>
        <v>0.54025834453843313</v>
      </c>
      <c r="P194" s="31">
        <v>1498103</v>
      </c>
      <c r="Q194" s="31">
        <v>27263519</v>
      </c>
      <c r="R194" s="31">
        <v>25715519</v>
      </c>
      <c r="S194" s="31">
        <v>8737489</v>
      </c>
      <c r="T194" s="36">
        <f t="shared" si="46"/>
        <v>0.33977494290509946</v>
      </c>
      <c r="U194" s="36">
        <f t="shared" si="47"/>
        <v>0.55316957512267173</v>
      </c>
    </row>
    <row r="195" spans="1:21" x14ac:dyDescent="0.2">
      <c r="A195" s="17" t="s">
        <v>29</v>
      </c>
      <c r="B195" s="11" t="s">
        <v>352</v>
      </c>
      <c r="C195" s="10" t="s">
        <v>353</v>
      </c>
      <c r="D195" s="31">
        <v>90945080</v>
      </c>
      <c r="E195" s="31">
        <v>67436150</v>
      </c>
      <c r="F195" s="31">
        <v>11492637</v>
      </c>
      <c r="G195" s="36">
        <f t="shared" si="40"/>
        <v>0.12636898004817854</v>
      </c>
      <c r="H195" s="31">
        <v>11427808</v>
      </c>
      <c r="I195" s="36">
        <f t="shared" si="41"/>
        <v>0.12565614324601176</v>
      </c>
      <c r="J195" s="31">
        <v>13074796</v>
      </c>
      <c r="K195" s="36">
        <f t="shared" si="42"/>
        <v>0.19388408146075956</v>
      </c>
      <c r="L195" s="31">
        <v>0</v>
      </c>
      <c r="M195" s="36">
        <f t="shared" si="43"/>
        <v>0</v>
      </c>
      <c r="N195" s="31">
        <f t="shared" si="44"/>
        <v>35995241</v>
      </c>
      <c r="O195" s="36">
        <f t="shared" si="45"/>
        <v>0.53376773436799108</v>
      </c>
      <c r="P195" s="31">
        <v>13756125</v>
      </c>
      <c r="Q195" s="31">
        <v>92909190</v>
      </c>
      <c r="R195" s="31">
        <v>88451269</v>
      </c>
      <c r="S195" s="31">
        <v>42867206</v>
      </c>
      <c r="T195" s="36">
        <f t="shared" si="46"/>
        <v>0.48464206884357985</v>
      </c>
      <c r="U195" s="36">
        <f t="shared" si="47"/>
        <v>-4.9529137020781655E-2</v>
      </c>
    </row>
    <row r="196" spans="1:21" x14ac:dyDescent="0.2">
      <c r="A196" s="17" t="s">
        <v>29</v>
      </c>
      <c r="B196" s="11" t="s">
        <v>354</v>
      </c>
      <c r="C196" s="10" t="s">
        <v>355</v>
      </c>
      <c r="D196" s="31">
        <v>39271808</v>
      </c>
      <c r="E196" s="31">
        <v>30266252</v>
      </c>
      <c r="F196" s="31">
        <v>7761847</v>
      </c>
      <c r="G196" s="36">
        <f t="shared" si="40"/>
        <v>0.19764424902464384</v>
      </c>
      <c r="H196" s="31">
        <v>7862027</v>
      </c>
      <c r="I196" s="36">
        <f t="shared" si="41"/>
        <v>0.20019518836514988</v>
      </c>
      <c r="J196" s="31">
        <v>3985568</v>
      </c>
      <c r="K196" s="36">
        <f t="shared" si="42"/>
        <v>0.13168356623740529</v>
      </c>
      <c r="L196" s="31">
        <v>0</v>
      </c>
      <c r="M196" s="36">
        <f t="shared" si="43"/>
        <v>0</v>
      </c>
      <c r="N196" s="31">
        <f t="shared" si="44"/>
        <v>19609442</v>
      </c>
      <c r="O196" s="36">
        <f t="shared" si="45"/>
        <v>0.64789792935048585</v>
      </c>
      <c r="P196" s="31">
        <v>4296842</v>
      </c>
      <c r="Q196" s="31">
        <v>45583915</v>
      </c>
      <c r="R196" s="31">
        <v>45409915</v>
      </c>
      <c r="S196" s="31">
        <v>18517283</v>
      </c>
      <c r="T196" s="36">
        <f t="shared" si="46"/>
        <v>0.40778061355102735</v>
      </c>
      <c r="U196" s="36">
        <f t="shared" si="47"/>
        <v>-7.2442505449350936E-2</v>
      </c>
    </row>
    <row r="197" spans="1:21" x14ac:dyDescent="0.2">
      <c r="A197" s="17" t="s">
        <v>44</v>
      </c>
      <c r="B197" s="11" t="s">
        <v>356</v>
      </c>
      <c r="C197" s="10" t="s">
        <v>357</v>
      </c>
      <c r="D197" s="31">
        <v>4169823</v>
      </c>
      <c r="E197" s="31">
        <v>5317215</v>
      </c>
      <c r="F197" s="31">
        <v>1222866</v>
      </c>
      <c r="G197" s="36">
        <f t="shared" si="40"/>
        <v>0.29326568537801245</v>
      </c>
      <c r="H197" s="31">
        <v>1204139</v>
      </c>
      <c r="I197" s="36">
        <f t="shared" si="41"/>
        <v>0.2887746074593574</v>
      </c>
      <c r="J197" s="31">
        <v>841536</v>
      </c>
      <c r="K197" s="36">
        <f t="shared" si="42"/>
        <v>0.15826631046515893</v>
      </c>
      <c r="L197" s="31">
        <v>0</v>
      </c>
      <c r="M197" s="36">
        <f t="shared" si="43"/>
        <v>0</v>
      </c>
      <c r="N197" s="31">
        <f t="shared" si="44"/>
        <v>3268541</v>
      </c>
      <c r="O197" s="36">
        <f t="shared" si="45"/>
        <v>0.61470920397238027</v>
      </c>
      <c r="P197" s="31">
        <v>1117674</v>
      </c>
      <c r="Q197" s="31">
        <v>3640874</v>
      </c>
      <c r="R197" s="31">
        <v>3883343</v>
      </c>
      <c r="S197" s="31">
        <v>3025666</v>
      </c>
      <c r="T197" s="36">
        <f t="shared" si="46"/>
        <v>0.77913951973853457</v>
      </c>
      <c r="U197" s="36">
        <f t="shared" si="47"/>
        <v>-0.24706488654115599</v>
      </c>
    </row>
    <row r="198" spans="1:21" ht="16.5" x14ac:dyDescent="0.3">
      <c r="A198" s="18" t="s">
        <v>0</v>
      </c>
      <c r="B198" s="13" t="s">
        <v>358</v>
      </c>
      <c r="C198" s="12" t="s">
        <v>0</v>
      </c>
      <c r="D198" s="32">
        <f>SUM(D192:D197)</f>
        <v>252078363</v>
      </c>
      <c r="E198" s="32">
        <f>SUM(E192:E197)</f>
        <v>212759924</v>
      </c>
      <c r="F198" s="32">
        <f>SUM(F192:F197)</f>
        <v>29683080</v>
      </c>
      <c r="G198" s="37">
        <f t="shared" si="40"/>
        <v>0.117753382903395</v>
      </c>
      <c r="H198" s="32">
        <f>SUM(H192:H197)</f>
        <v>47629647</v>
      </c>
      <c r="I198" s="37">
        <f t="shared" si="41"/>
        <v>0.18894777970293308</v>
      </c>
      <c r="J198" s="32">
        <f>SUM(J192:J197)</f>
        <v>26249813</v>
      </c>
      <c r="K198" s="37">
        <f t="shared" si="42"/>
        <v>0.1233776197438386</v>
      </c>
      <c r="L198" s="32">
        <f>SUM(L192:L197)</f>
        <v>0</v>
      </c>
      <c r="M198" s="37">
        <f t="shared" si="43"/>
        <v>0</v>
      </c>
      <c r="N198" s="32">
        <f t="shared" si="44"/>
        <v>103562540</v>
      </c>
      <c r="O198" s="37">
        <f t="shared" si="45"/>
        <v>0.48675774108661551</v>
      </c>
      <c r="P198" s="32">
        <f>SUM(P192:P197)</f>
        <v>2336673</v>
      </c>
      <c r="Q198" s="32">
        <f>SUM(Q192:Q197)</f>
        <v>278036672</v>
      </c>
      <c r="R198" s="32">
        <f>SUM(R192:R197)</f>
        <v>220535151</v>
      </c>
      <c r="S198" s="32">
        <f>SUM(S192:S197)</f>
        <v>72754015</v>
      </c>
      <c r="T198" s="37">
        <f t="shared" si="46"/>
        <v>0.3298975907926805</v>
      </c>
      <c r="U198" s="37">
        <f t="shared" si="47"/>
        <v>10.233841020972982</v>
      </c>
    </row>
    <row r="199" spans="1:21" x14ac:dyDescent="0.2">
      <c r="A199" s="17" t="s">
        <v>29</v>
      </c>
      <c r="B199" s="11" t="s">
        <v>359</v>
      </c>
      <c r="C199" s="10" t="s">
        <v>360</v>
      </c>
      <c r="D199" s="31">
        <v>18712140</v>
      </c>
      <c r="E199" s="31">
        <v>21592062</v>
      </c>
      <c r="F199" s="31">
        <v>3330351</v>
      </c>
      <c r="G199" s="36">
        <f t="shared" si="40"/>
        <v>0.17797809336612488</v>
      </c>
      <c r="H199" s="31">
        <v>5956790</v>
      </c>
      <c r="I199" s="36">
        <f t="shared" si="41"/>
        <v>0.31833825527171128</v>
      </c>
      <c r="J199" s="31">
        <v>2858789</v>
      </c>
      <c r="K199" s="36">
        <f t="shared" si="42"/>
        <v>0.13239999959244281</v>
      </c>
      <c r="L199" s="31">
        <v>0</v>
      </c>
      <c r="M199" s="36">
        <f t="shared" si="43"/>
        <v>0</v>
      </c>
      <c r="N199" s="31">
        <f t="shared" si="44"/>
        <v>12145930</v>
      </c>
      <c r="O199" s="36">
        <f t="shared" si="45"/>
        <v>0.56251829954915844</v>
      </c>
      <c r="P199" s="31">
        <v>2284835</v>
      </c>
      <c r="Q199" s="31">
        <v>15978757</v>
      </c>
      <c r="R199" s="31">
        <v>19178757</v>
      </c>
      <c r="S199" s="31">
        <v>4479279</v>
      </c>
      <c r="T199" s="36">
        <f t="shared" si="46"/>
        <v>0.23355418706227937</v>
      </c>
      <c r="U199" s="36">
        <f t="shared" si="47"/>
        <v>0.25120150908052441</v>
      </c>
    </row>
    <row r="200" spans="1:21" x14ac:dyDescent="0.2">
      <c r="A200" s="17" t="s">
        <v>29</v>
      </c>
      <c r="B200" s="11" t="s">
        <v>361</v>
      </c>
      <c r="C200" s="10" t="s">
        <v>362</v>
      </c>
      <c r="D200" s="31">
        <v>173220422</v>
      </c>
      <c r="E200" s="31">
        <v>187006302</v>
      </c>
      <c r="F200" s="31">
        <v>22540737</v>
      </c>
      <c r="G200" s="36">
        <f t="shared" si="40"/>
        <v>0.13012748000348365</v>
      </c>
      <c r="H200" s="31">
        <v>28917601</v>
      </c>
      <c r="I200" s="36">
        <f t="shared" si="41"/>
        <v>0.16694106079478319</v>
      </c>
      <c r="J200" s="31">
        <v>18420510</v>
      </c>
      <c r="K200" s="36">
        <f t="shared" si="42"/>
        <v>9.8502081496697369E-2</v>
      </c>
      <c r="L200" s="31">
        <v>0</v>
      </c>
      <c r="M200" s="36">
        <f t="shared" si="43"/>
        <v>0</v>
      </c>
      <c r="N200" s="31">
        <f t="shared" si="44"/>
        <v>69878848</v>
      </c>
      <c r="O200" s="36">
        <f t="shared" si="45"/>
        <v>0.37367108622895501</v>
      </c>
      <c r="P200" s="31">
        <v>7551934</v>
      </c>
      <c r="Q200" s="31">
        <v>100856585</v>
      </c>
      <c r="R200" s="31">
        <v>119353647</v>
      </c>
      <c r="S200" s="31">
        <v>40745719</v>
      </c>
      <c r="T200" s="36">
        <f t="shared" si="46"/>
        <v>0.34138645968648113</v>
      </c>
      <c r="U200" s="36">
        <f t="shared" si="47"/>
        <v>1.4391778317977884</v>
      </c>
    </row>
    <row r="201" spans="1:21" x14ac:dyDescent="0.2">
      <c r="A201" s="17" t="s">
        <v>29</v>
      </c>
      <c r="B201" s="11" t="s">
        <v>363</v>
      </c>
      <c r="C201" s="10" t="s">
        <v>364</v>
      </c>
      <c r="D201" s="31">
        <v>52435959</v>
      </c>
      <c r="E201" s="31">
        <v>54245081</v>
      </c>
      <c r="F201" s="31">
        <v>23301012</v>
      </c>
      <c r="G201" s="36">
        <f t="shared" si="40"/>
        <v>0.44437085626678441</v>
      </c>
      <c r="H201" s="31">
        <v>15458799</v>
      </c>
      <c r="I201" s="36">
        <f t="shared" si="41"/>
        <v>0.29481293552769772</v>
      </c>
      <c r="J201" s="31">
        <v>9852646</v>
      </c>
      <c r="K201" s="36">
        <f t="shared" si="42"/>
        <v>0.18163206355982767</v>
      </c>
      <c r="L201" s="31">
        <v>0</v>
      </c>
      <c r="M201" s="36">
        <f t="shared" si="43"/>
        <v>0</v>
      </c>
      <c r="N201" s="31">
        <f t="shared" si="44"/>
        <v>48612457</v>
      </c>
      <c r="O201" s="36">
        <f t="shared" si="45"/>
        <v>0.89616341433797475</v>
      </c>
      <c r="P201" s="31">
        <v>17564595</v>
      </c>
      <c r="Q201" s="31">
        <v>30699759</v>
      </c>
      <c r="R201" s="31">
        <v>66319324</v>
      </c>
      <c r="S201" s="31">
        <v>45525266</v>
      </c>
      <c r="T201" s="36">
        <f t="shared" si="46"/>
        <v>0.68645551935963645</v>
      </c>
      <c r="U201" s="36">
        <f t="shared" si="47"/>
        <v>-0.43906215884852451</v>
      </c>
    </row>
    <row r="202" spans="1:21" x14ac:dyDescent="0.2">
      <c r="A202" s="17" t="s">
        <v>29</v>
      </c>
      <c r="B202" s="11" t="s">
        <v>365</v>
      </c>
      <c r="C202" s="10" t="s">
        <v>366</v>
      </c>
      <c r="D202" s="31">
        <v>162200393</v>
      </c>
      <c r="E202" s="31">
        <v>161881639</v>
      </c>
      <c r="F202" s="31">
        <v>14992801</v>
      </c>
      <c r="G202" s="36">
        <f t="shared" si="40"/>
        <v>9.2433814263323019E-2</v>
      </c>
      <c r="H202" s="31">
        <v>47149458</v>
      </c>
      <c r="I202" s="36">
        <f t="shared" si="41"/>
        <v>0.29068645968077278</v>
      </c>
      <c r="J202" s="31">
        <v>26520172</v>
      </c>
      <c r="K202" s="36">
        <f t="shared" si="42"/>
        <v>0.16382445942495061</v>
      </c>
      <c r="L202" s="31">
        <v>0</v>
      </c>
      <c r="M202" s="36">
        <f t="shared" si="43"/>
        <v>0</v>
      </c>
      <c r="N202" s="31">
        <f t="shared" si="44"/>
        <v>88662431</v>
      </c>
      <c r="O202" s="36">
        <f t="shared" si="45"/>
        <v>0.54769911861344567</v>
      </c>
      <c r="P202" s="31">
        <v>17733935</v>
      </c>
      <c r="Q202" s="31">
        <v>162238455</v>
      </c>
      <c r="R202" s="31">
        <v>165388689</v>
      </c>
      <c r="S202" s="31">
        <v>56405942</v>
      </c>
      <c r="T202" s="36">
        <f t="shared" si="46"/>
        <v>0.34105078370867309</v>
      </c>
      <c r="U202" s="36">
        <f t="shared" si="47"/>
        <v>0.49544768264911321</v>
      </c>
    </row>
    <row r="203" spans="1:21" x14ac:dyDescent="0.2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6.5" x14ac:dyDescent="0.3">
      <c r="A204" s="18" t="s">
        <v>0</v>
      </c>
      <c r="B204" s="13" t="s">
        <v>369</v>
      </c>
      <c r="C204" s="12" t="s">
        <v>0</v>
      </c>
      <c r="D204" s="32">
        <f>SUM(D199:D203)</f>
        <v>406568914</v>
      </c>
      <c r="E204" s="32">
        <f>SUM(E199:E203)</f>
        <v>424725084</v>
      </c>
      <c r="F204" s="32">
        <f>SUM(F199:F203)</f>
        <v>64164901</v>
      </c>
      <c r="G204" s="37">
        <f t="shared" si="40"/>
        <v>0.15782047960508855</v>
      </c>
      <c r="H204" s="32">
        <f>SUM(H199:H203)</f>
        <v>97482648</v>
      </c>
      <c r="I204" s="37">
        <f t="shared" si="41"/>
        <v>0.23976906409524462</v>
      </c>
      <c r="J204" s="32">
        <f>SUM(J199:J203)</f>
        <v>57652117</v>
      </c>
      <c r="K204" s="37">
        <f t="shared" si="42"/>
        <v>0.13573984483572438</v>
      </c>
      <c r="L204" s="32">
        <f>SUM(L199:L203)</f>
        <v>0</v>
      </c>
      <c r="M204" s="37">
        <f t="shared" si="43"/>
        <v>0</v>
      </c>
      <c r="N204" s="32">
        <f t="shared" si="44"/>
        <v>219299666</v>
      </c>
      <c r="O204" s="37">
        <f t="shared" si="45"/>
        <v>0.51633321002533483</v>
      </c>
      <c r="P204" s="32">
        <f>SUM(P199:P203)</f>
        <v>45135299</v>
      </c>
      <c r="Q204" s="32">
        <f>SUM(Q199:Q203)</f>
        <v>309773556</v>
      </c>
      <c r="R204" s="32">
        <f>SUM(R199:R203)</f>
        <v>370240417</v>
      </c>
      <c r="S204" s="32">
        <f>SUM(S199:S203)</f>
        <v>147156206</v>
      </c>
      <c r="T204" s="37">
        <f t="shared" si="46"/>
        <v>0.3974612150461142</v>
      </c>
      <c r="U204" s="37">
        <f t="shared" si="47"/>
        <v>0.27731771534292937</v>
      </c>
    </row>
    <row r="205" spans="1:21" ht="16.5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2227440938</v>
      </c>
      <c r="E205" s="32">
        <f>SUM(E173:E178,E180:E184,E186:E190,E192:E197,E199:E203)</f>
        <v>2412510611</v>
      </c>
      <c r="F205" s="32">
        <f>SUM(F173:F178,F180:F184,F186:F190,F192:F197,F199:F203)</f>
        <v>614563675</v>
      </c>
      <c r="G205" s="37">
        <f t="shared" si="40"/>
        <v>0.27590571068151931</v>
      </c>
      <c r="H205" s="32">
        <f>SUM(H173:H178,H180:H184,H186:H190,H192:H197,H199:H203)</f>
        <v>769432836</v>
      </c>
      <c r="I205" s="37">
        <f t="shared" si="41"/>
        <v>0.34543355241143547</v>
      </c>
      <c r="J205" s="32">
        <f>SUM(J173:J178,J180:J184,J186:J190,J192:J197,J199:J203)</f>
        <v>416411377</v>
      </c>
      <c r="K205" s="37">
        <f t="shared" si="42"/>
        <v>0.17260499294856779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1800407888</v>
      </c>
      <c r="O205" s="37">
        <f t="shared" si="45"/>
        <v>0.74627977998974282</v>
      </c>
      <c r="P205" s="32">
        <f>SUM(P173:P178,P180:P184,P186:P190,P192:P197,P199:P203)</f>
        <v>482971524</v>
      </c>
      <c r="Q205" s="32">
        <f>SUM(Q173:Q178,Q180:Q184,Q186:Q190,Q192:Q197,Q199:Q203)</f>
        <v>2049601283</v>
      </c>
      <c r="R205" s="32">
        <f>SUM(R173:R178,R180:R184,R186:R190,R192:R197,R199:R203)</f>
        <v>2112033271</v>
      </c>
      <c r="S205" s="32">
        <f>SUM(S173:S178,S180:S184,S186:S190,S192:S197,S199:S203)</f>
        <v>1364107811</v>
      </c>
      <c r="T205" s="37">
        <f t="shared" si="46"/>
        <v>0.64587420554891439</v>
      </c>
      <c r="U205" s="37">
        <f t="shared" si="47"/>
        <v>-0.13781381239362678</v>
      </c>
    </row>
    <row r="206" spans="1:21" ht="14.4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4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x14ac:dyDescent="0.2">
      <c r="A208" s="17" t="s">
        <v>29</v>
      </c>
      <c r="B208" s="11" t="s">
        <v>372</v>
      </c>
      <c r="C208" s="10" t="s">
        <v>373</v>
      </c>
      <c r="D208" s="31">
        <v>17655968</v>
      </c>
      <c r="E208" s="31">
        <v>45384946</v>
      </c>
      <c r="F208" s="31">
        <v>1428500</v>
      </c>
      <c r="G208" s="36">
        <f t="shared" ref="G208:G231" si="48">IF(($D208     =0),0,($F208     /$D208     ))</f>
        <v>8.0907486918870716E-2</v>
      </c>
      <c r="H208" s="31">
        <v>5555532</v>
      </c>
      <c r="I208" s="36">
        <f t="shared" ref="I208:I231" si="49">IF(($D208     =0),0,($H208     /$D208     ))</f>
        <v>0.31465462556343554</v>
      </c>
      <c r="J208" s="31">
        <v>8429803</v>
      </c>
      <c r="K208" s="36">
        <f t="shared" ref="K208:K231" si="50">IF(($E208     =0),0,($J208     /$E208     ))</f>
        <v>0.18574006896471795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15413835</v>
      </c>
      <c r="O208" s="36">
        <f t="shared" ref="O208:O231" si="53">IF(($E208     =0),0,($N208     /$E208     ))</f>
        <v>0.33962439880395584</v>
      </c>
      <c r="P208" s="31">
        <v>10452416</v>
      </c>
      <c r="Q208" s="31">
        <v>13275872</v>
      </c>
      <c r="R208" s="31">
        <v>16226212</v>
      </c>
      <c r="S208" s="31">
        <v>21037739</v>
      </c>
      <c r="T208" s="36">
        <f t="shared" ref="T208:T231" si="54">IF(($R208     =0),0,($S208     /$R208     ))</f>
        <v>1.2965280497999163</v>
      </c>
      <c r="U208" s="36">
        <f t="shared" ref="U208:U231" si="55">IF(($P208     =0),0,(($J208     /$P208     )-1))</f>
        <v>-0.19350674523478595</v>
      </c>
    </row>
    <row r="209" spans="1:21" x14ac:dyDescent="0.2">
      <c r="A209" s="17" t="s">
        <v>29</v>
      </c>
      <c r="B209" s="11" t="s">
        <v>374</v>
      </c>
      <c r="C209" s="10" t="s">
        <v>375</v>
      </c>
      <c r="D209" s="31">
        <v>91495884</v>
      </c>
      <c r="E209" s="31">
        <v>98955884</v>
      </c>
      <c r="F209" s="31">
        <v>6360373</v>
      </c>
      <c r="G209" s="36">
        <f t="shared" si="48"/>
        <v>6.9515400277459477E-2</v>
      </c>
      <c r="H209" s="31">
        <v>6327359</v>
      </c>
      <c r="I209" s="36">
        <f t="shared" si="49"/>
        <v>6.9154575303081389E-2</v>
      </c>
      <c r="J209" s="31">
        <v>6239417</v>
      </c>
      <c r="K209" s="36">
        <f t="shared" si="50"/>
        <v>6.305251135950643E-2</v>
      </c>
      <c r="L209" s="31">
        <v>0</v>
      </c>
      <c r="M209" s="36">
        <f t="shared" si="51"/>
        <v>0</v>
      </c>
      <c r="N209" s="31">
        <f t="shared" si="52"/>
        <v>18927149</v>
      </c>
      <c r="O209" s="36">
        <f t="shared" si="53"/>
        <v>0.19126855559190398</v>
      </c>
      <c r="P209" s="31">
        <v>33937049</v>
      </c>
      <c r="Q209" s="31">
        <v>85271765</v>
      </c>
      <c r="R209" s="31">
        <v>78202587</v>
      </c>
      <c r="S209" s="31">
        <v>47986428</v>
      </c>
      <c r="T209" s="36">
        <f t="shared" si="54"/>
        <v>0.61361688712420726</v>
      </c>
      <c r="U209" s="36">
        <f t="shared" si="55"/>
        <v>-0.81614733207946277</v>
      </c>
    </row>
    <row r="210" spans="1:21" x14ac:dyDescent="0.2">
      <c r="A210" s="17" t="s">
        <v>29</v>
      </c>
      <c r="B210" s="11" t="s">
        <v>376</v>
      </c>
      <c r="C210" s="10" t="s">
        <v>377</v>
      </c>
      <c r="D210" s="31">
        <v>43527538</v>
      </c>
      <c r="E210" s="31">
        <v>54005889</v>
      </c>
      <c r="F210" s="31">
        <v>10067863</v>
      </c>
      <c r="G210" s="36">
        <f t="shared" si="48"/>
        <v>0.23129870106597805</v>
      </c>
      <c r="H210" s="31">
        <v>14281385</v>
      </c>
      <c r="I210" s="36">
        <f t="shared" si="49"/>
        <v>0.32809999499627107</v>
      </c>
      <c r="J210" s="31">
        <v>11307589</v>
      </c>
      <c r="K210" s="36">
        <f t="shared" si="50"/>
        <v>0.20937696257532212</v>
      </c>
      <c r="L210" s="31">
        <v>0</v>
      </c>
      <c r="M210" s="36">
        <f t="shared" si="51"/>
        <v>0</v>
      </c>
      <c r="N210" s="31">
        <f t="shared" si="52"/>
        <v>35656837</v>
      </c>
      <c r="O210" s="36">
        <f t="shared" si="53"/>
        <v>0.66023979347881856</v>
      </c>
      <c r="P210" s="31">
        <v>-1887561</v>
      </c>
      <c r="Q210" s="31">
        <v>37480828</v>
      </c>
      <c r="R210" s="31">
        <v>48837896</v>
      </c>
      <c r="S210" s="31">
        <v>22116810</v>
      </c>
      <c r="T210" s="36">
        <f t="shared" si="54"/>
        <v>0.45286164661966599</v>
      </c>
      <c r="U210" s="36">
        <f t="shared" si="55"/>
        <v>-6.9905820262232581</v>
      </c>
    </row>
    <row r="211" spans="1:21" x14ac:dyDescent="0.2">
      <c r="A211" s="17" t="s">
        <v>29</v>
      </c>
      <c r="B211" s="11" t="s">
        <v>378</v>
      </c>
      <c r="C211" s="10" t="s">
        <v>379</v>
      </c>
      <c r="D211" s="31">
        <v>29000429</v>
      </c>
      <c r="E211" s="31">
        <v>23291034</v>
      </c>
      <c r="F211" s="31">
        <v>1260328</v>
      </c>
      <c r="G211" s="36">
        <f t="shared" si="48"/>
        <v>4.3458943314252353E-2</v>
      </c>
      <c r="H211" s="31">
        <v>843475</v>
      </c>
      <c r="I211" s="36">
        <f t="shared" si="49"/>
        <v>2.9084914571436166E-2</v>
      </c>
      <c r="J211" s="31">
        <v>1315809</v>
      </c>
      <c r="K211" s="36">
        <f t="shared" si="50"/>
        <v>5.6494228637509178E-2</v>
      </c>
      <c r="L211" s="31">
        <v>0</v>
      </c>
      <c r="M211" s="36">
        <f t="shared" si="51"/>
        <v>0</v>
      </c>
      <c r="N211" s="31">
        <f t="shared" si="52"/>
        <v>3419612</v>
      </c>
      <c r="O211" s="36">
        <f t="shared" si="53"/>
        <v>0.14682096123340854</v>
      </c>
      <c r="P211" s="31">
        <v>1229948</v>
      </c>
      <c r="Q211" s="31">
        <v>13453255</v>
      </c>
      <c r="R211" s="31">
        <v>17626063</v>
      </c>
      <c r="S211" s="31">
        <v>3708159</v>
      </c>
      <c r="T211" s="36">
        <f t="shared" si="54"/>
        <v>0.21037931159102291</v>
      </c>
      <c r="U211" s="36">
        <f t="shared" si="55"/>
        <v>6.9808642316585789E-2</v>
      </c>
    </row>
    <row r="212" spans="1:21" x14ac:dyDescent="0.2">
      <c r="A212" s="17" t="s">
        <v>29</v>
      </c>
      <c r="B212" s="11" t="s">
        <v>380</v>
      </c>
      <c r="C212" s="10" t="s">
        <v>381</v>
      </c>
      <c r="D212" s="31">
        <v>89945316</v>
      </c>
      <c r="E212" s="31">
        <v>66796084</v>
      </c>
      <c r="F212" s="31">
        <v>12230236</v>
      </c>
      <c r="G212" s="36">
        <f t="shared" si="48"/>
        <v>0.13597412899188657</v>
      </c>
      <c r="H212" s="31">
        <v>7409750</v>
      </c>
      <c r="I212" s="36">
        <f t="shared" si="49"/>
        <v>8.238061001420019E-2</v>
      </c>
      <c r="J212" s="31">
        <v>2544016</v>
      </c>
      <c r="K212" s="36">
        <f t="shared" si="50"/>
        <v>3.8086304580370309E-2</v>
      </c>
      <c r="L212" s="31">
        <v>0</v>
      </c>
      <c r="M212" s="36">
        <f t="shared" si="51"/>
        <v>0</v>
      </c>
      <c r="N212" s="31">
        <f t="shared" si="52"/>
        <v>22184002</v>
      </c>
      <c r="O212" s="36">
        <f t="shared" si="53"/>
        <v>0.33211530783750737</v>
      </c>
      <c r="P212" s="31">
        <v>3923602</v>
      </c>
      <c r="Q212" s="31">
        <v>84424151</v>
      </c>
      <c r="R212" s="31">
        <v>84424151</v>
      </c>
      <c r="S212" s="31">
        <v>12563446</v>
      </c>
      <c r="T212" s="36">
        <f t="shared" si="54"/>
        <v>0.14881341240849436</v>
      </c>
      <c r="U212" s="36">
        <f t="shared" si="55"/>
        <v>-0.35161211560193928</v>
      </c>
    </row>
    <row r="213" spans="1:21" x14ac:dyDescent="0.2">
      <c r="A213" s="17" t="s">
        <v>29</v>
      </c>
      <c r="B213" s="11" t="s">
        <v>382</v>
      </c>
      <c r="C213" s="10" t="s">
        <v>383</v>
      </c>
      <c r="D213" s="31">
        <v>4717440</v>
      </c>
      <c r="E213" s="31">
        <v>4717440</v>
      </c>
      <c r="F213" s="31">
        <v>0</v>
      </c>
      <c r="G213" s="36">
        <f t="shared" si="48"/>
        <v>0</v>
      </c>
      <c r="H213" s="31">
        <v>0</v>
      </c>
      <c r="I213" s="36">
        <f t="shared" si="49"/>
        <v>0</v>
      </c>
      <c r="J213" s="31">
        <v>2203074</v>
      </c>
      <c r="K213" s="36">
        <f t="shared" si="50"/>
        <v>0.46700625763125764</v>
      </c>
      <c r="L213" s="31">
        <v>0</v>
      </c>
      <c r="M213" s="36">
        <f t="shared" si="51"/>
        <v>0</v>
      </c>
      <c r="N213" s="31">
        <f t="shared" si="52"/>
        <v>2203074</v>
      </c>
      <c r="O213" s="36">
        <f t="shared" si="53"/>
        <v>0.46700625763125764</v>
      </c>
      <c r="P213" s="31">
        <v>76179</v>
      </c>
      <c r="Q213" s="31">
        <v>3080000</v>
      </c>
      <c r="R213" s="31">
        <v>4480000</v>
      </c>
      <c r="S213" s="31">
        <v>429780</v>
      </c>
      <c r="T213" s="36">
        <f t="shared" si="54"/>
        <v>9.5933035714285714E-2</v>
      </c>
      <c r="U213" s="36">
        <f t="shared" si="55"/>
        <v>27.919702280155949</v>
      </c>
    </row>
    <row r="214" spans="1:21" x14ac:dyDescent="0.2">
      <c r="A214" s="17" t="s">
        <v>29</v>
      </c>
      <c r="B214" s="11" t="s">
        <v>384</v>
      </c>
      <c r="C214" s="10" t="s">
        <v>385</v>
      </c>
      <c r="D214" s="31">
        <v>51052287</v>
      </c>
      <c r="E214" s="31">
        <v>50860562</v>
      </c>
      <c r="F214" s="31">
        <v>11220156</v>
      </c>
      <c r="G214" s="36">
        <f t="shared" si="48"/>
        <v>0.21977773493281505</v>
      </c>
      <c r="H214" s="31">
        <v>21026752</v>
      </c>
      <c r="I214" s="36">
        <f t="shared" si="49"/>
        <v>0.41186699432289881</v>
      </c>
      <c r="J214" s="31">
        <v>14542751</v>
      </c>
      <c r="K214" s="36">
        <f t="shared" si="50"/>
        <v>0.28593374567901941</v>
      </c>
      <c r="L214" s="31">
        <v>0</v>
      </c>
      <c r="M214" s="36">
        <f t="shared" si="51"/>
        <v>0</v>
      </c>
      <c r="N214" s="31">
        <f t="shared" si="52"/>
        <v>46789659</v>
      </c>
      <c r="O214" s="36">
        <f t="shared" si="53"/>
        <v>0.91995953564178079</v>
      </c>
      <c r="P214" s="31">
        <v>11246690</v>
      </c>
      <c r="Q214" s="31">
        <v>49309660</v>
      </c>
      <c r="R214" s="31">
        <v>49309660</v>
      </c>
      <c r="S214" s="31">
        <v>32013572</v>
      </c>
      <c r="T214" s="36">
        <f t="shared" si="54"/>
        <v>0.6492353019672007</v>
      </c>
      <c r="U214" s="36">
        <f t="shared" si="55"/>
        <v>0.29306942753823573</v>
      </c>
    </row>
    <row r="215" spans="1:21" x14ac:dyDescent="0.2">
      <c r="A215" s="17" t="s">
        <v>44</v>
      </c>
      <c r="B215" s="11" t="s">
        <v>386</v>
      </c>
      <c r="C215" s="10" t="s">
        <v>387</v>
      </c>
      <c r="D215" s="31">
        <v>0</v>
      </c>
      <c r="E215" s="31">
        <v>0</v>
      </c>
      <c r="F215" s="31">
        <v>0</v>
      </c>
      <c r="G215" s="36">
        <f t="shared" si="48"/>
        <v>0</v>
      </c>
      <c r="H215" s="31">
        <v>0</v>
      </c>
      <c r="I215" s="36">
        <f t="shared" si="49"/>
        <v>0</v>
      </c>
      <c r="J215" s="31">
        <v>0</v>
      </c>
      <c r="K215" s="36">
        <f t="shared" si="50"/>
        <v>0</v>
      </c>
      <c r="L215" s="31">
        <v>0</v>
      </c>
      <c r="M215" s="36">
        <f t="shared" si="51"/>
        <v>0</v>
      </c>
      <c r="N215" s="31">
        <f t="shared" si="52"/>
        <v>0</v>
      </c>
      <c r="O215" s="36">
        <f t="shared" si="53"/>
        <v>0</v>
      </c>
      <c r="P215" s="31">
        <v>0</v>
      </c>
      <c r="Q215" s="31">
        <v>0</v>
      </c>
      <c r="R215" s="31">
        <v>0</v>
      </c>
      <c r="S215" s="31">
        <v>0</v>
      </c>
      <c r="T215" s="36">
        <f t="shared" si="54"/>
        <v>0</v>
      </c>
      <c r="U215" s="36">
        <f t="shared" si="55"/>
        <v>0</v>
      </c>
    </row>
    <row r="216" spans="1:21" ht="16.5" x14ac:dyDescent="0.3">
      <c r="A216" s="18" t="s">
        <v>0</v>
      </c>
      <c r="B216" s="13" t="s">
        <v>388</v>
      </c>
      <c r="C216" s="12" t="s">
        <v>0</v>
      </c>
      <c r="D216" s="32">
        <f>SUM(D208:D215)</f>
        <v>327394862</v>
      </c>
      <c r="E216" s="32">
        <f>SUM(E208:E215)</f>
        <v>344011839</v>
      </c>
      <c r="F216" s="32">
        <f>SUM(F208:F215)</f>
        <v>42567456</v>
      </c>
      <c r="G216" s="37">
        <f t="shared" si="48"/>
        <v>0.13001870505835855</v>
      </c>
      <c r="H216" s="32">
        <f>SUM(H208:H215)</f>
        <v>55444253</v>
      </c>
      <c r="I216" s="37">
        <f t="shared" si="49"/>
        <v>0.16934979572159564</v>
      </c>
      <c r="J216" s="32">
        <f>SUM(J208:J215)</f>
        <v>46582459</v>
      </c>
      <c r="K216" s="37">
        <f t="shared" si="50"/>
        <v>0.13540946478879756</v>
      </c>
      <c r="L216" s="32">
        <f>SUM(L208:L215)</f>
        <v>0</v>
      </c>
      <c r="M216" s="37">
        <f t="shared" si="51"/>
        <v>0</v>
      </c>
      <c r="N216" s="32">
        <f t="shared" si="52"/>
        <v>144594168</v>
      </c>
      <c r="O216" s="37">
        <f t="shared" si="53"/>
        <v>0.42031741820373802</v>
      </c>
      <c r="P216" s="32">
        <f>SUM(P208:P215)</f>
        <v>58978323</v>
      </c>
      <c r="Q216" s="32">
        <f>SUM(Q208:Q215)</f>
        <v>286295531</v>
      </c>
      <c r="R216" s="32">
        <f>SUM(R208:R215)</f>
        <v>299106569</v>
      </c>
      <c r="S216" s="32">
        <f>SUM(S208:S215)</f>
        <v>139855934</v>
      </c>
      <c r="T216" s="37">
        <f t="shared" si="54"/>
        <v>0.46757894508161069</v>
      </c>
      <c r="U216" s="37">
        <f t="shared" si="55"/>
        <v>-0.21017661014200084</v>
      </c>
    </row>
    <row r="217" spans="1:21" x14ac:dyDescent="0.2">
      <c r="A217" s="17" t="s">
        <v>29</v>
      </c>
      <c r="B217" s="11" t="s">
        <v>389</v>
      </c>
      <c r="C217" s="10" t="s">
        <v>390</v>
      </c>
      <c r="D217" s="31">
        <v>30701655</v>
      </c>
      <c r="E217" s="31">
        <v>30701655</v>
      </c>
      <c r="F217" s="31">
        <v>9278147</v>
      </c>
      <c r="G217" s="36">
        <f t="shared" si="48"/>
        <v>0.30220348056155277</v>
      </c>
      <c r="H217" s="31">
        <v>2579246</v>
      </c>
      <c r="I217" s="36">
        <f t="shared" si="49"/>
        <v>8.4009998809510433E-2</v>
      </c>
      <c r="J217" s="31">
        <v>11593120</v>
      </c>
      <c r="K217" s="36">
        <f t="shared" si="50"/>
        <v>0.37760570236360225</v>
      </c>
      <c r="L217" s="31">
        <v>0</v>
      </c>
      <c r="M217" s="36">
        <f t="shared" si="51"/>
        <v>0</v>
      </c>
      <c r="N217" s="31">
        <f t="shared" si="52"/>
        <v>23450513</v>
      </c>
      <c r="O217" s="36">
        <f t="shared" si="53"/>
        <v>0.76381918173466545</v>
      </c>
      <c r="P217" s="31">
        <v>4289365</v>
      </c>
      <c r="Q217" s="31">
        <v>15927049</v>
      </c>
      <c r="R217" s="31">
        <v>18805807</v>
      </c>
      <c r="S217" s="31">
        <v>12759907</v>
      </c>
      <c r="T217" s="36">
        <f t="shared" si="54"/>
        <v>0.67850887760360401</v>
      </c>
      <c r="U217" s="36">
        <f t="shared" si="55"/>
        <v>1.7027590330969735</v>
      </c>
    </row>
    <row r="218" spans="1:21" x14ac:dyDescent="0.2">
      <c r="A218" s="17" t="s">
        <v>29</v>
      </c>
      <c r="B218" s="11" t="s">
        <v>391</v>
      </c>
      <c r="C218" s="10" t="s">
        <v>392</v>
      </c>
      <c r="D218" s="31">
        <v>166975427</v>
      </c>
      <c r="E218" s="31">
        <v>203817061</v>
      </c>
      <c r="F218" s="31">
        <v>16160867</v>
      </c>
      <c r="G218" s="36">
        <f t="shared" si="48"/>
        <v>9.6785900119303186E-2</v>
      </c>
      <c r="H218" s="31">
        <v>23122575</v>
      </c>
      <c r="I218" s="36">
        <f t="shared" si="49"/>
        <v>0.13847890923494988</v>
      </c>
      <c r="J218" s="31">
        <v>17410446</v>
      </c>
      <c r="K218" s="36">
        <f t="shared" si="50"/>
        <v>8.5421926479452084E-2</v>
      </c>
      <c r="L218" s="31">
        <v>0</v>
      </c>
      <c r="M218" s="36">
        <f t="shared" si="51"/>
        <v>0</v>
      </c>
      <c r="N218" s="31">
        <f t="shared" si="52"/>
        <v>56693888</v>
      </c>
      <c r="O218" s="36">
        <f t="shared" si="53"/>
        <v>0.27816065898428394</v>
      </c>
      <c r="P218" s="31">
        <v>20868342</v>
      </c>
      <c r="Q218" s="31">
        <v>151768533</v>
      </c>
      <c r="R218" s="31">
        <v>169529100</v>
      </c>
      <c r="S218" s="31">
        <v>53337523</v>
      </c>
      <c r="T218" s="36">
        <f t="shared" si="54"/>
        <v>0.31462163722924263</v>
      </c>
      <c r="U218" s="36">
        <f t="shared" si="55"/>
        <v>-0.16570056212419748</v>
      </c>
    </row>
    <row r="219" spans="1:21" x14ac:dyDescent="0.2">
      <c r="A219" s="17" t="s">
        <v>29</v>
      </c>
      <c r="B219" s="11" t="s">
        <v>393</v>
      </c>
      <c r="C219" s="10" t="s">
        <v>394</v>
      </c>
      <c r="D219" s="31">
        <v>113200695</v>
      </c>
      <c r="E219" s="31">
        <v>114239807</v>
      </c>
      <c r="F219" s="31">
        <v>34077233</v>
      </c>
      <c r="G219" s="36">
        <f t="shared" si="48"/>
        <v>0.30103377898872441</v>
      </c>
      <c r="H219" s="31">
        <v>16875351</v>
      </c>
      <c r="I219" s="36">
        <f t="shared" si="49"/>
        <v>0.14907462361428081</v>
      </c>
      <c r="J219" s="31">
        <v>32647658</v>
      </c>
      <c r="K219" s="36">
        <f t="shared" si="50"/>
        <v>0.28578180283515359</v>
      </c>
      <c r="L219" s="31">
        <v>0</v>
      </c>
      <c r="M219" s="36">
        <f t="shared" si="51"/>
        <v>0</v>
      </c>
      <c r="N219" s="31">
        <f t="shared" si="52"/>
        <v>83600242</v>
      </c>
      <c r="O219" s="36">
        <f t="shared" si="53"/>
        <v>0.73179607174931594</v>
      </c>
      <c r="P219" s="31">
        <v>30515994</v>
      </c>
      <c r="Q219" s="31">
        <v>108245081</v>
      </c>
      <c r="R219" s="31">
        <v>105213571</v>
      </c>
      <c r="S219" s="31">
        <v>80401040</v>
      </c>
      <c r="T219" s="36">
        <f t="shared" si="54"/>
        <v>0.76416986169968515</v>
      </c>
      <c r="U219" s="36">
        <f t="shared" si="55"/>
        <v>6.9853991975486585E-2</v>
      </c>
    </row>
    <row r="220" spans="1:21" x14ac:dyDescent="0.2">
      <c r="A220" s="17" t="s">
        <v>29</v>
      </c>
      <c r="B220" s="11" t="s">
        <v>395</v>
      </c>
      <c r="C220" s="10" t="s">
        <v>396</v>
      </c>
      <c r="D220" s="31">
        <v>22161932</v>
      </c>
      <c r="E220" s="31">
        <v>21076190</v>
      </c>
      <c r="F220" s="31">
        <v>3987718</v>
      </c>
      <c r="G220" s="36">
        <f t="shared" si="48"/>
        <v>0.17993548576902049</v>
      </c>
      <c r="H220" s="31">
        <v>3631783</v>
      </c>
      <c r="I220" s="36">
        <f t="shared" si="49"/>
        <v>0.16387483726599286</v>
      </c>
      <c r="J220" s="31">
        <v>379037</v>
      </c>
      <c r="K220" s="36">
        <f t="shared" si="50"/>
        <v>1.7984132805787003E-2</v>
      </c>
      <c r="L220" s="31">
        <v>0</v>
      </c>
      <c r="M220" s="36">
        <f t="shared" si="51"/>
        <v>0</v>
      </c>
      <c r="N220" s="31">
        <f t="shared" si="52"/>
        <v>7998538</v>
      </c>
      <c r="O220" s="36">
        <f t="shared" si="53"/>
        <v>0.37950587843438494</v>
      </c>
      <c r="P220" s="31">
        <v>1395640</v>
      </c>
      <c r="Q220" s="31">
        <v>25695348</v>
      </c>
      <c r="R220" s="31">
        <v>25523299</v>
      </c>
      <c r="S220" s="31">
        <v>7820702</v>
      </c>
      <c r="T220" s="36">
        <f t="shared" si="54"/>
        <v>0.30641422960252906</v>
      </c>
      <c r="U220" s="36">
        <f t="shared" si="55"/>
        <v>-0.72841348771889591</v>
      </c>
    </row>
    <row r="221" spans="1:21" x14ac:dyDescent="0.2">
      <c r="A221" s="17" t="s">
        <v>29</v>
      </c>
      <c r="B221" s="11" t="s">
        <v>397</v>
      </c>
      <c r="C221" s="10" t="s">
        <v>398</v>
      </c>
      <c r="D221" s="31">
        <v>60279877</v>
      </c>
      <c r="E221" s="31">
        <v>76377667</v>
      </c>
      <c r="F221" s="31">
        <v>20107138</v>
      </c>
      <c r="G221" s="36">
        <f t="shared" si="48"/>
        <v>0.33356302303005697</v>
      </c>
      <c r="H221" s="31">
        <v>15127425</v>
      </c>
      <c r="I221" s="36">
        <f t="shared" si="49"/>
        <v>0.25095314975509986</v>
      </c>
      <c r="J221" s="31">
        <v>15922019</v>
      </c>
      <c r="K221" s="36">
        <f t="shared" si="50"/>
        <v>0.20846432766792941</v>
      </c>
      <c r="L221" s="31">
        <v>0</v>
      </c>
      <c r="M221" s="36">
        <f t="shared" si="51"/>
        <v>0</v>
      </c>
      <c r="N221" s="31">
        <f t="shared" si="52"/>
        <v>51156582</v>
      </c>
      <c r="O221" s="36">
        <f t="shared" si="53"/>
        <v>0.66978455888159039</v>
      </c>
      <c r="P221" s="31">
        <v>19353159</v>
      </c>
      <c r="Q221" s="31">
        <v>78168803</v>
      </c>
      <c r="R221" s="31">
        <v>85784333</v>
      </c>
      <c r="S221" s="31">
        <v>51424724</v>
      </c>
      <c r="T221" s="36">
        <f t="shared" si="54"/>
        <v>0.59946521936587183</v>
      </c>
      <c r="U221" s="36">
        <f t="shared" si="55"/>
        <v>-0.1772909528620108</v>
      </c>
    </row>
    <row r="222" spans="1:21" x14ac:dyDescent="0.2">
      <c r="A222" s="17" t="s">
        <v>29</v>
      </c>
      <c r="B222" s="11" t="s">
        <v>399</v>
      </c>
      <c r="C222" s="10" t="s">
        <v>400</v>
      </c>
      <c r="D222" s="31">
        <v>52528828</v>
      </c>
      <c r="E222" s="31">
        <v>50676328</v>
      </c>
      <c r="F222" s="31">
        <v>11468654</v>
      </c>
      <c r="G222" s="36">
        <f t="shared" si="48"/>
        <v>0.21833066597259698</v>
      </c>
      <c r="H222" s="31">
        <v>6999264</v>
      </c>
      <c r="I222" s="36">
        <f t="shared" si="49"/>
        <v>0.13324614819123701</v>
      </c>
      <c r="J222" s="31">
        <v>11392212</v>
      </c>
      <c r="K222" s="36">
        <f t="shared" si="50"/>
        <v>0.22480342301044384</v>
      </c>
      <c r="L222" s="31">
        <v>0</v>
      </c>
      <c r="M222" s="36">
        <f t="shared" si="51"/>
        <v>0</v>
      </c>
      <c r="N222" s="31">
        <f t="shared" si="52"/>
        <v>29860130</v>
      </c>
      <c r="O222" s="36">
        <f t="shared" si="53"/>
        <v>0.58923231375406682</v>
      </c>
      <c r="P222" s="31">
        <v>15498561</v>
      </c>
      <c r="Q222" s="31">
        <v>46868004</v>
      </c>
      <c r="R222" s="31">
        <v>50752653</v>
      </c>
      <c r="S222" s="31">
        <v>36532198</v>
      </c>
      <c r="T222" s="36">
        <f t="shared" si="54"/>
        <v>0.71980863739280787</v>
      </c>
      <c r="U222" s="36">
        <f t="shared" si="55"/>
        <v>-0.2649503395831394</v>
      </c>
    </row>
    <row r="223" spans="1:21" x14ac:dyDescent="0.2">
      <c r="A223" s="17" t="s">
        <v>44</v>
      </c>
      <c r="B223" s="11" t="s">
        <v>401</v>
      </c>
      <c r="C223" s="10" t="s">
        <v>402</v>
      </c>
      <c r="D223" s="31">
        <v>0</v>
      </c>
      <c r="E223" s="31">
        <v>0</v>
      </c>
      <c r="F223" s="31">
        <v>0</v>
      </c>
      <c r="G223" s="36">
        <f t="shared" si="48"/>
        <v>0</v>
      </c>
      <c r="H223" s="31">
        <v>0</v>
      </c>
      <c r="I223" s="36">
        <f t="shared" si="49"/>
        <v>0</v>
      </c>
      <c r="J223" s="31">
        <v>0</v>
      </c>
      <c r="K223" s="36">
        <f t="shared" si="50"/>
        <v>0</v>
      </c>
      <c r="L223" s="31">
        <v>0</v>
      </c>
      <c r="M223" s="36">
        <f t="shared" si="51"/>
        <v>0</v>
      </c>
      <c r="N223" s="31">
        <f t="shared" si="52"/>
        <v>0</v>
      </c>
      <c r="O223" s="36">
        <f t="shared" si="53"/>
        <v>0</v>
      </c>
      <c r="P223" s="31">
        <v>0</v>
      </c>
      <c r="Q223" s="31">
        <v>0</v>
      </c>
      <c r="R223" s="31">
        <v>0</v>
      </c>
      <c r="S223" s="31">
        <v>0</v>
      </c>
      <c r="T223" s="36">
        <f t="shared" si="54"/>
        <v>0</v>
      </c>
      <c r="U223" s="36">
        <f t="shared" si="55"/>
        <v>0</v>
      </c>
    </row>
    <row r="224" spans="1:21" ht="16.5" x14ac:dyDescent="0.3">
      <c r="A224" s="18" t="s">
        <v>0</v>
      </c>
      <c r="B224" s="13" t="s">
        <v>403</v>
      </c>
      <c r="C224" s="12" t="s">
        <v>0</v>
      </c>
      <c r="D224" s="32">
        <f>SUM(D217:D223)</f>
        <v>445848414</v>
      </c>
      <c r="E224" s="32">
        <f>SUM(E217:E223)</f>
        <v>496888708</v>
      </c>
      <c r="F224" s="32">
        <f>SUM(F217:F223)</f>
        <v>95079757</v>
      </c>
      <c r="G224" s="37">
        <f t="shared" si="48"/>
        <v>0.21325579280853962</v>
      </c>
      <c r="H224" s="32">
        <f>SUM(H217:H223)</f>
        <v>68335644</v>
      </c>
      <c r="I224" s="37">
        <f t="shared" si="49"/>
        <v>0.15327102632689862</v>
      </c>
      <c r="J224" s="32">
        <f>SUM(J217:J223)</f>
        <v>89344492</v>
      </c>
      <c r="K224" s="37">
        <f t="shared" si="50"/>
        <v>0.17980785347208977</v>
      </c>
      <c r="L224" s="32">
        <f>SUM(L217:L223)</f>
        <v>0</v>
      </c>
      <c r="M224" s="37">
        <f t="shared" si="51"/>
        <v>0</v>
      </c>
      <c r="N224" s="32">
        <f t="shared" si="52"/>
        <v>252759893</v>
      </c>
      <c r="O224" s="37">
        <f t="shared" si="53"/>
        <v>0.50868512190057658</v>
      </c>
      <c r="P224" s="32">
        <f>SUM(P217:P223)</f>
        <v>91921061</v>
      </c>
      <c r="Q224" s="32">
        <f>SUM(Q217:Q223)</f>
        <v>426672818</v>
      </c>
      <c r="R224" s="32">
        <f>SUM(R217:R223)</f>
        <v>455608763</v>
      </c>
      <c r="S224" s="32">
        <f>SUM(S217:S223)</f>
        <v>242276094</v>
      </c>
      <c r="T224" s="37">
        <f t="shared" si="54"/>
        <v>0.53176346390861673</v>
      </c>
      <c r="U224" s="37">
        <f t="shared" si="55"/>
        <v>-2.8030235638816237E-2</v>
      </c>
    </row>
    <row r="225" spans="1:21" x14ac:dyDescent="0.2">
      <c r="A225" s="17" t="s">
        <v>29</v>
      </c>
      <c r="B225" s="11" t="s">
        <v>404</v>
      </c>
      <c r="C225" s="10" t="s">
        <v>405</v>
      </c>
      <c r="D225" s="31">
        <v>27735414</v>
      </c>
      <c r="E225" s="31">
        <v>27735414</v>
      </c>
      <c r="F225" s="31">
        <v>6378273</v>
      </c>
      <c r="G225" s="36">
        <f t="shared" si="48"/>
        <v>0.22996855211896242</v>
      </c>
      <c r="H225" s="31">
        <v>4121006</v>
      </c>
      <c r="I225" s="36">
        <f t="shared" si="49"/>
        <v>0.14858281906302173</v>
      </c>
      <c r="J225" s="31">
        <v>1589141</v>
      </c>
      <c r="K225" s="36">
        <f t="shared" si="50"/>
        <v>5.7296458599824761E-2</v>
      </c>
      <c r="L225" s="31">
        <v>0</v>
      </c>
      <c r="M225" s="36">
        <f t="shared" si="51"/>
        <v>0</v>
      </c>
      <c r="N225" s="31">
        <f t="shared" si="52"/>
        <v>12088420</v>
      </c>
      <c r="O225" s="36">
        <f t="shared" si="53"/>
        <v>0.43584782978180892</v>
      </c>
      <c r="P225" s="31">
        <v>6793877</v>
      </c>
      <c r="Q225" s="31">
        <v>22970676</v>
      </c>
      <c r="R225" s="31">
        <v>23320676</v>
      </c>
      <c r="S225" s="31">
        <v>10673795</v>
      </c>
      <c r="T225" s="36">
        <f t="shared" si="54"/>
        <v>0.45769663795337667</v>
      </c>
      <c r="U225" s="36">
        <f t="shared" si="55"/>
        <v>-0.76609217387950945</v>
      </c>
    </row>
    <row r="226" spans="1:21" x14ac:dyDescent="0.2">
      <c r="A226" s="17" t="s">
        <v>29</v>
      </c>
      <c r="B226" s="11" t="s">
        <v>406</v>
      </c>
      <c r="C226" s="10" t="s">
        <v>407</v>
      </c>
      <c r="D226" s="31">
        <v>79971465</v>
      </c>
      <c r="E226" s="31">
        <v>82238377</v>
      </c>
      <c r="F226" s="31">
        <v>56292274</v>
      </c>
      <c r="G226" s="36">
        <f t="shared" si="48"/>
        <v>0.70390449893596418</v>
      </c>
      <c r="H226" s="31">
        <v>23155048</v>
      </c>
      <c r="I226" s="36">
        <f t="shared" si="49"/>
        <v>0.28954137578947692</v>
      </c>
      <c r="J226" s="31">
        <v>23006301</v>
      </c>
      <c r="K226" s="36">
        <f t="shared" si="50"/>
        <v>0.27975139879037253</v>
      </c>
      <c r="L226" s="31">
        <v>0</v>
      </c>
      <c r="M226" s="36">
        <f t="shared" si="51"/>
        <v>0</v>
      </c>
      <c r="N226" s="31">
        <f t="shared" si="52"/>
        <v>102453623</v>
      </c>
      <c r="O226" s="36">
        <f t="shared" si="53"/>
        <v>1.2458128034311766</v>
      </c>
      <c r="P226" s="31">
        <v>22179163</v>
      </c>
      <c r="Q226" s="31">
        <v>40153610</v>
      </c>
      <c r="R226" s="31">
        <v>41353610</v>
      </c>
      <c r="S226" s="31">
        <v>46365864</v>
      </c>
      <c r="T226" s="36">
        <f t="shared" si="54"/>
        <v>1.1212047509274281</v>
      </c>
      <c r="U226" s="36">
        <f t="shared" si="55"/>
        <v>3.7293472255918836E-2</v>
      </c>
    </row>
    <row r="227" spans="1:21" x14ac:dyDescent="0.2">
      <c r="A227" s="17" t="s">
        <v>29</v>
      </c>
      <c r="B227" s="11" t="s">
        <v>408</v>
      </c>
      <c r="C227" s="10" t="s">
        <v>409</v>
      </c>
      <c r="D227" s="31">
        <v>106075072</v>
      </c>
      <c r="E227" s="31">
        <v>110079766</v>
      </c>
      <c r="F227" s="31">
        <v>25421090</v>
      </c>
      <c r="G227" s="36">
        <f t="shared" si="48"/>
        <v>0.2396518759845857</v>
      </c>
      <c r="H227" s="31">
        <v>36188981</v>
      </c>
      <c r="I227" s="36">
        <f t="shared" si="49"/>
        <v>0.34116385987463671</v>
      </c>
      <c r="J227" s="31">
        <v>27623874</v>
      </c>
      <c r="K227" s="36">
        <f t="shared" si="50"/>
        <v>0.25094415625847172</v>
      </c>
      <c r="L227" s="31">
        <v>0</v>
      </c>
      <c r="M227" s="36">
        <f t="shared" si="51"/>
        <v>0</v>
      </c>
      <c r="N227" s="31">
        <f t="shared" si="52"/>
        <v>89233945</v>
      </c>
      <c r="O227" s="36">
        <f t="shared" si="53"/>
        <v>0.81062985726186954</v>
      </c>
      <c r="P227" s="31">
        <v>26034819</v>
      </c>
      <c r="Q227" s="31">
        <v>125690779</v>
      </c>
      <c r="R227" s="31">
        <v>128085779</v>
      </c>
      <c r="S227" s="31">
        <v>64426403</v>
      </c>
      <c r="T227" s="36">
        <f t="shared" si="54"/>
        <v>0.50299419266521384</v>
      </c>
      <c r="U227" s="36">
        <f t="shared" si="55"/>
        <v>6.1035761377868702E-2</v>
      </c>
    </row>
    <row r="228" spans="1:21" x14ac:dyDescent="0.2">
      <c r="A228" s="17" t="s">
        <v>29</v>
      </c>
      <c r="B228" s="11" t="s">
        <v>410</v>
      </c>
      <c r="C228" s="10" t="s">
        <v>411</v>
      </c>
      <c r="D228" s="31">
        <v>323119382</v>
      </c>
      <c r="E228" s="31">
        <v>317869628</v>
      </c>
      <c r="F228" s="31">
        <v>24847763</v>
      </c>
      <c r="G228" s="36">
        <f t="shared" si="48"/>
        <v>7.6899636432208818E-2</v>
      </c>
      <c r="H228" s="31">
        <v>154195356</v>
      </c>
      <c r="I228" s="36">
        <f t="shared" si="49"/>
        <v>0.47720862501525829</v>
      </c>
      <c r="J228" s="31">
        <v>85746594</v>
      </c>
      <c r="K228" s="36">
        <f t="shared" si="50"/>
        <v>0.26975396969980409</v>
      </c>
      <c r="L228" s="31">
        <v>0</v>
      </c>
      <c r="M228" s="36">
        <f t="shared" si="51"/>
        <v>0</v>
      </c>
      <c r="N228" s="31">
        <f t="shared" si="52"/>
        <v>264789713</v>
      </c>
      <c r="O228" s="36">
        <f t="shared" si="53"/>
        <v>0.83301356806571025</v>
      </c>
      <c r="P228" s="31">
        <v>87876663</v>
      </c>
      <c r="Q228" s="31">
        <v>341398907</v>
      </c>
      <c r="R228" s="31">
        <v>348555902</v>
      </c>
      <c r="S228" s="31">
        <v>266464292</v>
      </c>
      <c r="T228" s="36">
        <f t="shared" si="54"/>
        <v>0.76448079195055485</v>
      </c>
      <c r="U228" s="36">
        <f t="shared" si="55"/>
        <v>-2.4239302304867927E-2</v>
      </c>
    </row>
    <row r="229" spans="1:21" x14ac:dyDescent="0.2">
      <c r="A229" s="17" t="s">
        <v>44</v>
      </c>
      <c r="B229" s="11" t="s">
        <v>412</v>
      </c>
      <c r="C229" s="10" t="s">
        <v>413</v>
      </c>
      <c r="D229" s="31">
        <v>2754335</v>
      </c>
      <c r="E229" s="31">
        <v>2724335</v>
      </c>
      <c r="F229" s="31">
        <v>644644</v>
      </c>
      <c r="G229" s="36">
        <f t="shared" si="48"/>
        <v>0.234047056730572</v>
      </c>
      <c r="H229" s="31">
        <v>732530</v>
      </c>
      <c r="I229" s="36">
        <f t="shared" si="49"/>
        <v>0.26595530318570543</v>
      </c>
      <c r="J229" s="31">
        <v>642421</v>
      </c>
      <c r="K229" s="36">
        <f t="shared" si="50"/>
        <v>0.23580837158425819</v>
      </c>
      <c r="L229" s="31">
        <v>0</v>
      </c>
      <c r="M229" s="36">
        <f t="shared" si="51"/>
        <v>0</v>
      </c>
      <c r="N229" s="31">
        <f t="shared" si="52"/>
        <v>2019595</v>
      </c>
      <c r="O229" s="36">
        <f t="shared" si="53"/>
        <v>0.74131668829273933</v>
      </c>
      <c r="P229" s="31">
        <v>611242</v>
      </c>
      <c r="Q229" s="31">
        <v>2572042</v>
      </c>
      <c r="R229" s="31">
        <v>2587042</v>
      </c>
      <c r="S229" s="31">
        <v>1870316</v>
      </c>
      <c r="T229" s="36">
        <f t="shared" si="54"/>
        <v>0.7229554062129645</v>
      </c>
      <c r="U229" s="36">
        <f t="shared" si="55"/>
        <v>5.1009256562867034E-2</v>
      </c>
    </row>
    <row r="230" spans="1:21" ht="16.5" x14ac:dyDescent="0.3">
      <c r="A230" s="18" t="s">
        <v>0</v>
      </c>
      <c r="B230" s="13" t="s">
        <v>414</v>
      </c>
      <c r="C230" s="12" t="s">
        <v>0</v>
      </c>
      <c r="D230" s="32">
        <f>SUM(D225:D229)</f>
        <v>539655668</v>
      </c>
      <c r="E230" s="32">
        <f>SUM(E225:E229)</f>
        <v>540647520</v>
      </c>
      <c r="F230" s="32">
        <f>SUM(F225:F229)</f>
        <v>113584044</v>
      </c>
      <c r="G230" s="37">
        <f t="shared" si="48"/>
        <v>0.21047503201615589</v>
      </c>
      <c r="H230" s="32">
        <f>SUM(H225:H229)</f>
        <v>218392921</v>
      </c>
      <c r="I230" s="37">
        <f t="shared" si="49"/>
        <v>0.40468938612167044</v>
      </c>
      <c r="J230" s="32">
        <f>SUM(J225:J229)</f>
        <v>138608331</v>
      </c>
      <c r="K230" s="37">
        <f t="shared" si="50"/>
        <v>0.25637467272577152</v>
      </c>
      <c r="L230" s="32">
        <f>SUM(L225:L229)</f>
        <v>0</v>
      </c>
      <c r="M230" s="37">
        <f t="shared" si="51"/>
        <v>0</v>
      </c>
      <c r="N230" s="32">
        <f t="shared" si="52"/>
        <v>470585296</v>
      </c>
      <c r="O230" s="37">
        <f t="shared" si="53"/>
        <v>0.87041053291061055</v>
      </c>
      <c r="P230" s="32">
        <f>SUM(P225:P229)</f>
        <v>143495764</v>
      </c>
      <c r="Q230" s="32">
        <f>SUM(Q225:Q229)</f>
        <v>532786014</v>
      </c>
      <c r="R230" s="32">
        <f>SUM(R225:R229)</f>
        <v>543903009</v>
      </c>
      <c r="S230" s="32">
        <f>SUM(S225:S229)</f>
        <v>389800670</v>
      </c>
      <c r="T230" s="37">
        <f t="shared" si="54"/>
        <v>0.71667312655003168</v>
      </c>
      <c r="U230" s="37">
        <f t="shared" si="55"/>
        <v>-3.4059771966509111E-2</v>
      </c>
    </row>
    <row r="231" spans="1:21" ht="16.5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1312898944</v>
      </c>
      <c r="E231" s="32">
        <f>SUM(E208:E215,E217:E223,E225:E229)</f>
        <v>1381548067</v>
      </c>
      <c r="F231" s="32">
        <f>SUM(F208:F215,F217:F223,F225:F229)</f>
        <v>251231257</v>
      </c>
      <c r="G231" s="37">
        <f t="shared" si="48"/>
        <v>0.19135612694955448</v>
      </c>
      <c r="H231" s="32">
        <f>SUM(H208:H215,H217:H223,H225:H229)</f>
        <v>342172818</v>
      </c>
      <c r="I231" s="37">
        <f t="shared" si="49"/>
        <v>0.26062388088873351</v>
      </c>
      <c r="J231" s="32">
        <f>SUM(J208:J215,J217:J223,J225:J229)</f>
        <v>274535282</v>
      </c>
      <c r="K231" s="37">
        <f t="shared" si="50"/>
        <v>0.19871569332809902</v>
      </c>
      <c r="L231" s="32">
        <f>SUM(L208:L215,L217:L223,L225:L229)</f>
        <v>0</v>
      </c>
      <c r="M231" s="37">
        <f t="shared" si="51"/>
        <v>0</v>
      </c>
      <c r="N231" s="32">
        <f t="shared" si="52"/>
        <v>867939357</v>
      </c>
      <c r="O231" s="37">
        <f t="shared" si="53"/>
        <v>0.62823681472387016</v>
      </c>
      <c r="P231" s="32">
        <f>SUM(P208:P215,P217:P223,P225:P229)</f>
        <v>294395148</v>
      </c>
      <c r="Q231" s="32">
        <f>SUM(Q208:Q215,Q217:Q223,Q225:Q229)</f>
        <v>1245754363</v>
      </c>
      <c r="R231" s="32">
        <f>SUM(R208:R215,R217:R223,R225:R229)</f>
        <v>1298618341</v>
      </c>
      <c r="S231" s="32">
        <f>SUM(S208:S215,S217:S223,S225:S229)</f>
        <v>771932698</v>
      </c>
      <c r="T231" s="37">
        <f t="shared" si="54"/>
        <v>0.59442614787465098</v>
      </c>
      <c r="U231" s="37">
        <f t="shared" si="55"/>
        <v>-6.7459895772467027E-2</v>
      </c>
    </row>
    <row r="232" spans="1:21" ht="14.4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4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x14ac:dyDescent="0.2">
      <c r="A234" s="17" t="s">
        <v>29</v>
      </c>
      <c r="B234" s="11" t="s">
        <v>417</v>
      </c>
      <c r="C234" s="10" t="s">
        <v>418</v>
      </c>
      <c r="D234" s="31">
        <v>36432505</v>
      </c>
      <c r="E234" s="31">
        <v>35728905</v>
      </c>
      <c r="F234" s="31">
        <v>2717055</v>
      </c>
      <c r="G234" s="36">
        <f t="shared" ref="G234:G260" si="56">IF(($D234     =0),0,($F234     /$D234     ))</f>
        <v>7.4577770592496997E-2</v>
      </c>
      <c r="H234" s="31">
        <v>2856864</v>
      </c>
      <c r="I234" s="36">
        <f t="shared" ref="I234:I260" si="57">IF(($D234     =0),0,($H234     /$D234     ))</f>
        <v>7.8415250337576292E-2</v>
      </c>
      <c r="J234" s="31">
        <v>2970269</v>
      </c>
      <c r="K234" s="36">
        <f t="shared" ref="K234:K260" si="58">IF(($E234     =0),0,($J234     /$E234     ))</f>
        <v>8.3133502132237191E-2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8544188</v>
      </c>
      <c r="O234" s="36">
        <f t="shared" ref="O234:O260" si="61">IF(($E234     =0),0,($N234     /$E234     ))</f>
        <v>0.23913937468836508</v>
      </c>
      <c r="P234" s="31">
        <v>2838049</v>
      </c>
      <c r="Q234" s="31">
        <v>35711158</v>
      </c>
      <c r="R234" s="31">
        <v>36205448</v>
      </c>
      <c r="S234" s="31">
        <v>8642377</v>
      </c>
      <c r="T234" s="36">
        <f t="shared" ref="T234:T260" si="62">IF(($R234     =0),0,($S234     /$R234     ))</f>
        <v>0.23870377187433228</v>
      </c>
      <c r="U234" s="36">
        <f t="shared" ref="U234:U260" si="63">IF(($P234     =0),0,(($J234     /$P234     )-1))</f>
        <v>4.6588342907398772E-2</v>
      </c>
    </row>
    <row r="235" spans="1:21" x14ac:dyDescent="0.2">
      <c r="A235" s="17" t="s">
        <v>29</v>
      </c>
      <c r="B235" s="11" t="s">
        <v>419</v>
      </c>
      <c r="C235" s="10" t="s">
        <v>420</v>
      </c>
      <c r="D235" s="31">
        <v>75564007</v>
      </c>
      <c r="E235" s="31">
        <v>76034118</v>
      </c>
      <c r="F235" s="31">
        <v>13809194</v>
      </c>
      <c r="G235" s="36">
        <f t="shared" si="56"/>
        <v>0.18274830237628875</v>
      </c>
      <c r="H235" s="31">
        <v>17610433</v>
      </c>
      <c r="I235" s="36">
        <f t="shared" si="57"/>
        <v>0.2330531915810129</v>
      </c>
      <c r="J235" s="31">
        <v>13662041</v>
      </c>
      <c r="K235" s="36">
        <f t="shared" si="58"/>
        <v>0.17968303387171533</v>
      </c>
      <c r="L235" s="31">
        <v>0</v>
      </c>
      <c r="M235" s="36">
        <f t="shared" si="59"/>
        <v>0</v>
      </c>
      <c r="N235" s="31">
        <f t="shared" si="60"/>
        <v>45081668</v>
      </c>
      <c r="O235" s="36">
        <f t="shared" si="61"/>
        <v>0.59291367067610357</v>
      </c>
      <c r="P235" s="31">
        <v>24003522</v>
      </c>
      <c r="Q235" s="31">
        <v>79519342</v>
      </c>
      <c r="R235" s="31">
        <v>79791035</v>
      </c>
      <c r="S235" s="31">
        <v>54512868</v>
      </c>
      <c r="T235" s="36">
        <f t="shared" si="62"/>
        <v>0.68319539908211491</v>
      </c>
      <c r="U235" s="36">
        <f t="shared" si="63"/>
        <v>-0.43083181709750762</v>
      </c>
    </row>
    <row r="236" spans="1:21" x14ac:dyDescent="0.2">
      <c r="A236" s="17" t="s">
        <v>29</v>
      </c>
      <c r="B236" s="11" t="s">
        <v>421</v>
      </c>
      <c r="C236" s="10" t="s">
        <v>422</v>
      </c>
      <c r="D236" s="31">
        <v>200956676</v>
      </c>
      <c r="E236" s="31">
        <v>243566136</v>
      </c>
      <c r="F236" s="31">
        <v>57970780</v>
      </c>
      <c r="G236" s="36">
        <f t="shared" si="56"/>
        <v>0.288474019146296</v>
      </c>
      <c r="H236" s="31">
        <v>123203634</v>
      </c>
      <c r="I236" s="36">
        <f t="shared" si="57"/>
        <v>0.61308554884735456</v>
      </c>
      <c r="J236" s="31">
        <v>66715686</v>
      </c>
      <c r="K236" s="36">
        <f t="shared" si="58"/>
        <v>0.27391199407129407</v>
      </c>
      <c r="L236" s="31">
        <v>0</v>
      </c>
      <c r="M236" s="36">
        <f t="shared" si="59"/>
        <v>0</v>
      </c>
      <c r="N236" s="31">
        <f t="shared" si="60"/>
        <v>247890100</v>
      </c>
      <c r="O236" s="36">
        <f t="shared" si="61"/>
        <v>1.0177527306176914</v>
      </c>
      <c r="P236" s="31">
        <v>88910856</v>
      </c>
      <c r="Q236" s="31">
        <v>197406158</v>
      </c>
      <c r="R236" s="31">
        <v>224156158</v>
      </c>
      <c r="S236" s="31">
        <v>189149558</v>
      </c>
      <c r="T236" s="36">
        <f t="shared" si="62"/>
        <v>0.84382940753293956</v>
      </c>
      <c r="U236" s="36">
        <f t="shared" si="63"/>
        <v>-0.24963397045688096</v>
      </c>
    </row>
    <row r="237" spans="1:21" x14ac:dyDescent="0.2">
      <c r="A237" s="17" t="s">
        <v>29</v>
      </c>
      <c r="B237" s="11" t="s">
        <v>423</v>
      </c>
      <c r="C237" s="10" t="s">
        <v>424</v>
      </c>
      <c r="D237" s="31">
        <v>23073749</v>
      </c>
      <c r="E237" s="31">
        <v>22175421</v>
      </c>
      <c r="F237" s="31">
        <v>4050058</v>
      </c>
      <c r="G237" s="36">
        <f t="shared" si="56"/>
        <v>0.17552665585466845</v>
      </c>
      <c r="H237" s="31">
        <v>2656252</v>
      </c>
      <c r="I237" s="36">
        <f t="shared" si="57"/>
        <v>0.11512008733387886</v>
      </c>
      <c r="J237" s="31">
        <v>4990149</v>
      </c>
      <c r="K237" s="36">
        <f t="shared" si="58"/>
        <v>0.22503063188743971</v>
      </c>
      <c r="L237" s="31">
        <v>0</v>
      </c>
      <c r="M237" s="36">
        <f t="shared" si="59"/>
        <v>0</v>
      </c>
      <c r="N237" s="31">
        <f t="shared" si="60"/>
        <v>11696459</v>
      </c>
      <c r="O237" s="36">
        <f t="shared" si="61"/>
        <v>0.52745149686222415</v>
      </c>
      <c r="P237" s="31">
        <v>1491646</v>
      </c>
      <c r="Q237" s="31">
        <v>21269763</v>
      </c>
      <c r="R237" s="31">
        <v>23577390</v>
      </c>
      <c r="S237" s="31">
        <v>8062290</v>
      </c>
      <c r="T237" s="36">
        <f t="shared" si="62"/>
        <v>0.3419500631749316</v>
      </c>
      <c r="U237" s="36">
        <f t="shared" si="63"/>
        <v>2.3453976345594061</v>
      </c>
    </row>
    <row r="238" spans="1:21" x14ac:dyDescent="0.2">
      <c r="A238" s="17" t="s">
        <v>29</v>
      </c>
      <c r="B238" s="11" t="s">
        <v>425</v>
      </c>
      <c r="C238" s="10" t="s">
        <v>426</v>
      </c>
      <c r="D238" s="31">
        <v>59463137</v>
      </c>
      <c r="E238" s="31">
        <v>59463137</v>
      </c>
      <c r="F238" s="31">
        <v>2210864</v>
      </c>
      <c r="G238" s="36">
        <f t="shared" si="56"/>
        <v>3.7180413135620476E-2</v>
      </c>
      <c r="H238" s="31">
        <v>15411774</v>
      </c>
      <c r="I238" s="36">
        <f t="shared" si="57"/>
        <v>0.25918198698464229</v>
      </c>
      <c r="J238" s="31">
        <v>18161082</v>
      </c>
      <c r="K238" s="36">
        <f t="shared" si="58"/>
        <v>0.3054174891580308</v>
      </c>
      <c r="L238" s="31">
        <v>0</v>
      </c>
      <c r="M238" s="36">
        <f t="shared" si="59"/>
        <v>0</v>
      </c>
      <c r="N238" s="31">
        <f t="shared" si="60"/>
        <v>35783720</v>
      </c>
      <c r="O238" s="36">
        <f t="shared" si="61"/>
        <v>0.60177988927829351</v>
      </c>
      <c r="P238" s="31">
        <v>9378044</v>
      </c>
      <c r="Q238" s="31">
        <v>70014947</v>
      </c>
      <c r="R238" s="31">
        <v>70014947</v>
      </c>
      <c r="S238" s="31">
        <v>35936022</v>
      </c>
      <c r="T238" s="36">
        <f t="shared" si="62"/>
        <v>0.51326214672418446</v>
      </c>
      <c r="U238" s="36">
        <f t="shared" si="63"/>
        <v>0.93655329405577548</v>
      </c>
    </row>
    <row r="239" spans="1:21" x14ac:dyDescent="0.2">
      <c r="A239" s="17" t="s">
        <v>44</v>
      </c>
      <c r="B239" s="11" t="s">
        <v>427</v>
      </c>
      <c r="C239" s="10" t="s">
        <v>428</v>
      </c>
      <c r="D239" s="31">
        <v>2795956</v>
      </c>
      <c r="E239" s="31">
        <v>2795956</v>
      </c>
      <c r="F239" s="31">
        <v>0</v>
      </c>
      <c r="G239" s="36">
        <f t="shared" si="56"/>
        <v>0</v>
      </c>
      <c r="H239" s="31">
        <v>26044</v>
      </c>
      <c r="I239" s="36">
        <f t="shared" si="57"/>
        <v>9.3148819223192354E-3</v>
      </c>
      <c r="J239" s="31">
        <v>29820</v>
      </c>
      <c r="K239" s="36">
        <f t="shared" si="58"/>
        <v>1.0665403890476101E-2</v>
      </c>
      <c r="L239" s="31">
        <v>0</v>
      </c>
      <c r="M239" s="36">
        <f t="shared" si="59"/>
        <v>0</v>
      </c>
      <c r="N239" s="31">
        <f t="shared" si="60"/>
        <v>55864</v>
      </c>
      <c r="O239" s="36">
        <f t="shared" si="61"/>
        <v>1.9980285812795338E-2</v>
      </c>
      <c r="P239" s="31">
        <v>29200</v>
      </c>
      <c r="Q239" s="31">
        <v>6287100</v>
      </c>
      <c r="R239" s="31">
        <v>4937100</v>
      </c>
      <c r="S239" s="31">
        <v>585940</v>
      </c>
      <c r="T239" s="36">
        <f t="shared" si="62"/>
        <v>0.11868100706892711</v>
      </c>
      <c r="U239" s="36">
        <f t="shared" si="63"/>
        <v>2.1232876712328874E-2</v>
      </c>
    </row>
    <row r="240" spans="1:21" ht="16.5" x14ac:dyDescent="0.3">
      <c r="A240" s="18" t="s">
        <v>0</v>
      </c>
      <c r="B240" s="13" t="s">
        <v>429</v>
      </c>
      <c r="C240" s="12" t="s">
        <v>0</v>
      </c>
      <c r="D240" s="32">
        <f>SUM(D234:D239)</f>
        <v>398286030</v>
      </c>
      <c r="E240" s="32">
        <f>SUM(E234:E239)</f>
        <v>439763673</v>
      </c>
      <c r="F240" s="32">
        <f>SUM(F234:F239)</f>
        <v>80757951</v>
      </c>
      <c r="G240" s="37">
        <f t="shared" si="56"/>
        <v>0.20276370476765154</v>
      </c>
      <c r="H240" s="32">
        <f>SUM(H234:H239)</f>
        <v>161765001</v>
      </c>
      <c r="I240" s="37">
        <f t="shared" si="57"/>
        <v>0.40615283694484589</v>
      </c>
      <c r="J240" s="32">
        <f>SUM(J234:J239)</f>
        <v>106529047</v>
      </c>
      <c r="K240" s="37">
        <f t="shared" si="58"/>
        <v>0.24224158005884219</v>
      </c>
      <c r="L240" s="32">
        <f>SUM(L234:L239)</f>
        <v>0</v>
      </c>
      <c r="M240" s="37">
        <f t="shared" si="59"/>
        <v>0</v>
      </c>
      <c r="N240" s="32">
        <f t="shared" si="60"/>
        <v>349051999</v>
      </c>
      <c r="O240" s="37">
        <f t="shared" si="61"/>
        <v>0.79372631354204648</v>
      </c>
      <c r="P240" s="32">
        <f>SUM(P234:P239)</f>
        <v>126651317</v>
      </c>
      <c r="Q240" s="32">
        <f>SUM(Q234:Q239)</f>
        <v>410208468</v>
      </c>
      <c r="R240" s="32">
        <f>SUM(R234:R239)</f>
        <v>438682078</v>
      </c>
      <c r="S240" s="32">
        <f>SUM(S234:S239)</f>
        <v>296889055</v>
      </c>
      <c r="T240" s="37">
        <f t="shared" si="62"/>
        <v>0.67677498099204314</v>
      </c>
      <c r="U240" s="37">
        <f t="shared" si="63"/>
        <v>-0.15887927955774828</v>
      </c>
    </row>
    <row r="241" spans="1:21" x14ac:dyDescent="0.2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5200</v>
      </c>
      <c r="T241" s="36">
        <f t="shared" si="62"/>
        <v>0</v>
      </c>
      <c r="U241" s="36">
        <f t="shared" si="63"/>
        <v>0</v>
      </c>
    </row>
    <row r="242" spans="1:21" x14ac:dyDescent="0.2">
      <c r="A242" s="17" t="s">
        <v>29</v>
      </c>
      <c r="B242" s="11" t="s">
        <v>432</v>
      </c>
      <c r="C242" s="10" t="s">
        <v>433</v>
      </c>
      <c r="D242" s="31">
        <v>0</v>
      </c>
      <c r="E242" s="31">
        <v>0</v>
      </c>
      <c r="F242" s="31">
        <v>0</v>
      </c>
      <c r="G242" s="36">
        <f t="shared" si="56"/>
        <v>0</v>
      </c>
      <c r="H242" s="31">
        <v>0</v>
      </c>
      <c r="I242" s="36">
        <f t="shared" si="57"/>
        <v>0</v>
      </c>
      <c r="J242" s="31">
        <v>0</v>
      </c>
      <c r="K242" s="36">
        <f t="shared" si="58"/>
        <v>0</v>
      </c>
      <c r="L242" s="31">
        <v>0</v>
      </c>
      <c r="M242" s="36">
        <f t="shared" si="59"/>
        <v>0</v>
      </c>
      <c r="N242" s="31">
        <f t="shared" si="60"/>
        <v>0</v>
      </c>
      <c r="O242" s="36">
        <f t="shared" si="61"/>
        <v>0</v>
      </c>
      <c r="P242" s="31">
        <v>0</v>
      </c>
      <c r="Q242" s="31">
        <v>0</v>
      </c>
      <c r="R242" s="31">
        <v>0</v>
      </c>
      <c r="S242" s="31">
        <v>0</v>
      </c>
      <c r="T242" s="36">
        <f t="shared" si="62"/>
        <v>0</v>
      </c>
      <c r="U242" s="36">
        <f t="shared" si="63"/>
        <v>0</v>
      </c>
    </row>
    <row r="243" spans="1:21" x14ac:dyDescent="0.2">
      <c r="A243" s="17" t="s">
        <v>29</v>
      </c>
      <c r="B243" s="11" t="s">
        <v>434</v>
      </c>
      <c r="C243" s="10" t="s">
        <v>435</v>
      </c>
      <c r="D243" s="31">
        <v>106889348</v>
      </c>
      <c r="E243" s="31">
        <v>119094348</v>
      </c>
      <c r="F243" s="31">
        <v>9773307</v>
      </c>
      <c r="G243" s="36">
        <f t="shared" si="56"/>
        <v>9.1433872344323777E-2</v>
      </c>
      <c r="H243" s="31">
        <v>11133703</v>
      </c>
      <c r="I243" s="36">
        <f t="shared" si="57"/>
        <v>0.10416101518366451</v>
      </c>
      <c r="J243" s="31">
        <v>15796140</v>
      </c>
      <c r="K243" s="36">
        <f t="shared" si="58"/>
        <v>0.13263551348381369</v>
      </c>
      <c r="L243" s="31">
        <v>0</v>
      </c>
      <c r="M243" s="36">
        <f t="shared" si="59"/>
        <v>0</v>
      </c>
      <c r="N243" s="31">
        <f t="shared" si="60"/>
        <v>36703150</v>
      </c>
      <c r="O243" s="36">
        <f t="shared" si="61"/>
        <v>0.30818549004525386</v>
      </c>
      <c r="P243" s="31">
        <v>9413939</v>
      </c>
      <c r="Q243" s="31">
        <v>107558016</v>
      </c>
      <c r="R243" s="31">
        <v>107923021</v>
      </c>
      <c r="S243" s="31">
        <v>30341385</v>
      </c>
      <c r="T243" s="36">
        <f t="shared" si="62"/>
        <v>0.28113913712626709</v>
      </c>
      <c r="U243" s="36">
        <f t="shared" si="63"/>
        <v>0.67795223657174741</v>
      </c>
    </row>
    <row r="244" spans="1:21" x14ac:dyDescent="0.2">
      <c r="A244" s="17" t="s">
        <v>29</v>
      </c>
      <c r="B244" s="11" t="s">
        <v>436</v>
      </c>
      <c r="C244" s="10" t="s">
        <v>437</v>
      </c>
      <c r="D244" s="31">
        <v>15623011</v>
      </c>
      <c r="E244" s="31">
        <v>15623011</v>
      </c>
      <c r="F244" s="31">
        <v>0</v>
      </c>
      <c r="G244" s="36">
        <f t="shared" si="56"/>
        <v>0</v>
      </c>
      <c r="H244" s="31">
        <v>0</v>
      </c>
      <c r="I244" s="36">
        <f t="shared" si="57"/>
        <v>0</v>
      </c>
      <c r="J244" s="31">
        <v>233216</v>
      </c>
      <c r="K244" s="36">
        <f t="shared" si="58"/>
        <v>1.4927724239584802E-2</v>
      </c>
      <c r="L244" s="31">
        <v>0</v>
      </c>
      <c r="M244" s="36">
        <f t="shared" si="59"/>
        <v>0</v>
      </c>
      <c r="N244" s="31">
        <f t="shared" si="60"/>
        <v>233216</v>
      </c>
      <c r="O244" s="36">
        <f t="shared" si="61"/>
        <v>1.4927724239584802E-2</v>
      </c>
      <c r="P244" s="31">
        <v>0</v>
      </c>
      <c r="Q244" s="31">
        <v>7993729</v>
      </c>
      <c r="R244" s="31">
        <v>7993729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x14ac:dyDescent="0.2">
      <c r="A245" s="17" t="s">
        <v>29</v>
      </c>
      <c r="B245" s="11" t="s">
        <v>438</v>
      </c>
      <c r="C245" s="10" t="s">
        <v>439</v>
      </c>
      <c r="D245" s="31">
        <v>100422024</v>
      </c>
      <c r="E245" s="31">
        <v>48723072</v>
      </c>
      <c r="F245" s="31">
        <v>10781778</v>
      </c>
      <c r="G245" s="36">
        <f t="shared" si="56"/>
        <v>0.10736467530270054</v>
      </c>
      <c r="H245" s="31">
        <v>9821702</v>
      </c>
      <c r="I245" s="36">
        <f t="shared" si="57"/>
        <v>9.7804262539062145E-2</v>
      </c>
      <c r="J245" s="31">
        <v>46545152</v>
      </c>
      <c r="K245" s="36">
        <f t="shared" si="58"/>
        <v>0.95530002705904915</v>
      </c>
      <c r="L245" s="31">
        <v>0</v>
      </c>
      <c r="M245" s="36">
        <f t="shared" si="59"/>
        <v>0</v>
      </c>
      <c r="N245" s="31">
        <f t="shared" si="60"/>
        <v>67148632</v>
      </c>
      <c r="O245" s="36">
        <f t="shared" si="61"/>
        <v>1.3781690940998137</v>
      </c>
      <c r="P245" s="31">
        <v>8584250</v>
      </c>
      <c r="Q245" s="31">
        <v>89258240</v>
      </c>
      <c r="R245" s="31">
        <v>84081190</v>
      </c>
      <c r="S245" s="31">
        <v>32128079</v>
      </c>
      <c r="T245" s="36">
        <f t="shared" si="62"/>
        <v>0.3821078055626948</v>
      </c>
      <c r="U245" s="36">
        <f t="shared" si="63"/>
        <v>4.4221570900195122</v>
      </c>
    </row>
    <row r="246" spans="1:21" x14ac:dyDescent="0.2">
      <c r="A246" s="17" t="s">
        <v>44</v>
      </c>
      <c r="B246" s="11" t="s">
        <v>440</v>
      </c>
      <c r="C246" s="10" t="s">
        <v>441</v>
      </c>
      <c r="D246" s="31">
        <v>33834128</v>
      </c>
      <c r="E246" s="31">
        <v>36592746</v>
      </c>
      <c r="F246" s="31">
        <v>837149</v>
      </c>
      <c r="G246" s="36">
        <f t="shared" si="56"/>
        <v>2.4742739047390258E-2</v>
      </c>
      <c r="H246" s="31">
        <v>9050301</v>
      </c>
      <c r="I246" s="36">
        <f t="shared" si="57"/>
        <v>0.26749029855298767</v>
      </c>
      <c r="J246" s="31">
        <v>1402199</v>
      </c>
      <c r="K246" s="36">
        <f t="shared" si="58"/>
        <v>3.8319042796077674E-2</v>
      </c>
      <c r="L246" s="31">
        <v>0</v>
      </c>
      <c r="M246" s="36">
        <f t="shared" si="59"/>
        <v>0</v>
      </c>
      <c r="N246" s="31">
        <f t="shared" si="60"/>
        <v>11289649</v>
      </c>
      <c r="O246" s="36">
        <f t="shared" si="61"/>
        <v>0.30852150314163357</v>
      </c>
      <c r="P246" s="31">
        <v>5796210</v>
      </c>
      <c r="Q246" s="31">
        <v>41524936</v>
      </c>
      <c r="R246" s="31">
        <v>41524936</v>
      </c>
      <c r="S246" s="31">
        <v>11406348</v>
      </c>
      <c r="T246" s="36">
        <f t="shared" si="62"/>
        <v>0.27468670872846135</v>
      </c>
      <c r="U246" s="36">
        <f t="shared" si="63"/>
        <v>-0.75808347178587387</v>
      </c>
    </row>
    <row r="247" spans="1:21" ht="16.5" x14ac:dyDescent="0.3">
      <c r="A247" s="18" t="s">
        <v>0</v>
      </c>
      <c r="B247" s="13" t="s">
        <v>442</v>
      </c>
      <c r="C247" s="12" t="s">
        <v>0</v>
      </c>
      <c r="D247" s="32">
        <f>SUM(D241:D246)</f>
        <v>256768511</v>
      </c>
      <c r="E247" s="32">
        <f>SUM(E241:E246)</f>
        <v>220033177</v>
      </c>
      <c r="F247" s="32">
        <f>SUM(F241:F246)</f>
        <v>21392234</v>
      </c>
      <c r="G247" s="37">
        <f t="shared" si="56"/>
        <v>8.3313307837813488E-2</v>
      </c>
      <c r="H247" s="32">
        <f>SUM(H241:H246)</f>
        <v>30005706</v>
      </c>
      <c r="I247" s="37">
        <f t="shared" si="57"/>
        <v>0.11685897886442936</v>
      </c>
      <c r="J247" s="32">
        <f>SUM(J241:J246)</f>
        <v>63976707</v>
      </c>
      <c r="K247" s="37">
        <f t="shared" si="58"/>
        <v>0.29075936580236716</v>
      </c>
      <c r="L247" s="32">
        <f>SUM(L241:L246)</f>
        <v>0</v>
      </c>
      <c r="M247" s="37">
        <f t="shared" si="59"/>
        <v>0</v>
      </c>
      <c r="N247" s="32">
        <f t="shared" si="60"/>
        <v>115374647</v>
      </c>
      <c r="O247" s="37">
        <f t="shared" si="61"/>
        <v>0.52435113910117293</v>
      </c>
      <c r="P247" s="32">
        <f>SUM(P241:P246)</f>
        <v>23794399</v>
      </c>
      <c r="Q247" s="32">
        <f>SUM(Q241:Q246)</f>
        <v>246334921</v>
      </c>
      <c r="R247" s="32">
        <f>SUM(R241:R246)</f>
        <v>241522876</v>
      </c>
      <c r="S247" s="32">
        <f>SUM(S241:S246)</f>
        <v>73881012</v>
      </c>
      <c r="T247" s="37">
        <f t="shared" si="62"/>
        <v>0.30589653958906982</v>
      </c>
      <c r="U247" s="37">
        <f t="shared" si="63"/>
        <v>1.68872968802448</v>
      </c>
    </row>
    <row r="248" spans="1:21" x14ac:dyDescent="0.2">
      <c r="A248" s="17" t="s">
        <v>29</v>
      </c>
      <c r="B248" s="11" t="s">
        <v>443</v>
      </c>
      <c r="C248" s="10" t="s">
        <v>444</v>
      </c>
      <c r="D248" s="31">
        <v>64008554</v>
      </c>
      <c r="E248" s="31">
        <v>78509621</v>
      </c>
      <c r="F248" s="31">
        <v>2252143</v>
      </c>
      <c r="G248" s="36">
        <f t="shared" si="56"/>
        <v>3.5185031675610108E-2</v>
      </c>
      <c r="H248" s="31">
        <v>11857068</v>
      </c>
      <c r="I248" s="36">
        <f t="shared" si="57"/>
        <v>0.18524192875845938</v>
      </c>
      <c r="J248" s="31">
        <v>6325768</v>
      </c>
      <c r="K248" s="36">
        <f t="shared" si="58"/>
        <v>8.0573156759984874E-2</v>
      </c>
      <c r="L248" s="31">
        <v>0</v>
      </c>
      <c r="M248" s="36">
        <f t="shared" si="59"/>
        <v>0</v>
      </c>
      <c r="N248" s="31">
        <f t="shared" si="60"/>
        <v>20434979</v>
      </c>
      <c r="O248" s="36">
        <f t="shared" si="61"/>
        <v>0.26028630299973043</v>
      </c>
      <c r="P248" s="31">
        <v>5343773</v>
      </c>
      <c r="Q248" s="31">
        <v>63802998</v>
      </c>
      <c r="R248" s="31">
        <v>60060639</v>
      </c>
      <c r="S248" s="31">
        <v>19511859</v>
      </c>
      <c r="T248" s="36">
        <f t="shared" si="62"/>
        <v>0.32486932082091236</v>
      </c>
      <c r="U248" s="36">
        <f t="shared" si="63"/>
        <v>0.18376435525985113</v>
      </c>
    </row>
    <row r="249" spans="1:21" x14ac:dyDescent="0.2">
      <c r="A249" s="17" t="s">
        <v>29</v>
      </c>
      <c r="B249" s="11" t="s">
        <v>445</v>
      </c>
      <c r="C249" s="10" t="s">
        <v>446</v>
      </c>
      <c r="D249" s="31">
        <v>4839372</v>
      </c>
      <c r="E249" s="31">
        <v>5256754</v>
      </c>
      <c r="F249" s="31">
        <v>656007</v>
      </c>
      <c r="G249" s="36">
        <f t="shared" si="56"/>
        <v>0.13555622506391324</v>
      </c>
      <c r="H249" s="31">
        <v>229272</v>
      </c>
      <c r="I249" s="36">
        <f t="shared" si="57"/>
        <v>4.7376395119036109E-2</v>
      </c>
      <c r="J249" s="31">
        <v>456865</v>
      </c>
      <c r="K249" s="36">
        <f t="shared" si="58"/>
        <v>8.6910096991413333E-2</v>
      </c>
      <c r="L249" s="31">
        <v>0</v>
      </c>
      <c r="M249" s="36">
        <f t="shared" si="59"/>
        <v>0</v>
      </c>
      <c r="N249" s="31">
        <f t="shared" si="60"/>
        <v>1342144</v>
      </c>
      <c r="O249" s="36">
        <f t="shared" si="61"/>
        <v>0.25531801564235268</v>
      </c>
      <c r="P249" s="31">
        <v>325719</v>
      </c>
      <c r="Q249" s="31">
        <v>2367381</v>
      </c>
      <c r="R249" s="31">
        <v>3939544</v>
      </c>
      <c r="S249" s="31">
        <v>797325</v>
      </c>
      <c r="T249" s="36">
        <f t="shared" si="62"/>
        <v>0.20239017510656054</v>
      </c>
      <c r="U249" s="36">
        <f t="shared" si="63"/>
        <v>0.40263540045253721</v>
      </c>
    </row>
    <row r="250" spans="1:21" x14ac:dyDescent="0.2">
      <c r="A250" s="17" t="s">
        <v>29</v>
      </c>
      <c r="B250" s="11" t="s">
        <v>447</v>
      </c>
      <c r="C250" s="10" t="s">
        <v>448</v>
      </c>
      <c r="D250" s="31">
        <v>35120518</v>
      </c>
      <c r="E250" s="31">
        <v>35007518</v>
      </c>
      <c r="F250" s="31">
        <v>3733910</v>
      </c>
      <c r="G250" s="36">
        <f t="shared" si="56"/>
        <v>0.10631705375188373</v>
      </c>
      <c r="H250" s="31">
        <v>11152653</v>
      </c>
      <c r="I250" s="36">
        <f t="shared" si="57"/>
        <v>0.31755377298250553</v>
      </c>
      <c r="J250" s="31">
        <v>11254625</v>
      </c>
      <c r="K250" s="36">
        <f t="shared" si="58"/>
        <v>0.3214916578776022</v>
      </c>
      <c r="L250" s="31">
        <v>0</v>
      </c>
      <c r="M250" s="36">
        <f t="shared" si="59"/>
        <v>0</v>
      </c>
      <c r="N250" s="31">
        <f t="shared" si="60"/>
        <v>26141188</v>
      </c>
      <c r="O250" s="36">
        <f t="shared" si="61"/>
        <v>0.74673068796251141</v>
      </c>
      <c r="P250" s="31">
        <v>4517876</v>
      </c>
      <c r="Q250" s="31">
        <v>33189949</v>
      </c>
      <c r="R250" s="31">
        <v>33192949</v>
      </c>
      <c r="S250" s="31">
        <v>15377893</v>
      </c>
      <c r="T250" s="36">
        <f t="shared" si="62"/>
        <v>0.4632879410624226</v>
      </c>
      <c r="U250" s="36">
        <f t="shared" si="63"/>
        <v>1.4911318947222103</v>
      </c>
    </row>
    <row r="251" spans="1:21" x14ac:dyDescent="0.2">
      <c r="A251" s="17" t="s">
        <v>29</v>
      </c>
      <c r="B251" s="11" t="s">
        <v>449</v>
      </c>
      <c r="C251" s="10" t="s">
        <v>450</v>
      </c>
      <c r="D251" s="31">
        <v>35648455</v>
      </c>
      <c r="E251" s="31">
        <v>34356552</v>
      </c>
      <c r="F251" s="31">
        <v>4628153</v>
      </c>
      <c r="G251" s="36">
        <f t="shared" si="56"/>
        <v>0.12982759000354993</v>
      </c>
      <c r="H251" s="31">
        <v>4933584</v>
      </c>
      <c r="I251" s="36">
        <f t="shared" si="57"/>
        <v>0.1383954507986391</v>
      </c>
      <c r="J251" s="31">
        <v>4065869</v>
      </c>
      <c r="K251" s="36">
        <f t="shared" si="58"/>
        <v>0.11834333666544886</v>
      </c>
      <c r="L251" s="31">
        <v>0</v>
      </c>
      <c r="M251" s="36">
        <f t="shared" si="59"/>
        <v>0</v>
      </c>
      <c r="N251" s="31">
        <f t="shared" si="60"/>
        <v>13627606</v>
      </c>
      <c r="O251" s="36">
        <f t="shared" si="61"/>
        <v>0.39665231831180264</v>
      </c>
      <c r="P251" s="31">
        <v>4158469</v>
      </c>
      <c r="Q251" s="31">
        <v>33292162</v>
      </c>
      <c r="R251" s="31">
        <v>33176162</v>
      </c>
      <c r="S251" s="31">
        <v>12632828</v>
      </c>
      <c r="T251" s="36">
        <f t="shared" si="62"/>
        <v>0.38078027229310007</v>
      </c>
      <c r="U251" s="36">
        <f t="shared" si="63"/>
        <v>-2.2267810581249936E-2</v>
      </c>
    </row>
    <row r="252" spans="1:21" x14ac:dyDescent="0.2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x14ac:dyDescent="0.2">
      <c r="A253" s="17" t="s">
        <v>44</v>
      </c>
      <c r="B253" s="11" t="s">
        <v>453</v>
      </c>
      <c r="C253" s="10" t="s">
        <v>454</v>
      </c>
      <c r="D253" s="31">
        <v>0</v>
      </c>
      <c r="E253" s="31">
        <v>0</v>
      </c>
      <c r="F253" s="31">
        <v>0</v>
      </c>
      <c r="G253" s="36">
        <f t="shared" si="56"/>
        <v>0</v>
      </c>
      <c r="H253" s="31">
        <v>0</v>
      </c>
      <c r="I253" s="36">
        <f t="shared" si="57"/>
        <v>0</v>
      </c>
      <c r="J253" s="31">
        <v>0</v>
      </c>
      <c r="K253" s="36">
        <f t="shared" si="58"/>
        <v>0</v>
      </c>
      <c r="L253" s="31">
        <v>0</v>
      </c>
      <c r="M253" s="36">
        <f t="shared" si="59"/>
        <v>0</v>
      </c>
      <c r="N253" s="31">
        <f t="shared" si="60"/>
        <v>0</v>
      </c>
      <c r="O253" s="36">
        <f t="shared" si="61"/>
        <v>0</v>
      </c>
      <c r="P253" s="31">
        <v>0</v>
      </c>
      <c r="Q253" s="31">
        <v>0</v>
      </c>
      <c r="R253" s="31">
        <v>0</v>
      </c>
      <c r="S253" s="31">
        <v>0</v>
      </c>
      <c r="T253" s="36">
        <f t="shared" si="62"/>
        <v>0</v>
      </c>
      <c r="U253" s="36">
        <f t="shared" si="63"/>
        <v>0</v>
      </c>
    </row>
    <row r="254" spans="1:21" ht="16.5" x14ac:dyDescent="0.3">
      <c r="A254" s="18" t="s">
        <v>0</v>
      </c>
      <c r="B254" s="13" t="s">
        <v>455</v>
      </c>
      <c r="C254" s="12" t="s">
        <v>0</v>
      </c>
      <c r="D254" s="32">
        <f>SUM(D248:D253)</f>
        <v>139616899</v>
      </c>
      <c r="E254" s="32">
        <f>SUM(E248:E253)</f>
        <v>153130445</v>
      </c>
      <c r="F254" s="32">
        <f>SUM(F248:F253)</f>
        <v>11270213</v>
      </c>
      <c r="G254" s="37">
        <f t="shared" si="56"/>
        <v>8.0722413122783943E-2</v>
      </c>
      <c r="H254" s="32">
        <f>SUM(H248:H253)</f>
        <v>28172577</v>
      </c>
      <c r="I254" s="37">
        <f t="shared" si="57"/>
        <v>0.20178486416604913</v>
      </c>
      <c r="J254" s="32">
        <f>SUM(J248:J253)</f>
        <v>22103127</v>
      </c>
      <c r="K254" s="37">
        <f t="shared" si="58"/>
        <v>0.14434181915947544</v>
      </c>
      <c r="L254" s="32">
        <f>SUM(L248:L253)</f>
        <v>0</v>
      </c>
      <c r="M254" s="37">
        <f t="shared" si="59"/>
        <v>0</v>
      </c>
      <c r="N254" s="32">
        <f t="shared" si="60"/>
        <v>61545917</v>
      </c>
      <c r="O254" s="37">
        <f t="shared" si="61"/>
        <v>0.40191822729960719</v>
      </c>
      <c r="P254" s="32">
        <f>SUM(P248:P253)</f>
        <v>14345837</v>
      </c>
      <c r="Q254" s="32">
        <f>SUM(Q248:Q253)</f>
        <v>132652490</v>
      </c>
      <c r="R254" s="32">
        <f>SUM(R248:R253)</f>
        <v>130369294</v>
      </c>
      <c r="S254" s="32">
        <f>SUM(S248:S253)</f>
        <v>48319905</v>
      </c>
      <c r="T254" s="37">
        <f t="shared" si="62"/>
        <v>0.37063869502890767</v>
      </c>
      <c r="U254" s="37">
        <f t="shared" si="63"/>
        <v>0.54073456989647939</v>
      </c>
    </row>
    <row r="255" spans="1:21" x14ac:dyDescent="0.2">
      <c r="A255" s="17" t="s">
        <v>29</v>
      </c>
      <c r="B255" s="11" t="s">
        <v>456</v>
      </c>
      <c r="C255" s="10" t="s">
        <v>457</v>
      </c>
      <c r="D255" s="31">
        <v>224956629</v>
      </c>
      <c r="E255" s="31">
        <v>247546443</v>
      </c>
      <c r="F255" s="31">
        <v>64655881</v>
      </c>
      <c r="G255" s="36">
        <f t="shared" si="56"/>
        <v>0.28741487320206954</v>
      </c>
      <c r="H255" s="31">
        <v>59048174</v>
      </c>
      <c r="I255" s="36">
        <f t="shared" si="57"/>
        <v>0.26248692586871936</v>
      </c>
      <c r="J255" s="31">
        <v>38550683</v>
      </c>
      <c r="K255" s="36">
        <f t="shared" si="58"/>
        <v>0.15573111264620351</v>
      </c>
      <c r="L255" s="31">
        <v>0</v>
      </c>
      <c r="M255" s="36">
        <f t="shared" si="59"/>
        <v>0</v>
      </c>
      <c r="N255" s="31">
        <f t="shared" si="60"/>
        <v>162254738</v>
      </c>
      <c r="O255" s="36">
        <f t="shared" si="61"/>
        <v>0.6554517044706637</v>
      </c>
      <c r="P255" s="31">
        <v>48056903</v>
      </c>
      <c r="Q255" s="31">
        <v>213113534</v>
      </c>
      <c r="R255" s="31">
        <v>221614291</v>
      </c>
      <c r="S255" s="31">
        <v>137414267</v>
      </c>
      <c r="T255" s="36">
        <f t="shared" si="62"/>
        <v>0.62006049510588646</v>
      </c>
      <c r="U255" s="36">
        <f t="shared" si="63"/>
        <v>-0.19781174829347614</v>
      </c>
    </row>
    <row r="256" spans="1:21" x14ac:dyDescent="0.2">
      <c r="A256" s="17" t="s">
        <v>29</v>
      </c>
      <c r="B256" s="11" t="s">
        <v>458</v>
      </c>
      <c r="C256" s="10" t="s">
        <v>459</v>
      </c>
      <c r="D256" s="31">
        <v>37996985</v>
      </c>
      <c r="E256" s="31">
        <v>38234185</v>
      </c>
      <c r="F256" s="31">
        <v>4557942</v>
      </c>
      <c r="G256" s="36">
        <f t="shared" si="56"/>
        <v>0.11995535961603269</v>
      </c>
      <c r="H256" s="31">
        <v>5737866</v>
      </c>
      <c r="I256" s="36">
        <f t="shared" si="57"/>
        <v>0.1510084550129438</v>
      </c>
      <c r="J256" s="31">
        <v>6845832</v>
      </c>
      <c r="K256" s="36">
        <f t="shared" si="58"/>
        <v>0.17905003075127665</v>
      </c>
      <c r="L256" s="31">
        <v>0</v>
      </c>
      <c r="M256" s="36">
        <f t="shared" si="59"/>
        <v>0</v>
      </c>
      <c r="N256" s="31">
        <f t="shared" si="60"/>
        <v>17141640</v>
      </c>
      <c r="O256" s="36">
        <f t="shared" si="61"/>
        <v>0.44833282048512346</v>
      </c>
      <c r="P256" s="31">
        <v>7951252</v>
      </c>
      <c r="Q256" s="31">
        <v>25365617</v>
      </c>
      <c r="R256" s="31">
        <v>34165455</v>
      </c>
      <c r="S256" s="31">
        <v>17225823</v>
      </c>
      <c r="T256" s="36">
        <f t="shared" si="62"/>
        <v>0.50418830950736648</v>
      </c>
      <c r="U256" s="36">
        <f t="shared" si="63"/>
        <v>-0.13902464668457248</v>
      </c>
    </row>
    <row r="257" spans="1:21" x14ac:dyDescent="0.2">
      <c r="A257" s="17" t="s">
        <v>29</v>
      </c>
      <c r="B257" s="11" t="s">
        <v>460</v>
      </c>
      <c r="C257" s="10" t="s">
        <v>461</v>
      </c>
      <c r="D257" s="31">
        <v>218985921</v>
      </c>
      <c r="E257" s="31">
        <v>179722923</v>
      </c>
      <c r="F257" s="31">
        <v>18374284</v>
      </c>
      <c r="G257" s="36">
        <f t="shared" si="56"/>
        <v>8.3906234319054696E-2</v>
      </c>
      <c r="H257" s="31">
        <v>23497417</v>
      </c>
      <c r="I257" s="36">
        <f t="shared" si="57"/>
        <v>0.10730103968647373</v>
      </c>
      <c r="J257" s="31">
        <v>13995466</v>
      </c>
      <c r="K257" s="36">
        <f t="shared" si="58"/>
        <v>7.7872459263307214E-2</v>
      </c>
      <c r="L257" s="31">
        <v>0</v>
      </c>
      <c r="M257" s="36">
        <f t="shared" si="59"/>
        <v>0</v>
      </c>
      <c r="N257" s="31">
        <f t="shared" si="60"/>
        <v>55867167</v>
      </c>
      <c r="O257" s="36">
        <f t="shared" si="61"/>
        <v>0.31085164912435792</v>
      </c>
      <c r="P257" s="31">
        <v>11773320</v>
      </c>
      <c r="Q257" s="31">
        <v>246153623</v>
      </c>
      <c r="R257" s="31">
        <v>273153099</v>
      </c>
      <c r="S257" s="31">
        <v>72142166</v>
      </c>
      <c r="T257" s="36">
        <f t="shared" si="62"/>
        <v>0.26410890546037702</v>
      </c>
      <c r="U257" s="36">
        <f t="shared" si="63"/>
        <v>0.18874421148834819</v>
      </c>
    </row>
    <row r="258" spans="1:21" x14ac:dyDescent="0.2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6.5" x14ac:dyDescent="0.3">
      <c r="A259" s="18" t="s">
        <v>0</v>
      </c>
      <c r="B259" s="13" t="s">
        <v>464</v>
      </c>
      <c r="C259" s="12" t="s">
        <v>0</v>
      </c>
      <c r="D259" s="32">
        <f>SUM(D255:D258)</f>
        <v>481939535</v>
      </c>
      <c r="E259" s="32">
        <f>SUM(E255:E258)</f>
        <v>465503551</v>
      </c>
      <c r="F259" s="32">
        <f>SUM(F255:F258)</f>
        <v>87588107</v>
      </c>
      <c r="G259" s="37">
        <f t="shared" si="56"/>
        <v>0.18174086299020892</v>
      </c>
      <c r="H259" s="32">
        <f>SUM(H255:H258)</f>
        <v>88283457</v>
      </c>
      <c r="I259" s="37">
        <f t="shared" si="57"/>
        <v>0.18318367884054168</v>
      </c>
      <c r="J259" s="32">
        <f>SUM(J255:J258)</f>
        <v>59391981</v>
      </c>
      <c r="K259" s="37">
        <f t="shared" si="58"/>
        <v>0.12758652618742322</v>
      </c>
      <c r="L259" s="32">
        <f>SUM(L255:L258)</f>
        <v>0</v>
      </c>
      <c r="M259" s="37">
        <f t="shared" si="59"/>
        <v>0</v>
      </c>
      <c r="N259" s="32">
        <f t="shared" si="60"/>
        <v>235263545</v>
      </c>
      <c r="O259" s="37">
        <f t="shared" si="61"/>
        <v>0.50539581168522596</v>
      </c>
      <c r="P259" s="32">
        <f>SUM(P255:P258)</f>
        <v>67781475</v>
      </c>
      <c r="Q259" s="32">
        <f>SUM(Q255:Q258)</f>
        <v>484632774</v>
      </c>
      <c r="R259" s="32">
        <f>SUM(R255:R258)</f>
        <v>528932845</v>
      </c>
      <c r="S259" s="32">
        <f>SUM(S255:S258)</f>
        <v>226782256</v>
      </c>
      <c r="T259" s="37">
        <f t="shared" si="62"/>
        <v>0.42875434593213813</v>
      </c>
      <c r="U259" s="37">
        <f t="shared" si="63"/>
        <v>-0.12377266797454611</v>
      </c>
    </row>
    <row r="260" spans="1:21" ht="16.5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1276610975</v>
      </c>
      <c r="E260" s="32">
        <f>SUM(E234:E239,E241:E246,E248:E253,E255:E258)</f>
        <v>1278430846</v>
      </c>
      <c r="F260" s="32">
        <f>SUM(F234:F239,F241:F246,F248:F253,F255:F258)</f>
        <v>201008505</v>
      </c>
      <c r="G260" s="37">
        <f t="shared" si="56"/>
        <v>0.15745478374882371</v>
      </c>
      <c r="H260" s="32">
        <f>SUM(H234:H239,H241:H246,H248:H253,H255:H258)</f>
        <v>308226741</v>
      </c>
      <c r="I260" s="37">
        <f t="shared" si="57"/>
        <v>0.24144139995349798</v>
      </c>
      <c r="J260" s="32">
        <f>SUM(J234:J239,J241:J246,J248:J253,J255:J258)</f>
        <v>252000862</v>
      </c>
      <c r="K260" s="37">
        <f t="shared" si="58"/>
        <v>0.19711731986792189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761236108</v>
      </c>
      <c r="O260" s="37">
        <f t="shared" si="61"/>
        <v>0.59544566714874148</v>
      </c>
      <c r="P260" s="32">
        <f>SUM(P234:P239,P241:P246,P248:P253,P255:P258)</f>
        <v>232573028</v>
      </c>
      <c r="Q260" s="32">
        <f>SUM(Q234:Q239,Q241:Q246,Q248:Q253,Q255:Q258)</f>
        <v>1273828653</v>
      </c>
      <c r="R260" s="32">
        <f>SUM(R234:R239,R241:R246,R248:R253,R255:R258)</f>
        <v>1339507093</v>
      </c>
      <c r="S260" s="32">
        <f>SUM(S234:S239,S241:S246,S248:S253,S255:S258)</f>
        <v>645872228</v>
      </c>
      <c r="T260" s="37">
        <f t="shared" si="62"/>
        <v>0.48217156249130816</v>
      </c>
      <c r="U260" s="37">
        <f t="shared" si="63"/>
        <v>8.3534338298248301E-2</v>
      </c>
    </row>
    <row r="261" spans="1:21" ht="14.4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x14ac:dyDescent="0.2">
      <c r="A263" s="17" t="s">
        <v>29</v>
      </c>
      <c r="B263" s="11" t="s">
        <v>467</v>
      </c>
      <c r="C263" s="10" t="s">
        <v>468</v>
      </c>
      <c r="D263" s="31">
        <v>7656428</v>
      </c>
      <c r="E263" s="31">
        <v>19102209</v>
      </c>
      <c r="F263" s="31">
        <v>549303</v>
      </c>
      <c r="G263" s="36">
        <f t="shared" ref="G263:G299" si="64">IF(($D263     =0),0,($F263     /$D263     ))</f>
        <v>7.1744029983694751E-2</v>
      </c>
      <c r="H263" s="31">
        <v>640749</v>
      </c>
      <c r="I263" s="36">
        <f t="shared" ref="I263:I299" si="65">IF(($D263     =0),0,($H263     /$D263     ))</f>
        <v>8.3687719652036169E-2</v>
      </c>
      <c r="J263" s="31">
        <v>536686</v>
      </c>
      <c r="K263" s="36">
        <f t="shared" ref="K263:K299" si="66">IF(($E263     =0),0,($J263     /$E263     ))</f>
        <v>2.8095494086573965E-2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1726738</v>
      </c>
      <c r="O263" s="36">
        <f t="shared" ref="O263:O299" si="69">IF(($E263     =0),0,($N263     /$E263     ))</f>
        <v>9.0394676343453259E-2</v>
      </c>
      <c r="P263" s="31">
        <v>352433</v>
      </c>
      <c r="Q263" s="31">
        <v>6914800</v>
      </c>
      <c r="R263" s="31">
        <v>47704752</v>
      </c>
      <c r="S263" s="31">
        <v>642808</v>
      </c>
      <c r="T263" s="36">
        <f t="shared" ref="T263:T299" si="70">IF(($R263     =0),0,($S263     /$R263     ))</f>
        <v>1.3474716313376914E-2</v>
      </c>
      <c r="U263" s="36">
        <f t="shared" ref="U263:U299" si="71">IF(($P263     =0),0,(($J263     /$P263     )-1))</f>
        <v>0.52280291573150084</v>
      </c>
    </row>
    <row r="264" spans="1:21" x14ac:dyDescent="0.2">
      <c r="A264" s="17" t="s">
        <v>29</v>
      </c>
      <c r="B264" s="11" t="s">
        <v>469</v>
      </c>
      <c r="C264" s="10" t="s">
        <v>470</v>
      </c>
      <c r="D264" s="31">
        <v>42089793</v>
      </c>
      <c r="E264" s="31">
        <v>38581005</v>
      </c>
      <c r="F264" s="31">
        <v>8388250</v>
      </c>
      <c r="G264" s="36">
        <f t="shared" si="64"/>
        <v>0.19929416141343342</v>
      </c>
      <c r="H264" s="31">
        <v>10815642</v>
      </c>
      <c r="I264" s="36">
        <f t="shared" si="65"/>
        <v>0.25696591095137961</v>
      </c>
      <c r="J264" s="31">
        <v>11129324</v>
      </c>
      <c r="K264" s="36">
        <f t="shared" si="66"/>
        <v>0.28846640983043342</v>
      </c>
      <c r="L264" s="31">
        <v>0</v>
      </c>
      <c r="M264" s="36">
        <f t="shared" si="67"/>
        <v>0</v>
      </c>
      <c r="N264" s="31">
        <f t="shared" si="68"/>
        <v>30333216</v>
      </c>
      <c r="O264" s="36">
        <f t="shared" si="69"/>
        <v>0.78622150978182137</v>
      </c>
      <c r="P264" s="31">
        <v>9775142</v>
      </c>
      <c r="Q264" s="31">
        <v>43031674</v>
      </c>
      <c r="R264" s="31">
        <v>42273102</v>
      </c>
      <c r="S264" s="31">
        <v>29507522</v>
      </c>
      <c r="T264" s="36">
        <f t="shared" si="70"/>
        <v>0.69802121453022303</v>
      </c>
      <c r="U264" s="36">
        <f t="shared" si="71"/>
        <v>0.13853323051470756</v>
      </c>
    </row>
    <row r="265" spans="1:21" x14ac:dyDescent="0.2">
      <c r="A265" s="17" t="s">
        <v>29</v>
      </c>
      <c r="B265" s="11" t="s">
        <v>471</v>
      </c>
      <c r="C265" s="10" t="s">
        <v>472</v>
      </c>
      <c r="D265" s="31">
        <v>45364947</v>
      </c>
      <c r="E265" s="31">
        <v>35722222</v>
      </c>
      <c r="F265" s="31">
        <v>4052885</v>
      </c>
      <c r="G265" s="36">
        <f t="shared" si="64"/>
        <v>8.9339573129006408E-2</v>
      </c>
      <c r="H265" s="31">
        <v>10496132</v>
      </c>
      <c r="I265" s="36">
        <f t="shared" si="65"/>
        <v>0.23137097459851547</v>
      </c>
      <c r="J265" s="31">
        <v>9834322</v>
      </c>
      <c r="K265" s="36">
        <f t="shared" si="66"/>
        <v>0.27529983997076107</v>
      </c>
      <c r="L265" s="31">
        <v>0</v>
      </c>
      <c r="M265" s="36">
        <f t="shared" si="67"/>
        <v>0</v>
      </c>
      <c r="N265" s="31">
        <f t="shared" si="68"/>
        <v>24383339</v>
      </c>
      <c r="O265" s="36">
        <f t="shared" si="69"/>
        <v>0.68258181140019791</v>
      </c>
      <c r="P265" s="31">
        <v>8176562</v>
      </c>
      <c r="Q265" s="31">
        <v>34841808</v>
      </c>
      <c r="R265" s="31">
        <v>33893726</v>
      </c>
      <c r="S265" s="31">
        <v>21500824</v>
      </c>
      <c r="T265" s="36">
        <f t="shared" si="70"/>
        <v>0.63435999925177888</v>
      </c>
      <c r="U265" s="36">
        <f t="shared" si="71"/>
        <v>0.20274535923533632</v>
      </c>
    </row>
    <row r="266" spans="1:21" x14ac:dyDescent="0.2">
      <c r="A266" s="17" t="s">
        <v>44</v>
      </c>
      <c r="B266" s="11" t="s">
        <v>473</v>
      </c>
      <c r="C266" s="10" t="s">
        <v>474</v>
      </c>
      <c r="D266" s="31">
        <v>0</v>
      </c>
      <c r="E266" s="31">
        <v>0</v>
      </c>
      <c r="F266" s="31">
        <v>0</v>
      </c>
      <c r="G266" s="36">
        <f t="shared" si="64"/>
        <v>0</v>
      </c>
      <c r="H266" s="31">
        <v>0</v>
      </c>
      <c r="I266" s="36">
        <f t="shared" si="65"/>
        <v>0</v>
      </c>
      <c r="J266" s="31">
        <v>0</v>
      </c>
      <c r="K266" s="36">
        <f t="shared" si="66"/>
        <v>0</v>
      </c>
      <c r="L266" s="31">
        <v>0</v>
      </c>
      <c r="M266" s="36">
        <f t="shared" si="67"/>
        <v>0</v>
      </c>
      <c r="N266" s="31">
        <f t="shared" si="68"/>
        <v>0</v>
      </c>
      <c r="O266" s="36">
        <f t="shared" si="69"/>
        <v>0</v>
      </c>
      <c r="P266" s="31">
        <v>0</v>
      </c>
      <c r="Q266" s="31">
        <v>0</v>
      </c>
      <c r="R266" s="31">
        <v>0</v>
      </c>
      <c r="S266" s="31">
        <v>0</v>
      </c>
      <c r="T266" s="36">
        <f t="shared" si="70"/>
        <v>0</v>
      </c>
      <c r="U266" s="36">
        <f t="shared" si="71"/>
        <v>0</v>
      </c>
    </row>
    <row r="267" spans="1:21" ht="16.5" x14ac:dyDescent="0.3">
      <c r="A267" s="18" t="s">
        <v>0</v>
      </c>
      <c r="B267" s="13" t="s">
        <v>475</v>
      </c>
      <c r="C267" s="12" t="s">
        <v>0</v>
      </c>
      <c r="D267" s="32">
        <f>SUM(D263:D266)</f>
        <v>95111168</v>
      </c>
      <c r="E267" s="32">
        <f>SUM(E263:E266)</f>
        <v>93405436</v>
      </c>
      <c r="F267" s="32">
        <f>SUM(F263:F266)</f>
        <v>12990438</v>
      </c>
      <c r="G267" s="37">
        <f t="shared" si="64"/>
        <v>0.13658162625024226</v>
      </c>
      <c r="H267" s="32">
        <f>SUM(H263:H266)</f>
        <v>21952523</v>
      </c>
      <c r="I267" s="37">
        <f t="shared" si="65"/>
        <v>0.23080909909549213</v>
      </c>
      <c r="J267" s="32">
        <f>SUM(J263:J266)</f>
        <v>21500332</v>
      </c>
      <c r="K267" s="37">
        <f t="shared" si="66"/>
        <v>0.23018287715074742</v>
      </c>
      <c r="L267" s="32">
        <f>SUM(L263:L266)</f>
        <v>0</v>
      </c>
      <c r="M267" s="37">
        <f t="shared" si="67"/>
        <v>0</v>
      </c>
      <c r="N267" s="32">
        <f t="shared" si="68"/>
        <v>56443293</v>
      </c>
      <c r="O267" s="37">
        <f t="shared" si="69"/>
        <v>0.60428274217359257</v>
      </c>
      <c r="P267" s="32">
        <f>SUM(P263:P266)</f>
        <v>18304137</v>
      </c>
      <c r="Q267" s="32">
        <f>SUM(Q263:Q266)</f>
        <v>84788282</v>
      </c>
      <c r="R267" s="32">
        <f>SUM(R263:R266)</f>
        <v>123871580</v>
      </c>
      <c r="S267" s="32">
        <f>SUM(S263:S266)</f>
        <v>51651154</v>
      </c>
      <c r="T267" s="37">
        <f t="shared" si="70"/>
        <v>0.41697340100126273</v>
      </c>
      <c r="U267" s="37">
        <f t="shared" si="71"/>
        <v>0.17461598981694681</v>
      </c>
    </row>
    <row r="268" spans="1:21" x14ac:dyDescent="0.2">
      <c r="A268" s="17" t="s">
        <v>29</v>
      </c>
      <c r="B268" s="11" t="s">
        <v>476</v>
      </c>
      <c r="C268" s="10" t="s">
        <v>477</v>
      </c>
      <c r="D268" s="31">
        <v>17125140</v>
      </c>
      <c r="E268" s="31">
        <v>10619328</v>
      </c>
      <c r="F268" s="31">
        <v>749817</v>
      </c>
      <c r="G268" s="36">
        <f t="shared" si="64"/>
        <v>4.3784576359667718E-2</v>
      </c>
      <c r="H268" s="31">
        <v>1198559</v>
      </c>
      <c r="I268" s="36">
        <f t="shared" si="65"/>
        <v>6.9988274548412457E-2</v>
      </c>
      <c r="J268" s="31">
        <v>1075650</v>
      </c>
      <c r="K268" s="36">
        <f t="shared" si="66"/>
        <v>0.10129172015404364</v>
      </c>
      <c r="L268" s="31">
        <v>0</v>
      </c>
      <c r="M268" s="36">
        <f t="shared" si="67"/>
        <v>0</v>
      </c>
      <c r="N268" s="31">
        <f t="shared" si="68"/>
        <v>3024026</v>
      </c>
      <c r="O268" s="36">
        <f t="shared" si="69"/>
        <v>0.28476623002886814</v>
      </c>
      <c r="P268" s="31">
        <v>926091</v>
      </c>
      <c r="Q268" s="31">
        <v>6863529</v>
      </c>
      <c r="R268" s="31">
        <v>13333373</v>
      </c>
      <c r="S268" s="31">
        <v>2679500</v>
      </c>
      <c r="T268" s="36">
        <f t="shared" si="70"/>
        <v>0.20096190213834114</v>
      </c>
      <c r="U268" s="36">
        <f t="shared" si="71"/>
        <v>0.1614949286841143</v>
      </c>
    </row>
    <row r="269" spans="1:21" x14ac:dyDescent="0.2">
      <c r="A269" s="17" t="s">
        <v>29</v>
      </c>
      <c r="B269" s="11" t="s">
        <v>478</v>
      </c>
      <c r="C269" s="10" t="s">
        <v>479</v>
      </c>
      <c r="D269" s="31">
        <v>21766893</v>
      </c>
      <c r="E269" s="31">
        <v>14966568</v>
      </c>
      <c r="F269" s="31">
        <v>3169287</v>
      </c>
      <c r="G269" s="36">
        <f t="shared" si="64"/>
        <v>0.14560125783684424</v>
      </c>
      <c r="H269" s="31">
        <v>3724777</v>
      </c>
      <c r="I269" s="36">
        <f t="shared" si="65"/>
        <v>0.17112120687137111</v>
      </c>
      <c r="J269" s="31">
        <v>3270242</v>
      </c>
      <c r="K269" s="36">
        <f t="shared" si="66"/>
        <v>0.21850313311642322</v>
      </c>
      <c r="L269" s="31">
        <v>0</v>
      </c>
      <c r="M269" s="36">
        <f t="shared" si="67"/>
        <v>0</v>
      </c>
      <c r="N269" s="31">
        <f t="shared" si="68"/>
        <v>10164306</v>
      </c>
      <c r="O269" s="36">
        <f t="shared" si="69"/>
        <v>0.67913405397950954</v>
      </c>
      <c r="P269" s="31">
        <v>3335011</v>
      </c>
      <c r="Q269" s="31">
        <v>24287096</v>
      </c>
      <c r="R269" s="31">
        <v>19904371</v>
      </c>
      <c r="S269" s="31">
        <v>9837065</v>
      </c>
      <c r="T269" s="36">
        <f t="shared" si="70"/>
        <v>0.49421632062625842</v>
      </c>
      <c r="U269" s="36">
        <f t="shared" si="71"/>
        <v>-1.9420925448221937E-2</v>
      </c>
    </row>
    <row r="270" spans="1:21" x14ac:dyDescent="0.2">
      <c r="A270" s="17" t="s">
        <v>29</v>
      </c>
      <c r="B270" s="11" t="s">
        <v>480</v>
      </c>
      <c r="C270" s="10" t="s">
        <v>481</v>
      </c>
      <c r="D270" s="31">
        <v>5571032</v>
      </c>
      <c r="E270" s="31">
        <v>5571032</v>
      </c>
      <c r="F270" s="31">
        <v>893976</v>
      </c>
      <c r="G270" s="36">
        <f t="shared" si="64"/>
        <v>0.16046865284564871</v>
      </c>
      <c r="H270" s="31">
        <v>475096</v>
      </c>
      <c r="I270" s="36">
        <f t="shared" si="65"/>
        <v>8.5279711191750471E-2</v>
      </c>
      <c r="J270" s="31">
        <v>884070</v>
      </c>
      <c r="K270" s="36">
        <f t="shared" si="66"/>
        <v>0.15869052627951158</v>
      </c>
      <c r="L270" s="31">
        <v>0</v>
      </c>
      <c r="M270" s="36">
        <f t="shared" si="67"/>
        <v>0</v>
      </c>
      <c r="N270" s="31">
        <f t="shared" si="68"/>
        <v>2253142</v>
      </c>
      <c r="O270" s="36">
        <f t="shared" si="69"/>
        <v>0.40443889031691077</v>
      </c>
      <c r="P270" s="31">
        <v>1273103</v>
      </c>
      <c r="Q270" s="31">
        <v>8156773</v>
      </c>
      <c r="R270" s="31">
        <v>8156773</v>
      </c>
      <c r="S270" s="31">
        <v>3326880</v>
      </c>
      <c r="T270" s="36">
        <f t="shared" si="70"/>
        <v>0.40786717982712034</v>
      </c>
      <c r="U270" s="36">
        <f t="shared" si="71"/>
        <v>-0.30557857455366921</v>
      </c>
    </row>
    <row r="271" spans="1:21" x14ac:dyDescent="0.2">
      <c r="A271" s="17" t="s">
        <v>29</v>
      </c>
      <c r="B271" s="11" t="s">
        <v>482</v>
      </c>
      <c r="C271" s="10" t="s">
        <v>483</v>
      </c>
      <c r="D271" s="31">
        <v>10135503</v>
      </c>
      <c r="E271" s="31">
        <v>9078911</v>
      </c>
      <c r="F271" s="31">
        <v>1719698</v>
      </c>
      <c r="G271" s="36">
        <f t="shared" si="64"/>
        <v>0.16967071096520814</v>
      </c>
      <c r="H271" s="31">
        <v>2750007</v>
      </c>
      <c r="I271" s="36">
        <f t="shared" si="65"/>
        <v>0.27132417601770725</v>
      </c>
      <c r="J271" s="31">
        <v>1580413</v>
      </c>
      <c r="K271" s="36">
        <f t="shared" si="66"/>
        <v>0.17407517267214095</v>
      </c>
      <c r="L271" s="31">
        <v>0</v>
      </c>
      <c r="M271" s="36">
        <f t="shared" si="67"/>
        <v>0</v>
      </c>
      <c r="N271" s="31">
        <f t="shared" si="68"/>
        <v>6050118</v>
      </c>
      <c r="O271" s="36">
        <f t="shared" si="69"/>
        <v>0.6663924781287095</v>
      </c>
      <c r="P271" s="31">
        <v>2248703</v>
      </c>
      <c r="Q271" s="31">
        <v>9445499</v>
      </c>
      <c r="R271" s="31">
        <v>10574116</v>
      </c>
      <c r="S271" s="31">
        <v>6189468</v>
      </c>
      <c r="T271" s="36">
        <f t="shared" si="70"/>
        <v>0.58534141293702469</v>
      </c>
      <c r="U271" s="36">
        <f t="shared" si="71"/>
        <v>-0.29718909077810629</v>
      </c>
    </row>
    <row r="272" spans="1:21" x14ac:dyDescent="0.2">
      <c r="A272" s="17" t="s">
        <v>29</v>
      </c>
      <c r="B272" s="11" t="s">
        <v>484</v>
      </c>
      <c r="C272" s="10" t="s">
        <v>485</v>
      </c>
      <c r="D272" s="31">
        <v>5305448</v>
      </c>
      <c r="E272" s="31">
        <v>5441249</v>
      </c>
      <c r="F272" s="31">
        <v>894278</v>
      </c>
      <c r="G272" s="36">
        <f t="shared" si="64"/>
        <v>0.16855843276571555</v>
      </c>
      <c r="H272" s="31">
        <v>914118</v>
      </c>
      <c r="I272" s="36">
        <f t="shared" si="65"/>
        <v>0.1722979850146491</v>
      </c>
      <c r="J272" s="31">
        <v>730804</v>
      </c>
      <c r="K272" s="36">
        <f t="shared" si="66"/>
        <v>0.13430813403319716</v>
      </c>
      <c r="L272" s="31">
        <v>0</v>
      </c>
      <c r="M272" s="36">
        <f t="shared" si="67"/>
        <v>0</v>
      </c>
      <c r="N272" s="31">
        <f t="shared" si="68"/>
        <v>2539200</v>
      </c>
      <c r="O272" s="36">
        <f t="shared" si="69"/>
        <v>0.4666575633645878</v>
      </c>
      <c r="P272" s="31">
        <v>1571537</v>
      </c>
      <c r="Q272" s="31">
        <v>5989372</v>
      </c>
      <c r="R272" s="31">
        <v>6043972</v>
      </c>
      <c r="S272" s="31">
        <v>3116753</v>
      </c>
      <c r="T272" s="36">
        <f t="shared" si="70"/>
        <v>0.51567958951497461</v>
      </c>
      <c r="U272" s="36">
        <f t="shared" si="71"/>
        <v>-0.53497499581619778</v>
      </c>
    </row>
    <row r="273" spans="1:21" x14ac:dyDescent="0.2">
      <c r="A273" s="17" t="s">
        <v>29</v>
      </c>
      <c r="B273" s="11" t="s">
        <v>486</v>
      </c>
      <c r="C273" s="10" t="s">
        <v>487</v>
      </c>
      <c r="D273" s="31">
        <v>2198350</v>
      </c>
      <c r="E273" s="31">
        <v>2198350</v>
      </c>
      <c r="F273" s="31">
        <v>134131</v>
      </c>
      <c r="G273" s="36">
        <f t="shared" si="64"/>
        <v>6.1014397161507493E-2</v>
      </c>
      <c r="H273" s="31">
        <v>213088</v>
      </c>
      <c r="I273" s="36">
        <f t="shared" si="65"/>
        <v>9.6930879978165449E-2</v>
      </c>
      <c r="J273" s="31">
        <v>205115</v>
      </c>
      <c r="K273" s="36">
        <f t="shared" si="66"/>
        <v>9.3304068960811518E-2</v>
      </c>
      <c r="L273" s="31">
        <v>0</v>
      </c>
      <c r="M273" s="36">
        <f t="shared" si="67"/>
        <v>0</v>
      </c>
      <c r="N273" s="31">
        <f t="shared" si="68"/>
        <v>552334</v>
      </c>
      <c r="O273" s="36">
        <f t="shared" si="69"/>
        <v>0.25124934610048444</v>
      </c>
      <c r="P273" s="31">
        <v>168846</v>
      </c>
      <c r="Q273" s="31">
        <v>2366588</v>
      </c>
      <c r="R273" s="31">
        <v>2032188</v>
      </c>
      <c r="S273" s="31">
        <v>567564</v>
      </c>
      <c r="T273" s="36">
        <f t="shared" si="70"/>
        <v>0.27928715256659326</v>
      </c>
      <c r="U273" s="36">
        <f t="shared" si="71"/>
        <v>0.21480520711180606</v>
      </c>
    </row>
    <row r="274" spans="1:21" x14ac:dyDescent="0.2">
      <c r="A274" s="17" t="s">
        <v>44</v>
      </c>
      <c r="B274" s="11" t="s">
        <v>488</v>
      </c>
      <c r="C274" s="10" t="s">
        <v>489</v>
      </c>
      <c r="D274" s="31">
        <v>816866</v>
      </c>
      <c r="E274" s="31">
        <v>816866</v>
      </c>
      <c r="F274" s="31">
        <v>0</v>
      </c>
      <c r="G274" s="36">
        <f t="shared" si="64"/>
        <v>0</v>
      </c>
      <c r="H274" s="31">
        <v>0</v>
      </c>
      <c r="I274" s="36">
        <f t="shared" si="65"/>
        <v>0</v>
      </c>
      <c r="J274" s="31">
        <v>-76386</v>
      </c>
      <c r="K274" s="36">
        <f t="shared" si="66"/>
        <v>-9.3511053220479243E-2</v>
      </c>
      <c r="L274" s="31">
        <v>0</v>
      </c>
      <c r="M274" s="36">
        <f t="shared" si="67"/>
        <v>0</v>
      </c>
      <c r="N274" s="31">
        <f t="shared" si="68"/>
        <v>-76386</v>
      </c>
      <c r="O274" s="36">
        <f t="shared" si="69"/>
        <v>-9.3511053220479243E-2</v>
      </c>
      <c r="P274" s="31">
        <v>66811</v>
      </c>
      <c r="Q274" s="31">
        <v>803504</v>
      </c>
      <c r="R274" s="31">
        <v>803504</v>
      </c>
      <c r="S274" s="31">
        <v>64711</v>
      </c>
      <c r="T274" s="36">
        <f t="shared" si="70"/>
        <v>8.0536002309882712E-2</v>
      </c>
      <c r="U274" s="36">
        <f t="shared" si="71"/>
        <v>-2.1433147236233552</v>
      </c>
    </row>
    <row r="275" spans="1:21" ht="16.5" x14ac:dyDescent="0.3">
      <c r="A275" s="18" t="s">
        <v>0</v>
      </c>
      <c r="B275" s="13" t="s">
        <v>490</v>
      </c>
      <c r="C275" s="12" t="s">
        <v>0</v>
      </c>
      <c r="D275" s="32">
        <f>SUM(D268:D274)</f>
        <v>62919232</v>
      </c>
      <c r="E275" s="32">
        <f>SUM(E268:E274)</f>
        <v>48692304</v>
      </c>
      <c r="F275" s="32">
        <f>SUM(F268:F274)</f>
        <v>7561187</v>
      </c>
      <c r="G275" s="37">
        <f t="shared" si="64"/>
        <v>0.12017290675130936</v>
      </c>
      <c r="H275" s="32">
        <f>SUM(H268:H274)</f>
        <v>9275645</v>
      </c>
      <c r="I275" s="37">
        <f t="shared" si="65"/>
        <v>0.14742145930833994</v>
      </c>
      <c r="J275" s="32">
        <f>SUM(J268:J274)</f>
        <v>7669908</v>
      </c>
      <c r="K275" s="37">
        <f t="shared" si="66"/>
        <v>0.15751786976438822</v>
      </c>
      <c r="L275" s="32">
        <f>SUM(L268:L274)</f>
        <v>0</v>
      </c>
      <c r="M275" s="37">
        <f t="shared" si="67"/>
        <v>0</v>
      </c>
      <c r="N275" s="32">
        <f t="shared" si="68"/>
        <v>24506740</v>
      </c>
      <c r="O275" s="37">
        <f t="shared" si="69"/>
        <v>0.50329801604787483</v>
      </c>
      <c r="P275" s="32">
        <f>SUM(P268:P274)</f>
        <v>9590102</v>
      </c>
      <c r="Q275" s="32">
        <f>SUM(Q268:Q274)</f>
        <v>57912361</v>
      </c>
      <c r="R275" s="32">
        <f>SUM(R268:R274)</f>
        <v>60848297</v>
      </c>
      <c r="S275" s="32">
        <f>SUM(S268:S274)</f>
        <v>25781941</v>
      </c>
      <c r="T275" s="37">
        <f t="shared" si="70"/>
        <v>0.42370850576146774</v>
      </c>
      <c r="U275" s="37">
        <f t="shared" si="71"/>
        <v>-0.20022665035262399</v>
      </c>
    </row>
    <row r="276" spans="1:21" x14ac:dyDescent="0.2">
      <c r="A276" s="17" t="s">
        <v>29</v>
      </c>
      <c r="B276" s="11" t="s">
        <v>491</v>
      </c>
      <c r="C276" s="10" t="s">
        <v>492</v>
      </c>
      <c r="D276" s="31">
        <v>19112420</v>
      </c>
      <c r="E276" s="31">
        <v>18146094</v>
      </c>
      <c r="F276" s="31">
        <v>657057</v>
      </c>
      <c r="G276" s="36">
        <f t="shared" si="64"/>
        <v>3.4378535004986284E-2</v>
      </c>
      <c r="H276" s="31">
        <v>973188</v>
      </c>
      <c r="I276" s="36">
        <f t="shared" si="65"/>
        <v>5.0919140537932922E-2</v>
      </c>
      <c r="J276" s="31">
        <v>994337</v>
      </c>
      <c r="K276" s="36">
        <f t="shared" si="66"/>
        <v>5.4796200218074478E-2</v>
      </c>
      <c r="L276" s="31">
        <v>0</v>
      </c>
      <c r="M276" s="36">
        <f t="shared" si="67"/>
        <v>0</v>
      </c>
      <c r="N276" s="31">
        <f t="shared" si="68"/>
        <v>2624582</v>
      </c>
      <c r="O276" s="36">
        <f t="shared" si="69"/>
        <v>0.14463619553607515</v>
      </c>
      <c r="P276" s="31">
        <v>614636</v>
      </c>
      <c r="Q276" s="31">
        <v>20915019</v>
      </c>
      <c r="R276" s="31">
        <v>18884626</v>
      </c>
      <c r="S276" s="31">
        <v>2354099</v>
      </c>
      <c r="T276" s="36">
        <f t="shared" si="70"/>
        <v>0.12465690345151659</v>
      </c>
      <c r="U276" s="36">
        <f t="shared" si="71"/>
        <v>0.61776563689728548</v>
      </c>
    </row>
    <row r="277" spans="1:21" x14ac:dyDescent="0.2">
      <c r="A277" s="17" t="s">
        <v>29</v>
      </c>
      <c r="B277" s="11" t="s">
        <v>493</v>
      </c>
      <c r="C277" s="10" t="s">
        <v>494</v>
      </c>
      <c r="D277" s="31">
        <v>27978127</v>
      </c>
      <c r="E277" s="31">
        <v>27065127</v>
      </c>
      <c r="F277" s="31">
        <v>3003755</v>
      </c>
      <c r="G277" s="36">
        <f t="shared" si="64"/>
        <v>0.10736083226729223</v>
      </c>
      <c r="H277" s="31">
        <v>2832093</v>
      </c>
      <c r="I277" s="36">
        <f t="shared" si="65"/>
        <v>0.1012252535704052</v>
      </c>
      <c r="J277" s="31">
        <v>2972430</v>
      </c>
      <c r="K277" s="36">
        <f t="shared" si="66"/>
        <v>0.10982508968090192</v>
      </c>
      <c r="L277" s="31">
        <v>0</v>
      </c>
      <c r="M277" s="36">
        <f t="shared" si="67"/>
        <v>0</v>
      </c>
      <c r="N277" s="31">
        <f t="shared" si="68"/>
        <v>8808278</v>
      </c>
      <c r="O277" s="36">
        <f t="shared" si="69"/>
        <v>0.32544750298049591</v>
      </c>
      <c r="P277" s="31">
        <v>2594467</v>
      </c>
      <c r="Q277" s="31">
        <v>28467620</v>
      </c>
      <c r="R277" s="31">
        <v>28229646</v>
      </c>
      <c r="S277" s="31">
        <v>8615881</v>
      </c>
      <c r="T277" s="36">
        <f t="shared" si="70"/>
        <v>0.30520683822956901</v>
      </c>
      <c r="U277" s="36">
        <f t="shared" si="71"/>
        <v>0.14568040372068713</v>
      </c>
    </row>
    <row r="278" spans="1:21" x14ac:dyDescent="0.2">
      <c r="A278" s="17" t="s">
        <v>29</v>
      </c>
      <c r="B278" s="11" t="s">
        <v>495</v>
      </c>
      <c r="C278" s="10" t="s">
        <v>496</v>
      </c>
      <c r="D278" s="31">
        <v>17898681</v>
      </c>
      <c r="E278" s="31">
        <v>18419915</v>
      </c>
      <c r="F278" s="31">
        <v>418017</v>
      </c>
      <c r="G278" s="36">
        <f t="shared" si="64"/>
        <v>2.3354625963779119E-2</v>
      </c>
      <c r="H278" s="31">
        <v>3501052</v>
      </c>
      <c r="I278" s="36">
        <f t="shared" si="65"/>
        <v>0.19560391070157629</v>
      </c>
      <c r="J278" s="31">
        <v>1026285</v>
      </c>
      <c r="K278" s="36">
        <f t="shared" si="66"/>
        <v>5.5716055150091627E-2</v>
      </c>
      <c r="L278" s="31">
        <v>0</v>
      </c>
      <c r="M278" s="36">
        <f t="shared" si="67"/>
        <v>0</v>
      </c>
      <c r="N278" s="31">
        <f t="shared" si="68"/>
        <v>4945354</v>
      </c>
      <c r="O278" s="36">
        <f t="shared" si="69"/>
        <v>0.26847865476035043</v>
      </c>
      <c r="P278" s="31">
        <v>72252</v>
      </c>
      <c r="Q278" s="31">
        <v>17160248</v>
      </c>
      <c r="R278" s="31">
        <v>17680530</v>
      </c>
      <c r="S278" s="31">
        <v>8816952</v>
      </c>
      <c r="T278" s="36">
        <f t="shared" si="70"/>
        <v>0.49868143092995515</v>
      </c>
      <c r="U278" s="36">
        <f t="shared" si="71"/>
        <v>13.204243481149311</v>
      </c>
    </row>
    <row r="279" spans="1:21" x14ac:dyDescent="0.2">
      <c r="A279" s="17" t="s">
        <v>29</v>
      </c>
      <c r="B279" s="11" t="s">
        <v>497</v>
      </c>
      <c r="C279" s="10" t="s">
        <v>498</v>
      </c>
      <c r="D279" s="31">
        <v>6863980</v>
      </c>
      <c r="E279" s="31">
        <v>6863980</v>
      </c>
      <c r="F279" s="31">
        <v>338830</v>
      </c>
      <c r="G279" s="36">
        <f t="shared" si="64"/>
        <v>4.9363488821354377E-2</v>
      </c>
      <c r="H279" s="31">
        <v>501928</v>
      </c>
      <c r="I279" s="36">
        <f t="shared" si="65"/>
        <v>7.312492169266227E-2</v>
      </c>
      <c r="J279" s="31">
        <v>521274</v>
      </c>
      <c r="K279" s="36">
        <f t="shared" si="66"/>
        <v>7.5943403098493872E-2</v>
      </c>
      <c r="L279" s="31">
        <v>0</v>
      </c>
      <c r="M279" s="36">
        <f t="shared" si="67"/>
        <v>0</v>
      </c>
      <c r="N279" s="31">
        <f t="shared" si="68"/>
        <v>1362032</v>
      </c>
      <c r="O279" s="36">
        <f t="shared" si="69"/>
        <v>0.19843181361251053</v>
      </c>
      <c r="P279" s="31">
        <v>1107236</v>
      </c>
      <c r="Q279" s="31">
        <v>7341818</v>
      </c>
      <c r="R279" s="31">
        <v>7338489</v>
      </c>
      <c r="S279" s="31">
        <v>4640781</v>
      </c>
      <c r="T279" s="36">
        <f t="shared" si="70"/>
        <v>0.63238917439271214</v>
      </c>
      <c r="U279" s="36">
        <f t="shared" si="71"/>
        <v>-0.52921147795050016</v>
      </c>
    </row>
    <row r="280" spans="1:21" x14ac:dyDescent="0.2">
      <c r="A280" s="17" t="s">
        <v>29</v>
      </c>
      <c r="B280" s="11" t="s">
        <v>499</v>
      </c>
      <c r="C280" s="10" t="s">
        <v>500</v>
      </c>
      <c r="D280" s="31">
        <v>230537</v>
      </c>
      <c r="E280" s="31">
        <v>230537</v>
      </c>
      <c r="F280" s="31">
        <v>0</v>
      </c>
      <c r="G280" s="36">
        <f t="shared" si="64"/>
        <v>0</v>
      </c>
      <c r="H280" s="31">
        <v>0</v>
      </c>
      <c r="I280" s="36">
        <f t="shared" si="65"/>
        <v>0</v>
      </c>
      <c r="J280" s="31">
        <v>295669</v>
      </c>
      <c r="K280" s="36">
        <f t="shared" si="66"/>
        <v>1.2825229789578245</v>
      </c>
      <c r="L280" s="31">
        <v>0</v>
      </c>
      <c r="M280" s="36">
        <f t="shared" si="67"/>
        <v>0</v>
      </c>
      <c r="N280" s="31">
        <f t="shared" si="68"/>
        <v>295669</v>
      </c>
      <c r="O280" s="36">
        <f t="shared" si="69"/>
        <v>1.2825229789578245</v>
      </c>
      <c r="P280" s="31">
        <v>305749</v>
      </c>
      <c r="Q280" s="31">
        <v>1291934</v>
      </c>
      <c r="R280" s="31">
        <v>1291934</v>
      </c>
      <c r="S280" s="31">
        <v>553041</v>
      </c>
      <c r="T280" s="36">
        <f t="shared" si="70"/>
        <v>0.42807217706167655</v>
      </c>
      <c r="U280" s="36">
        <f t="shared" si="71"/>
        <v>-3.2968219029334556E-2</v>
      </c>
    </row>
    <row r="281" spans="1:21" x14ac:dyDescent="0.2">
      <c r="A281" s="17" t="s">
        <v>29</v>
      </c>
      <c r="B281" s="11" t="s">
        <v>501</v>
      </c>
      <c r="C281" s="10" t="s">
        <v>502</v>
      </c>
      <c r="D281" s="31">
        <v>2937399</v>
      </c>
      <c r="E281" s="31">
        <v>3386548</v>
      </c>
      <c r="F281" s="31">
        <v>554778</v>
      </c>
      <c r="G281" s="36">
        <f t="shared" si="64"/>
        <v>0.18886708955780268</v>
      </c>
      <c r="H281" s="31">
        <v>850130</v>
      </c>
      <c r="I281" s="36">
        <f t="shared" si="65"/>
        <v>0.28941590842783022</v>
      </c>
      <c r="J281" s="31">
        <v>711482</v>
      </c>
      <c r="K281" s="36">
        <f t="shared" si="66"/>
        <v>0.21009062915984064</v>
      </c>
      <c r="L281" s="31">
        <v>0</v>
      </c>
      <c r="M281" s="36">
        <f t="shared" si="67"/>
        <v>0</v>
      </c>
      <c r="N281" s="31">
        <f t="shared" si="68"/>
        <v>2116390</v>
      </c>
      <c r="O281" s="36">
        <f t="shared" si="69"/>
        <v>0.62494020459772015</v>
      </c>
      <c r="P281" s="31">
        <v>67729</v>
      </c>
      <c r="Q281" s="31">
        <v>3380275</v>
      </c>
      <c r="R281" s="31">
        <v>3371204</v>
      </c>
      <c r="S281" s="31">
        <v>1400198</v>
      </c>
      <c r="T281" s="36">
        <f t="shared" si="70"/>
        <v>0.41534063201158994</v>
      </c>
      <c r="U281" s="36">
        <f t="shared" si="71"/>
        <v>9.5048354471496701</v>
      </c>
    </row>
    <row r="282" spans="1:21" x14ac:dyDescent="0.2">
      <c r="A282" s="17" t="s">
        <v>29</v>
      </c>
      <c r="B282" s="11" t="s">
        <v>503</v>
      </c>
      <c r="C282" s="10" t="s">
        <v>504</v>
      </c>
      <c r="D282" s="31">
        <v>17970614</v>
      </c>
      <c r="E282" s="31">
        <v>17970615</v>
      </c>
      <c r="F282" s="31">
        <v>1496786</v>
      </c>
      <c r="G282" s="36">
        <f t="shared" si="64"/>
        <v>8.3290754561864161E-2</v>
      </c>
      <c r="H282" s="31">
        <v>2937650</v>
      </c>
      <c r="I282" s="36">
        <f t="shared" si="65"/>
        <v>0.16346965106478833</v>
      </c>
      <c r="J282" s="31">
        <v>1814601</v>
      </c>
      <c r="K282" s="36">
        <f t="shared" si="66"/>
        <v>0.10097601000299655</v>
      </c>
      <c r="L282" s="31">
        <v>0</v>
      </c>
      <c r="M282" s="36">
        <f t="shared" si="67"/>
        <v>0</v>
      </c>
      <c r="N282" s="31">
        <f t="shared" si="68"/>
        <v>6249037</v>
      </c>
      <c r="O282" s="36">
        <f t="shared" si="69"/>
        <v>0.34773640189832122</v>
      </c>
      <c r="P282" s="31">
        <v>1925233</v>
      </c>
      <c r="Q282" s="31">
        <v>11899645</v>
      </c>
      <c r="R282" s="31">
        <v>12874833</v>
      </c>
      <c r="S282" s="31">
        <v>3379391</v>
      </c>
      <c r="T282" s="36">
        <f t="shared" si="70"/>
        <v>0.26248037547360809</v>
      </c>
      <c r="U282" s="36">
        <f t="shared" si="71"/>
        <v>-5.7464213422479204E-2</v>
      </c>
    </row>
    <row r="283" spans="1:21" x14ac:dyDescent="0.2">
      <c r="A283" s="17" t="s">
        <v>29</v>
      </c>
      <c r="B283" s="11" t="s">
        <v>505</v>
      </c>
      <c r="C283" s="10" t="s">
        <v>506</v>
      </c>
      <c r="D283" s="31">
        <v>14106240</v>
      </c>
      <c r="E283" s="31">
        <v>13582478</v>
      </c>
      <c r="F283" s="31">
        <v>95776</v>
      </c>
      <c r="G283" s="36">
        <f t="shared" si="64"/>
        <v>6.7896193457647113E-3</v>
      </c>
      <c r="H283" s="31">
        <v>152873</v>
      </c>
      <c r="I283" s="36">
        <f t="shared" si="65"/>
        <v>1.0837260673290685E-2</v>
      </c>
      <c r="J283" s="31">
        <v>1101207</v>
      </c>
      <c r="K283" s="36">
        <f t="shared" si="66"/>
        <v>8.1075559260983157E-2</v>
      </c>
      <c r="L283" s="31">
        <v>0</v>
      </c>
      <c r="M283" s="36">
        <f t="shared" si="67"/>
        <v>0</v>
      </c>
      <c r="N283" s="31">
        <f t="shared" si="68"/>
        <v>1349856</v>
      </c>
      <c r="O283" s="36">
        <f t="shared" si="69"/>
        <v>9.9382159868029979E-2</v>
      </c>
      <c r="P283" s="31">
        <v>1136426</v>
      </c>
      <c r="Q283" s="31">
        <v>11378123</v>
      </c>
      <c r="R283" s="31">
        <v>12939944</v>
      </c>
      <c r="S283" s="31">
        <v>3137093</v>
      </c>
      <c r="T283" s="36">
        <f t="shared" si="70"/>
        <v>0.2424348204288983</v>
      </c>
      <c r="U283" s="36">
        <f t="shared" si="71"/>
        <v>-3.0991019212865623E-2</v>
      </c>
    </row>
    <row r="284" spans="1:21" x14ac:dyDescent="0.2">
      <c r="A284" s="17" t="s">
        <v>44</v>
      </c>
      <c r="B284" s="11" t="s">
        <v>507</v>
      </c>
      <c r="C284" s="10" t="s">
        <v>508</v>
      </c>
      <c r="D284" s="31">
        <v>0</v>
      </c>
      <c r="E284" s="31">
        <v>0</v>
      </c>
      <c r="F284" s="31">
        <v>0</v>
      </c>
      <c r="G284" s="36">
        <f t="shared" si="64"/>
        <v>0</v>
      </c>
      <c r="H284" s="31">
        <v>0</v>
      </c>
      <c r="I284" s="36">
        <f t="shared" si="65"/>
        <v>0</v>
      </c>
      <c r="J284" s="31">
        <v>0</v>
      </c>
      <c r="K284" s="36">
        <f t="shared" si="66"/>
        <v>0</v>
      </c>
      <c r="L284" s="31">
        <v>0</v>
      </c>
      <c r="M284" s="36">
        <f t="shared" si="67"/>
        <v>0</v>
      </c>
      <c r="N284" s="31">
        <f t="shared" si="68"/>
        <v>0</v>
      </c>
      <c r="O284" s="36">
        <f t="shared" si="69"/>
        <v>0</v>
      </c>
      <c r="P284" s="31">
        <v>0</v>
      </c>
      <c r="Q284" s="31">
        <v>0</v>
      </c>
      <c r="R284" s="31">
        <v>0</v>
      </c>
      <c r="S284" s="31">
        <v>0</v>
      </c>
      <c r="T284" s="36">
        <f t="shared" si="70"/>
        <v>0</v>
      </c>
      <c r="U284" s="36">
        <f t="shared" si="71"/>
        <v>0</v>
      </c>
    </row>
    <row r="285" spans="1:21" ht="16.5" x14ac:dyDescent="0.3">
      <c r="A285" s="18" t="s">
        <v>0</v>
      </c>
      <c r="B285" s="13" t="s">
        <v>509</v>
      </c>
      <c r="C285" s="12" t="s">
        <v>0</v>
      </c>
      <c r="D285" s="32">
        <f>SUM(D276:D284)</f>
        <v>107097998</v>
      </c>
      <c r="E285" s="32">
        <f>SUM(E276:E284)</f>
        <v>105665294</v>
      </c>
      <c r="F285" s="32">
        <f>SUM(F276:F284)</f>
        <v>6564999</v>
      </c>
      <c r="G285" s="37">
        <f t="shared" si="64"/>
        <v>6.1298988987637283E-2</v>
      </c>
      <c r="H285" s="32">
        <f>SUM(H276:H284)</f>
        <v>11748914</v>
      </c>
      <c r="I285" s="37">
        <f t="shared" si="65"/>
        <v>0.10970246147831821</v>
      </c>
      <c r="J285" s="32">
        <f>SUM(J276:J284)</f>
        <v>9437285</v>
      </c>
      <c r="K285" s="37">
        <f t="shared" si="66"/>
        <v>8.9313005649707455E-2</v>
      </c>
      <c r="L285" s="32">
        <f>SUM(L276:L284)</f>
        <v>0</v>
      </c>
      <c r="M285" s="37">
        <f t="shared" si="67"/>
        <v>0</v>
      </c>
      <c r="N285" s="32">
        <f t="shared" si="68"/>
        <v>27751198</v>
      </c>
      <c r="O285" s="37">
        <f t="shared" si="69"/>
        <v>0.26263304581350999</v>
      </c>
      <c r="P285" s="32">
        <f>SUM(P276:P284)</f>
        <v>7823728</v>
      </c>
      <c r="Q285" s="32">
        <f>SUM(Q276:Q284)</f>
        <v>101834682</v>
      </c>
      <c r="R285" s="32">
        <f>SUM(R276:R284)</f>
        <v>102611206</v>
      </c>
      <c r="S285" s="32">
        <f>SUM(S276:S284)</f>
        <v>32897436</v>
      </c>
      <c r="T285" s="37">
        <f t="shared" si="70"/>
        <v>0.32060276145667754</v>
      </c>
      <c r="U285" s="37">
        <f t="shared" si="71"/>
        <v>0.20623889276314311</v>
      </c>
    </row>
    <row r="286" spans="1:21" x14ac:dyDescent="0.2">
      <c r="A286" s="17" t="s">
        <v>29</v>
      </c>
      <c r="B286" s="11" t="s">
        <v>510</v>
      </c>
      <c r="C286" s="10" t="s">
        <v>511</v>
      </c>
      <c r="D286" s="31">
        <v>25498608</v>
      </c>
      <c r="E286" s="31">
        <v>25498608</v>
      </c>
      <c r="F286" s="31">
        <v>4934067</v>
      </c>
      <c r="G286" s="36">
        <f t="shared" si="64"/>
        <v>0.1935033865378063</v>
      </c>
      <c r="H286" s="31">
        <v>4563041</v>
      </c>
      <c r="I286" s="36">
        <f t="shared" si="65"/>
        <v>0.17895255301779611</v>
      </c>
      <c r="J286" s="31">
        <v>5823616</v>
      </c>
      <c r="K286" s="36">
        <f t="shared" si="66"/>
        <v>0.2283895654225517</v>
      </c>
      <c r="L286" s="31">
        <v>0</v>
      </c>
      <c r="M286" s="36">
        <f t="shared" si="67"/>
        <v>0</v>
      </c>
      <c r="N286" s="31">
        <f t="shared" si="68"/>
        <v>15320724</v>
      </c>
      <c r="O286" s="36">
        <f t="shared" si="69"/>
        <v>0.60084550497815414</v>
      </c>
      <c r="P286" s="31">
        <v>5550438</v>
      </c>
      <c r="Q286" s="31">
        <v>25652888</v>
      </c>
      <c r="R286" s="31">
        <v>20302495</v>
      </c>
      <c r="S286" s="31">
        <v>15950217</v>
      </c>
      <c r="T286" s="36">
        <f t="shared" si="70"/>
        <v>0.78562841660593929</v>
      </c>
      <c r="U286" s="36">
        <f t="shared" si="71"/>
        <v>4.9217377079070257E-2</v>
      </c>
    </row>
    <row r="287" spans="1:21" x14ac:dyDescent="0.2">
      <c r="A287" s="17" t="s">
        <v>29</v>
      </c>
      <c r="B287" s="11" t="s">
        <v>512</v>
      </c>
      <c r="C287" s="10" t="s">
        <v>513</v>
      </c>
      <c r="D287" s="31">
        <v>187046</v>
      </c>
      <c r="E287" s="31">
        <v>187046</v>
      </c>
      <c r="F287" s="31">
        <v>4345</v>
      </c>
      <c r="G287" s="36">
        <f t="shared" si="64"/>
        <v>2.322957988943896E-2</v>
      </c>
      <c r="H287" s="31">
        <v>6004</v>
      </c>
      <c r="I287" s="36">
        <f t="shared" si="65"/>
        <v>3.209905584722475E-2</v>
      </c>
      <c r="J287" s="31">
        <v>2765</v>
      </c>
      <c r="K287" s="36">
        <f t="shared" si="66"/>
        <v>1.4782459929642975E-2</v>
      </c>
      <c r="L287" s="31">
        <v>0</v>
      </c>
      <c r="M287" s="36">
        <f t="shared" si="67"/>
        <v>0</v>
      </c>
      <c r="N287" s="31">
        <f t="shared" si="68"/>
        <v>13114</v>
      </c>
      <c r="O287" s="36">
        <f t="shared" si="69"/>
        <v>7.0111095666306689E-2</v>
      </c>
      <c r="P287" s="31">
        <v>2212</v>
      </c>
      <c r="Q287" s="31">
        <v>178522</v>
      </c>
      <c r="R287" s="31">
        <v>179983</v>
      </c>
      <c r="S287" s="31">
        <v>12245</v>
      </c>
      <c r="T287" s="36">
        <f t="shared" si="70"/>
        <v>6.8034203230305082E-2</v>
      </c>
      <c r="U287" s="36">
        <f t="shared" si="71"/>
        <v>0.25</v>
      </c>
    </row>
    <row r="288" spans="1:21" x14ac:dyDescent="0.2">
      <c r="A288" s="17" t="s">
        <v>29</v>
      </c>
      <c r="B288" s="11" t="s">
        <v>514</v>
      </c>
      <c r="C288" s="10" t="s">
        <v>515</v>
      </c>
      <c r="D288" s="31">
        <v>5334667</v>
      </c>
      <c r="E288" s="31">
        <v>5334669</v>
      </c>
      <c r="F288" s="31">
        <v>1229987</v>
      </c>
      <c r="G288" s="36">
        <f t="shared" si="64"/>
        <v>0.23056490686297756</v>
      </c>
      <c r="H288" s="31">
        <v>1359739</v>
      </c>
      <c r="I288" s="36">
        <f t="shared" si="65"/>
        <v>0.25488732473835762</v>
      </c>
      <c r="J288" s="31">
        <v>1275118</v>
      </c>
      <c r="K288" s="36">
        <f t="shared" si="66"/>
        <v>0.23902476423560676</v>
      </c>
      <c r="L288" s="31">
        <v>0</v>
      </c>
      <c r="M288" s="36">
        <f t="shared" si="67"/>
        <v>0</v>
      </c>
      <c r="N288" s="31">
        <f t="shared" si="68"/>
        <v>3864844</v>
      </c>
      <c r="O288" s="36">
        <f t="shared" si="69"/>
        <v>0.7244768138379345</v>
      </c>
      <c r="P288" s="31">
        <v>854559</v>
      </c>
      <c r="Q288" s="31">
        <v>30405177</v>
      </c>
      <c r="R288" s="31">
        <v>20246929</v>
      </c>
      <c r="S288" s="31">
        <v>4775203</v>
      </c>
      <c r="T288" s="36">
        <f t="shared" si="70"/>
        <v>0.23584826123507421</v>
      </c>
      <c r="U288" s="36">
        <f t="shared" si="71"/>
        <v>0.49213570976374954</v>
      </c>
    </row>
    <row r="289" spans="1:21" x14ac:dyDescent="0.2">
      <c r="A289" s="17" t="s">
        <v>29</v>
      </c>
      <c r="B289" s="11" t="s">
        <v>516</v>
      </c>
      <c r="C289" s="10" t="s">
        <v>517</v>
      </c>
      <c r="D289" s="31">
        <v>10784482</v>
      </c>
      <c r="E289" s="31">
        <v>10171353</v>
      </c>
      <c r="F289" s="31">
        <v>766885</v>
      </c>
      <c r="G289" s="36">
        <f t="shared" si="64"/>
        <v>7.1110044970171024E-2</v>
      </c>
      <c r="H289" s="31">
        <v>586391</v>
      </c>
      <c r="I289" s="36">
        <f t="shared" si="65"/>
        <v>5.4373589756095846E-2</v>
      </c>
      <c r="J289" s="31">
        <v>535115</v>
      </c>
      <c r="K289" s="36">
        <f t="shared" si="66"/>
        <v>5.2610011667081069E-2</v>
      </c>
      <c r="L289" s="31">
        <v>0</v>
      </c>
      <c r="M289" s="36">
        <f t="shared" si="67"/>
        <v>0</v>
      </c>
      <c r="N289" s="31">
        <f t="shared" si="68"/>
        <v>1888391</v>
      </c>
      <c r="O289" s="36">
        <f t="shared" si="69"/>
        <v>0.18565779793504364</v>
      </c>
      <c r="P289" s="31">
        <v>62738</v>
      </c>
      <c r="Q289" s="31">
        <v>9528130</v>
      </c>
      <c r="R289" s="31">
        <v>9450534</v>
      </c>
      <c r="S289" s="31">
        <v>166147</v>
      </c>
      <c r="T289" s="36">
        <f t="shared" si="70"/>
        <v>1.7580699672632257E-2</v>
      </c>
      <c r="U289" s="36">
        <f t="shared" si="71"/>
        <v>7.529360196372215</v>
      </c>
    </row>
    <row r="290" spans="1:21" x14ac:dyDescent="0.2">
      <c r="A290" s="17" t="s">
        <v>29</v>
      </c>
      <c r="B290" s="11" t="s">
        <v>518</v>
      </c>
      <c r="C290" s="10" t="s">
        <v>519</v>
      </c>
      <c r="D290" s="31">
        <v>47035967</v>
      </c>
      <c r="E290" s="31">
        <v>46195127</v>
      </c>
      <c r="F290" s="31">
        <v>4465545</v>
      </c>
      <c r="G290" s="36">
        <f t="shared" si="64"/>
        <v>9.4938943213392427E-2</v>
      </c>
      <c r="H290" s="31">
        <v>5067796</v>
      </c>
      <c r="I290" s="36">
        <f t="shared" si="65"/>
        <v>0.10774299590779116</v>
      </c>
      <c r="J290" s="31">
        <v>4286742</v>
      </c>
      <c r="K290" s="36">
        <f t="shared" si="66"/>
        <v>9.2796411188565409E-2</v>
      </c>
      <c r="L290" s="31">
        <v>0</v>
      </c>
      <c r="M290" s="36">
        <f t="shared" si="67"/>
        <v>0</v>
      </c>
      <c r="N290" s="31">
        <f t="shared" si="68"/>
        <v>13820083</v>
      </c>
      <c r="O290" s="36">
        <f t="shared" si="69"/>
        <v>0.29916755072456019</v>
      </c>
      <c r="P290" s="31">
        <v>4542641</v>
      </c>
      <c r="Q290" s="31">
        <v>44768578</v>
      </c>
      <c r="R290" s="31">
        <v>47681148</v>
      </c>
      <c r="S290" s="31">
        <v>12532986</v>
      </c>
      <c r="T290" s="36">
        <f t="shared" si="70"/>
        <v>0.26284992131481399</v>
      </c>
      <c r="U290" s="36">
        <f t="shared" si="71"/>
        <v>-5.633264878294364E-2</v>
      </c>
    </row>
    <row r="291" spans="1:21" x14ac:dyDescent="0.2">
      <c r="A291" s="17" t="s">
        <v>44</v>
      </c>
      <c r="B291" s="11" t="s">
        <v>520</v>
      </c>
      <c r="C291" s="10" t="s">
        <v>521</v>
      </c>
      <c r="D291" s="31">
        <v>0</v>
      </c>
      <c r="E291" s="31">
        <v>0</v>
      </c>
      <c r="F291" s="31">
        <v>0</v>
      </c>
      <c r="G291" s="36">
        <f t="shared" si="64"/>
        <v>0</v>
      </c>
      <c r="H291" s="31">
        <v>0</v>
      </c>
      <c r="I291" s="36">
        <f t="shared" si="65"/>
        <v>0</v>
      </c>
      <c r="J291" s="31">
        <v>0</v>
      </c>
      <c r="K291" s="36">
        <f t="shared" si="66"/>
        <v>0</v>
      </c>
      <c r="L291" s="31">
        <v>0</v>
      </c>
      <c r="M291" s="36">
        <f t="shared" si="67"/>
        <v>0</v>
      </c>
      <c r="N291" s="31">
        <f t="shared" si="68"/>
        <v>0</v>
      </c>
      <c r="O291" s="36">
        <f t="shared" si="69"/>
        <v>0</v>
      </c>
      <c r="P291" s="31">
        <v>0</v>
      </c>
      <c r="Q291" s="31">
        <v>0</v>
      </c>
      <c r="R291" s="31">
        <v>0</v>
      </c>
      <c r="S291" s="31">
        <v>0</v>
      </c>
      <c r="T291" s="36">
        <f t="shared" si="70"/>
        <v>0</v>
      </c>
      <c r="U291" s="36">
        <f t="shared" si="71"/>
        <v>0</v>
      </c>
    </row>
    <row r="292" spans="1:21" ht="16.5" x14ac:dyDescent="0.3">
      <c r="A292" s="18" t="s">
        <v>0</v>
      </c>
      <c r="B292" s="13" t="s">
        <v>522</v>
      </c>
      <c r="C292" s="12" t="s">
        <v>0</v>
      </c>
      <c r="D292" s="32">
        <f>SUM(D286:D291)</f>
        <v>88840770</v>
      </c>
      <c r="E292" s="32">
        <f>SUM(E286:E291)</f>
        <v>87386803</v>
      </c>
      <c r="F292" s="32">
        <f>SUM(F286:F291)</f>
        <v>11400829</v>
      </c>
      <c r="G292" s="37">
        <f t="shared" si="64"/>
        <v>0.12832879543930112</v>
      </c>
      <c r="H292" s="32">
        <f>SUM(H286:H291)</f>
        <v>11582971</v>
      </c>
      <c r="I292" s="37">
        <f t="shared" si="65"/>
        <v>0.13037900279342468</v>
      </c>
      <c r="J292" s="32">
        <f>SUM(J286:J291)</f>
        <v>11923356</v>
      </c>
      <c r="K292" s="37">
        <f t="shared" si="66"/>
        <v>0.13644343986356841</v>
      </c>
      <c r="L292" s="32">
        <f>SUM(L286:L291)</f>
        <v>0</v>
      </c>
      <c r="M292" s="37">
        <f t="shared" si="67"/>
        <v>0</v>
      </c>
      <c r="N292" s="32">
        <f t="shared" si="68"/>
        <v>34907156</v>
      </c>
      <c r="O292" s="37">
        <f t="shared" si="69"/>
        <v>0.39945569355592514</v>
      </c>
      <c r="P292" s="32">
        <f>SUM(P286:P291)</f>
        <v>11012588</v>
      </c>
      <c r="Q292" s="32">
        <f>SUM(Q286:Q291)</f>
        <v>110533295</v>
      </c>
      <c r="R292" s="32">
        <f>SUM(R286:R291)</f>
        <v>97861089</v>
      </c>
      <c r="S292" s="32">
        <f>SUM(S286:S291)</f>
        <v>33436798</v>
      </c>
      <c r="T292" s="37">
        <f t="shared" si="70"/>
        <v>0.34167612829242072</v>
      </c>
      <c r="U292" s="37">
        <f t="shared" si="71"/>
        <v>8.2702449233549746E-2</v>
      </c>
    </row>
    <row r="293" spans="1:21" x14ac:dyDescent="0.2">
      <c r="A293" s="17" t="s">
        <v>29</v>
      </c>
      <c r="B293" s="11" t="s">
        <v>523</v>
      </c>
      <c r="C293" s="10" t="s">
        <v>524</v>
      </c>
      <c r="D293" s="31">
        <v>123015927</v>
      </c>
      <c r="E293" s="31">
        <v>122359127</v>
      </c>
      <c r="F293" s="31">
        <v>22640097</v>
      </c>
      <c r="G293" s="36">
        <f t="shared" si="64"/>
        <v>0.18404199807395671</v>
      </c>
      <c r="H293" s="31">
        <v>30927145</v>
      </c>
      <c r="I293" s="36">
        <f t="shared" si="65"/>
        <v>0.2514076490274304</v>
      </c>
      <c r="J293" s="31">
        <v>33609601</v>
      </c>
      <c r="K293" s="36">
        <f t="shared" si="66"/>
        <v>0.27467996727371224</v>
      </c>
      <c r="L293" s="31">
        <v>0</v>
      </c>
      <c r="M293" s="36">
        <f t="shared" si="67"/>
        <v>0</v>
      </c>
      <c r="N293" s="31">
        <f t="shared" si="68"/>
        <v>87176843</v>
      </c>
      <c r="O293" s="36">
        <f t="shared" si="69"/>
        <v>0.7124670234039836</v>
      </c>
      <c r="P293" s="31">
        <v>21645905</v>
      </c>
      <c r="Q293" s="31">
        <v>93326175</v>
      </c>
      <c r="R293" s="31">
        <v>98165175</v>
      </c>
      <c r="S293" s="31">
        <v>72080198</v>
      </c>
      <c r="T293" s="36">
        <f t="shared" si="70"/>
        <v>0.73427463456363218</v>
      </c>
      <c r="U293" s="36">
        <f t="shared" si="71"/>
        <v>0.55270019895218048</v>
      </c>
    </row>
    <row r="294" spans="1:21" x14ac:dyDescent="0.2">
      <c r="A294" s="17" t="s">
        <v>29</v>
      </c>
      <c r="B294" s="11" t="s">
        <v>525</v>
      </c>
      <c r="C294" s="10" t="s">
        <v>526</v>
      </c>
      <c r="D294" s="31">
        <v>12586857</v>
      </c>
      <c r="E294" s="31">
        <v>12294959</v>
      </c>
      <c r="F294" s="31">
        <v>318153</v>
      </c>
      <c r="G294" s="36">
        <f t="shared" si="64"/>
        <v>2.5276604000506242E-2</v>
      </c>
      <c r="H294" s="31">
        <v>247692</v>
      </c>
      <c r="I294" s="36">
        <f t="shared" si="65"/>
        <v>1.9678621914906953E-2</v>
      </c>
      <c r="J294" s="31">
        <v>259919</v>
      </c>
      <c r="K294" s="36">
        <f t="shared" si="66"/>
        <v>2.1140290097754699E-2</v>
      </c>
      <c r="L294" s="31">
        <v>0</v>
      </c>
      <c r="M294" s="36">
        <f t="shared" si="67"/>
        <v>0</v>
      </c>
      <c r="N294" s="31">
        <f t="shared" si="68"/>
        <v>825764</v>
      </c>
      <c r="O294" s="36">
        <f t="shared" si="69"/>
        <v>6.7162810384320926E-2</v>
      </c>
      <c r="P294" s="31">
        <v>8250060</v>
      </c>
      <c r="Q294" s="31">
        <v>12443035</v>
      </c>
      <c r="R294" s="31">
        <v>12535585</v>
      </c>
      <c r="S294" s="31">
        <v>8562744</v>
      </c>
      <c r="T294" s="36">
        <f t="shared" si="70"/>
        <v>0.68307494225439025</v>
      </c>
      <c r="U294" s="36">
        <f t="shared" si="71"/>
        <v>-0.96849489579469727</v>
      </c>
    </row>
    <row r="295" spans="1:21" x14ac:dyDescent="0.2">
      <c r="A295" s="17" t="s">
        <v>29</v>
      </c>
      <c r="B295" s="11" t="s">
        <v>527</v>
      </c>
      <c r="C295" s="10" t="s">
        <v>528</v>
      </c>
      <c r="D295" s="31">
        <v>18574896</v>
      </c>
      <c r="E295" s="31">
        <v>1486338</v>
      </c>
      <c r="F295" s="31">
        <v>2958789</v>
      </c>
      <c r="G295" s="36">
        <f t="shared" si="64"/>
        <v>0.15928966708615758</v>
      </c>
      <c r="H295" s="31">
        <v>6027468</v>
      </c>
      <c r="I295" s="36">
        <f t="shared" si="65"/>
        <v>0.32449538344656143</v>
      </c>
      <c r="J295" s="31">
        <v>-6574721</v>
      </c>
      <c r="K295" s="36">
        <f t="shared" si="66"/>
        <v>-4.4234359883149059</v>
      </c>
      <c r="L295" s="31">
        <v>0</v>
      </c>
      <c r="M295" s="36">
        <f t="shared" si="67"/>
        <v>0</v>
      </c>
      <c r="N295" s="31">
        <f t="shared" si="68"/>
        <v>2411536</v>
      </c>
      <c r="O295" s="36">
        <f t="shared" si="69"/>
        <v>1.6224681061777335</v>
      </c>
      <c r="P295" s="31">
        <v>531244</v>
      </c>
      <c r="Q295" s="31">
        <v>1390323</v>
      </c>
      <c r="R295" s="31">
        <v>2274000</v>
      </c>
      <c r="S295" s="31">
        <v>1351880</v>
      </c>
      <c r="T295" s="36">
        <f t="shared" si="70"/>
        <v>0.59449428320140718</v>
      </c>
      <c r="U295" s="36">
        <f t="shared" si="71"/>
        <v>-13.376085188726837</v>
      </c>
    </row>
    <row r="296" spans="1:21" x14ac:dyDescent="0.2">
      <c r="A296" s="17" t="s">
        <v>29</v>
      </c>
      <c r="B296" s="11" t="s">
        <v>529</v>
      </c>
      <c r="C296" s="10" t="s">
        <v>530</v>
      </c>
      <c r="D296" s="31">
        <v>36703594</v>
      </c>
      <c r="E296" s="31">
        <v>45302770</v>
      </c>
      <c r="F296" s="31">
        <v>2963888</v>
      </c>
      <c r="G296" s="36">
        <f t="shared" si="64"/>
        <v>8.075198303468592E-2</v>
      </c>
      <c r="H296" s="31">
        <v>11833524</v>
      </c>
      <c r="I296" s="36">
        <f t="shared" si="65"/>
        <v>0.32240777292817702</v>
      </c>
      <c r="J296" s="31">
        <v>10515440</v>
      </c>
      <c r="K296" s="36">
        <f t="shared" si="66"/>
        <v>0.23211472499363725</v>
      </c>
      <c r="L296" s="31">
        <v>0</v>
      </c>
      <c r="M296" s="36">
        <f t="shared" si="67"/>
        <v>0</v>
      </c>
      <c r="N296" s="31">
        <f t="shared" si="68"/>
        <v>25312852</v>
      </c>
      <c r="O296" s="36">
        <f t="shared" si="69"/>
        <v>0.55874843856126233</v>
      </c>
      <c r="P296" s="31">
        <v>17741183</v>
      </c>
      <c r="Q296" s="31">
        <v>31094618</v>
      </c>
      <c r="R296" s="31">
        <v>41859484</v>
      </c>
      <c r="S296" s="31">
        <v>34833872</v>
      </c>
      <c r="T296" s="36">
        <f t="shared" si="70"/>
        <v>0.8321620018058512</v>
      </c>
      <c r="U296" s="36">
        <f t="shared" si="71"/>
        <v>-0.40728642503715784</v>
      </c>
    </row>
    <row r="297" spans="1:21" x14ac:dyDescent="0.2">
      <c r="A297" s="17" t="s">
        <v>44</v>
      </c>
      <c r="B297" s="11" t="s">
        <v>531</v>
      </c>
      <c r="C297" s="10" t="s">
        <v>532</v>
      </c>
      <c r="D297" s="31">
        <v>0</v>
      </c>
      <c r="E297" s="31">
        <v>0</v>
      </c>
      <c r="F297" s="31">
        <v>0</v>
      </c>
      <c r="G297" s="36">
        <f t="shared" si="64"/>
        <v>0</v>
      </c>
      <c r="H297" s="31">
        <v>0</v>
      </c>
      <c r="I297" s="36">
        <f t="shared" si="65"/>
        <v>0</v>
      </c>
      <c r="J297" s="31">
        <v>0</v>
      </c>
      <c r="K297" s="36">
        <f t="shared" si="66"/>
        <v>0</v>
      </c>
      <c r="L297" s="31">
        <v>0</v>
      </c>
      <c r="M297" s="36">
        <f t="shared" si="67"/>
        <v>0</v>
      </c>
      <c r="N297" s="31">
        <f t="shared" si="68"/>
        <v>0</v>
      </c>
      <c r="O297" s="36">
        <f t="shared" si="69"/>
        <v>0</v>
      </c>
      <c r="P297" s="31">
        <v>0</v>
      </c>
      <c r="Q297" s="31">
        <v>0</v>
      </c>
      <c r="R297" s="31">
        <v>0</v>
      </c>
      <c r="S297" s="31">
        <v>0</v>
      </c>
      <c r="T297" s="36">
        <f t="shared" si="70"/>
        <v>0</v>
      </c>
      <c r="U297" s="36">
        <f t="shared" si="71"/>
        <v>0</v>
      </c>
    </row>
    <row r="298" spans="1:21" ht="16.5" x14ac:dyDescent="0.3">
      <c r="A298" s="18" t="s">
        <v>0</v>
      </c>
      <c r="B298" s="13" t="s">
        <v>533</v>
      </c>
      <c r="C298" s="12" t="s">
        <v>0</v>
      </c>
      <c r="D298" s="32">
        <f>SUM(D293:D297)</f>
        <v>190881274</v>
      </c>
      <c r="E298" s="32">
        <f>SUM(E293:E297)</f>
        <v>181443194</v>
      </c>
      <c r="F298" s="32">
        <f>SUM(F293:F297)</f>
        <v>28880927</v>
      </c>
      <c r="G298" s="37">
        <f t="shared" si="64"/>
        <v>0.15130309220379576</v>
      </c>
      <c r="H298" s="32">
        <f>SUM(H293:H297)</f>
        <v>49035829</v>
      </c>
      <c r="I298" s="37">
        <f t="shared" si="65"/>
        <v>0.25689177346961756</v>
      </c>
      <c r="J298" s="32">
        <f>SUM(J293:J297)</f>
        <v>37810239</v>
      </c>
      <c r="K298" s="37">
        <f t="shared" si="66"/>
        <v>0.20838609686291126</v>
      </c>
      <c r="L298" s="32">
        <f>SUM(L293:L297)</f>
        <v>0</v>
      </c>
      <c r="M298" s="37">
        <f t="shared" si="67"/>
        <v>0</v>
      </c>
      <c r="N298" s="32">
        <f t="shared" si="68"/>
        <v>115726995</v>
      </c>
      <c r="O298" s="37">
        <f t="shared" si="69"/>
        <v>0.63781392097848544</v>
      </c>
      <c r="P298" s="32">
        <f>SUM(P293:P297)</f>
        <v>48168392</v>
      </c>
      <c r="Q298" s="32">
        <f>SUM(Q293:Q297)</f>
        <v>138254151</v>
      </c>
      <c r="R298" s="32">
        <f>SUM(R293:R297)</f>
        <v>154834244</v>
      </c>
      <c r="S298" s="32">
        <f>SUM(S293:S297)</f>
        <v>116828694</v>
      </c>
      <c r="T298" s="37">
        <f t="shared" si="70"/>
        <v>0.75454041032421748</v>
      </c>
      <c r="U298" s="37">
        <f t="shared" si="71"/>
        <v>-0.21504045640552005</v>
      </c>
    </row>
    <row r="299" spans="1:21" ht="16.5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544850442</v>
      </c>
      <c r="E299" s="32">
        <f>SUM(E263:E266,E268:E274,E276:E284,E286:E291,E293:E297)</f>
        <v>516593031</v>
      </c>
      <c r="F299" s="32">
        <f>SUM(F263:F266,F268:F274,F276:F284,F286:F291,F293:F297)</f>
        <v>67398380</v>
      </c>
      <c r="G299" s="37">
        <f t="shared" si="64"/>
        <v>0.12370069803485632</v>
      </c>
      <c r="H299" s="32">
        <f>SUM(H263:H266,H268:H274,H276:H284,H286:H291,H293:H297)</f>
        <v>103595882</v>
      </c>
      <c r="I299" s="37">
        <f t="shared" si="65"/>
        <v>0.19013636406300283</v>
      </c>
      <c r="J299" s="32">
        <f>SUM(J263:J266,J268:J274,J276:J284,J286:J291,J293:J297)</f>
        <v>88341120</v>
      </c>
      <c r="K299" s="37">
        <f t="shared" si="66"/>
        <v>0.17100718495755318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259335382</v>
      </c>
      <c r="O299" s="37">
        <f t="shared" si="69"/>
        <v>0.5020109959632808</v>
      </c>
      <c r="P299" s="32">
        <f>SUM(P263:P266,P268:P274,P276:P284,P286:P291,P293:P297)</f>
        <v>94898947</v>
      </c>
      <c r="Q299" s="32">
        <f>SUM(Q263:Q266,Q268:Q274,Q276:Q284,Q286:Q291,Q293:Q297)</f>
        <v>493322771</v>
      </c>
      <c r="R299" s="32">
        <f>SUM(R263:R266,R268:R274,R276:R284,R286:R291,R293:R297)</f>
        <v>540026416</v>
      </c>
      <c r="S299" s="32">
        <f>SUM(S263:S266,S268:S274,S276:S284,S286:S291,S293:S297)</f>
        <v>260596023</v>
      </c>
      <c r="T299" s="37">
        <f t="shared" si="70"/>
        <v>0.4825616215781563</v>
      </c>
      <c r="U299" s="37">
        <f t="shared" si="71"/>
        <v>-6.9103264127893804E-2</v>
      </c>
    </row>
    <row r="300" spans="1:21" ht="14.4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x14ac:dyDescent="0.2">
      <c r="A302" s="17" t="s">
        <v>23</v>
      </c>
      <c r="B302" s="11" t="s">
        <v>536</v>
      </c>
      <c r="C302" s="10" t="s">
        <v>537</v>
      </c>
      <c r="D302" s="31">
        <v>4080955951</v>
      </c>
      <c r="E302" s="31">
        <v>4247802482</v>
      </c>
      <c r="F302" s="31">
        <v>717469871</v>
      </c>
      <c r="G302" s="36">
        <f t="shared" ref="G302:G339" si="72">IF(($D302     =0),0,($F302     /$D302     ))</f>
        <v>0.1758092661657352</v>
      </c>
      <c r="H302" s="31">
        <v>1237152843</v>
      </c>
      <c r="I302" s="36">
        <f t="shared" ref="I302:I339" si="73">IF(($D302     =0),0,($H302     /$D302     ))</f>
        <v>0.30315270683008655</v>
      </c>
      <c r="J302" s="31">
        <v>895517832</v>
      </c>
      <c r="K302" s="36">
        <f t="shared" ref="K302:K339" si="74">IF(($E302     =0),0,($J302     /$E302     ))</f>
        <v>0.21081908487853274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2850140546</v>
      </c>
      <c r="O302" s="36">
        <f t="shared" ref="O302:O339" si="77">IF(($E302     =0),0,($N302     /$E302     ))</f>
        <v>0.67096823783060255</v>
      </c>
      <c r="P302" s="31">
        <v>880409976</v>
      </c>
      <c r="Q302" s="31">
        <v>3712711586</v>
      </c>
      <c r="R302" s="31">
        <v>3906728400</v>
      </c>
      <c r="S302" s="31">
        <v>2561017090</v>
      </c>
      <c r="T302" s="36">
        <f t="shared" ref="T302:T339" si="78">IF(($R302     =0),0,($S302     /$R302     ))</f>
        <v>0.65554009078286579</v>
      </c>
      <c r="U302" s="36">
        <f t="shared" ref="U302:U339" si="79">IF(($P302     =0),0,(($J302     /$P302     )-1))</f>
        <v>1.71600236388052E-2</v>
      </c>
    </row>
    <row r="303" spans="1:21" ht="16.5" x14ac:dyDescent="0.3">
      <c r="A303" s="18" t="s">
        <v>0</v>
      </c>
      <c r="B303" s="13" t="s">
        <v>28</v>
      </c>
      <c r="C303" s="12" t="s">
        <v>0</v>
      </c>
      <c r="D303" s="32">
        <f>D302</f>
        <v>4080955951</v>
      </c>
      <c r="E303" s="32">
        <f>E302</f>
        <v>4247802482</v>
      </c>
      <c r="F303" s="32">
        <f>F302</f>
        <v>717469871</v>
      </c>
      <c r="G303" s="37">
        <f t="shared" si="72"/>
        <v>0.1758092661657352</v>
      </c>
      <c r="H303" s="32">
        <f>H302</f>
        <v>1237152843</v>
      </c>
      <c r="I303" s="37">
        <f t="shared" si="73"/>
        <v>0.30315270683008655</v>
      </c>
      <c r="J303" s="32">
        <f>J302</f>
        <v>895517832</v>
      </c>
      <c r="K303" s="37">
        <f t="shared" si="74"/>
        <v>0.21081908487853274</v>
      </c>
      <c r="L303" s="32">
        <f>L302</f>
        <v>0</v>
      </c>
      <c r="M303" s="37">
        <f t="shared" si="75"/>
        <v>0</v>
      </c>
      <c r="N303" s="32">
        <f t="shared" si="76"/>
        <v>2850140546</v>
      </c>
      <c r="O303" s="37">
        <f t="shared" si="77"/>
        <v>0.67096823783060255</v>
      </c>
      <c r="P303" s="32">
        <f>P302</f>
        <v>880409976</v>
      </c>
      <c r="Q303" s="32">
        <f>Q302</f>
        <v>3712711586</v>
      </c>
      <c r="R303" s="32">
        <f>R302</f>
        <v>3906728400</v>
      </c>
      <c r="S303" s="32">
        <f>S302</f>
        <v>2561017090</v>
      </c>
      <c r="T303" s="37">
        <f t="shared" si="78"/>
        <v>0.65554009078286579</v>
      </c>
      <c r="U303" s="37">
        <f t="shared" si="79"/>
        <v>1.71600236388052E-2</v>
      </c>
    </row>
    <row r="304" spans="1:21" x14ac:dyDescent="0.2">
      <c r="A304" s="17" t="s">
        <v>29</v>
      </c>
      <c r="B304" s="11" t="s">
        <v>538</v>
      </c>
      <c r="C304" s="10" t="s">
        <v>539</v>
      </c>
      <c r="D304" s="31">
        <v>34770621</v>
      </c>
      <c r="E304" s="31">
        <v>37485224</v>
      </c>
      <c r="F304" s="31">
        <v>6156403</v>
      </c>
      <c r="G304" s="36">
        <f t="shared" si="72"/>
        <v>0.17705760849080032</v>
      </c>
      <c r="H304" s="31">
        <v>7307207</v>
      </c>
      <c r="I304" s="36">
        <f t="shared" si="73"/>
        <v>0.21015463025523762</v>
      </c>
      <c r="J304" s="31">
        <v>6061120</v>
      </c>
      <c r="K304" s="36">
        <f t="shared" si="74"/>
        <v>0.16169357824832525</v>
      </c>
      <c r="L304" s="31">
        <v>0</v>
      </c>
      <c r="M304" s="36">
        <f t="shared" si="75"/>
        <v>0</v>
      </c>
      <c r="N304" s="31">
        <f t="shared" si="76"/>
        <v>19524730</v>
      </c>
      <c r="O304" s="36">
        <f t="shared" si="77"/>
        <v>0.520864701248684</v>
      </c>
      <c r="P304" s="31">
        <v>7071818</v>
      </c>
      <c r="Q304" s="31">
        <v>31173454</v>
      </c>
      <c r="R304" s="31">
        <v>33128734</v>
      </c>
      <c r="S304" s="31">
        <v>20351294</v>
      </c>
      <c r="T304" s="36">
        <f t="shared" si="78"/>
        <v>0.61430943905070445</v>
      </c>
      <c r="U304" s="36">
        <f t="shared" si="79"/>
        <v>-0.14291911924203937</v>
      </c>
    </row>
    <row r="305" spans="1:21" x14ac:dyDescent="0.2">
      <c r="A305" s="17" t="s">
        <v>29</v>
      </c>
      <c r="B305" s="11" t="s">
        <v>540</v>
      </c>
      <c r="C305" s="10" t="s">
        <v>541</v>
      </c>
      <c r="D305" s="31">
        <v>16276945</v>
      </c>
      <c r="E305" s="31">
        <v>16297527</v>
      </c>
      <c r="F305" s="31">
        <v>4048996</v>
      </c>
      <c r="G305" s="36">
        <f t="shared" si="72"/>
        <v>0.24875650805479776</v>
      </c>
      <c r="H305" s="31">
        <v>4132188</v>
      </c>
      <c r="I305" s="36">
        <f t="shared" si="73"/>
        <v>0.25386754086838775</v>
      </c>
      <c r="J305" s="31">
        <v>3420981</v>
      </c>
      <c r="K305" s="36">
        <f t="shared" si="74"/>
        <v>0.20990798174471501</v>
      </c>
      <c r="L305" s="31">
        <v>0</v>
      </c>
      <c r="M305" s="36">
        <f t="shared" si="75"/>
        <v>0</v>
      </c>
      <c r="N305" s="31">
        <f t="shared" si="76"/>
        <v>11602165</v>
      </c>
      <c r="O305" s="36">
        <f t="shared" si="77"/>
        <v>0.71189727128539193</v>
      </c>
      <c r="P305" s="31">
        <v>3524956</v>
      </c>
      <c r="Q305" s="31">
        <v>15049060</v>
      </c>
      <c r="R305" s="31">
        <v>14745024</v>
      </c>
      <c r="S305" s="31">
        <v>10888574</v>
      </c>
      <c r="T305" s="36">
        <f t="shared" si="78"/>
        <v>0.73845752980802204</v>
      </c>
      <c r="U305" s="36">
        <f t="shared" si="79"/>
        <v>-2.9496822087991981E-2</v>
      </c>
    </row>
    <row r="306" spans="1:21" x14ac:dyDescent="0.2">
      <c r="A306" s="17" t="s">
        <v>29</v>
      </c>
      <c r="B306" s="11" t="s">
        <v>542</v>
      </c>
      <c r="C306" s="10" t="s">
        <v>543</v>
      </c>
      <c r="D306" s="31">
        <v>38818929</v>
      </c>
      <c r="E306" s="31">
        <v>40763800</v>
      </c>
      <c r="F306" s="31">
        <v>8147409</v>
      </c>
      <c r="G306" s="36">
        <f t="shared" si="72"/>
        <v>0.20988237465284013</v>
      </c>
      <c r="H306" s="31">
        <v>10106521</v>
      </c>
      <c r="I306" s="36">
        <f t="shared" si="73"/>
        <v>0.26035033063379981</v>
      </c>
      <c r="J306" s="31">
        <v>8515180</v>
      </c>
      <c r="K306" s="36">
        <f t="shared" si="74"/>
        <v>0.20889073148234463</v>
      </c>
      <c r="L306" s="31">
        <v>0</v>
      </c>
      <c r="M306" s="36">
        <f t="shared" si="75"/>
        <v>0</v>
      </c>
      <c r="N306" s="31">
        <f t="shared" si="76"/>
        <v>26769110</v>
      </c>
      <c r="O306" s="36">
        <f t="shared" si="77"/>
        <v>0.65668828715674199</v>
      </c>
      <c r="P306" s="31">
        <v>6743113</v>
      </c>
      <c r="Q306" s="31">
        <v>35529200</v>
      </c>
      <c r="R306" s="31">
        <v>35658068</v>
      </c>
      <c r="S306" s="31">
        <v>25232188</v>
      </c>
      <c r="T306" s="36">
        <f t="shared" si="78"/>
        <v>0.70761511812698319</v>
      </c>
      <c r="U306" s="36">
        <f t="shared" si="79"/>
        <v>0.26279657481640895</v>
      </c>
    </row>
    <row r="307" spans="1:21" x14ac:dyDescent="0.2">
      <c r="A307" s="17" t="s">
        <v>29</v>
      </c>
      <c r="B307" s="11" t="s">
        <v>544</v>
      </c>
      <c r="C307" s="10" t="s">
        <v>545</v>
      </c>
      <c r="D307" s="31">
        <v>135678071</v>
      </c>
      <c r="E307" s="31">
        <v>134508337</v>
      </c>
      <c r="F307" s="31">
        <v>33533481</v>
      </c>
      <c r="G307" s="36">
        <f t="shared" si="72"/>
        <v>0.24715475944524595</v>
      </c>
      <c r="H307" s="31">
        <v>33953275</v>
      </c>
      <c r="I307" s="36">
        <f t="shared" si="73"/>
        <v>0.25024880402375416</v>
      </c>
      <c r="J307" s="31">
        <v>28863612</v>
      </c>
      <c r="K307" s="36">
        <f t="shared" si="74"/>
        <v>0.2145860445810136</v>
      </c>
      <c r="L307" s="31">
        <v>0</v>
      </c>
      <c r="M307" s="36">
        <f t="shared" si="75"/>
        <v>0</v>
      </c>
      <c r="N307" s="31">
        <f t="shared" si="76"/>
        <v>96350368</v>
      </c>
      <c r="O307" s="36">
        <f t="shared" si="77"/>
        <v>0.71631521249125252</v>
      </c>
      <c r="P307" s="31">
        <v>28561544</v>
      </c>
      <c r="Q307" s="31">
        <v>124621736</v>
      </c>
      <c r="R307" s="31">
        <v>125335002</v>
      </c>
      <c r="S307" s="31">
        <v>90976816</v>
      </c>
      <c r="T307" s="36">
        <f t="shared" si="78"/>
        <v>0.72586918696502678</v>
      </c>
      <c r="U307" s="36">
        <f t="shared" si="79"/>
        <v>1.0576038886413119E-2</v>
      </c>
    </row>
    <row r="308" spans="1:21" x14ac:dyDescent="0.2">
      <c r="A308" s="17" t="s">
        <v>29</v>
      </c>
      <c r="B308" s="11" t="s">
        <v>546</v>
      </c>
      <c r="C308" s="10" t="s">
        <v>547</v>
      </c>
      <c r="D308" s="31">
        <v>68881524</v>
      </c>
      <c r="E308" s="31">
        <v>64118539</v>
      </c>
      <c r="F308" s="31">
        <v>5342890</v>
      </c>
      <c r="G308" s="36">
        <f t="shared" si="72"/>
        <v>7.756637324110309E-2</v>
      </c>
      <c r="H308" s="31">
        <v>22342099</v>
      </c>
      <c r="I308" s="36">
        <f t="shared" si="73"/>
        <v>0.324355468674009</v>
      </c>
      <c r="J308" s="31">
        <v>11935107</v>
      </c>
      <c r="K308" s="36">
        <f t="shared" si="74"/>
        <v>0.18614128122913093</v>
      </c>
      <c r="L308" s="31">
        <v>0</v>
      </c>
      <c r="M308" s="36">
        <f t="shared" si="75"/>
        <v>0</v>
      </c>
      <c r="N308" s="31">
        <f t="shared" si="76"/>
        <v>39620096</v>
      </c>
      <c r="O308" s="36">
        <f t="shared" si="77"/>
        <v>0.6179195068683645</v>
      </c>
      <c r="P308" s="31">
        <v>12458320</v>
      </c>
      <c r="Q308" s="31">
        <v>65362298</v>
      </c>
      <c r="R308" s="31">
        <v>69333613</v>
      </c>
      <c r="S308" s="31">
        <v>43303201</v>
      </c>
      <c r="T308" s="36">
        <f t="shared" si="78"/>
        <v>0.6245628797679994</v>
      </c>
      <c r="U308" s="36">
        <f t="shared" si="79"/>
        <v>-4.1997075047036869E-2</v>
      </c>
    </row>
    <row r="309" spans="1:21" x14ac:dyDescent="0.2">
      <c r="A309" s="17" t="s">
        <v>44</v>
      </c>
      <c r="B309" s="11" t="s">
        <v>548</v>
      </c>
      <c r="C309" s="10" t="s">
        <v>549</v>
      </c>
      <c r="D309" s="31">
        <v>185349000</v>
      </c>
      <c r="E309" s="31">
        <v>246069000</v>
      </c>
      <c r="F309" s="31">
        <v>38178953</v>
      </c>
      <c r="G309" s="36">
        <f t="shared" si="72"/>
        <v>0.20598413263626997</v>
      </c>
      <c r="H309" s="31">
        <v>76467512</v>
      </c>
      <c r="I309" s="36">
        <f t="shared" si="73"/>
        <v>0.41255961456495582</v>
      </c>
      <c r="J309" s="31">
        <v>66553753</v>
      </c>
      <c r="K309" s="36">
        <f t="shared" si="74"/>
        <v>0.27046784844901228</v>
      </c>
      <c r="L309" s="31">
        <v>0</v>
      </c>
      <c r="M309" s="36">
        <f t="shared" si="75"/>
        <v>0</v>
      </c>
      <c r="N309" s="31">
        <f t="shared" si="76"/>
        <v>181200218</v>
      </c>
      <c r="O309" s="36">
        <f t="shared" si="77"/>
        <v>0.736379706505086</v>
      </c>
      <c r="P309" s="31">
        <v>73595842</v>
      </c>
      <c r="Q309" s="31">
        <v>171210500</v>
      </c>
      <c r="R309" s="31">
        <v>259991500</v>
      </c>
      <c r="S309" s="31">
        <v>204954594</v>
      </c>
      <c r="T309" s="36">
        <f t="shared" si="78"/>
        <v>0.78831267176042297</v>
      </c>
      <c r="U309" s="36">
        <f t="shared" si="79"/>
        <v>-9.5685962802083302E-2</v>
      </c>
    </row>
    <row r="310" spans="1:21" ht="16.5" x14ac:dyDescent="0.3">
      <c r="A310" s="18" t="s">
        <v>0</v>
      </c>
      <c r="B310" s="13" t="s">
        <v>550</v>
      </c>
      <c r="C310" s="12" t="s">
        <v>0</v>
      </c>
      <c r="D310" s="32">
        <f>SUM(D304:D309)</f>
        <v>479775090</v>
      </c>
      <c r="E310" s="32">
        <f>SUM(E304:E309)</f>
        <v>539242427</v>
      </c>
      <c r="F310" s="32">
        <f>SUM(F304:F309)</f>
        <v>95408132</v>
      </c>
      <c r="G310" s="37">
        <f t="shared" si="72"/>
        <v>0.19886012006167306</v>
      </c>
      <c r="H310" s="32">
        <f>SUM(H304:H309)</f>
        <v>154308802</v>
      </c>
      <c r="I310" s="37">
        <f t="shared" si="73"/>
        <v>0.32162737335946306</v>
      </c>
      <c r="J310" s="32">
        <f>SUM(J304:J309)</f>
        <v>125349753</v>
      </c>
      <c r="K310" s="37">
        <f t="shared" si="74"/>
        <v>0.23245528675732335</v>
      </c>
      <c r="L310" s="32">
        <f>SUM(L304:L309)</f>
        <v>0</v>
      </c>
      <c r="M310" s="37">
        <f t="shared" si="75"/>
        <v>0</v>
      </c>
      <c r="N310" s="32">
        <f t="shared" si="76"/>
        <v>375066687</v>
      </c>
      <c r="O310" s="37">
        <f t="shared" si="77"/>
        <v>0.69554372619868055</v>
      </c>
      <c r="P310" s="32">
        <f>SUM(P304:P309)</f>
        <v>131955593</v>
      </c>
      <c r="Q310" s="32">
        <f>SUM(Q304:Q309)</f>
        <v>442946248</v>
      </c>
      <c r="R310" s="32">
        <f>SUM(R304:R309)</f>
        <v>538191941</v>
      </c>
      <c r="S310" s="32">
        <f>SUM(S304:S309)</f>
        <v>395706667</v>
      </c>
      <c r="T310" s="37">
        <f t="shared" si="78"/>
        <v>0.73525193681783507</v>
      </c>
      <c r="U310" s="37">
        <f t="shared" si="79"/>
        <v>-5.0061083807186546E-2</v>
      </c>
    </row>
    <row r="311" spans="1:21" x14ac:dyDescent="0.2">
      <c r="A311" s="17" t="s">
        <v>29</v>
      </c>
      <c r="B311" s="11" t="s">
        <v>551</v>
      </c>
      <c r="C311" s="10" t="s">
        <v>552</v>
      </c>
      <c r="D311" s="31">
        <v>28202203</v>
      </c>
      <c r="E311" s="31">
        <v>28351283</v>
      </c>
      <c r="F311" s="31">
        <v>3523459</v>
      </c>
      <c r="G311" s="36">
        <f t="shared" si="72"/>
        <v>0.1249355945703958</v>
      </c>
      <c r="H311" s="31">
        <v>5565862</v>
      </c>
      <c r="I311" s="36">
        <f t="shared" si="73"/>
        <v>0.19735557537827808</v>
      </c>
      <c r="J311" s="31">
        <v>3415580</v>
      </c>
      <c r="K311" s="36">
        <f t="shared" si="74"/>
        <v>0.12047356022653366</v>
      </c>
      <c r="L311" s="31">
        <v>0</v>
      </c>
      <c r="M311" s="36">
        <f t="shared" si="75"/>
        <v>0</v>
      </c>
      <c r="N311" s="31">
        <f t="shared" si="76"/>
        <v>12504901</v>
      </c>
      <c r="O311" s="36">
        <f t="shared" si="77"/>
        <v>0.44107002141666746</v>
      </c>
      <c r="P311" s="31">
        <v>3975171</v>
      </c>
      <c r="Q311" s="31">
        <v>23714335</v>
      </c>
      <c r="R311" s="31">
        <v>26441406</v>
      </c>
      <c r="S311" s="31">
        <v>14365269</v>
      </c>
      <c r="T311" s="36">
        <f t="shared" si="78"/>
        <v>0.54328688118929835</v>
      </c>
      <c r="U311" s="36">
        <f t="shared" si="79"/>
        <v>-0.1407715542299941</v>
      </c>
    </row>
    <row r="312" spans="1:21" x14ac:dyDescent="0.2">
      <c r="A312" s="17" t="s">
        <v>29</v>
      </c>
      <c r="B312" s="11" t="s">
        <v>553</v>
      </c>
      <c r="C312" s="10" t="s">
        <v>554</v>
      </c>
      <c r="D312" s="31">
        <v>154333128</v>
      </c>
      <c r="E312" s="31">
        <v>146635055</v>
      </c>
      <c r="F312" s="31">
        <v>12564181</v>
      </c>
      <c r="G312" s="36">
        <f t="shared" si="72"/>
        <v>8.1409488441133646E-2</v>
      </c>
      <c r="H312" s="31">
        <v>57773454</v>
      </c>
      <c r="I312" s="36">
        <f t="shared" si="73"/>
        <v>0.37434253260259198</v>
      </c>
      <c r="J312" s="31">
        <v>15039170</v>
      </c>
      <c r="K312" s="36">
        <f t="shared" si="74"/>
        <v>0.10256190104064816</v>
      </c>
      <c r="L312" s="31">
        <v>0</v>
      </c>
      <c r="M312" s="36">
        <f t="shared" si="75"/>
        <v>0</v>
      </c>
      <c r="N312" s="31">
        <f t="shared" si="76"/>
        <v>85376805</v>
      </c>
      <c r="O312" s="36">
        <f t="shared" si="77"/>
        <v>0.58224007213009199</v>
      </c>
      <c r="P312" s="31">
        <v>35986302</v>
      </c>
      <c r="Q312" s="31">
        <v>164055820</v>
      </c>
      <c r="R312" s="31">
        <v>164351828</v>
      </c>
      <c r="S312" s="31">
        <v>105791915</v>
      </c>
      <c r="T312" s="36">
        <f t="shared" si="78"/>
        <v>0.64369174524788375</v>
      </c>
      <c r="U312" s="36">
        <f t="shared" si="79"/>
        <v>-0.58208626160031662</v>
      </c>
    </row>
    <row r="313" spans="1:21" x14ac:dyDescent="0.2">
      <c r="A313" s="17" t="s">
        <v>29</v>
      </c>
      <c r="B313" s="11" t="s">
        <v>555</v>
      </c>
      <c r="C313" s="10" t="s">
        <v>556</v>
      </c>
      <c r="D313" s="31">
        <v>103689932</v>
      </c>
      <c r="E313" s="31">
        <v>66895166</v>
      </c>
      <c r="F313" s="31">
        <v>2341642</v>
      </c>
      <c r="G313" s="36">
        <f t="shared" si="72"/>
        <v>2.2583118291561809E-2</v>
      </c>
      <c r="H313" s="31">
        <v>17848650</v>
      </c>
      <c r="I313" s="36">
        <f t="shared" si="73"/>
        <v>0.17213484140388866</v>
      </c>
      <c r="J313" s="31">
        <v>27666270</v>
      </c>
      <c r="K313" s="36">
        <f t="shared" si="74"/>
        <v>0.41357652061136974</v>
      </c>
      <c r="L313" s="31">
        <v>0</v>
      </c>
      <c r="M313" s="36">
        <f t="shared" si="75"/>
        <v>0</v>
      </c>
      <c r="N313" s="31">
        <f t="shared" si="76"/>
        <v>47856562</v>
      </c>
      <c r="O313" s="36">
        <f t="shared" si="77"/>
        <v>0.71539641593833547</v>
      </c>
      <c r="P313" s="31">
        <v>19951855</v>
      </c>
      <c r="Q313" s="31">
        <v>107910768</v>
      </c>
      <c r="R313" s="31">
        <v>107878080</v>
      </c>
      <c r="S313" s="31">
        <v>43735002</v>
      </c>
      <c r="T313" s="36">
        <f t="shared" si="78"/>
        <v>0.40541138663202014</v>
      </c>
      <c r="U313" s="36">
        <f t="shared" si="79"/>
        <v>0.38665151686397081</v>
      </c>
    </row>
    <row r="314" spans="1:21" x14ac:dyDescent="0.2">
      <c r="A314" s="17" t="s">
        <v>29</v>
      </c>
      <c r="B314" s="11" t="s">
        <v>557</v>
      </c>
      <c r="C314" s="10" t="s">
        <v>558</v>
      </c>
      <c r="D314" s="31">
        <v>67783973</v>
      </c>
      <c r="E314" s="31">
        <v>67778183</v>
      </c>
      <c r="F314" s="31">
        <v>7792101</v>
      </c>
      <c r="G314" s="36">
        <f t="shared" si="72"/>
        <v>0.11495491714538479</v>
      </c>
      <c r="H314" s="31">
        <v>9329042</v>
      </c>
      <c r="I314" s="36">
        <f t="shared" si="73"/>
        <v>0.13762902330909402</v>
      </c>
      <c r="J314" s="31">
        <v>18047083</v>
      </c>
      <c r="K314" s="36">
        <f t="shared" si="74"/>
        <v>0.26626684577838272</v>
      </c>
      <c r="L314" s="31">
        <v>0</v>
      </c>
      <c r="M314" s="36">
        <f t="shared" si="75"/>
        <v>0</v>
      </c>
      <c r="N314" s="31">
        <f t="shared" si="76"/>
        <v>35168226</v>
      </c>
      <c r="O314" s="36">
        <f t="shared" si="77"/>
        <v>0.51887236339752574</v>
      </c>
      <c r="P314" s="31">
        <v>30149062</v>
      </c>
      <c r="Q314" s="31">
        <v>65481712</v>
      </c>
      <c r="R314" s="31">
        <v>63096078</v>
      </c>
      <c r="S314" s="31">
        <v>42690258</v>
      </c>
      <c r="T314" s="36">
        <f t="shared" si="78"/>
        <v>0.67659130889244812</v>
      </c>
      <c r="U314" s="36">
        <f t="shared" si="79"/>
        <v>-0.40140482645861419</v>
      </c>
    </row>
    <row r="315" spans="1:21" x14ac:dyDescent="0.2">
      <c r="A315" s="17" t="s">
        <v>29</v>
      </c>
      <c r="B315" s="11" t="s">
        <v>559</v>
      </c>
      <c r="C315" s="10" t="s">
        <v>560</v>
      </c>
      <c r="D315" s="31">
        <v>39818621</v>
      </c>
      <c r="E315" s="31">
        <v>36571620</v>
      </c>
      <c r="F315" s="31">
        <v>4194545</v>
      </c>
      <c r="G315" s="36">
        <f t="shared" si="72"/>
        <v>0.10534129245711447</v>
      </c>
      <c r="H315" s="31">
        <v>9443641</v>
      </c>
      <c r="I315" s="36">
        <f t="shared" si="73"/>
        <v>0.23716645033990505</v>
      </c>
      <c r="J315" s="31">
        <v>9979764</v>
      </c>
      <c r="K315" s="36">
        <f t="shared" si="74"/>
        <v>0.27288274350438946</v>
      </c>
      <c r="L315" s="31">
        <v>0</v>
      </c>
      <c r="M315" s="36">
        <f t="shared" si="75"/>
        <v>0</v>
      </c>
      <c r="N315" s="31">
        <f t="shared" si="76"/>
        <v>23617950</v>
      </c>
      <c r="O315" s="36">
        <f t="shared" si="77"/>
        <v>0.64579993995343932</v>
      </c>
      <c r="P315" s="31">
        <v>11849734</v>
      </c>
      <c r="Q315" s="31">
        <v>25670652</v>
      </c>
      <c r="R315" s="31">
        <v>28460372</v>
      </c>
      <c r="S315" s="31">
        <v>17310684</v>
      </c>
      <c r="T315" s="36">
        <f t="shared" si="78"/>
        <v>0.60823814952243072</v>
      </c>
      <c r="U315" s="36">
        <f t="shared" si="79"/>
        <v>-0.15780691785992829</v>
      </c>
    </row>
    <row r="316" spans="1:21" x14ac:dyDescent="0.2">
      <c r="A316" s="17" t="s">
        <v>44</v>
      </c>
      <c r="B316" s="11" t="s">
        <v>561</v>
      </c>
      <c r="C316" s="10" t="s">
        <v>562</v>
      </c>
      <c r="D316" s="31">
        <v>136861967</v>
      </c>
      <c r="E316" s="31">
        <v>145593704</v>
      </c>
      <c r="F316" s="31">
        <v>27606393</v>
      </c>
      <c r="G316" s="36">
        <f t="shared" si="72"/>
        <v>0.20170974891804674</v>
      </c>
      <c r="H316" s="31">
        <v>36321259</v>
      </c>
      <c r="I316" s="36">
        <f t="shared" si="73"/>
        <v>0.26538606594774428</v>
      </c>
      <c r="J316" s="31">
        <v>23973513</v>
      </c>
      <c r="K316" s="36">
        <f t="shared" si="74"/>
        <v>0.16466036883023458</v>
      </c>
      <c r="L316" s="31">
        <v>0</v>
      </c>
      <c r="M316" s="36">
        <f t="shared" si="75"/>
        <v>0</v>
      </c>
      <c r="N316" s="31">
        <f t="shared" si="76"/>
        <v>87901165</v>
      </c>
      <c r="O316" s="36">
        <f t="shared" si="77"/>
        <v>0.60374289948691739</v>
      </c>
      <c r="P316" s="31">
        <v>44778053</v>
      </c>
      <c r="Q316" s="31">
        <v>117716205</v>
      </c>
      <c r="R316" s="31">
        <v>137072969</v>
      </c>
      <c r="S316" s="31">
        <v>88925294</v>
      </c>
      <c r="T316" s="36">
        <f t="shared" si="78"/>
        <v>0.64874420280485789</v>
      </c>
      <c r="U316" s="36">
        <f t="shared" si="79"/>
        <v>-0.46461466290193543</v>
      </c>
    </row>
    <row r="317" spans="1:21" ht="16.5" x14ac:dyDescent="0.3">
      <c r="A317" s="18" t="s">
        <v>0</v>
      </c>
      <c r="B317" s="13" t="s">
        <v>563</v>
      </c>
      <c r="C317" s="12" t="s">
        <v>0</v>
      </c>
      <c r="D317" s="32">
        <f>SUM(D311:D316)</f>
        <v>530689824</v>
      </c>
      <c r="E317" s="32">
        <f>SUM(E311:E316)</f>
        <v>491825011</v>
      </c>
      <c r="F317" s="32">
        <f>SUM(F311:F316)</f>
        <v>58022321</v>
      </c>
      <c r="G317" s="37">
        <f t="shared" si="72"/>
        <v>0.10933377346990547</v>
      </c>
      <c r="H317" s="32">
        <f>SUM(H311:H316)</f>
        <v>136281908</v>
      </c>
      <c r="I317" s="37">
        <f t="shared" si="73"/>
        <v>0.25680143435348779</v>
      </c>
      <c r="J317" s="32">
        <f>SUM(J311:J316)</f>
        <v>98121380</v>
      </c>
      <c r="K317" s="37">
        <f t="shared" si="74"/>
        <v>0.19950465674873943</v>
      </c>
      <c r="L317" s="32">
        <f>SUM(L311:L316)</f>
        <v>0</v>
      </c>
      <c r="M317" s="37">
        <f t="shared" si="75"/>
        <v>0</v>
      </c>
      <c r="N317" s="32">
        <f t="shared" si="76"/>
        <v>292425609</v>
      </c>
      <c r="O317" s="37">
        <f t="shared" si="77"/>
        <v>0.59457246471753755</v>
      </c>
      <c r="P317" s="32">
        <f>SUM(P311:P316)</f>
        <v>146690177</v>
      </c>
      <c r="Q317" s="32">
        <f>SUM(Q311:Q316)</f>
        <v>504549492</v>
      </c>
      <c r="R317" s="32">
        <f>SUM(R311:R316)</f>
        <v>527300733</v>
      </c>
      <c r="S317" s="32">
        <f>SUM(S311:S316)</f>
        <v>312818422</v>
      </c>
      <c r="T317" s="37">
        <f t="shared" si="78"/>
        <v>0.5932448077973751</v>
      </c>
      <c r="U317" s="37">
        <f t="shared" si="79"/>
        <v>-0.33109781440920882</v>
      </c>
    </row>
    <row r="318" spans="1:21" x14ac:dyDescent="0.2">
      <c r="A318" s="17" t="s">
        <v>29</v>
      </c>
      <c r="B318" s="11" t="s">
        <v>564</v>
      </c>
      <c r="C318" s="10" t="s">
        <v>565</v>
      </c>
      <c r="D318" s="31">
        <v>48509216</v>
      </c>
      <c r="E318" s="31">
        <v>52012808</v>
      </c>
      <c r="F318" s="31">
        <v>9954128</v>
      </c>
      <c r="G318" s="36">
        <f t="shared" si="72"/>
        <v>0.2052007602019377</v>
      </c>
      <c r="H318" s="31">
        <v>12741587</v>
      </c>
      <c r="I318" s="36">
        <f t="shared" si="73"/>
        <v>0.2626632225925894</v>
      </c>
      <c r="J318" s="31">
        <v>20067020</v>
      </c>
      <c r="K318" s="36">
        <f t="shared" si="74"/>
        <v>0.38580920299477006</v>
      </c>
      <c r="L318" s="31">
        <v>0</v>
      </c>
      <c r="M318" s="36">
        <f t="shared" si="75"/>
        <v>0</v>
      </c>
      <c r="N318" s="31">
        <f t="shared" si="76"/>
        <v>42762735</v>
      </c>
      <c r="O318" s="36">
        <f t="shared" si="77"/>
        <v>0.82215778467488243</v>
      </c>
      <c r="P318" s="31">
        <v>10827089</v>
      </c>
      <c r="Q318" s="31">
        <v>43372420</v>
      </c>
      <c r="R318" s="31">
        <v>43211043</v>
      </c>
      <c r="S318" s="31">
        <v>34382166</v>
      </c>
      <c r="T318" s="36">
        <f t="shared" si="78"/>
        <v>0.79568007650266626</v>
      </c>
      <c r="U318" s="36">
        <f t="shared" si="79"/>
        <v>0.85340861241650456</v>
      </c>
    </row>
    <row r="319" spans="1:21" x14ac:dyDescent="0.2">
      <c r="A319" s="17" t="s">
        <v>29</v>
      </c>
      <c r="B319" s="11" t="s">
        <v>566</v>
      </c>
      <c r="C319" s="10" t="s">
        <v>567</v>
      </c>
      <c r="D319" s="31">
        <v>129394335</v>
      </c>
      <c r="E319" s="31">
        <v>134933406</v>
      </c>
      <c r="F319" s="31">
        <v>19203369</v>
      </c>
      <c r="G319" s="36">
        <f t="shared" si="72"/>
        <v>0.14840965796531974</v>
      </c>
      <c r="H319" s="31">
        <v>37371874</v>
      </c>
      <c r="I319" s="36">
        <f t="shared" si="73"/>
        <v>0.28882156239683909</v>
      </c>
      <c r="J319" s="31">
        <v>28531408</v>
      </c>
      <c r="K319" s="36">
        <f t="shared" si="74"/>
        <v>0.21144806794545748</v>
      </c>
      <c r="L319" s="31">
        <v>0</v>
      </c>
      <c r="M319" s="36">
        <f t="shared" si="75"/>
        <v>0</v>
      </c>
      <c r="N319" s="31">
        <f t="shared" si="76"/>
        <v>85106651</v>
      </c>
      <c r="O319" s="36">
        <f t="shared" si="77"/>
        <v>0.63073076951752038</v>
      </c>
      <c r="P319" s="31">
        <v>27555628</v>
      </c>
      <c r="Q319" s="31">
        <v>121994521</v>
      </c>
      <c r="R319" s="31">
        <v>111801194</v>
      </c>
      <c r="S319" s="31">
        <v>79367148</v>
      </c>
      <c r="T319" s="36">
        <f t="shared" si="78"/>
        <v>0.7098953522804059</v>
      </c>
      <c r="U319" s="36">
        <f t="shared" si="79"/>
        <v>3.5411277870350144E-2</v>
      </c>
    </row>
    <row r="320" spans="1:21" x14ac:dyDescent="0.2">
      <c r="A320" s="17" t="s">
        <v>29</v>
      </c>
      <c r="B320" s="11" t="s">
        <v>568</v>
      </c>
      <c r="C320" s="10" t="s">
        <v>569</v>
      </c>
      <c r="D320" s="31">
        <v>24052140</v>
      </c>
      <c r="E320" s="31">
        <v>22933340</v>
      </c>
      <c r="F320" s="31">
        <v>4612336</v>
      </c>
      <c r="G320" s="36">
        <f t="shared" si="72"/>
        <v>0.19176405924795051</v>
      </c>
      <c r="H320" s="31">
        <v>6583608</v>
      </c>
      <c r="I320" s="36">
        <f t="shared" si="73"/>
        <v>0.27372233822021658</v>
      </c>
      <c r="J320" s="31">
        <v>5462247</v>
      </c>
      <c r="K320" s="36">
        <f t="shared" si="74"/>
        <v>0.23817930576182972</v>
      </c>
      <c r="L320" s="31">
        <v>0</v>
      </c>
      <c r="M320" s="36">
        <f t="shared" si="75"/>
        <v>0</v>
      </c>
      <c r="N320" s="31">
        <f t="shared" si="76"/>
        <v>16658191</v>
      </c>
      <c r="O320" s="36">
        <f t="shared" si="77"/>
        <v>0.72637439640279178</v>
      </c>
      <c r="P320" s="31">
        <v>5519898</v>
      </c>
      <c r="Q320" s="31">
        <v>21624690</v>
      </c>
      <c r="R320" s="31">
        <v>21343560</v>
      </c>
      <c r="S320" s="31">
        <v>15463798</v>
      </c>
      <c r="T320" s="36">
        <f t="shared" si="78"/>
        <v>0.72451821533052596</v>
      </c>
      <c r="U320" s="36">
        <f t="shared" si="79"/>
        <v>-1.0444214730054746E-2</v>
      </c>
    </row>
    <row r="321" spans="1:21" x14ac:dyDescent="0.2">
      <c r="A321" s="17" t="s">
        <v>29</v>
      </c>
      <c r="B321" s="11" t="s">
        <v>570</v>
      </c>
      <c r="C321" s="10" t="s">
        <v>571</v>
      </c>
      <c r="D321" s="31">
        <v>20020359</v>
      </c>
      <c r="E321" s="31">
        <v>19970359</v>
      </c>
      <c r="F321" s="31">
        <v>3049859</v>
      </c>
      <c r="G321" s="36">
        <f t="shared" si="72"/>
        <v>0.15233787765743861</v>
      </c>
      <c r="H321" s="31">
        <v>4016908</v>
      </c>
      <c r="I321" s="36">
        <f t="shared" si="73"/>
        <v>0.20064115733389196</v>
      </c>
      <c r="J321" s="31">
        <v>9423820</v>
      </c>
      <c r="K321" s="36">
        <f t="shared" si="74"/>
        <v>0.4718903651156196</v>
      </c>
      <c r="L321" s="31">
        <v>0</v>
      </c>
      <c r="M321" s="36">
        <f t="shared" si="75"/>
        <v>0</v>
      </c>
      <c r="N321" s="31">
        <f t="shared" si="76"/>
        <v>16490587</v>
      </c>
      <c r="O321" s="36">
        <f t="shared" si="77"/>
        <v>0.82575315746702405</v>
      </c>
      <c r="P321" s="31">
        <v>4429500</v>
      </c>
      <c r="Q321" s="31">
        <v>22436121</v>
      </c>
      <c r="R321" s="31">
        <v>23213827</v>
      </c>
      <c r="S321" s="31">
        <v>17271780</v>
      </c>
      <c r="T321" s="36">
        <f t="shared" si="78"/>
        <v>0.74402984049118659</v>
      </c>
      <c r="U321" s="36">
        <f t="shared" si="79"/>
        <v>1.1275132633480078</v>
      </c>
    </row>
    <row r="322" spans="1:21" x14ac:dyDescent="0.2">
      <c r="A322" s="17" t="s">
        <v>44</v>
      </c>
      <c r="B322" s="11" t="s">
        <v>572</v>
      </c>
      <c r="C322" s="10" t="s">
        <v>573</v>
      </c>
      <c r="D322" s="31">
        <v>122375000</v>
      </c>
      <c r="E322" s="31">
        <v>122375000</v>
      </c>
      <c r="F322" s="31">
        <v>21945269</v>
      </c>
      <c r="G322" s="36">
        <f t="shared" si="72"/>
        <v>0.17932804085801837</v>
      </c>
      <c r="H322" s="31">
        <v>32812245</v>
      </c>
      <c r="I322" s="36">
        <f t="shared" si="73"/>
        <v>0.26812866189989787</v>
      </c>
      <c r="J322" s="31">
        <v>39834816</v>
      </c>
      <c r="K322" s="36">
        <f t="shared" si="74"/>
        <v>0.32551432890704801</v>
      </c>
      <c r="L322" s="31">
        <v>0</v>
      </c>
      <c r="M322" s="36">
        <f t="shared" si="75"/>
        <v>0</v>
      </c>
      <c r="N322" s="31">
        <f t="shared" si="76"/>
        <v>94592330</v>
      </c>
      <c r="O322" s="36">
        <f t="shared" si="77"/>
        <v>0.77297103166496428</v>
      </c>
      <c r="P322" s="31">
        <v>28380716</v>
      </c>
      <c r="Q322" s="31">
        <v>108781250</v>
      </c>
      <c r="R322" s="31">
        <v>119585622</v>
      </c>
      <c r="S322" s="31">
        <v>91635671</v>
      </c>
      <c r="T322" s="36">
        <f t="shared" si="78"/>
        <v>0.76627665991485161</v>
      </c>
      <c r="U322" s="36">
        <f t="shared" si="79"/>
        <v>0.40358742182543961</v>
      </c>
    </row>
    <row r="323" spans="1:21" ht="16.5" x14ac:dyDescent="0.3">
      <c r="A323" s="18" t="s">
        <v>0</v>
      </c>
      <c r="B323" s="13" t="s">
        <v>574</v>
      </c>
      <c r="C323" s="12" t="s">
        <v>0</v>
      </c>
      <c r="D323" s="32">
        <f>SUM(D318:D322)</f>
        <v>344351050</v>
      </c>
      <c r="E323" s="32">
        <f>SUM(E318:E322)</f>
        <v>352224913</v>
      </c>
      <c r="F323" s="32">
        <f>SUM(F318:F322)</f>
        <v>58764961</v>
      </c>
      <c r="G323" s="37">
        <f t="shared" si="72"/>
        <v>0.17065422335723965</v>
      </c>
      <c r="H323" s="32">
        <f>SUM(H318:H322)</f>
        <v>93526222</v>
      </c>
      <c r="I323" s="37">
        <f t="shared" si="73"/>
        <v>0.27160138469158146</v>
      </c>
      <c r="J323" s="32">
        <f>SUM(J318:J322)</f>
        <v>103319311</v>
      </c>
      <c r="K323" s="37">
        <f t="shared" si="74"/>
        <v>0.29333334238058284</v>
      </c>
      <c r="L323" s="32">
        <f>SUM(L318:L322)</f>
        <v>0</v>
      </c>
      <c r="M323" s="37">
        <f t="shared" si="75"/>
        <v>0</v>
      </c>
      <c r="N323" s="32">
        <f t="shared" si="76"/>
        <v>255610494</v>
      </c>
      <c r="O323" s="37">
        <f t="shared" si="77"/>
        <v>0.72570248317443686</v>
      </c>
      <c r="P323" s="32">
        <f>SUM(P318:P322)</f>
        <v>76712831</v>
      </c>
      <c r="Q323" s="32">
        <f>SUM(Q318:Q322)</f>
        <v>318209002</v>
      </c>
      <c r="R323" s="32">
        <f>SUM(R318:R322)</f>
        <v>319155246</v>
      </c>
      <c r="S323" s="32">
        <f>SUM(S318:S322)</f>
        <v>238120563</v>
      </c>
      <c r="T323" s="37">
        <f t="shared" si="78"/>
        <v>0.7460963464783531</v>
      </c>
      <c r="U323" s="37">
        <f t="shared" si="79"/>
        <v>0.34683220073054022</v>
      </c>
    </row>
    <row r="324" spans="1:21" x14ac:dyDescent="0.2">
      <c r="A324" s="17" t="s">
        <v>29</v>
      </c>
      <c r="B324" s="11" t="s">
        <v>575</v>
      </c>
      <c r="C324" s="10" t="s">
        <v>576</v>
      </c>
      <c r="D324" s="31">
        <v>17691069</v>
      </c>
      <c r="E324" s="31">
        <v>20660419</v>
      </c>
      <c r="F324" s="31">
        <v>3452052</v>
      </c>
      <c r="G324" s="36">
        <f t="shared" si="72"/>
        <v>0.19512964422896095</v>
      </c>
      <c r="H324" s="31">
        <v>3643502</v>
      </c>
      <c r="I324" s="36">
        <f t="shared" si="73"/>
        <v>0.20595148885576106</v>
      </c>
      <c r="J324" s="31">
        <v>3677081</v>
      </c>
      <c r="K324" s="36">
        <f t="shared" si="74"/>
        <v>0.17797707781241029</v>
      </c>
      <c r="L324" s="31">
        <v>0</v>
      </c>
      <c r="M324" s="36">
        <f t="shared" si="75"/>
        <v>0</v>
      </c>
      <c r="N324" s="31">
        <f t="shared" si="76"/>
        <v>10772635</v>
      </c>
      <c r="O324" s="36">
        <f t="shared" si="77"/>
        <v>0.52141415912232947</v>
      </c>
      <c r="P324" s="31">
        <v>3539865</v>
      </c>
      <c r="Q324" s="31">
        <v>17822515</v>
      </c>
      <c r="R324" s="31">
        <v>18429214</v>
      </c>
      <c r="S324" s="31">
        <v>8350477</v>
      </c>
      <c r="T324" s="36">
        <f t="shared" si="78"/>
        <v>0.45311085974692139</v>
      </c>
      <c r="U324" s="36">
        <f t="shared" si="79"/>
        <v>3.8763060173198749E-2</v>
      </c>
    </row>
    <row r="325" spans="1:21" x14ac:dyDescent="0.2">
      <c r="A325" s="17" t="s">
        <v>29</v>
      </c>
      <c r="B325" s="11" t="s">
        <v>577</v>
      </c>
      <c r="C325" s="10" t="s">
        <v>578</v>
      </c>
      <c r="D325" s="31">
        <v>57787026</v>
      </c>
      <c r="E325" s="31">
        <v>61853156</v>
      </c>
      <c r="F325" s="31">
        <v>9775876</v>
      </c>
      <c r="G325" s="36">
        <f t="shared" si="72"/>
        <v>0.16917077546091402</v>
      </c>
      <c r="H325" s="31">
        <v>21271246</v>
      </c>
      <c r="I325" s="36">
        <f t="shared" si="73"/>
        <v>0.3680972611395506</v>
      </c>
      <c r="J325" s="31">
        <v>12245741</v>
      </c>
      <c r="K325" s="36">
        <f t="shared" si="74"/>
        <v>0.1979808596993822</v>
      </c>
      <c r="L325" s="31">
        <v>0</v>
      </c>
      <c r="M325" s="36">
        <f t="shared" si="75"/>
        <v>0</v>
      </c>
      <c r="N325" s="31">
        <f t="shared" si="76"/>
        <v>43292863</v>
      </c>
      <c r="O325" s="36">
        <f t="shared" si="77"/>
        <v>0.69992973357737798</v>
      </c>
      <c r="P325" s="31">
        <v>11268853</v>
      </c>
      <c r="Q325" s="31">
        <v>49288514</v>
      </c>
      <c r="R325" s="31">
        <v>51434890</v>
      </c>
      <c r="S325" s="31">
        <v>37412527</v>
      </c>
      <c r="T325" s="36">
        <f t="shared" si="78"/>
        <v>0.72737643650059325</v>
      </c>
      <c r="U325" s="36">
        <f t="shared" si="79"/>
        <v>8.6689213179016456E-2</v>
      </c>
    </row>
    <row r="326" spans="1:21" x14ac:dyDescent="0.2">
      <c r="A326" s="17" t="s">
        <v>29</v>
      </c>
      <c r="B326" s="11" t="s">
        <v>579</v>
      </c>
      <c r="C326" s="10" t="s">
        <v>580</v>
      </c>
      <c r="D326" s="31">
        <v>109135452</v>
      </c>
      <c r="E326" s="31">
        <v>109521500</v>
      </c>
      <c r="F326" s="31">
        <v>11563223</v>
      </c>
      <c r="G326" s="36">
        <f t="shared" si="72"/>
        <v>0.10595294918465174</v>
      </c>
      <c r="H326" s="31">
        <v>35696144</v>
      </c>
      <c r="I326" s="36">
        <f t="shared" si="73"/>
        <v>0.32708110284822939</v>
      </c>
      <c r="J326" s="31">
        <v>24383821</v>
      </c>
      <c r="K326" s="36">
        <f t="shared" si="74"/>
        <v>0.22263958218249386</v>
      </c>
      <c r="L326" s="31">
        <v>0</v>
      </c>
      <c r="M326" s="36">
        <f t="shared" si="75"/>
        <v>0</v>
      </c>
      <c r="N326" s="31">
        <f t="shared" si="76"/>
        <v>71643188</v>
      </c>
      <c r="O326" s="36">
        <f t="shared" si="77"/>
        <v>0.65414724962678561</v>
      </c>
      <c r="P326" s="31">
        <v>22412879</v>
      </c>
      <c r="Q326" s="31">
        <v>89790357</v>
      </c>
      <c r="R326" s="31">
        <v>87777794</v>
      </c>
      <c r="S326" s="31">
        <v>69024766</v>
      </c>
      <c r="T326" s="36">
        <f t="shared" si="78"/>
        <v>0.7863579483439741</v>
      </c>
      <c r="U326" s="36">
        <f t="shared" si="79"/>
        <v>8.7937921763643123E-2</v>
      </c>
    </row>
    <row r="327" spans="1:21" x14ac:dyDescent="0.2">
      <c r="A327" s="17" t="s">
        <v>29</v>
      </c>
      <c r="B327" s="11" t="s">
        <v>581</v>
      </c>
      <c r="C327" s="10" t="s">
        <v>582</v>
      </c>
      <c r="D327" s="31">
        <v>513919643</v>
      </c>
      <c r="E327" s="31">
        <v>586289950</v>
      </c>
      <c r="F327" s="31">
        <v>54871573</v>
      </c>
      <c r="G327" s="36">
        <f t="shared" si="72"/>
        <v>0.10677072524351827</v>
      </c>
      <c r="H327" s="31">
        <v>162010821</v>
      </c>
      <c r="I327" s="36">
        <f t="shared" si="73"/>
        <v>0.31524543419719026</v>
      </c>
      <c r="J327" s="31">
        <v>137032597</v>
      </c>
      <c r="K327" s="36">
        <f t="shared" si="74"/>
        <v>0.23372837450138792</v>
      </c>
      <c r="L327" s="31">
        <v>0</v>
      </c>
      <c r="M327" s="36">
        <f t="shared" si="75"/>
        <v>0</v>
      </c>
      <c r="N327" s="31">
        <f t="shared" si="76"/>
        <v>353914991</v>
      </c>
      <c r="O327" s="36">
        <f t="shared" si="77"/>
        <v>0.60365181255452183</v>
      </c>
      <c r="P327" s="31">
        <v>129232817</v>
      </c>
      <c r="Q327" s="31">
        <v>473619491</v>
      </c>
      <c r="R327" s="31">
        <v>525571029</v>
      </c>
      <c r="S327" s="31">
        <v>339486162</v>
      </c>
      <c r="T327" s="36">
        <f t="shared" si="78"/>
        <v>0.64593773870286908</v>
      </c>
      <c r="U327" s="36">
        <f t="shared" si="79"/>
        <v>6.0354484109094386E-2</v>
      </c>
    </row>
    <row r="328" spans="1:21" x14ac:dyDescent="0.2">
      <c r="A328" s="17" t="s">
        <v>29</v>
      </c>
      <c r="B328" s="11" t="s">
        <v>583</v>
      </c>
      <c r="C328" s="10" t="s">
        <v>584</v>
      </c>
      <c r="D328" s="31">
        <v>44476300</v>
      </c>
      <c r="E328" s="31">
        <v>72379000</v>
      </c>
      <c r="F328" s="31">
        <v>8165592</v>
      </c>
      <c r="G328" s="36">
        <f t="shared" si="72"/>
        <v>0.18359422883648147</v>
      </c>
      <c r="H328" s="31">
        <v>10928692</v>
      </c>
      <c r="I328" s="36">
        <f t="shared" si="73"/>
        <v>0.24571945058379407</v>
      </c>
      <c r="J328" s="31">
        <v>16181688</v>
      </c>
      <c r="K328" s="36">
        <f t="shared" si="74"/>
        <v>0.22356882521173269</v>
      </c>
      <c r="L328" s="31">
        <v>0</v>
      </c>
      <c r="M328" s="36">
        <f t="shared" si="75"/>
        <v>0</v>
      </c>
      <c r="N328" s="31">
        <f t="shared" si="76"/>
        <v>35275972</v>
      </c>
      <c r="O328" s="36">
        <f t="shared" si="77"/>
        <v>0.4873785490266514</v>
      </c>
      <c r="P328" s="31">
        <v>8587961</v>
      </c>
      <c r="Q328" s="31">
        <v>39610200</v>
      </c>
      <c r="R328" s="31">
        <v>65770300</v>
      </c>
      <c r="S328" s="31">
        <v>26488382</v>
      </c>
      <c r="T328" s="36">
        <f t="shared" si="78"/>
        <v>0.40274078117326512</v>
      </c>
      <c r="U328" s="36">
        <f t="shared" si="79"/>
        <v>0.88422932987236424</v>
      </c>
    </row>
    <row r="329" spans="1:21" x14ac:dyDescent="0.2">
      <c r="A329" s="17" t="s">
        <v>29</v>
      </c>
      <c r="B329" s="11" t="s">
        <v>585</v>
      </c>
      <c r="C329" s="10" t="s">
        <v>586</v>
      </c>
      <c r="D329" s="31">
        <v>37243877</v>
      </c>
      <c r="E329" s="31">
        <v>35494009</v>
      </c>
      <c r="F329" s="31">
        <v>4779033</v>
      </c>
      <c r="G329" s="36">
        <f t="shared" si="72"/>
        <v>0.1283172801800414</v>
      </c>
      <c r="H329" s="31">
        <v>12818433</v>
      </c>
      <c r="I329" s="36">
        <f t="shared" si="73"/>
        <v>0.34417558086125138</v>
      </c>
      <c r="J329" s="31">
        <v>6598821</v>
      </c>
      <c r="K329" s="36">
        <f t="shared" si="74"/>
        <v>0.18591365658356598</v>
      </c>
      <c r="L329" s="31">
        <v>0</v>
      </c>
      <c r="M329" s="36">
        <f t="shared" si="75"/>
        <v>0</v>
      </c>
      <c r="N329" s="31">
        <f t="shared" si="76"/>
        <v>24196287</v>
      </c>
      <c r="O329" s="36">
        <f t="shared" si="77"/>
        <v>0.68170059347198564</v>
      </c>
      <c r="P329" s="31">
        <v>4860955</v>
      </c>
      <c r="Q329" s="31">
        <v>34993909</v>
      </c>
      <c r="R329" s="31">
        <v>35817649</v>
      </c>
      <c r="S329" s="31">
        <v>14786634</v>
      </c>
      <c r="T329" s="36">
        <f t="shared" si="78"/>
        <v>0.41283094822890248</v>
      </c>
      <c r="U329" s="36">
        <f t="shared" si="79"/>
        <v>0.357515344207054</v>
      </c>
    </row>
    <row r="330" spans="1:21" x14ac:dyDescent="0.2">
      <c r="A330" s="17" t="s">
        <v>29</v>
      </c>
      <c r="B330" s="11" t="s">
        <v>587</v>
      </c>
      <c r="C330" s="10" t="s">
        <v>588</v>
      </c>
      <c r="D330" s="31">
        <v>38826550</v>
      </c>
      <c r="E330" s="31">
        <v>42645135</v>
      </c>
      <c r="F330" s="31">
        <v>7574921</v>
      </c>
      <c r="G330" s="36">
        <f t="shared" si="72"/>
        <v>0.19509642242228578</v>
      </c>
      <c r="H330" s="31">
        <v>13424900</v>
      </c>
      <c r="I330" s="36">
        <f t="shared" si="73"/>
        <v>0.34576597714708107</v>
      </c>
      <c r="J330" s="31">
        <v>9959002</v>
      </c>
      <c r="K330" s="36">
        <f t="shared" si="74"/>
        <v>0.23353196091418166</v>
      </c>
      <c r="L330" s="31">
        <v>0</v>
      </c>
      <c r="M330" s="36">
        <f t="shared" si="75"/>
        <v>0</v>
      </c>
      <c r="N330" s="31">
        <f t="shared" si="76"/>
        <v>30958823</v>
      </c>
      <c r="O330" s="36">
        <f t="shared" si="77"/>
        <v>0.72596377054498717</v>
      </c>
      <c r="P330" s="31">
        <v>7394640</v>
      </c>
      <c r="Q330" s="31">
        <v>37020087</v>
      </c>
      <c r="R330" s="31">
        <v>33727853</v>
      </c>
      <c r="S330" s="31">
        <v>24079422</v>
      </c>
      <c r="T330" s="36">
        <f t="shared" si="78"/>
        <v>0.71393284357590148</v>
      </c>
      <c r="U330" s="36">
        <f t="shared" si="79"/>
        <v>0.34678659136888346</v>
      </c>
    </row>
    <row r="331" spans="1:21" x14ac:dyDescent="0.2">
      <c r="A331" s="17" t="s">
        <v>44</v>
      </c>
      <c r="B331" s="11" t="s">
        <v>589</v>
      </c>
      <c r="C331" s="10" t="s">
        <v>590</v>
      </c>
      <c r="D331" s="31">
        <v>195903999</v>
      </c>
      <c r="E331" s="31">
        <v>198901499</v>
      </c>
      <c r="F331" s="31">
        <v>42551409</v>
      </c>
      <c r="G331" s="36">
        <f t="shared" si="72"/>
        <v>0.21720541294310178</v>
      </c>
      <c r="H331" s="31">
        <v>54773911</v>
      </c>
      <c r="I331" s="36">
        <f t="shared" si="73"/>
        <v>0.27959567583916445</v>
      </c>
      <c r="J331" s="31">
        <v>58394579</v>
      </c>
      <c r="K331" s="36">
        <f t="shared" si="74"/>
        <v>0.29358541435627894</v>
      </c>
      <c r="L331" s="31">
        <v>0</v>
      </c>
      <c r="M331" s="36">
        <f t="shared" si="75"/>
        <v>0</v>
      </c>
      <c r="N331" s="31">
        <f t="shared" si="76"/>
        <v>155719899</v>
      </c>
      <c r="O331" s="36">
        <f t="shared" si="77"/>
        <v>0.78289957482924755</v>
      </c>
      <c r="P331" s="31">
        <v>55938742</v>
      </c>
      <c r="Q331" s="31">
        <v>177203270</v>
      </c>
      <c r="R331" s="31">
        <v>197135509</v>
      </c>
      <c r="S331" s="31">
        <v>144677059</v>
      </c>
      <c r="T331" s="36">
        <f t="shared" si="78"/>
        <v>0.73389649451738292</v>
      </c>
      <c r="U331" s="36">
        <f t="shared" si="79"/>
        <v>4.390225650766344E-2</v>
      </c>
    </row>
    <row r="332" spans="1:21" ht="16.5" x14ac:dyDescent="0.3">
      <c r="A332" s="18" t="s">
        <v>0</v>
      </c>
      <c r="B332" s="13" t="s">
        <v>591</v>
      </c>
      <c r="C332" s="12" t="s">
        <v>0</v>
      </c>
      <c r="D332" s="32">
        <f>SUM(D324:D331)</f>
        <v>1014983916</v>
      </c>
      <c r="E332" s="32">
        <f>SUM(E324:E331)</f>
        <v>1127744668</v>
      </c>
      <c r="F332" s="32">
        <f>SUM(F324:F331)</f>
        <v>142733679</v>
      </c>
      <c r="G332" s="37">
        <f t="shared" si="72"/>
        <v>0.14062654269685984</v>
      </c>
      <c r="H332" s="32">
        <f>SUM(H324:H331)</f>
        <v>314567649</v>
      </c>
      <c r="I332" s="37">
        <f t="shared" si="73"/>
        <v>0.30992377715668157</v>
      </c>
      <c r="J332" s="32">
        <f>SUM(J324:J331)</f>
        <v>268473330</v>
      </c>
      <c r="K332" s="37">
        <f t="shared" si="74"/>
        <v>0.23806215858783383</v>
      </c>
      <c r="L332" s="32">
        <f>SUM(L324:L331)</f>
        <v>0</v>
      </c>
      <c r="M332" s="37">
        <f t="shared" si="75"/>
        <v>0</v>
      </c>
      <c r="N332" s="32">
        <f t="shared" si="76"/>
        <v>725774658</v>
      </c>
      <c r="O332" s="37">
        <f t="shared" si="77"/>
        <v>0.64356292571715357</v>
      </c>
      <c r="P332" s="32">
        <f>SUM(P324:P331)</f>
        <v>243236712</v>
      </c>
      <c r="Q332" s="32">
        <f>SUM(Q324:Q331)</f>
        <v>919348343</v>
      </c>
      <c r="R332" s="32">
        <f>SUM(R324:R331)</f>
        <v>1015664238</v>
      </c>
      <c r="S332" s="32">
        <f>SUM(S324:S331)</f>
        <v>664305429</v>
      </c>
      <c r="T332" s="37">
        <f t="shared" si="78"/>
        <v>0.65406007629856122</v>
      </c>
      <c r="U332" s="37">
        <f t="shared" si="79"/>
        <v>0.10375332651265246</v>
      </c>
    </row>
    <row r="333" spans="1:21" x14ac:dyDescent="0.2">
      <c r="A333" s="17" t="s">
        <v>29</v>
      </c>
      <c r="B333" s="11" t="s">
        <v>592</v>
      </c>
      <c r="C333" s="10" t="s">
        <v>593</v>
      </c>
      <c r="D333" s="31">
        <v>13068444</v>
      </c>
      <c r="E333" s="31">
        <v>13074456</v>
      </c>
      <c r="F333" s="31">
        <v>3062424</v>
      </c>
      <c r="G333" s="36">
        <f t="shared" si="72"/>
        <v>0.23433730901704899</v>
      </c>
      <c r="H333" s="31">
        <v>3577292</v>
      </c>
      <c r="I333" s="36">
        <f t="shared" si="73"/>
        <v>0.27373511337692535</v>
      </c>
      <c r="J333" s="31">
        <v>3130498</v>
      </c>
      <c r="K333" s="36">
        <f t="shared" si="74"/>
        <v>0.2394361952803237</v>
      </c>
      <c r="L333" s="31">
        <v>0</v>
      </c>
      <c r="M333" s="36">
        <f t="shared" si="75"/>
        <v>0</v>
      </c>
      <c r="N333" s="31">
        <f t="shared" si="76"/>
        <v>9770214</v>
      </c>
      <c r="O333" s="36">
        <f t="shared" si="77"/>
        <v>0.74727499178550905</v>
      </c>
      <c r="P333" s="31">
        <v>3544476</v>
      </c>
      <c r="Q333" s="31">
        <v>11301912</v>
      </c>
      <c r="R333" s="31">
        <v>12981420</v>
      </c>
      <c r="S333" s="31">
        <v>9815765</v>
      </c>
      <c r="T333" s="36">
        <f t="shared" si="78"/>
        <v>0.75613954405604322</v>
      </c>
      <c r="U333" s="36">
        <f t="shared" si="79"/>
        <v>-0.11679526113309835</v>
      </c>
    </row>
    <row r="334" spans="1:21" x14ac:dyDescent="0.2">
      <c r="A334" s="17" t="s">
        <v>29</v>
      </c>
      <c r="B334" s="11" t="s">
        <v>594</v>
      </c>
      <c r="C334" s="10" t="s">
        <v>595</v>
      </c>
      <c r="D334" s="31">
        <v>11086767</v>
      </c>
      <c r="E334" s="31">
        <v>12076632</v>
      </c>
      <c r="F334" s="31">
        <v>2878804</v>
      </c>
      <c r="G334" s="36">
        <f t="shared" si="72"/>
        <v>0.25966127005284767</v>
      </c>
      <c r="H334" s="31">
        <v>3048983</v>
      </c>
      <c r="I334" s="36">
        <f t="shared" si="73"/>
        <v>0.2750110108744957</v>
      </c>
      <c r="J334" s="31">
        <v>3320939</v>
      </c>
      <c r="K334" s="36">
        <f t="shared" si="74"/>
        <v>0.2749888379475337</v>
      </c>
      <c r="L334" s="31">
        <v>0</v>
      </c>
      <c r="M334" s="36">
        <f t="shared" si="75"/>
        <v>0</v>
      </c>
      <c r="N334" s="31">
        <f t="shared" si="76"/>
        <v>9248726</v>
      </c>
      <c r="O334" s="36">
        <f t="shared" si="77"/>
        <v>0.76583653455698575</v>
      </c>
      <c r="P334" s="31">
        <v>2429230</v>
      </c>
      <c r="Q334" s="31">
        <v>9180521</v>
      </c>
      <c r="R334" s="31">
        <v>10839565</v>
      </c>
      <c r="S334" s="31">
        <v>7407436</v>
      </c>
      <c r="T334" s="36">
        <f t="shared" si="78"/>
        <v>0.68337022749529153</v>
      </c>
      <c r="U334" s="36">
        <f t="shared" si="79"/>
        <v>0.36707475208193552</v>
      </c>
    </row>
    <row r="335" spans="1:21" x14ac:dyDescent="0.2">
      <c r="A335" s="17" t="s">
        <v>29</v>
      </c>
      <c r="B335" s="11" t="s">
        <v>596</v>
      </c>
      <c r="C335" s="10" t="s">
        <v>597</v>
      </c>
      <c r="D335" s="31">
        <v>19501739</v>
      </c>
      <c r="E335" s="31">
        <v>20254092</v>
      </c>
      <c r="F335" s="31">
        <v>4476929</v>
      </c>
      <c r="G335" s="36">
        <f t="shared" si="72"/>
        <v>0.22956563001894345</v>
      </c>
      <c r="H335" s="31">
        <v>5521765</v>
      </c>
      <c r="I335" s="36">
        <f t="shared" si="73"/>
        <v>0.28314218542254105</v>
      </c>
      <c r="J335" s="31">
        <v>4925789</v>
      </c>
      <c r="K335" s="36">
        <f t="shared" si="74"/>
        <v>0.24319969515295972</v>
      </c>
      <c r="L335" s="31">
        <v>0</v>
      </c>
      <c r="M335" s="36">
        <f t="shared" si="75"/>
        <v>0</v>
      </c>
      <c r="N335" s="31">
        <f t="shared" si="76"/>
        <v>14924483</v>
      </c>
      <c r="O335" s="36">
        <f t="shared" si="77"/>
        <v>0.73686260534414483</v>
      </c>
      <c r="P335" s="31">
        <v>2777769</v>
      </c>
      <c r="Q335" s="31">
        <v>19427407</v>
      </c>
      <c r="R335" s="31">
        <v>19657876</v>
      </c>
      <c r="S335" s="31">
        <v>9086849</v>
      </c>
      <c r="T335" s="36">
        <f t="shared" si="78"/>
        <v>0.46224978731171162</v>
      </c>
      <c r="U335" s="36">
        <f t="shared" si="79"/>
        <v>0.77328964359527386</v>
      </c>
    </row>
    <row r="336" spans="1:21" x14ac:dyDescent="0.2">
      <c r="A336" s="17" t="s">
        <v>44</v>
      </c>
      <c r="B336" s="11" t="s">
        <v>598</v>
      </c>
      <c r="C336" s="10" t="s">
        <v>599</v>
      </c>
      <c r="D336" s="31">
        <v>62379978</v>
      </c>
      <c r="E336" s="31">
        <v>62220552</v>
      </c>
      <c r="F336" s="31">
        <v>14690858</v>
      </c>
      <c r="G336" s="36">
        <f t="shared" si="72"/>
        <v>0.23550598238428364</v>
      </c>
      <c r="H336" s="31">
        <v>16352995</v>
      </c>
      <c r="I336" s="36">
        <f t="shared" si="73"/>
        <v>0.26215134285555536</v>
      </c>
      <c r="J336" s="31">
        <v>15392118</v>
      </c>
      <c r="K336" s="36">
        <f t="shared" si="74"/>
        <v>0.24737996538507084</v>
      </c>
      <c r="L336" s="31">
        <v>0</v>
      </c>
      <c r="M336" s="36">
        <f t="shared" si="75"/>
        <v>0</v>
      </c>
      <c r="N336" s="31">
        <f t="shared" si="76"/>
        <v>46435971</v>
      </c>
      <c r="O336" s="36">
        <f t="shared" si="77"/>
        <v>0.74631242422921606</v>
      </c>
      <c r="P336" s="31">
        <v>16322804</v>
      </c>
      <c r="Q336" s="31">
        <v>55480015</v>
      </c>
      <c r="R336" s="31">
        <v>58791918</v>
      </c>
      <c r="S336" s="31">
        <v>45551894</v>
      </c>
      <c r="T336" s="36">
        <f t="shared" si="78"/>
        <v>0.77479857010278186</v>
      </c>
      <c r="U336" s="36">
        <f t="shared" si="79"/>
        <v>-5.7017532036775065E-2</v>
      </c>
    </row>
    <row r="337" spans="1:21" ht="16.5" x14ac:dyDescent="0.3">
      <c r="A337" s="18" t="s">
        <v>0</v>
      </c>
      <c r="B337" s="13" t="s">
        <v>600</v>
      </c>
      <c r="C337" s="12" t="s">
        <v>0</v>
      </c>
      <c r="D337" s="32">
        <f>SUM(D333:D336)</f>
        <v>106036928</v>
      </c>
      <c r="E337" s="32">
        <f>SUM(E333:E336)</f>
        <v>107625732</v>
      </c>
      <c r="F337" s="32">
        <f>SUM(F333:F336)</f>
        <v>25109015</v>
      </c>
      <c r="G337" s="37">
        <f t="shared" si="72"/>
        <v>0.23679500598131248</v>
      </c>
      <c r="H337" s="32">
        <f>SUM(H333:H336)</f>
        <v>28501035</v>
      </c>
      <c r="I337" s="37">
        <f t="shared" si="73"/>
        <v>0.2687840504017619</v>
      </c>
      <c r="J337" s="32">
        <f>SUM(J333:J336)</f>
        <v>26769344</v>
      </c>
      <c r="K337" s="37">
        <f t="shared" si="74"/>
        <v>0.24872624327423853</v>
      </c>
      <c r="L337" s="32">
        <f>SUM(L333:L336)</f>
        <v>0</v>
      </c>
      <c r="M337" s="37">
        <f t="shared" si="75"/>
        <v>0</v>
      </c>
      <c r="N337" s="32">
        <f t="shared" si="76"/>
        <v>80379394</v>
      </c>
      <c r="O337" s="37">
        <f t="shared" si="77"/>
        <v>0.74684178686933345</v>
      </c>
      <c r="P337" s="32">
        <f>SUM(P333:P336)</f>
        <v>25074279</v>
      </c>
      <c r="Q337" s="32">
        <f>SUM(Q333:Q336)</f>
        <v>95389855</v>
      </c>
      <c r="R337" s="32">
        <f>SUM(R333:R336)</f>
        <v>102270779</v>
      </c>
      <c r="S337" s="32">
        <f>SUM(S333:S336)</f>
        <v>71861944</v>
      </c>
      <c r="T337" s="37">
        <f t="shared" si="78"/>
        <v>0.70266350469472805</v>
      </c>
      <c r="U337" s="37">
        <f t="shared" si="79"/>
        <v>6.7601744401105224E-2</v>
      </c>
    </row>
    <row r="338" spans="1:21" ht="16.5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6556792759</v>
      </c>
      <c r="E338" s="32">
        <f>SUM(E302,E304:E309,E311:E316,E318:E322,E324:E331,E333:E336)</f>
        <v>6866465233</v>
      </c>
      <c r="F338" s="32">
        <f>SUM(F302,F304:F309,F311:F316,F318:F322,F324:F331,F333:F336)</f>
        <v>1097507979</v>
      </c>
      <c r="G338" s="37">
        <f t="shared" si="72"/>
        <v>0.16738488150224606</v>
      </c>
      <c r="H338" s="32">
        <f>SUM(H302,H304:H309,H311:H316,H318:H322,H324:H331,H333:H336)</f>
        <v>1964338459</v>
      </c>
      <c r="I338" s="37">
        <f t="shared" si="73"/>
        <v>0.29958830958988375</v>
      </c>
      <c r="J338" s="32">
        <f>SUM(J302,J304:J309,J311:J316,J318:J322,J324:J331,J333:J336)</f>
        <v>1517550950</v>
      </c>
      <c r="K338" s="37">
        <f t="shared" si="74"/>
        <v>0.22100904883442815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4579397388</v>
      </c>
      <c r="O338" s="37">
        <f t="shared" si="77"/>
        <v>0.66692209639270739</v>
      </c>
      <c r="P338" s="32">
        <f>SUM(P302,P304:P309,P311:P316,P318:P322,P324:P331,P333:P336)</f>
        <v>1504079568</v>
      </c>
      <c r="Q338" s="32">
        <f>SUM(Q302,Q304:Q309,Q311:Q316,Q318:Q322,Q324:Q331,Q333:Q336)</f>
        <v>5993154526</v>
      </c>
      <c r="R338" s="32">
        <f>SUM(R302,R304:R309,R311:R316,R318:R322,R324:R331,R333:R336)</f>
        <v>6409311337</v>
      </c>
      <c r="S338" s="32">
        <f>SUM(S302,S304:S309,S311:S316,S318:S322,S324:S331,S333:S336)</f>
        <v>4243830115</v>
      </c>
      <c r="T338" s="37">
        <f t="shared" si="78"/>
        <v>0.66213511746589693</v>
      </c>
      <c r="U338" s="37">
        <f t="shared" si="79"/>
        <v>8.9565620640090771E-3</v>
      </c>
    </row>
    <row r="339" spans="1:21" ht="16.5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31624697302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32673071720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5595413844</v>
      </c>
      <c r="G339" s="39">
        <f t="shared" si="72"/>
        <v>0.17693177552235848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7780819164</v>
      </c>
      <c r="I339" s="39">
        <f t="shared" si="73"/>
        <v>0.2460361624870929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6463484733</v>
      </c>
      <c r="K339" s="39">
        <f t="shared" si="74"/>
        <v>0.19782298978162927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19839717741</v>
      </c>
      <c r="O339" s="39">
        <f t="shared" si="77"/>
        <v>0.60721923885888007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6347193833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29274837753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30680359746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18850073019</v>
      </c>
      <c r="T339" s="39">
        <f t="shared" si="78"/>
        <v>0.61440195535704589</v>
      </c>
      <c r="U339" s="39">
        <f t="shared" si="79"/>
        <v>1.8321624179080009E-2</v>
      </c>
    </row>
    <row r="340" spans="1:21" x14ac:dyDescent="0.2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sheetProtection algorithmName="SHA-512" hashValue="TOHu7QgQ/Ottk+gTGiOZY+4b3VqwAwB382yyeeM9+gm4ihLke6iCcJcaNt5F2UZknAq3TVgTiH1FlU9oSbFi1Q==" saltValue="FeWpssHgdy/idXajTPiX6g==" spinCount="100000" sheet="1" objects="1" scenarios="1"/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360"/>
  <sheetViews>
    <sheetView showGridLines="0" workbookViewId="0">
      <selection activeCell="T8" sqref="T8:U360"/>
    </sheetView>
  </sheetViews>
  <sheetFormatPr defaultRowHeight="12.75" x14ac:dyDescent="0.2"/>
  <cols>
    <col min="1" max="1" width="4" customWidth="1"/>
    <col min="2" max="2" width="23.28515625" customWidth="1"/>
    <col min="3" max="3" width="6.85546875" customWidth="1"/>
    <col min="4" max="11" width="11.7109375" customWidth="1"/>
    <col min="12" max="13" width="11.7109375" hidden="1" customWidth="1"/>
    <col min="14" max="16" width="11.7109375" customWidth="1"/>
    <col min="17" max="19" width="11.7109375" hidden="1" customWidth="1"/>
    <col min="20" max="21" width="11.7109375" customWidth="1"/>
    <col min="22" max="23" width="12.140625" customWidth="1"/>
  </cols>
  <sheetData>
    <row r="1" spans="1:21" ht="16.5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" customHeight="1" x14ac:dyDescent="0.2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" customHeight="1" x14ac:dyDescent="0.3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612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45" customHeight="1" x14ac:dyDescent="0.2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4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x14ac:dyDescent="0.2">
      <c r="A8" s="17" t="s">
        <v>23</v>
      </c>
      <c r="B8" s="11" t="s">
        <v>24</v>
      </c>
      <c r="C8" s="10" t="s">
        <v>25</v>
      </c>
      <c r="D8" s="31">
        <v>0</v>
      </c>
      <c r="E8" s="31">
        <v>0</v>
      </c>
      <c r="F8" s="31">
        <v>0</v>
      </c>
      <c r="G8" s="36">
        <f>IF(($D8       =0),0,($F8       /$D8       ))</f>
        <v>0</v>
      </c>
      <c r="H8" s="31">
        <v>0</v>
      </c>
      <c r="I8" s="36">
        <f>IF(($D8       =0),0,($H8       /$D8       ))</f>
        <v>0</v>
      </c>
      <c r="J8" s="31">
        <v>0</v>
      </c>
      <c r="K8" s="36">
        <f>IF(($E8       =0),0,($J8       /$E8       ))</f>
        <v>0</v>
      </c>
      <c r="L8" s="31">
        <v>0</v>
      </c>
      <c r="M8" s="36">
        <f>IF(($E8       =0),0,($L8       /$E8       ))</f>
        <v>0</v>
      </c>
      <c r="N8" s="31">
        <f>$F8       +$H8       +$J8</f>
        <v>0</v>
      </c>
      <c r="O8" s="36">
        <f>IF(($E8       =0),0,($N8       /$E8       ))</f>
        <v>0</v>
      </c>
      <c r="P8" s="31">
        <v>0</v>
      </c>
      <c r="Q8" s="31">
        <v>0</v>
      </c>
      <c r="R8" s="31">
        <v>0</v>
      </c>
      <c r="S8" s="31">
        <v>0</v>
      </c>
      <c r="T8" s="36">
        <f>IF(($R8       =0),0,($S8       /$R8       ))</f>
        <v>0</v>
      </c>
      <c r="U8" s="36">
        <f>IF(($P8       =0),0,(($J8       /$P8       )-1))</f>
        <v>0</v>
      </c>
    </row>
    <row r="9" spans="1:21" x14ac:dyDescent="0.2">
      <c r="A9" s="17" t="s">
        <v>23</v>
      </c>
      <c r="B9" s="11" t="s">
        <v>26</v>
      </c>
      <c r="C9" s="10" t="s">
        <v>27</v>
      </c>
      <c r="D9" s="31">
        <v>61223960</v>
      </c>
      <c r="E9" s="31">
        <v>55033990</v>
      </c>
      <c r="F9" s="31">
        <v>9995043</v>
      </c>
      <c r="G9" s="36">
        <f>IF(($D9       =0),0,($F9       /$D9       ))</f>
        <v>0.16325378168939089</v>
      </c>
      <c r="H9" s="31">
        <v>11030802</v>
      </c>
      <c r="I9" s="36">
        <f>IF(($D9       =0),0,($H9       /$D9       ))</f>
        <v>0.18017132508253306</v>
      </c>
      <c r="J9" s="31">
        <v>9912419</v>
      </c>
      <c r="K9" s="36">
        <f>IF(($E9       =0),0,($J9       /$E9       ))</f>
        <v>0.18011448924564619</v>
      </c>
      <c r="L9" s="31">
        <v>0</v>
      </c>
      <c r="M9" s="36">
        <f>IF(($E9       =0),0,($L9       /$E9       ))</f>
        <v>0</v>
      </c>
      <c r="N9" s="31">
        <f>$F9       +$H9       +$J9</f>
        <v>30938264</v>
      </c>
      <c r="O9" s="36">
        <f>IF(($E9       =0),0,($N9       /$E9       ))</f>
        <v>0.56216647202937675</v>
      </c>
      <c r="P9" s="31">
        <v>8771092</v>
      </c>
      <c r="Q9" s="31">
        <v>57148960</v>
      </c>
      <c r="R9" s="31">
        <v>51697510</v>
      </c>
      <c r="S9" s="31">
        <v>28137511</v>
      </c>
      <c r="T9" s="36">
        <f>IF(($R9       =0),0,($S9       /$R9       ))</f>
        <v>0.54427207422562518</v>
      </c>
      <c r="U9" s="36">
        <f>IF(($P9       =0),0,(($J9       /$P9       )-1))</f>
        <v>0.13012370637544324</v>
      </c>
    </row>
    <row r="10" spans="1:21" ht="16.5" x14ac:dyDescent="0.3">
      <c r="A10" s="18" t="s">
        <v>0</v>
      </c>
      <c r="B10" s="13" t="s">
        <v>28</v>
      </c>
      <c r="C10" s="12" t="s">
        <v>0</v>
      </c>
      <c r="D10" s="32">
        <f>SUM(D8:D9)</f>
        <v>61223960</v>
      </c>
      <c r="E10" s="32">
        <f>SUM(E8:E9)</f>
        <v>55033990</v>
      </c>
      <c r="F10" s="32">
        <f>SUM(F8:F9)</f>
        <v>9995043</v>
      </c>
      <c r="G10" s="37">
        <f t="shared" ref="G10:G54" si="0">IF(($D10      =0),0,($F10      /$D10      ))</f>
        <v>0.16325378168939089</v>
      </c>
      <c r="H10" s="32">
        <f>SUM(H8:H9)</f>
        <v>11030802</v>
      </c>
      <c r="I10" s="37">
        <f t="shared" ref="I10:I54" si="1">IF(($D10      =0),0,($H10      /$D10      ))</f>
        <v>0.18017132508253306</v>
      </c>
      <c r="J10" s="32">
        <f>SUM(J8:J9)</f>
        <v>9912419</v>
      </c>
      <c r="K10" s="37">
        <f t="shared" ref="K10:K54" si="2">IF(($E10      =0),0,($J10      /$E10      ))</f>
        <v>0.18011448924564619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30938264</v>
      </c>
      <c r="O10" s="37">
        <f t="shared" ref="O10:O54" si="5">IF(($E10      =0),0,($N10      /$E10      ))</f>
        <v>0.56216647202937675</v>
      </c>
      <c r="P10" s="32">
        <f>SUM(P8:P9)</f>
        <v>8771092</v>
      </c>
      <c r="Q10" s="32">
        <f>SUM(Q8:Q9)</f>
        <v>57148960</v>
      </c>
      <c r="R10" s="32">
        <f>SUM(R8:R9)</f>
        <v>51697510</v>
      </c>
      <c r="S10" s="32">
        <f>SUM(S8:S9)</f>
        <v>28137511</v>
      </c>
      <c r="T10" s="37">
        <f t="shared" ref="T10:T54" si="6">IF(($R10      =0),0,($S10      /$R10      ))</f>
        <v>0.54427207422562518</v>
      </c>
      <c r="U10" s="37">
        <f t="shared" ref="U10:U54" si="7">IF(($P10      =0),0,(($J10      /$P10      )-1))</f>
        <v>0.13012370637544324</v>
      </c>
    </row>
    <row r="11" spans="1:21" x14ac:dyDescent="0.2">
      <c r="A11" s="17" t="s">
        <v>29</v>
      </c>
      <c r="B11" s="11" t="s">
        <v>30</v>
      </c>
      <c r="C11" s="10" t="s">
        <v>31</v>
      </c>
      <c r="D11" s="31">
        <v>0</v>
      </c>
      <c r="E11" s="31">
        <v>0</v>
      </c>
      <c r="F11" s="31">
        <v>0</v>
      </c>
      <c r="G11" s="36">
        <f t="shared" si="0"/>
        <v>0</v>
      </c>
      <c r="H11" s="31">
        <v>0</v>
      </c>
      <c r="I11" s="36">
        <f t="shared" si="1"/>
        <v>0</v>
      </c>
      <c r="J11" s="31">
        <v>0</v>
      </c>
      <c r="K11" s="36">
        <f t="shared" si="2"/>
        <v>0</v>
      </c>
      <c r="L11" s="31">
        <v>0</v>
      </c>
      <c r="M11" s="36">
        <f t="shared" si="3"/>
        <v>0</v>
      </c>
      <c r="N11" s="31">
        <f t="shared" si="4"/>
        <v>0</v>
      </c>
      <c r="O11" s="36">
        <f t="shared" si="5"/>
        <v>0</v>
      </c>
      <c r="P11" s="31">
        <v>0</v>
      </c>
      <c r="Q11" s="31">
        <v>0</v>
      </c>
      <c r="R11" s="31">
        <v>0</v>
      </c>
      <c r="S11" s="31">
        <v>0</v>
      </c>
      <c r="T11" s="36">
        <f t="shared" si="6"/>
        <v>0</v>
      </c>
      <c r="U11" s="36">
        <f t="shared" si="7"/>
        <v>0</v>
      </c>
    </row>
    <row r="12" spans="1:21" x14ac:dyDescent="0.2">
      <c r="A12" s="17" t="s">
        <v>29</v>
      </c>
      <c r="B12" s="11" t="s">
        <v>32</v>
      </c>
      <c r="C12" s="10" t="s">
        <v>33</v>
      </c>
      <c r="D12" s="31">
        <v>0</v>
      </c>
      <c r="E12" s="31">
        <v>0</v>
      </c>
      <c r="F12" s="31">
        <v>0</v>
      </c>
      <c r="G12" s="36">
        <f t="shared" si="0"/>
        <v>0</v>
      </c>
      <c r="H12" s="31">
        <v>0</v>
      </c>
      <c r="I12" s="36">
        <f t="shared" si="1"/>
        <v>0</v>
      </c>
      <c r="J12" s="31">
        <v>0</v>
      </c>
      <c r="K12" s="36">
        <f t="shared" si="2"/>
        <v>0</v>
      </c>
      <c r="L12" s="31">
        <v>0</v>
      </c>
      <c r="M12" s="36">
        <f t="shared" si="3"/>
        <v>0</v>
      </c>
      <c r="N12" s="31">
        <f t="shared" si="4"/>
        <v>0</v>
      </c>
      <c r="O12" s="36">
        <f t="shared" si="5"/>
        <v>0</v>
      </c>
      <c r="P12" s="31">
        <v>0</v>
      </c>
      <c r="Q12" s="31">
        <v>0</v>
      </c>
      <c r="R12" s="31">
        <v>0</v>
      </c>
      <c r="S12" s="31">
        <v>0</v>
      </c>
      <c r="T12" s="36">
        <f t="shared" si="6"/>
        <v>0</v>
      </c>
      <c r="U12" s="36">
        <f t="shared" si="7"/>
        <v>0</v>
      </c>
    </row>
    <row r="13" spans="1:21" x14ac:dyDescent="0.2">
      <c r="A13" s="17" t="s">
        <v>29</v>
      </c>
      <c r="B13" s="11" t="s">
        <v>34</v>
      </c>
      <c r="C13" s="10" t="s">
        <v>35</v>
      </c>
      <c r="D13" s="31">
        <v>0</v>
      </c>
      <c r="E13" s="31">
        <v>0</v>
      </c>
      <c r="F13" s="31">
        <v>0</v>
      </c>
      <c r="G13" s="36">
        <f t="shared" si="0"/>
        <v>0</v>
      </c>
      <c r="H13" s="31">
        <v>0</v>
      </c>
      <c r="I13" s="36">
        <f t="shared" si="1"/>
        <v>0</v>
      </c>
      <c r="J13" s="31">
        <v>0</v>
      </c>
      <c r="K13" s="36">
        <f t="shared" si="2"/>
        <v>0</v>
      </c>
      <c r="L13" s="31">
        <v>0</v>
      </c>
      <c r="M13" s="36">
        <f t="shared" si="3"/>
        <v>0</v>
      </c>
      <c r="N13" s="31">
        <f t="shared" si="4"/>
        <v>0</v>
      </c>
      <c r="O13" s="36">
        <f t="shared" si="5"/>
        <v>0</v>
      </c>
      <c r="P13" s="31">
        <v>0</v>
      </c>
      <c r="Q13" s="31">
        <v>39996</v>
      </c>
      <c r="R13" s="31">
        <v>39996</v>
      </c>
      <c r="S13" s="31">
        <v>0</v>
      </c>
      <c r="T13" s="36">
        <f t="shared" si="6"/>
        <v>0</v>
      </c>
      <c r="U13" s="36">
        <f t="shared" si="7"/>
        <v>0</v>
      </c>
    </row>
    <row r="14" spans="1:21" x14ac:dyDescent="0.2">
      <c r="A14" s="17" t="s">
        <v>29</v>
      </c>
      <c r="B14" s="11" t="s">
        <v>36</v>
      </c>
      <c r="C14" s="10" t="s">
        <v>37</v>
      </c>
      <c r="D14" s="31">
        <v>2956306</v>
      </c>
      <c r="E14" s="31">
        <v>2543966</v>
      </c>
      <c r="F14" s="31">
        <v>617837</v>
      </c>
      <c r="G14" s="36">
        <f t="shared" si="0"/>
        <v>0.20898952950066738</v>
      </c>
      <c r="H14" s="31">
        <v>684162</v>
      </c>
      <c r="I14" s="36">
        <f t="shared" si="1"/>
        <v>0.23142462248495249</v>
      </c>
      <c r="J14" s="31">
        <v>571534</v>
      </c>
      <c r="K14" s="36">
        <f t="shared" si="2"/>
        <v>0.22466259376108014</v>
      </c>
      <c r="L14" s="31">
        <v>0</v>
      </c>
      <c r="M14" s="36">
        <f t="shared" si="3"/>
        <v>0</v>
      </c>
      <c r="N14" s="31">
        <f t="shared" si="4"/>
        <v>1873533</v>
      </c>
      <c r="O14" s="36">
        <f t="shared" si="5"/>
        <v>0.73646149358914392</v>
      </c>
      <c r="P14" s="31">
        <v>775684</v>
      </c>
      <c r="Q14" s="31">
        <v>2696501</v>
      </c>
      <c r="R14" s="31">
        <v>2807650</v>
      </c>
      <c r="S14" s="31">
        <v>2289577</v>
      </c>
      <c r="T14" s="36">
        <f t="shared" si="6"/>
        <v>0.81547806884761276</v>
      </c>
      <c r="U14" s="36">
        <f t="shared" si="7"/>
        <v>-0.26318707102376737</v>
      </c>
    </row>
    <row r="15" spans="1:21" x14ac:dyDescent="0.2">
      <c r="A15" s="17" t="s">
        <v>29</v>
      </c>
      <c r="B15" s="11" t="s">
        <v>38</v>
      </c>
      <c r="C15" s="10" t="s">
        <v>39</v>
      </c>
      <c r="D15" s="31">
        <v>0</v>
      </c>
      <c r="E15" s="31">
        <v>0</v>
      </c>
      <c r="F15" s="31">
        <v>0</v>
      </c>
      <c r="G15" s="36">
        <f t="shared" si="0"/>
        <v>0</v>
      </c>
      <c r="H15" s="31">
        <v>0</v>
      </c>
      <c r="I15" s="36">
        <f t="shared" si="1"/>
        <v>0</v>
      </c>
      <c r="J15" s="31">
        <v>0</v>
      </c>
      <c r="K15" s="36">
        <f t="shared" si="2"/>
        <v>0</v>
      </c>
      <c r="L15" s="31">
        <v>0</v>
      </c>
      <c r="M15" s="36">
        <f t="shared" si="3"/>
        <v>0</v>
      </c>
      <c r="N15" s="31">
        <f t="shared" si="4"/>
        <v>0</v>
      </c>
      <c r="O15" s="36">
        <f t="shared" si="5"/>
        <v>0</v>
      </c>
      <c r="P15" s="31">
        <v>0</v>
      </c>
      <c r="Q15" s="31">
        <v>0</v>
      </c>
      <c r="R15" s="31">
        <v>0</v>
      </c>
      <c r="S15" s="31">
        <v>0</v>
      </c>
      <c r="T15" s="36">
        <f t="shared" si="6"/>
        <v>0</v>
      </c>
      <c r="U15" s="36">
        <f t="shared" si="7"/>
        <v>0</v>
      </c>
    </row>
    <row r="16" spans="1:21" x14ac:dyDescent="0.2">
      <c r="A16" s="17" t="s">
        <v>29</v>
      </c>
      <c r="B16" s="11" t="s">
        <v>40</v>
      </c>
      <c r="C16" s="10" t="s">
        <v>41</v>
      </c>
      <c r="D16" s="31">
        <v>8556488</v>
      </c>
      <c r="E16" s="31">
        <v>12802203</v>
      </c>
      <c r="F16" s="31">
        <v>2331729</v>
      </c>
      <c r="G16" s="36">
        <f t="shared" si="0"/>
        <v>0.27251005319004712</v>
      </c>
      <c r="H16" s="31">
        <v>3406899</v>
      </c>
      <c r="I16" s="36">
        <f t="shared" si="1"/>
        <v>0.39816557914882833</v>
      </c>
      <c r="J16" s="31">
        <v>2672677</v>
      </c>
      <c r="K16" s="36">
        <f t="shared" si="2"/>
        <v>0.20876695987401545</v>
      </c>
      <c r="L16" s="31">
        <v>0</v>
      </c>
      <c r="M16" s="36">
        <f t="shared" si="3"/>
        <v>0</v>
      </c>
      <c r="N16" s="31">
        <f t="shared" si="4"/>
        <v>8411305</v>
      </c>
      <c r="O16" s="36">
        <f t="shared" si="5"/>
        <v>0.65702012380213004</v>
      </c>
      <c r="P16" s="31">
        <v>2335281</v>
      </c>
      <c r="Q16" s="31">
        <v>22594428</v>
      </c>
      <c r="R16" s="31">
        <v>14828301</v>
      </c>
      <c r="S16" s="31">
        <v>6195720</v>
      </c>
      <c r="T16" s="36">
        <f t="shared" si="6"/>
        <v>0.41783074136409831</v>
      </c>
      <c r="U16" s="36">
        <f t="shared" si="7"/>
        <v>0.14447768812404171</v>
      </c>
    </row>
    <row r="17" spans="1:21" x14ac:dyDescent="0.2">
      <c r="A17" s="17" t="s">
        <v>29</v>
      </c>
      <c r="B17" s="11" t="s">
        <v>42</v>
      </c>
      <c r="C17" s="10" t="s">
        <v>43</v>
      </c>
      <c r="D17" s="31">
        <v>0</v>
      </c>
      <c r="E17" s="31">
        <v>0</v>
      </c>
      <c r="F17" s="31">
        <v>0</v>
      </c>
      <c r="G17" s="36">
        <f t="shared" si="0"/>
        <v>0</v>
      </c>
      <c r="H17" s="31">
        <v>0</v>
      </c>
      <c r="I17" s="36">
        <f t="shared" si="1"/>
        <v>0</v>
      </c>
      <c r="J17" s="31">
        <v>0</v>
      </c>
      <c r="K17" s="36">
        <f t="shared" si="2"/>
        <v>0</v>
      </c>
      <c r="L17" s="31">
        <v>0</v>
      </c>
      <c r="M17" s="36">
        <f t="shared" si="3"/>
        <v>0</v>
      </c>
      <c r="N17" s="31">
        <f t="shared" si="4"/>
        <v>0</v>
      </c>
      <c r="O17" s="36">
        <f t="shared" si="5"/>
        <v>0</v>
      </c>
      <c r="P17" s="31">
        <v>0</v>
      </c>
      <c r="Q17" s="31">
        <v>0</v>
      </c>
      <c r="R17" s="31">
        <v>0</v>
      </c>
      <c r="S17" s="31">
        <v>0</v>
      </c>
      <c r="T17" s="36">
        <f t="shared" si="6"/>
        <v>0</v>
      </c>
      <c r="U17" s="36">
        <f t="shared" si="7"/>
        <v>0</v>
      </c>
    </row>
    <row r="18" spans="1:21" x14ac:dyDescent="0.2">
      <c r="A18" s="17" t="s">
        <v>44</v>
      </c>
      <c r="B18" s="11" t="s">
        <v>45</v>
      </c>
      <c r="C18" s="10" t="s">
        <v>46</v>
      </c>
      <c r="D18" s="31">
        <v>0</v>
      </c>
      <c r="E18" s="31">
        <v>0</v>
      </c>
      <c r="F18" s="31">
        <v>0</v>
      </c>
      <c r="G18" s="36">
        <f t="shared" si="0"/>
        <v>0</v>
      </c>
      <c r="H18" s="31">
        <v>0</v>
      </c>
      <c r="I18" s="36">
        <f t="shared" si="1"/>
        <v>0</v>
      </c>
      <c r="J18" s="31">
        <v>0</v>
      </c>
      <c r="K18" s="36">
        <f t="shared" si="2"/>
        <v>0</v>
      </c>
      <c r="L18" s="31">
        <v>0</v>
      </c>
      <c r="M18" s="36">
        <f t="shared" si="3"/>
        <v>0</v>
      </c>
      <c r="N18" s="31">
        <f t="shared" si="4"/>
        <v>0</v>
      </c>
      <c r="O18" s="36">
        <f t="shared" si="5"/>
        <v>0</v>
      </c>
      <c r="P18" s="31">
        <v>0</v>
      </c>
      <c r="Q18" s="31">
        <v>0</v>
      </c>
      <c r="R18" s="31">
        <v>0</v>
      </c>
      <c r="S18" s="31">
        <v>0</v>
      </c>
      <c r="T18" s="36">
        <f t="shared" si="6"/>
        <v>0</v>
      </c>
      <c r="U18" s="36">
        <f t="shared" si="7"/>
        <v>0</v>
      </c>
    </row>
    <row r="19" spans="1:21" ht="16.5" x14ac:dyDescent="0.3">
      <c r="A19" s="18" t="s">
        <v>0</v>
      </c>
      <c r="B19" s="13" t="s">
        <v>47</v>
      </c>
      <c r="C19" s="12" t="s">
        <v>0</v>
      </c>
      <c r="D19" s="32">
        <f>SUM(D11:D18)</f>
        <v>11512794</v>
      </c>
      <c r="E19" s="32">
        <f>SUM(E11:E18)</f>
        <v>15346169</v>
      </c>
      <c r="F19" s="32">
        <f>SUM(F11:F18)</f>
        <v>2949566</v>
      </c>
      <c r="G19" s="37">
        <f t="shared" si="0"/>
        <v>0.25619897307291351</v>
      </c>
      <c r="H19" s="32">
        <f>SUM(H11:H18)</f>
        <v>4091061</v>
      </c>
      <c r="I19" s="37">
        <f t="shared" si="1"/>
        <v>0.35534910118256263</v>
      </c>
      <c r="J19" s="32">
        <f>SUM(J11:J18)</f>
        <v>3244211</v>
      </c>
      <c r="K19" s="37">
        <f t="shared" si="2"/>
        <v>0.21140201179851467</v>
      </c>
      <c r="L19" s="32">
        <f>SUM(L11:L18)</f>
        <v>0</v>
      </c>
      <c r="M19" s="37">
        <f t="shared" si="3"/>
        <v>0</v>
      </c>
      <c r="N19" s="32">
        <f t="shared" si="4"/>
        <v>10284838</v>
      </c>
      <c r="O19" s="37">
        <f t="shared" si="5"/>
        <v>0.67018928307123427</v>
      </c>
      <c r="P19" s="32">
        <f>SUM(P11:P18)</f>
        <v>3110965</v>
      </c>
      <c r="Q19" s="32">
        <f>SUM(Q11:Q18)</f>
        <v>25330925</v>
      </c>
      <c r="R19" s="32">
        <f>SUM(R11:R18)</f>
        <v>17675947</v>
      </c>
      <c r="S19" s="32">
        <f>SUM(S11:S18)</f>
        <v>8485297</v>
      </c>
      <c r="T19" s="37">
        <f t="shared" si="6"/>
        <v>0.48004766024700118</v>
      </c>
      <c r="U19" s="37">
        <f t="shared" si="7"/>
        <v>4.2831082959789102E-2</v>
      </c>
    </row>
    <row r="20" spans="1:21" x14ac:dyDescent="0.2">
      <c r="A20" s="17" t="s">
        <v>29</v>
      </c>
      <c r="B20" s="11" t="s">
        <v>48</v>
      </c>
      <c r="C20" s="10" t="s">
        <v>49</v>
      </c>
      <c r="D20" s="31">
        <v>500000</v>
      </c>
      <c r="E20" s="31">
        <v>514222</v>
      </c>
      <c r="F20" s="31">
        <v>91825</v>
      </c>
      <c r="G20" s="36">
        <f t="shared" si="0"/>
        <v>0.18365000000000001</v>
      </c>
      <c r="H20" s="31">
        <v>364605</v>
      </c>
      <c r="I20" s="36">
        <f t="shared" si="1"/>
        <v>0.72921000000000002</v>
      </c>
      <c r="J20" s="31">
        <v>14950</v>
      </c>
      <c r="K20" s="36">
        <f t="shared" si="2"/>
        <v>2.9073046271843678E-2</v>
      </c>
      <c r="L20" s="31">
        <v>0</v>
      </c>
      <c r="M20" s="36">
        <f t="shared" si="3"/>
        <v>0</v>
      </c>
      <c r="N20" s="31">
        <f t="shared" si="4"/>
        <v>471380</v>
      </c>
      <c r="O20" s="36">
        <f t="shared" si="5"/>
        <v>0.91668578940613199</v>
      </c>
      <c r="P20" s="31">
        <v>310283</v>
      </c>
      <c r="Q20" s="31">
        <v>700000</v>
      </c>
      <c r="R20" s="31">
        <v>821392</v>
      </c>
      <c r="S20" s="31">
        <v>399850</v>
      </c>
      <c r="T20" s="36">
        <f t="shared" si="6"/>
        <v>0.48679558602956929</v>
      </c>
      <c r="U20" s="36">
        <f t="shared" si="7"/>
        <v>-0.95181817888830522</v>
      </c>
    </row>
    <row r="21" spans="1:21" x14ac:dyDescent="0.2">
      <c r="A21" s="17" t="s">
        <v>29</v>
      </c>
      <c r="B21" s="11" t="s">
        <v>50</v>
      </c>
      <c r="C21" s="10" t="s">
        <v>51</v>
      </c>
      <c r="D21" s="31">
        <v>0</v>
      </c>
      <c r="E21" s="31">
        <v>0</v>
      </c>
      <c r="F21" s="31">
        <v>0</v>
      </c>
      <c r="G21" s="36">
        <f t="shared" si="0"/>
        <v>0</v>
      </c>
      <c r="H21" s="31">
        <v>0</v>
      </c>
      <c r="I21" s="36">
        <f t="shared" si="1"/>
        <v>0</v>
      </c>
      <c r="J21" s="31">
        <v>0</v>
      </c>
      <c r="K21" s="36">
        <f t="shared" si="2"/>
        <v>0</v>
      </c>
      <c r="L21" s="31">
        <v>0</v>
      </c>
      <c r="M21" s="36">
        <f t="shared" si="3"/>
        <v>0</v>
      </c>
      <c r="N21" s="31">
        <f t="shared" si="4"/>
        <v>0</v>
      </c>
      <c r="O21" s="36">
        <f t="shared" si="5"/>
        <v>0</v>
      </c>
      <c r="P21" s="31">
        <v>0</v>
      </c>
      <c r="Q21" s="31">
        <v>0</v>
      </c>
      <c r="R21" s="31">
        <v>0</v>
      </c>
      <c r="S21" s="31">
        <v>0</v>
      </c>
      <c r="T21" s="36">
        <f t="shared" si="6"/>
        <v>0</v>
      </c>
      <c r="U21" s="36">
        <f t="shared" si="7"/>
        <v>0</v>
      </c>
    </row>
    <row r="22" spans="1:21" x14ac:dyDescent="0.2">
      <c r="A22" s="17" t="s">
        <v>29</v>
      </c>
      <c r="B22" s="11" t="s">
        <v>52</v>
      </c>
      <c r="C22" s="10" t="s">
        <v>53</v>
      </c>
      <c r="D22" s="31">
        <v>0</v>
      </c>
      <c r="E22" s="31">
        <v>0</v>
      </c>
      <c r="F22" s="31">
        <v>0</v>
      </c>
      <c r="G22" s="36">
        <f t="shared" si="0"/>
        <v>0</v>
      </c>
      <c r="H22" s="31">
        <v>0</v>
      </c>
      <c r="I22" s="36">
        <f t="shared" si="1"/>
        <v>0</v>
      </c>
      <c r="J22" s="31">
        <v>0</v>
      </c>
      <c r="K22" s="36">
        <f t="shared" si="2"/>
        <v>0</v>
      </c>
      <c r="L22" s="31">
        <v>0</v>
      </c>
      <c r="M22" s="36">
        <f t="shared" si="3"/>
        <v>0</v>
      </c>
      <c r="N22" s="31">
        <f t="shared" si="4"/>
        <v>0</v>
      </c>
      <c r="O22" s="36">
        <f t="shared" si="5"/>
        <v>0</v>
      </c>
      <c r="P22" s="31">
        <v>0</v>
      </c>
      <c r="Q22" s="31">
        <v>0</v>
      </c>
      <c r="R22" s="31">
        <v>0</v>
      </c>
      <c r="S22" s="31">
        <v>0</v>
      </c>
      <c r="T22" s="36">
        <f t="shared" si="6"/>
        <v>0</v>
      </c>
      <c r="U22" s="36">
        <f t="shared" si="7"/>
        <v>0</v>
      </c>
    </row>
    <row r="23" spans="1:21" x14ac:dyDescent="0.2">
      <c r="A23" s="17" t="s">
        <v>29</v>
      </c>
      <c r="B23" s="11" t="s">
        <v>54</v>
      </c>
      <c r="C23" s="10" t="s">
        <v>55</v>
      </c>
      <c r="D23" s="31">
        <v>15000</v>
      </c>
      <c r="E23" s="31">
        <v>450000</v>
      </c>
      <c r="F23" s="31">
        <v>90000</v>
      </c>
      <c r="G23" s="36">
        <f t="shared" si="0"/>
        <v>6</v>
      </c>
      <c r="H23" s="31">
        <v>135000</v>
      </c>
      <c r="I23" s="36">
        <f t="shared" si="1"/>
        <v>9</v>
      </c>
      <c r="J23" s="31">
        <v>170544</v>
      </c>
      <c r="K23" s="36">
        <f t="shared" si="2"/>
        <v>0.37898666666666669</v>
      </c>
      <c r="L23" s="31">
        <v>0</v>
      </c>
      <c r="M23" s="36">
        <f t="shared" si="3"/>
        <v>0</v>
      </c>
      <c r="N23" s="31">
        <f t="shared" si="4"/>
        <v>395544</v>
      </c>
      <c r="O23" s="36">
        <f t="shared" si="5"/>
        <v>0.87898666666666669</v>
      </c>
      <c r="P23" s="31">
        <v>0</v>
      </c>
      <c r="Q23" s="31">
        <v>16455</v>
      </c>
      <c r="R23" s="31">
        <v>16455</v>
      </c>
      <c r="S23" s="31">
        <v>0</v>
      </c>
      <c r="T23" s="36">
        <f t="shared" si="6"/>
        <v>0</v>
      </c>
      <c r="U23" s="36">
        <f t="shared" si="7"/>
        <v>0</v>
      </c>
    </row>
    <row r="24" spans="1:21" x14ac:dyDescent="0.2">
      <c r="A24" s="17" t="s">
        <v>29</v>
      </c>
      <c r="B24" s="11" t="s">
        <v>56</v>
      </c>
      <c r="C24" s="10" t="s">
        <v>57</v>
      </c>
      <c r="D24" s="31">
        <v>0</v>
      </c>
      <c r="E24" s="31">
        <v>0</v>
      </c>
      <c r="F24" s="31">
        <v>0</v>
      </c>
      <c r="G24" s="36">
        <f t="shared" si="0"/>
        <v>0</v>
      </c>
      <c r="H24" s="31">
        <v>0</v>
      </c>
      <c r="I24" s="36">
        <f t="shared" si="1"/>
        <v>0</v>
      </c>
      <c r="J24" s="31">
        <v>0</v>
      </c>
      <c r="K24" s="36">
        <f t="shared" si="2"/>
        <v>0</v>
      </c>
      <c r="L24" s="31">
        <v>0</v>
      </c>
      <c r="M24" s="36">
        <f t="shared" si="3"/>
        <v>0</v>
      </c>
      <c r="N24" s="31">
        <f t="shared" si="4"/>
        <v>0</v>
      </c>
      <c r="O24" s="36">
        <f t="shared" si="5"/>
        <v>0</v>
      </c>
      <c r="P24" s="31">
        <v>0</v>
      </c>
      <c r="Q24" s="31">
        <v>0</v>
      </c>
      <c r="R24" s="31">
        <v>0</v>
      </c>
      <c r="S24" s="31">
        <v>0</v>
      </c>
      <c r="T24" s="36">
        <f t="shared" si="6"/>
        <v>0</v>
      </c>
      <c r="U24" s="36">
        <f t="shared" si="7"/>
        <v>0</v>
      </c>
    </row>
    <row r="25" spans="1:21" x14ac:dyDescent="0.2">
      <c r="A25" s="17" t="s">
        <v>29</v>
      </c>
      <c r="B25" s="11" t="s">
        <v>58</v>
      </c>
      <c r="C25" s="10" t="s">
        <v>59</v>
      </c>
      <c r="D25" s="31">
        <v>0</v>
      </c>
      <c r="E25" s="31">
        <v>0</v>
      </c>
      <c r="F25" s="31">
        <v>0</v>
      </c>
      <c r="G25" s="36">
        <f t="shared" si="0"/>
        <v>0</v>
      </c>
      <c r="H25" s="31">
        <v>0</v>
      </c>
      <c r="I25" s="36">
        <f t="shared" si="1"/>
        <v>0</v>
      </c>
      <c r="J25" s="31">
        <v>0</v>
      </c>
      <c r="K25" s="36">
        <f t="shared" si="2"/>
        <v>0</v>
      </c>
      <c r="L25" s="31">
        <v>0</v>
      </c>
      <c r="M25" s="36">
        <f t="shared" si="3"/>
        <v>0</v>
      </c>
      <c r="N25" s="31">
        <f t="shared" si="4"/>
        <v>0</v>
      </c>
      <c r="O25" s="36">
        <f t="shared" si="5"/>
        <v>0</v>
      </c>
      <c r="P25" s="31">
        <v>0</v>
      </c>
      <c r="Q25" s="31">
        <v>0</v>
      </c>
      <c r="R25" s="31">
        <v>0</v>
      </c>
      <c r="S25" s="31">
        <v>0</v>
      </c>
      <c r="T25" s="36">
        <f t="shared" si="6"/>
        <v>0</v>
      </c>
      <c r="U25" s="36">
        <f t="shared" si="7"/>
        <v>0</v>
      </c>
    </row>
    <row r="26" spans="1:21" x14ac:dyDescent="0.2">
      <c r="A26" s="17" t="s">
        <v>44</v>
      </c>
      <c r="B26" s="11" t="s">
        <v>60</v>
      </c>
      <c r="C26" s="10" t="s">
        <v>61</v>
      </c>
      <c r="D26" s="31">
        <v>0</v>
      </c>
      <c r="E26" s="31">
        <v>0</v>
      </c>
      <c r="F26" s="31">
        <v>0</v>
      </c>
      <c r="G26" s="36">
        <f t="shared" si="0"/>
        <v>0</v>
      </c>
      <c r="H26" s="31">
        <v>0</v>
      </c>
      <c r="I26" s="36">
        <f t="shared" si="1"/>
        <v>0</v>
      </c>
      <c r="J26" s="31">
        <v>0</v>
      </c>
      <c r="K26" s="36">
        <f t="shared" si="2"/>
        <v>0</v>
      </c>
      <c r="L26" s="31">
        <v>0</v>
      </c>
      <c r="M26" s="36">
        <f t="shared" si="3"/>
        <v>0</v>
      </c>
      <c r="N26" s="31">
        <f t="shared" si="4"/>
        <v>0</v>
      </c>
      <c r="O26" s="36">
        <f t="shared" si="5"/>
        <v>0</v>
      </c>
      <c r="P26" s="31">
        <v>0</v>
      </c>
      <c r="Q26" s="31">
        <v>0</v>
      </c>
      <c r="R26" s="31">
        <v>0</v>
      </c>
      <c r="S26" s="31">
        <v>0</v>
      </c>
      <c r="T26" s="36">
        <f t="shared" si="6"/>
        <v>0</v>
      </c>
      <c r="U26" s="36">
        <f t="shared" si="7"/>
        <v>0</v>
      </c>
    </row>
    <row r="27" spans="1:21" ht="16.5" x14ac:dyDescent="0.3">
      <c r="A27" s="18" t="s">
        <v>0</v>
      </c>
      <c r="B27" s="13" t="s">
        <v>62</v>
      </c>
      <c r="C27" s="12" t="s">
        <v>0</v>
      </c>
      <c r="D27" s="32">
        <f>SUM(D20:D26)</f>
        <v>515000</v>
      </c>
      <c r="E27" s="32">
        <f>SUM(E20:E26)</f>
        <v>964222</v>
      </c>
      <c r="F27" s="32">
        <f>SUM(F20:F26)</f>
        <v>181825</v>
      </c>
      <c r="G27" s="37">
        <f t="shared" si="0"/>
        <v>0.35305825242718447</v>
      </c>
      <c r="H27" s="32">
        <f>SUM(H20:H26)</f>
        <v>499605</v>
      </c>
      <c r="I27" s="37">
        <f t="shared" si="1"/>
        <v>0.97010679611650485</v>
      </c>
      <c r="J27" s="32">
        <f>SUM(J20:J26)</f>
        <v>185494</v>
      </c>
      <c r="K27" s="37">
        <f t="shared" si="2"/>
        <v>0.19237685927099776</v>
      </c>
      <c r="L27" s="32">
        <f>SUM(L20:L26)</f>
        <v>0</v>
      </c>
      <c r="M27" s="37">
        <f t="shared" si="3"/>
        <v>0</v>
      </c>
      <c r="N27" s="32">
        <f t="shared" si="4"/>
        <v>866924</v>
      </c>
      <c r="O27" s="37">
        <f t="shared" si="5"/>
        <v>0.89909170294807628</v>
      </c>
      <c r="P27" s="32">
        <f>SUM(P20:P26)</f>
        <v>310283</v>
      </c>
      <c r="Q27" s="32">
        <f>SUM(Q20:Q26)</f>
        <v>716455</v>
      </c>
      <c r="R27" s="32">
        <f>SUM(R20:R26)</f>
        <v>837847</v>
      </c>
      <c r="S27" s="32">
        <f>SUM(S20:S26)</f>
        <v>399850</v>
      </c>
      <c r="T27" s="37">
        <f t="shared" si="6"/>
        <v>0.47723510378386508</v>
      </c>
      <c r="U27" s="37">
        <f t="shared" si="7"/>
        <v>-0.4021780116861059</v>
      </c>
    </row>
    <row r="28" spans="1:21" x14ac:dyDescent="0.2">
      <c r="A28" s="17" t="s">
        <v>29</v>
      </c>
      <c r="B28" s="11" t="s">
        <v>63</v>
      </c>
      <c r="C28" s="10" t="s">
        <v>64</v>
      </c>
      <c r="D28" s="31">
        <v>0</v>
      </c>
      <c r="E28" s="31">
        <v>0</v>
      </c>
      <c r="F28" s="31">
        <v>0</v>
      </c>
      <c r="G28" s="36">
        <f t="shared" si="0"/>
        <v>0</v>
      </c>
      <c r="H28" s="31">
        <v>0</v>
      </c>
      <c r="I28" s="36">
        <f t="shared" si="1"/>
        <v>0</v>
      </c>
      <c r="J28" s="31">
        <v>0</v>
      </c>
      <c r="K28" s="36">
        <f t="shared" si="2"/>
        <v>0</v>
      </c>
      <c r="L28" s="31">
        <v>0</v>
      </c>
      <c r="M28" s="36">
        <f t="shared" si="3"/>
        <v>0</v>
      </c>
      <c r="N28" s="31">
        <f t="shared" si="4"/>
        <v>0</v>
      </c>
      <c r="O28" s="36">
        <f t="shared" si="5"/>
        <v>0</v>
      </c>
      <c r="P28" s="31">
        <v>0</v>
      </c>
      <c r="Q28" s="31">
        <v>0</v>
      </c>
      <c r="R28" s="31">
        <v>0</v>
      </c>
      <c r="S28" s="31">
        <v>0</v>
      </c>
      <c r="T28" s="36">
        <f t="shared" si="6"/>
        <v>0</v>
      </c>
      <c r="U28" s="36">
        <f t="shared" si="7"/>
        <v>0</v>
      </c>
    </row>
    <row r="29" spans="1:21" x14ac:dyDescent="0.2">
      <c r="A29" s="17" t="s">
        <v>29</v>
      </c>
      <c r="B29" s="11" t="s">
        <v>65</v>
      </c>
      <c r="C29" s="10" t="s">
        <v>66</v>
      </c>
      <c r="D29" s="31">
        <v>0</v>
      </c>
      <c r="E29" s="31">
        <v>0</v>
      </c>
      <c r="F29" s="31">
        <v>0</v>
      </c>
      <c r="G29" s="36">
        <f t="shared" si="0"/>
        <v>0</v>
      </c>
      <c r="H29" s="31">
        <v>0</v>
      </c>
      <c r="I29" s="36">
        <f t="shared" si="1"/>
        <v>0</v>
      </c>
      <c r="J29" s="31">
        <v>0</v>
      </c>
      <c r="K29" s="36">
        <f t="shared" si="2"/>
        <v>0</v>
      </c>
      <c r="L29" s="31">
        <v>0</v>
      </c>
      <c r="M29" s="36">
        <f t="shared" si="3"/>
        <v>0</v>
      </c>
      <c r="N29" s="31">
        <f t="shared" si="4"/>
        <v>0</v>
      </c>
      <c r="O29" s="36">
        <f t="shared" si="5"/>
        <v>0</v>
      </c>
      <c r="P29" s="31">
        <v>0</v>
      </c>
      <c r="Q29" s="31">
        <v>0</v>
      </c>
      <c r="R29" s="31">
        <v>0</v>
      </c>
      <c r="S29" s="31">
        <v>0</v>
      </c>
      <c r="T29" s="36">
        <f t="shared" si="6"/>
        <v>0</v>
      </c>
      <c r="U29" s="36">
        <f t="shared" si="7"/>
        <v>0</v>
      </c>
    </row>
    <row r="30" spans="1:21" x14ac:dyDescent="0.2">
      <c r="A30" s="17" t="s">
        <v>29</v>
      </c>
      <c r="B30" s="11" t="s">
        <v>67</v>
      </c>
      <c r="C30" s="10" t="s">
        <v>68</v>
      </c>
      <c r="D30" s="31">
        <v>0</v>
      </c>
      <c r="E30" s="31">
        <v>0</v>
      </c>
      <c r="F30" s="31">
        <v>0</v>
      </c>
      <c r="G30" s="36">
        <f t="shared" si="0"/>
        <v>0</v>
      </c>
      <c r="H30" s="31">
        <v>0</v>
      </c>
      <c r="I30" s="36">
        <f t="shared" si="1"/>
        <v>0</v>
      </c>
      <c r="J30" s="31">
        <v>0</v>
      </c>
      <c r="K30" s="36">
        <f t="shared" si="2"/>
        <v>0</v>
      </c>
      <c r="L30" s="31">
        <v>0</v>
      </c>
      <c r="M30" s="36">
        <f t="shared" si="3"/>
        <v>0</v>
      </c>
      <c r="N30" s="31">
        <f t="shared" si="4"/>
        <v>0</v>
      </c>
      <c r="O30" s="36">
        <f t="shared" si="5"/>
        <v>0</v>
      </c>
      <c r="P30" s="31">
        <v>0</v>
      </c>
      <c r="Q30" s="31">
        <v>0</v>
      </c>
      <c r="R30" s="31">
        <v>0</v>
      </c>
      <c r="S30" s="31">
        <v>0</v>
      </c>
      <c r="T30" s="36">
        <f t="shared" si="6"/>
        <v>0</v>
      </c>
      <c r="U30" s="36">
        <f t="shared" si="7"/>
        <v>0</v>
      </c>
    </row>
    <row r="31" spans="1:21" x14ac:dyDescent="0.2">
      <c r="A31" s="17" t="s">
        <v>29</v>
      </c>
      <c r="B31" s="11" t="s">
        <v>69</v>
      </c>
      <c r="C31" s="10" t="s">
        <v>70</v>
      </c>
      <c r="D31" s="31">
        <v>0</v>
      </c>
      <c r="E31" s="31">
        <v>0</v>
      </c>
      <c r="F31" s="31">
        <v>0</v>
      </c>
      <c r="G31" s="36">
        <f t="shared" si="0"/>
        <v>0</v>
      </c>
      <c r="H31" s="31">
        <v>0</v>
      </c>
      <c r="I31" s="36">
        <f t="shared" si="1"/>
        <v>0</v>
      </c>
      <c r="J31" s="31">
        <v>0</v>
      </c>
      <c r="K31" s="36">
        <f t="shared" si="2"/>
        <v>0</v>
      </c>
      <c r="L31" s="31">
        <v>0</v>
      </c>
      <c r="M31" s="36">
        <f t="shared" si="3"/>
        <v>0</v>
      </c>
      <c r="N31" s="31">
        <f t="shared" si="4"/>
        <v>0</v>
      </c>
      <c r="O31" s="36">
        <f t="shared" si="5"/>
        <v>0</v>
      </c>
      <c r="P31" s="31">
        <v>0</v>
      </c>
      <c r="Q31" s="31">
        <v>0</v>
      </c>
      <c r="R31" s="31">
        <v>0</v>
      </c>
      <c r="S31" s="31">
        <v>0</v>
      </c>
      <c r="T31" s="36">
        <f t="shared" si="6"/>
        <v>0</v>
      </c>
      <c r="U31" s="36">
        <f t="shared" si="7"/>
        <v>0</v>
      </c>
    </row>
    <row r="32" spans="1:21" x14ac:dyDescent="0.2">
      <c r="A32" s="17" t="s">
        <v>29</v>
      </c>
      <c r="B32" s="11" t="s">
        <v>71</v>
      </c>
      <c r="C32" s="10" t="s">
        <v>72</v>
      </c>
      <c r="D32" s="31">
        <v>0</v>
      </c>
      <c r="E32" s="31">
        <v>0</v>
      </c>
      <c r="F32" s="31">
        <v>0</v>
      </c>
      <c r="G32" s="36">
        <f t="shared" si="0"/>
        <v>0</v>
      </c>
      <c r="H32" s="31">
        <v>0</v>
      </c>
      <c r="I32" s="36">
        <f t="shared" si="1"/>
        <v>0</v>
      </c>
      <c r="J32" s="31">
        <v>0</v>
      </c>
      <c r="K32" s="36">
        <f t="shared" si="2"/>
        <v>0</v>
      </c>
      <c r="L32" s="31">
        <v>0</v>
      </c>
      <c r="M32" s="36">
        <f t="shared" si="3"/>
        <v>0</v>
      </c>
      <c r="N32" s="31">
        <f t="shared" si="4"/>
        <v>0</v>
      </c>
      <c r="O32" s="36">
        <f t="shared" si="5"/>
        <v>0</v>
      </c>
      <c r="P32" s="31">
        <v>0</v>
      </c>
      <c r="Q32" s="31">
        <v>0</v>
      </c>
      <c r="R32" s="31">
        <v>0</v>
      </c>
      <c r="S32" s="31">
        <v>0</v>
      </c>
      <c r="T32" s="36">
        <f t="shared" si="6"/>
        <v>0</v>
      </c>
      <c r="U32" s="36">
        <f t="shared" si="7"/>
        <v>0</v>
      </c>
    </row>
    <row r="33" spans="1:21" x14ac:dyDescent="0.2">
      <c r="A33" s="17" t="s">
        <v>29</v>
      </c>
      <c r="B33" s="11" t="s">
        <v>73</v>
      </c>
      <c r="C33" s="10" t="s">
        <v>74</v>
      </c>
      <c r="D33" s="31">
        <v>897543</v>
      </c>
      <c r="E33" s="31">
        <v>887543</v>
      </c>
      <c r="F33" s="31">
        <v>172220</v>
      </c>
      <c r="G33" s="36">
        <f t="shared" si="0"/>
        <v>0.19187938628010023</v>
      </c>
      <c r="H33" s="31">
        <v>187674</v>
      </c>
      <c r="I33" s="36">
        <f t="shared" si="1"/>
        <v>0.20909750284944564</v>
      </c>
      <c r="J33" s="31">
        <v>479795</v>
      </c>
      <c r="K33" s="36">
        <f t="shared" si="2"/>
        <v>0.54058789264294804</v>
      </c>
      <c r="L33" s="31">
        <v>0</v>
      </c>
      <c r="M33" s="36">
        <f t="shared" si="3"/>
        <v>0</v>
      </c>
      <c r="N33" s="31">
        <f t="shared" si="4"/>
        <v>839689</v>
      </c>
      <c r="O33" s="36">
        <f t="shared" si="5"/>
        <v>0.94608261233540236</v>
      </c>
      <c r="P33" s="31">
        <v>190024</v>
      </c>
      <c r="Q33" s="31">
        <v>694247</v>
      </c>
      <c r="R33" s="31">
        <v>694328</v>
      </c>
      <c r="S33" s="31">
        <v>554124</v>
      </c>
      <c r="T33" s="36">
        <f t="shared" si="6"/>
        <v>0.79807238077680864</v>
      </c>
      <c r="U33" s="36">
        <f t="shared" si="7"/>
        <v>1.5249179051067232</v>
      </c>
    </row>
    <row r="34" spans="1:21" x14ac:dyDescent="0.2">
      <c r="A34" s="17" t="s">
        <v>44</v>
      </c>
      <c r="B34" s="11" t="s">
        <v>75</v>
      </c>
      <c r="C34" s="10" t="s">
        <v>76</v>
      </c>
      <c r="D34" s="31">
        <v>36399579</v>
      </c>
      <c r="E34" s="31">
        <v>35087359</v>
      </c>
      <c r="F34" s="31">
        <v>8449423</v>
      </c>
      <c r="G34" s="36">
        <f t="shared" si="0"/>
        <v>0.23212969029119815</v>
      </c>
      <c r="H34" s="31">
        <v>10420480</v>
      </c>
      <c r="I34" s="36">
        <f t="shared" si="1"/>
        <v>0.2862802341752359</v>
      </c>
      <c r="J34" s="31">
        <v>9555937</v>
      </c>
      <c r="K34" s="36">
        <f t="shared" si="2"/>
        <v>0.27234700109518073</v>
      </c>
      <c r="L34" s="31">
        <v>0</v>
      </c>
      <c r="M34" s="36">
        <f t="shared" si="3"/>
        <v>0</v>
      </c>
      <c r="N34" s="31">
        <f t="shared" si="4"/>
        <v>28425840</v>
      </c>
      <c r="O34" s="36">
        <f t="shared" si="5"/>
        <v>0.81014475897145755</v>
      </c>
      <c r="P34" s="31">
        <v>8009968</v>
      </c>
      <c r="Q34" s="31">
        <v>32249667</v>
      </c>
      <c r="R34" s="31">
        <v>31382384</v>
      </c>
      <c r="S34" s="31">
        <v>25743951</v>
      </c>
      <c r="T34" s="36">
        <f t="shared" si="6"/>
        <v>0.82033127247439197</v>
      </c>
      <c r="U34" s="36">
        <f t="shared" si="7"/>
        <v>0.19300563997259412</v>
      </c>
    </row>
    <row r="35" spans="1:21" ht="16.5" x14ac:dyDescent="0.3">
      <c r="A35" s="18" t="s">
        <v>0</v>
      </c>
      <c r="B35" s="13" t="s">
        <v>77</v>
      </c>
      <c r="C35" s="12" t="s">
        <v>0</v>
      </c>
      <c r="D35" s="32">
        <f>SUM(D28:D34)</f>
        <v>37297122</v>
      </c>
      <c r="E35" s="32">
        <f>SUM(E28:E34)</f>
        <v>35974902</v>
      </c>
      <c r="F35" s="32">
        <f>SUM(F28:F34)</f>
        <v>8621643</v>
      </c>
      <c r="G35" s="37">
        <f t="shared" si="0"/>
        <v>0.23116107993533658</v>
      </c>
      <c r="H35" s="32">
        <f>SUM(H28:H34)</f>
        <v>10608154</v>
      </c>
      <c r="I35" s="37">
        <f t="shared" si="1"/>
        <v>0.28442285707728332</v>
      </c>
      <c r="J35" s="32">
        <f>SUM(J28:J34)</f>
        <v>10035732</v>
      </c>
      <c r="K35" s="37">
        <f t="shared" si="2"/>
        <v>0.27896481830582887</v>
      </c>
      <c r="L35" s="32">
        <f>SUM(L28:L34)</f>
        <v>0</v>
      </c>
      <c r="M35" s="37">
        <f t="shared" si="3"/>
        <v>0</v>
      </c>
      <c r="N35" s="32">
        <f t="shared" si="4"/>
        <v>29265529</v>
      </c>
      <c r="O35" s="37">
        <f t="shared" si="5"/>
        <v>0.8134985051522865</v>
      </c>
      <c r="P35" s="32">
        <f>SUM(P28:P34)</f>
        <v>8199992</v>
      </c>
      <c r="Q35" s="32">
        <f>SUM(Q28:Q34)</f>
        <v>32943914</v>
      </c>
      <c r="R35" s="32">
        <f>SUM(R28:R34)</f>
        <v>32076712</v>
      </c>
      <c r="S35" s="32">
        <f>SUM(S28:S34)</f>
        <v>26298075</v>
      </c>
      <c r="T35" s="37">
        <f t="shared" si="6"/>
        <v>0.81984945963289502</v>
      </c>
      <c r="U35" s="37">
        <f t="shared" si="7"/>
        <v>0.22387095011800007</v>
      </c>
    </row>
    <row r="36" spans="1:21" x14ac:dyDescent="0.2">
      <c r="A36" s="17" t="s">
        <v>29</v>
      </c>
      <c r="B36" s="11" t="s">
        <v>78</v>
      </c>
      <c r="C36" s="10" t="s">
        <v>79</v>
      </c>
      <c r="D36" s="31">
        <v>0</v>
      </c>
      <c r="E36" s="31">
        <v>0</v>
      </c>
      <c r="F36" s="31">
        <v>0</v>
      </c>
      <c r="G36" s="36">
        <f t="shared" si="0"/>
        <v>0</v>
      </c>
      <c r="H36" s="31">
        <v>0</v>
      </c>
      <c r="I36" s="36">
        <f t="shared" si="1"/>
        <v>0</v>
      </c>
      <c r="J36" s="31">
        <v>0</v>
      </c>
      <c r="K36" s="36">
        <f t="shared" si="2"/>
        <v>0</v>
      </c>
      <c r="L36" s="31">
        <v>0</v>
      </c>
      <c r="M36" s="36">
        <f t="shared" si="3"/>
        <v>0</v>
      </c>
      <c r="N36" s="31">
        <f t="shared" si="4"/>
        <v>0</v>
      </c>
      <c r="O36" s="36">
        <f t="shared" si="5"/>
        <v>0</v>
      </c>
      <c r="P36" s="31">
        <v>0</v>
      </c>
      <c r="Q36" s="31">
        <v>0</v>
      </c>
      <c r="R36" s="31">
        <v>0</v>
      </c>
      <c r="S36" s="31">
        <v>0</v>
      </c>
      <c r="T36" s="36">
        <f t="shared" si="6"/>
        <v>0</v>
      </c>
      <c r="U36" s="36">
        <f t="shared" si="7"/>
        <v>0</v>
      </c>
    </row>
    <row r="37" spans="1:21" x14ac:dyDescent="0.2">
      <c r="A37" s="17" t="s">
        <v>29</v>
      </c>
      <c r="B37" s="11" t="s">
        <v>80</v>
      </c>
      <c r="C37" s="10" t="s">
        <v>81</v>
      </c>
      <c r="D37" s="31">
        <v>184839</v>
      </c>
      <c r="E37" s="31">
        <v>55301</v>
      </c>
      <c r="F37" s="31">
        <v>0</v>
      </c>
      <c r="G37" s="36">
        <f t="shared" si="0"/>
        <v>0</v>
      </c>
      <c r="H37" s="31">
        <v>0</v>
      </c>
      <c r="I37" s="36">
        <f t="shared" si="1"/>
        <v>0</v>
      </c>
      <c r="J37" s="31">
        <v>0</v>
      </c>
      <c r="K37" s="36">
        <f t="shared" si="2"/>
        <v>0</v>
      </c>
      <c r="L37" s="31">
        <v>0</v>
      </c>
      <c r="M37" s="36">
        <f t="shared" si="3"/>
        <v>0</v>
      </c>
      <c r="N37" s="31">
        <f t="shared" si="4"/>
        <v>0</v>
      </c>
      <c r="O37" s="36">
        <f t="shared" si="5"/>
        <v>0</v>
      </c>
      <c r="P37" s="31">
        <v>0</v>
      </c>
      <c r="Q37" s="31">
        <v>31026</v>
      </c>
      <c r="R37" s="31">
        <v>32454</v>
      </c>
      <c r="S37" s="31">
        <v>0</v>
      </c>
      <c r="T37" s="36">
        <f t="shared" si="6"/>
        <v>0</v>
      </c>
      <c r="U37" s="36">
        <f t="shared" si="7"/>
        <v>0</v>
      </c>
    </row>
    <row r="38" spans="1:21" x14ac:dyDescent="0.2">
      <c r="A38" s="17" t="s">
        <v>29</v>
      </c>
      <c r="B38" s="11" t="s">
        <v>82</v>
      </c>
      <c r="C38" s="10" t="s">
        <v>83</v>
      </c>
      <c r="D38" s="31">
        <v>0</v>
      </c>
      <c r="E38" s="31">
        <v>0</v>
      </c>
      <c r="F38" s="31">
        <v>0</v>
      </c>
      <c r="G38" s="36">
        <f t="shared" si="0"/>
        <v>0</v>
      </c>
      <c r="H38" s="31">
        <v>0</v>
      </c>
      <c r="I38" s="36">
        <f t="shared" si="1"/>
        <v>0</v>
      </c>
      <c r="J38" s="31">
        <v>0</v>
      </c>
      <c r="K38" s="36">
        <f t="shared" si="2"/>
        <v>0</v>
      </c>
      <c r="L38" s="31">
        <v>0</v>
      </c>
      <c r="M38" s="36">
        <f t="shared" si="3"/>
        <v>0</v>
      </c>
      <c r="N38" s="31">
        <f t="shared" si="4"/>
        <v>0</v>
      </c>
      <c r="O38" s="36">
        <f t="shared" si="5"/>
        <v>0</v>
      </c>
      <c r="P38" s="31">
        <v>0</v>
      </c>
      <c r="Q38" s="31">
        <v>0</v>
      </c>
      <c r="R38" s="31">
        <v>0</v>
      </c>
      <c r="S38" s="31">
        <v>0</v>
      </c>
      <c r="T38" s="36">
        <f t="shared" si="6"/>
        <v>0</v>
      </c>
      <c r="U38" s="36">
        <f t="shared" si="7"/>
        <v>0</v>
      </c>
    </row>
    <row r="39" spans="1:21" x14ac:dyDescent="0.2">
      <c r="A39" s="17" t="s">
        <v>44</v>
      </c>
      <c r="B39" s="11" t="s">
        <v>84</v>
      </c>
      <c r="C39" s="10" t="s">
        <v>85</v>
      </c>
      <c r="D39" s="31">
        <v>1</v>
      </c>
      <c r="E39" s="31">
        <v>55729</v>
      </c>
      <c r="F39" s="31">
        <v>396874</v>
      </c>
      <c r="G39" s="36">
        <f t="shared" si="0"/>
        <v>396874</v>
      </c>
      <c r="H39" s="31">
        <v>400202</v>
      </c>
      <c r="I39" s="36">
        <f t="shared" si="1"/>
        <v>400202</v>
      </c>
      <c r="J39" s="31">
        <v>363595</v>
      </c>
      <c r="K39" s="36">
        <f t="shared" si="2"/>
        <v>6.524341007374975</v>
      </c>
      <c r="L39" s="31">
        <v>0</v>
      </c>
      <c r="M39" s="36">
        <f t="shared" si="3"/>
        <v>0</v>
      </c>
      <c r="N39" s="31">
        <f t="shared" si="4"/>
        <v>1160671</v>
      </c>
      <c r="O39" s="36">
        <f t="shared" si="5"/>
        <v>20.827055931382226</v>
      </c>
      <c r="P39" s="31">
        <v>452044</v>
      </c>
      <c r="Q39" s="31">
        <v>462244</v>
      </c>
      <c r="R39" s="31">
        <v>4011095</v>
      </c>
      <c r="S39" s="31">
        <v>1706471</v>
      </c>
      <c r="T39" s="36">
        <f t="shared" si="6"/>
        <v>0.42543769220125677</v>
      </c>
      <c r="U39" s="36">
        <f t="shared" si="7"/>
        <v>-0.19566458132394193</v>
      </c>
    </row>
    <row r="40" spans="1:21" ht="16.5" x14ac:dyDescent="0.3">
      <c r="A40" s="18" t="s">
        <v>0</v>
      </c>
      <c r="B40" s="13" t="s">
        <v>86</v>
      </c>
      <c r="C40" s="12" t="s">
        <v>0</v>
      </c>
      <c r="D40" s="32">
        <f>SUM(D36:D39)</f>
        <v>184840</v>
      </c>
      <c r="E40" s="32">
        <f>SUM(E36:E39)</f>
        <v>111030</v>
      </c>
      <c r="F40" s="32">
        <f>SUM(F36:F39)</f>
        <v>396874</v>
      </c>
      <c r="G40" s="37">
        <f t="shared" si="0"/>
        <v>2.1471218351006276</v>
      </c>
      <c r="H40" s="32">
        <f>SUM(H36:H39)</f>
        <v>400202</v>
      </c>
      <c r="I40" s="37">
        <f t="shared" si="1"/>
        <v>2.1651265959748973</v>
      </c>
      <c r="J40" s="32">
        <f>SUM(J36:J39)</f>
        <v>363595</v>
      </c>
      <c r="K40" s="37">
        <f t="shared" si="2"/>
        <v>3.2747455642619112</v>
      </c>
      <c r="L40" s="32">
        <f>SUM(L36:L39)</f>
        <v>0</v>
      </c>
      <c r="M40" s="37">
        <f t="shared" si="3"/>
        <v>0</v>
      </c>
      <c r="N40" s="32">
        <f t="shared" si="4"/>
        <v>1160671</v>
      </c>
      <c r="O40" s="37">
        <f t="shared" si="5"/>
        <v>10.453670179230839</v>
      </c>
      <c r="P40" s="32">
        <f>SUM(P36:P39)</f>
        <v>452044</v>
      </c>
      <c r="Q40" s="32">
        <f>SUM(Q36:Q39)</f>
        <v>493270</v>
      </c>
      <c r="R40" s="32">
        <f>SUM(R36:R39)</f>
        <v>4043549</v>
      </c>
      <c r="S40" s="32">
        <f>SUM(S36:S39)</f>
        <v>1706471</v>
      </c>
      <c r="T40" s="37">
        <f t="shared" si="6"/>
        <v>0.42202307923064614</v>
      </c>
      <c r="U40" s="37">
        <f t="shared" si="7"/>
        <v>-0.19566458132394193</v>
      </c>
    </row>
    <row r="41" spans="1:21" x14ac:dyDescent="0.2">
      <c r="A41" s="17" t="s">
        <v>29</v>
      </c>
      <c r="B41" s="11" t="s">
        <v>87</v>
      </c>
      <c r="C41" s="10" t="s">
        <v>88</v>
      </c>
      <c r="D41" s="31">
        <v>0</v>
      </c>
      <c r="E41" s="31">
        <v>0</v>
      </c>
      <c r="F41" s="31">
        <v>0</v>
      </c>
      <c r="G41" s="36">
        <f t="shared" si="0"/>
        <v>0</v>
      </c>
      <c r="H41" s="31">
        <v>0</v>
      </c>
      <c r="I41" s="36">
        <f t="shared" si="1"/>
        <v>0</v>
      </c>
      <c r="J41" s="31">
        <v>0</v>
      </c>
      <c r="K41" s="36">
        <f t="shared" si="2"/>
        <v>0</v>
      </c>
      <c r="L41" s="31">
        <v>0</v>
      </c>
      <c r="M41" s="36">
        <f t="shared" si="3"/>
        <v>0</v>
      </c>
      <c r="N41" s="31">
        <f t="shared" si="4"/>
        <v>0</v>
      </c>
      <c r="O41" s="36">
        <f t="shared" si="5"/>
        <v>0</v>
      </c>
      <c r="P41" s="31">
        <v>0</v>
      </c>
      <c r="Q41" s="31">
        <v>0</v>
      </c>
      <c r="R41" s="31">
        <v>0</v>
      </c>
      <c r="S41" s="31">
        <v>0</v>
      </c>
      <c r="T41" s="36">
        <f t="shared" si="6"/>
        <v>0</v>
      </c>
      <c r="U41" s="36">
        <f t="shared" si="7"/>
        <v>0</v>
      </c>
    </row>
    <row r="42" spans="1:21" x14ac:dyDescent="0.2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x14ac:dyDescent="0.2">
      <c r="A43" s="17" t="s">
        <v>29</v>
      </c>
      <c r="B43" s="11" t="s">
        <v>91</v>
      </c>
      <c r="C43" s="10" t="s">
        <v>92</v>
      </c>
      <c r="D43" s="31">
        <v>0</v>
      </c>
      <c r="E43" s="31">
        <v>0</v>
      </c>
      <c r="F43" s="31">
        <v>0</v>
      </c>
      <c r="G43" s="36">
        <f t="shared" si="0"/>
        <v>0</v>
      </c>
      <c r="H43" s="31">
        <v>0</v>
      </c>
      <c r="I43" s="36">
        <f t="shared" si="1"/>
        <v>0</v>
      </c>
      <c r="J43" s="31">
        <v>0</v>
      </c>
      <c r="K43" s="36">
        <f t="shared" si="2"/>
        <v>0</v>
      </c>
      <c r="L43" s="31">
        <v>0</v>
      </c>
      <c r="M43" s="36">
        <f t="shared" si="3"/>
        <v>0</v>
      </c>
      <c r="N43" s="31">
        <f t="shared" si="4"/>
        <v>0</v>
      </c>
      <c r="O43" s="36">
        <f t="shared" si="5"/>
        <v>0</v>
      </c>
      <c r="P43" s="31">
        <v>0</v>
      </c>
      <c r="Q43" s="31">
        <v>0</v>
      </c>
      <c r="R43" s="31">
        <v>0</v>
      </c>
      <c r="S43" s="31">
        <v>0</v>
      </c>
      <c r="T43" s="36">
        <f t="shared" si="6"/>
        <v>0</v>
      </c>
      <c r="U43" s="36">
        <f t="shared" si="7"/>
        <v>0</v>
      </c>
    </row>
    <row r="44" spans="1:21" x14ac:dyDescent="0.2">
      <c r="A44" s="17" t="s">
        <v>29</v>
      </c>
      <c r="B44" s="11" t="s">
        <v>93</v>
      </c>
      <c r="C44" s="10" t="s">
        <v>94</v>
      </c>
      <c r="D44" s="31">
        <v>0</v>
      </c>
      <c r="E44" s="31">
        <v>0</v>
      </c>
      <c r="F44" s="31">
        <v>0</v>
      </c>
      <c r="G44" s="36">
        <f t="shared" si="0"/>
        <v>0</v>
      </c>
      <c r="H44" s="31">
        <v>0</v>
      </c>
      <c r="I44" s="36">
        <f t="shared" si="1"/>
        <v>0</v>
      </c>
      <c r="J44" s="31">
        <v>0</v>
      </c>
      <c r="K44" s="36">
        <f t="shared" si="2"/>
        <v>0</v>
      </c>
      <c r="L44" s="31">
        <v>0</v>
      </c>
      <c r="M44" s="36">
        <f t="shared" si="3"/>
        <v>0</v>
      </c>
      <c r="N44" s="31">
        <f t="shared" si="4"/>
        <v>0</v>
      </c>
      <c r="O44" s="36">
        <f t="shared" si="5"/>
        <v>0</v>
      </c>
      <c r="P44" s="31">
        <v>0</v>
      </c>
      <c r="Q44" s="31">
        <v>0</v>
      </c>
      <c r="R44" s="31">
        <v>0</v>
      </c>
      <c r="S44" s="31">
        <v>0</v>
      </c>
      <c r="T44" s="36">
        <f t="shared" si="6"/>
        <v>0</v>
      </c>
      <c r="U44" s="36">
        <f t="shared" si="7"/>
        <v>0</v>
      </c>
    </row>
    <row r="45" spans="1:21" x14ac:dyDescent="0.2">
      <c r="A45" s="17" t="s">
        <v>29</v>
      </c>
      <c r="B45" s="11" t="s">
        <v>95</v>
      </c>
      <c r="C45" s="10" t="s">
        <v>96</v>
      </c>
      <c r="D45" s="31">
        <v>6452268</v>
      </c>
      <c r="E45" s="31">
        <v>4751246</v>
      </c>
      <c r="F45" s="31">
        <v>1169372</v>
      </c>
      <c r="G45" s="36">
        <f t="shared" si="0"/>
        <v>0.18123425747349614</v>
      </c>
      <c r="H45" s="31">
        <v>1222993</v>
      </c>
      <c r="I45" s="36">
        <f t="shared" si="1"/>
        <v>0.18954466863434688</v>
      </c>
      <c r="J45" s="31">
        <v>1182471</v>
      </c>
      <c r="K45" s="36">
        <f t="shared" si="2"/>
        <v>0.24887597905896686</v>
      </c>
      <c r="L45" s="31">
        <v>0</v>
      </c>
      <c r="M45" s="36">
        <f t="shared" si="3"/>
        <v>0</v>
      </c>
      <c r="N45" s="31">
        <f t="shared" si="4"/>
        <v>3574836</v>
      </c>
      <c r="O45" s="36">
        <f t="shared" si="5"/>
        <v>0.75239968631386378</v>
      </c>
      <c r="P45" s="31">
        <v>1039275</v>
      </c>
      <c r="Q45" s="31">
        <v>3574751</v>
      </c>
      <c r="R45" s="31">
        <v>4879571</v>
      </c>
      <c r="S45" s="31">
        <v>3681743</v>
      </c>
      <c r="T45" s="36">
        <f t="shared" si="6"/>
        <v>0.75452186268014132</v>
      </c>
      <c r="U45" s="36">
        <f t="shared" si="7"/>
        <v>0.13778451324240448</v>
      </c>
    </row>
    <row r="46" spans="1:21" x14ac:dyDescent="0.2">
      <c r="A46" s="17" t="s">
        <v>44</v>
      </c>
      <c r="B46" s="11" t="s">
        <v>97</v>
      </c>
      <c r="C46" s="10" t="s">
        <v>98</v>
      </c>
      <c r="D46" s="31">
        <v>9186642</v>
      </c>
      <c r="E46" s="31">
        <v>8961642</v>
      </c>
      <c r="F46" s="31">
        <v>457580</v>
      </c>
      <c r="G46" s="36">
        <f t="shared" si="0"/>
        <v>4.9809277426942293E-2</v>
      </c>
      <c r="H46" s="31">
        <v>2151061</v>
      </c>
      <c r="I46" s="36">
        <f t="shared" si="1"/>
        <v>0.23415095526744156</v>
      </c>
      <c r="J46" s="31">
        <v>1462975</v>
      </c>
      <c r="K46" s="36">
        <f t="shared" si="2"/>
        <v>0.16324854306833503</v>
      </c>
      <c r="L46" s="31">
        <v>0</v>
      </c>
      <c r="M46" s="36">
        <f t="shared" si="3"/>
        <v>0</v>
      </c>
      <c r="N46" s="31">
        <f t="shared" si="4"/>
        <v>4071616</v>
      </c>
      <c r="O46" s="36">
        <f t="shared" si="5"/>
        <v>0.45433816704572666</v>
      </c>
      <c r="P46" s="31">
        <v>1070480</v>
      </c>
      <c r="Q46" s="31">
        <v>9378010</v>
      </c>
      <c r="R46" s="31">
        <v>7738010</v>
      </c>
      <c r="S46" s="31">
        <v>3406770</v>
      </c>
      <c r="T46" s="36">
        <f t="shared" si="6"/>
        <v>0.44026435737353659</v>
      </c>
      <c r="U46" s="36">
        <f t="shared" si="7"/>
        <v>0.36665327703460138</v>
      </c>
    </row>
    <row r="47" spans="1:21" ht="16.5" x14ac:dyDescent="0.3">
      <c r="A47" s="18" t="s">
        <v>0</v>
      </c>
      <c r="B47" s="13" t="s">
        <v>99</v>
      </c>
      <c r="C47" s="12" t="s">
        <v>0</v>
      </c>
      <c r="D47" s="32">
        <f>SUM(D41:D46)</f>
        <v>15638910</v>
      </c>
      <c r="E47" s="32">
        <f>SUM(E41:E46)</f>
        <v>13712888</v>
      </c>
      <c r="F47" s="32">
        <f>SUM(F41:F46)</f>
        <v>1626952</v>
      </c>
      <c r="G47" s="37">
        <f t="shared" si="0"/>
        <v>0.10403231427254202</v>
      </c>
      <c r="H47" s="32">
        <f>SUM(H41:H46)</f>
        <v>3374054</v>
      </c>
      <c r="I47" s="37">
        <f t="shared" si="1"/>
        <v>0.21574738904437712</v>
      </c>
      <c r="J47" s="32">
        <f>SUM(J41:J46)</f>
        <v>2645446</v>
      </c>
      <c r="K47" s="37">
        <f t="shared" si="2"/>
        <v>0.19291676560036078</v>
      </c>
      <c r="L47" s="32">
        <f>SUM(L41:L46)</f>
        <v>0</v>
      </c>
      <c r="M47" s="37">
        <f t="shared" si="3"/>
        <v>0</v>
      </c>
      <c r="N47" s="32">
        <f t="shared" si="4"/>
        <v>7646452</v>
      </c>
      <c r="O47" s="37">
        <f t="shared" si="5"/>
        <v>0.55761062148250606</v>
      </c>
      <c r="P47" s="32">
        <f>SUM(P41:P46)</f>
        <v>2109755</v>
      </c>
      <c r="Q47" s="32">
        <f>SUM(Q41:Q46)</f>
        <v>12952761</v>
      </c>
      <c r="R47" s="32">
        <f>SUM(R41:R46)</f>
        <v>12617581</v>
      </c>
      <c r="S47" s="32">
        <f>SUM(S41:S46)</f>
        <v>7088513</v>
      </c>
      <c r="T47" s="37">
        <f t="shared" si="6"/>
        <v>0.56179651234257977</v>
      </c>
      <c r="U47" s="37">
        <f t="shared" si="7"/>
        <v>0.25391147313313622</v>
      </c>
    </row>
    <row r="48" spans="1:21" x14ac:dyDescent="0.2">
      <c r="A48" s="17" t="s">
        <v>29</v>
      </c>
      <c r="B48" s="11" t="s">
        <v>100</v>
      </c>
      <c r="C48" s="10" t="s">
        <v>101</v>
      </c>
      <c r="D48" s="31">
        <v>0</v>
      </c>
      <c r="E48" s="31">
        <v>0</v>
      </c>
      <c r="F48" s="31">
        <v>0</v>
      </c>
      <c r="G48" s="36">
        <f t="shared" si="0"/>
        <v>0</v>
      </c>
      <c r="H48" s="31">
        <v>0</v>
      </c>
      <c r="I48" s="36">
        <f t="shared" si="1"/>
        <v>0</v>
      </c>
      <c r="J48" s="31">
        <v>0</v>
      </c>
      <c r="K48" s="36">
        <f t="shared" si="2"/>
        <v>0</v>
      </c>
      <c r="L48" s="31">
        <v>0</v>
      </c>
      <c r="M48" s="36">
        <f t="shared" si="3"/>
        <v>0</v>
      </c>
      <c r="N48" s="31">
        <f t="shared" si="4"/>
        <v>0</v>
      </c>
      <c r="O48" s="36">
        <f t="shared" si="5"/>
        <v>0</v>
      </c>
      <c r="P48" s="31">
        <v>0</v>
      </c>
      <c r="Q48" s="31">
        <v>0</v>
      </c>
      <c r="R48" s="31">
        <v>0</v>
      </c>
      <c r="S48" s="31">
        <v>0</v>
      </c>
      <c r="T48" s="36">
        <f t="shared" si="6"/>
        <v>0</v>
      </c>
      <c r="U48" s="36">
        <f t="shared" si="7"/>
        <v>0</v>
      </c>
    </row>
    <row r="49" spans="1:21" x14ac:dyDescent="0.2">
      <c r="A49" s="17" t="s">
        <v>29</v>
      </c>
      <c r="B49" s="11" t="s">
        <v>102</v>
      </c>
      <c r="C49" s="10" t="s">
        <v>103</v>
      </c>
      <c r="D49" s="31">
        <v>0</v>
      </c>
      <c r="E49" s="31">
        <v>0</v>
      </c>
      <c r="F49" s="31">
        <v>0</v>
      </c>
      <c r="G49" s="36">
        <f t="shared" si="0"/>
        <v>0</v>
      </c>
      <c r="H49" s="31">
        <v>0</v>
      </c>
      <c r="I49" s="36">
        <f t="shared" si="1"/>
        <v>0</v>
      </c>
      <c r="J49" s="31">
        <v>0</v>
      </c>
      <c r="K49" s="36">
        <f t="shared" si="2"/>
        <v>0</v>
      </c>
      <c r="L49" s="31">
        <v>0</v>
      </c>
      <c r="M49" s="36">
        <f t="shared" si="3"/>
        <v>0</v>
      </c>
      <c r="N49" s="31">
        <f t="shared" si="4"/>
        <v>0</v>
      </c>
      <c r="O49" s="36">
        <f t="shared" si="5"/>
        <v>0</v>
      </c>
      <c r="P49" s="31">
        <v>0</v>
      </c>
      <c r="Q49" s="31">
        <v>0</v>
      </c>
      <c r="R49" s="31">
        <v>0</v>
      </c>
      <c r="S49" s="31">
        <v>0</v>
      </c>
      <c r="T49" s="36">
        <f t="shared" si="6"/>
        <v>0</v>
      </c>
      <c r="U49" s="36">
        <f t="shared" si="7"/>
        <v>0</v>
      </c>
    </row>
    <row r="50" spans="1:21" x14ac:dyDescent="0.2">
      <c r="A50" s="17" t="s">
        <v>29</v>
      </c>
      <c r="B50" s="11" t="s">
        <v>104</v>
      </c>
      <c r="C50" s="10" t="s">
        <v>105</v>
      </c>
      <c r="D50" s="31">
        <v>2509764</v>
      </c>
      <c r="E50" s="31">
        <v>2716764</v>
      </c>
      <c r="F50" s="31">
        <v>464560</v>
      </c>
      <c r="G50" s="36">
        <f t="shared" si="0"/>
        <v>0.18510106926388298</v>
      </c>
      <c r="H50" s="31">
        <v>550236</v>
      </c>
      <c r="I50" s="36">
        <f t="shared" si="1"/>
        <v>0.21923814350672016</v>
      </c>
      <c r="J50" s="31">
        <v>573640</v>
      </c>
      <c r="K50" s="36">
        <f t="shared" si="2"/>
        <v>0.21114826315425264</v>
      </c>
      <c r="L50" s="31">
        <v>0</v>
      </c>
      <c r="M50" s="36">
        <f t="shared" si="3"/>
        <v>0</v>
      </c>
      <c r="N50" s="31">
        <f t="shared" si="4"/>
        <v>1588436</v>
      </c>
      <c r="O50" s="36">
        <f t="shared" si="5"/>
        <v>0.58467942007476537</v>
      </c>
      <c r="P50" s="31">
        <v>482468</v>
      </c>
      <c r="Q50" s="31">
        <v>2651199</v>
      </c>
      <c r="R50" s="31">
        <v>2418199</v>
      </c>
      <c r="S50" s="31">
        <v>1427761</v>
      </c>
      <c r="T50" s="36">
        <f t="shared" si="6"/>
        <v>0.59042328609018535</v>
      </c>
      <c r="U50" s="36">
        <f t="shared" si="7"/>
        <v>0.18897004568178621</v>
      </c>
    </row>
    <row r="51" spans="1:21" x14ac:dyDescent="0.2">
      <c r="A51" s="17" t="s">
        <v>29</v>
      </c>
      <c r="B51" s="11" t="s">
        <v>106</v>
      </c>
      <c r="C51" s="10" t="s">
        <v>107</v>
      </c>
      <c r="D51" s="31">
        <v>270000</v>
      </c>
      <c r="E51" s="31">
        <v>343477</v>
      </c>
      <c r="F51" s="31">
        <v>29000</v>
      </c>
      <c r="G51" s="36">
        <f t="shared" si="0"/>
        <v>0.10740740740740741</v>
      </c>
      <c r="H51" s="31">
        <v>354334</v>
      </c>
      <c r="I51" s="36">
        <f t="shared" si="1"/>
        <v>1.312348148148148</v>
      </c>
      <c r="J51" s="31">
        <v>57450</v>
      </c>
      <c r="K51" s="36">
        <f t="shared" si="2"/>
        <v>0.16726010766368635</v>
      </c>
      <c r="L51" s="31">
        <v>0</v>
      </c>
      <c r="M51" s="36">
        <f t="shared" si="3"/>
        <v>0</v>
      </c>
      <c r="N51" s="31">
        <f t="shared" si="4"/>
        <v>440784</v>
      </c>
      <c r="O51" s="36">
        <f t="shared" si="5"/>
        <v>1.2832999007211545</v>
      </c>
      <c r="P51" s="31">
        <v>48925</v>
      </c>
      <c r="Q51" s="31">
        <v>340000</v>
      </c>
      <c r="R51" s="31">
        <v>350000</v>
      </c>
      <c r="S51" s="31">
        <v>227324</v>
      </c>
      <c r="T51" s="36">
        <f t="shared" si="6"/>
        <v>0.64949714285714288</v>
      </c>
      <c r="U51" s="36">
        <f t="shared" si="7"/>
        <v>0.17424629535002545</v>
      </c>
    </row>
    <row r="52" spans="1:21" x14ac:dyDescent="0.2">
      <c r="A52" s="17" t="s">
        <v>44</v>
      </c>
      <c r="B52" s="11" t="s">
        <v>108</v>
      </c>
      <c r="C52" s="10" t="s">
        <v>109</v>
      </c>
      <c r="D52" s="31">
        <v>0</v>
      </c>
      <c r="E52" s="31">
        <v>0</v>
      </c>
      <c r="F52" s="31">
        <v>0</v>
      </c>
      <c r="G52" s="36">
        <f t="shared" si="0"/>
        <v>0</v>
      </c>
      <c r="H52" s="31">
        <v>0</v>
      </c>
      <c r="I52" s="36">
        <f t="shared" si="1"/>
        <v>0</v>
      </c>
      <c r="J52" s="31">
        <v>0</v>
      </c>
      <c r="K52" s="36">
        <f t="shared" si="2"/>
        <v>0</v>
      </c>
      <c r="L52" s="31">
        <v>0</v>
      </c>
      <c r="M52" s="36">
        <f t="shared" si="3"/>
        <v>0</v>
      </c>
      <c r="N52" s="31">
        <f t="shared" si="4"/>
        <v>0</v>
      </c>
      <c r="O52" s="36">
        <f t="shared" si="5"/>
        <v>0</v>
      </c>
      <c r="P52" s="31">
        <v>0</v>
      </c>
      <c r="Q52" s="31">
        <v>0</v>
      </c>
      <c r="R52" s="31">
        <v>0</v>
      </c>
      <c r="S52" s="31">
        <v>0</v>
      </c>
      <c r="T52" s="36">
        <f t="shared" si="6"/>
        <v>0</v>
      </c>
      <c r="U52" s="36">
        <f t="shared" si="7"/>
        <v>0</v>
      </c>
    </row>
    <row r="53" spans="1:21" ht="16.5" x14ac:dyDescent="0.3">
      <c r="A53" s="18" t="s">
        <v>0</v>
      </c>
      <c r="B53" s="13" t="s">
        <v>110</v>
      </c>
      <c r="C53" s="12" t="s">
        <v>0</v>
      </c>
      <c r="D53" s="32">
        <f>SUM(D48:D52)</f>
        <v>2779764</v>
      </c>
      <c r="E53" s="32">
        <f>SUM(E48:E52)</f>
        <v>3060241</v>
      </c>
      <c r="F53" s="32">
        <f>SUM(F48:F52)</f>
        <v>493560</v>
      </c>
      <c r="G53" s="37">
        <f t="shared" si="0"/>
        <v>0.17755464132926393</v>
      </c>
      <c r="H53" s="32">
        <f>SUM(H48:H52)</f>
        <v>904570</v>
      </c>
      <c r="I53" s="37">
        <f t="shared" si="1"/>
        <v>0.32541251703382013</v>
      </c>
      <c r="J53" s="32">
        <f>SUM(J48:J52)</f>
        <v>631090</v>
      </c>
      <c r="K53" s="37">
        <f t="shared" si="2"/>
        <v>0.20622232039894897</v>
      </c>
      <c r="L53" s="32">
        <f>SUM(L48:L52)</f>
        <v>0</v>
      </c>
      <c r="M53" s="37">
        <f t="shared" si="3"/>
        <v>0</v>
      </c>
      <c r="N53" s="32">
        <f t="shared" si="4"/>
        <v>2029220</v>
      </c>
      <c r="O53" s="37">
        <f t="shared" si="5"/>
        <v>0.6630915669713594</v>
      </c>
      <c r="P53" s="32">
        <f>SUM(P48:P52)</f>
        <v>531393</v>
      </c>
      <c r="Q53" s="32">
        <f>SUM(Q48:Q52)</f>
        <v>2991199</v>
      </c>
      <c r="R53" s="32">
        <f>SUM(R48:R52)</f>
        <v>2768199</v>
      </c>
      <c r="S53" s="32">
        <f>SUM(S48:S52)</f>
        <v>1655085</v>
      </c>
      <c r="T53" s="37">
        <f t="shared" si="6"/>
        <v>0.59789234805734703</v>
      </c>
      <c r="U53" s="37">
        <f t="shared" si="7"/>
        <v>0.18761443978373826</v>
      </c>
    </row>
    <row r="54" spans="1:21" ht="16.5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129152390</v>
      </c>
      <c r="E54" s="32">
        <f>SUM(E8:E9,E11:E18,E20:E26,E28:E34,E36:E39,E41:E46,E48:E52)</f>
        <v>124203442</v>
      </c>
      <c r="F54" s="32">
        <f>SUM(F8:F9,F11:F18,F20:F26,F28:F34,F36:F39,F41:F46,F48:F52)</f>
        <v>24265463</v>
      </c>
      <c r="G54" s="37">
        <f t="shared" si="0"/>
        <v>0.1878824154938209</v>
      </c>
      <c r="H54" s="32">
        <f>SUM(H8:H9,H11:H18,H20:H26,H28:H34,H36:H39,H41:H46,H48:H52)</f>
        <v>30908448</v>
      </c>
      <c r="I54" s="37">
        <f t="shared" si="1"/>
        <v>0.23931766187214965</v>
      </c>
      <c r="J54" s="32">
        <f>SUM(J8:J9,J11:J18,J20:J26,J28:J34,J36:J39,J41:J46,J48:J52)</f>
        <v>27017987</v>
      </c>
      <c r="K54" s="37">
        <f t="shared" si="2"/>
        <v>0.21753009872302895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82191898</v>
      </c>
      <c r="O54" s="37">
        <f t="shared" si="5"/>
        <v>0.66175217591795887</v>
      </c>
      <c r="P54" s="32">
        <f>SUM(P8:P9,P11:P18,P20:P26,P28:P34,P36:P39,P41:P46,P48:P52)</f>
        <v>23485524</v>
      </c>
      <c r="Q54" s="32">
        <f>SUM(Q8:Q9,Q11:Q18,Q20:Q26,Q28:Q34,Q36:Q39,Q41:Q46,Q48:Q52)</f>
        <v>132577484</v>
      </c>
      <c r="R54" s="32">
        <f>SUM(R8:R9,R11:R18,R20:R26,R28:R34,R36:R39,R41:R46,R48:R52)</f>
        <v>121717345</v>
      </c>
      <c r="S54" s="32">
        <f>SUM(S8:S9,S11:S18,S20:S26,S28:S34,S36:S39,S41:S46,S48:S52)</f>
        <v>73770802</v>
      </c>
      <c r="T54" s="37">
        <f t="shared" si="6"/>
        <v>0.60608290461807235</v>
      </c>
      <c r="U54" s="37">
        <f t="shared" si="7"/>
        <v>0.15041022716802055</v>
      </c>
    </row>
    <row r="55" spans="1:21" ht="14.4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4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x14ac:dyDescent="0.2">
      <c r="A57" s="17" t="s">
        <v>23</v>
      </c>
      <c r="B57" s="11" t="s">
        <v>113</v>
      </c>
      <c r="C57" s="10" t="s">
        <v>114</v>
      </c>
      <c r="D57" s="31">
        <v>34928116</v>
      </c>
      <c r="E57" s="31">
        <v>32232097</v>
      </c>
      <c r="F57" s="31">
        <v>7007217</v>
      </c>
      <c r="G57" s="36">
        <f t="shared" ref="G57:G85" si="8">IF(($D57      =0),0,($F57      /$D57      ))</f>
        <v>0.20061823546394544</v>
      </c>
      <c r="H57" s="31">
        <v>6983376</v>
      </c>
      <c r="I57" s="36">
        <f t="shared" ref="I57:I85" si="9">IF(($D57      =0),0,($H57      /$D57      ))</f>
        <v>0.19993566214679315</v>
      </c>
      <c r="J57" s="31">
        <v>7376065</v>
      </c>
      <c r="K57" s="36">
        <f t="shared" ref="K57:K85" si="10">IF(($E57      =0),0,($J57      /$E57      ))</f>
        <v>0.22884223139437684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21366658</v>
      </c>
      <c r="O57" s="36">
        <f t="shared" ref="O57:O85" si="13">IF(($E57      =0),0,($N57      /$E57      ))</f>
        <v>0.66290002788214497</v>
      </c>
      <c r="P57" s="31">
        <v>6845888</v>
      </c>
      <c r="Q57" s="31">
        <v>28236452</v>
      </c>
      <c r="R57" s="31">
        <v>29740717</v>
      </c>
      <c r="S57" s="31">
        <v>21108436</v>
      </c>
      <c r="T57" s="36">
        <f t="shared" ref="T57:T85" si="14">IF(($R57      =0),0,($S57      /$R57      ))</f>
        <v>0.70974872596380245</v>
      </c>
      <c r="U57" s="36">
        <f t="shared" ref="U57:U85" si="15">IF(($P57      =0),0,(($J57      /$P57      )-1))</f>
        <v>7.7444591556274256E-2</v>
      </c>
    </row>
    <row r="58" spans="1:21" ht="16.5" x14ac:dyDescent="0.3">
      <c r="A58" s="18" t="s">
        <v>0</v>
      </c>
      <c r="B58" s="13" t="s">
        <v>28</v>
      </c>
      <c r="C58" s="12" t="s">
        <v>0</v>
      </c>
      <c r="D58" s="32">
        <f>D57</f>
        <v>34928116</v>
      </c>
      <c r="E58" s="32">
        <f>E57</f>
        <v>32232097</v>
      </c>
      <c r="F58" s="32">
        <f>F57</f>
        <v>7007217</v>
      </c>
      <c r="G58" s="37">
        <f t="shared" si="8"/>
        <v>0.20061823546394544</v>
      </c>
      <c r="H58" s="32">
        <f>H57</f>
        <v>6983376</v>
      </c>
      <c r="I58" s="37">
        <f t="shared" si="9"/>
        <v>0.19993566214679315</v>
      </c>
      <c r="J58" s="32">
        <f>J57</f>
        <v>7376065</v>
      </c>
      <c r="K58" s="37">
        <f t="shared" si="10"/>
        <v>0.22884223139437684</v>
      </c>
      <c r="L58" s="32">
        <f>L57</f>
        <v>0</v>
      </c>
      <c r="M58" s="37">
        <f t="shared" si="11"/>
        <v>0</v>
      </c>
      <c r="N58" s="32">
        <f t="shared" si="12"/>
        <v>21366658</v>
      </c>
      <c r="O58" s="37">
        <f t="shared" si="13"/>
        <v>0.66290002788214497</v>
      </c>
      <c r="P58" s="32">
        <f>P57</f>
        <v>6845888</v>
      </c>
      <c r="Q58" s="32">
        <f>Q57</f>
        <v>28236452</v>
      </c>
      <c r="R58" s="32">
        <f>R57</f>
        <v>29740717</v>
      </c>
      <c r="S58" s="32">
        <f>S57</f>
        <v>21108436</v>
      </c>
      <c r="T58" s="37">
        <f t="shared" si="14"/>
        <v>0.70974872596380245</v>
      </c>
      <c r="U58" s="37">
        <f t="shared" si="15"/>
        <v>7.7444591556274256E-2</v>
      </c>
    </row>
    <row r="59" spans="1:21" x14ac:dyDescent="0.2">
      <c r="A59" s="17" t="s">
        <v>29</v>
      </c>
      <c r="B59" s="11" t="s">
        <v>115</v>
      </c>
      <c r="C59" s="10" t="s">
        <v>116</v>
      </c>
      <c r="D59" s="31">
        <v>0</v>
      </c>
      <c r="E59" s="31">
        <v>0</v>
      </c>
      <c r="F59" s="31">
        <v>0</v>
      </c>
      <c r="G59" s="36">
        <f t="shared" si="8"/>
        <v>0</v>
      </c>
      <c r="H59" s="31">
        <v>0</v>
      </c>
      <c r="I59" s="36">
        <f t="shared" si="9"/>
        <v>0</v>
      </c>
      <c r="J59" s="31">
        <v>0</v>
      </c>
      <c r="K59" s="36">
        <f t="shared" si="10"/>
        <v>0</v>
      </c>
      <c r="L59" s="31">
        <v>0</v>
      </c>
      <c r="M59" s="36">
        <f t="shared" si="11"/>
        <v>0</v>
      </c>
      <c r="N59" s="31">
        <f t="shared" si="12"/>
        <v>0</v>
      </c>
      <c r="O59" s="36">
        <f t="shared" si="13"/>
        <v>0</v>
      </c>
      <c r="P59" s="31">
        <v>0</v>
      </c>
      <c r="Q59" s="31">
        <v>0</v>
      </c>
      <c r="R59" s="31">
        <v>0</v>
      </c>
      <c r="S59" s="31">
        <v>0</v>
      </c>
      <c r="T59" s="36">
        <f t="shared" si="14"/>
        <v>0</v>
      </c>
      <c r="U59" s="36">
        <f t="shared" si="15"/>
        <v>0</v>
      </c>
    </row>
    <row r="60" spans="1:21" x14ac:dyDescent="0.2">
      <c r="A60" s="17" t="s">
        <v>29</v>
      </c>
      <c r="B60" s="11" t="s">
        <v>117</v>
      </c>
      <c r="C60" s="10" t="s">
        <v>118</v>
      </c>
      <c r="D60" s="31">
        <v>0</v>
      </c>
      <c r="E60" s="31">
        <v>0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0</v>
      </c>
      <c r="K60" s="36">
        <f t="shared" si="10"/>
        <v>0</v>
      </c>
      <c r="L60" s="31">
        <v>0</v>
      </c>
      <c r="M60" s="36">
        <f t="shared" si="11"/>
        <v>0</v>
      </c>
      <c r="N60" s="31">
        <f t="shared" si="12"/>
        <v>0</v>
      </c>
      <c r="O60" s="36">
        <f t="shared" si="13"/>
        <v>0</v>
      </c>
      <c r="P60" s="31">
        <v>0</v>
      </c>
      <c r="Q60" s="31">
        <v>0</v>
      </c>
      <c r="R60" s="31">
        <v>0</v>
      </c>
      <c r="S60" s="31">
        <v>0</v>
      </c>
      <c r="T60" s="36">
        <f t="shared" si="14"/>
        <v>0</v>
      </c>
      <c r="U60" s="36">
        <f t="shared" si="15"/>
        <v>0</v>
      </c>
    </row>
    <row r="61" spans="1:21" x14ac:dyDescent="0.2">
      <c r="A61" s="17" t="s">
        <v>29</v>
      </c>
      <c r="B61" s="11" t="s">
        <v>119</v>
      </c>
      <c r="C61" s="10" t="s">
        <v>120</v>
      </c>
      <c r="D61" s="31">
        <v>0</v>
      </c>
      <c r="E61" s="31">
        <v>0</v>
      </c>
      <c r="F61" s="31">
        <v>0</v>
      </c>
      <c r="G61" s="36">
        <f t="shared" si="8"/>
        <v>0</v>
      </c>
      <c r="H61" s="31">
        <v>0</v>
      </c>
      <c r="I61" s="36">
        <f t="shared" si="9"/>
        <v>0</v>
      </c>
      <c r="J61" s="31">
        <v>0</v>
      </c>
      <c r="K61" s="36">
        <f t="shared" si="10"/>
        <v>0</v>
      </c>
      <c r="L61" s="31">
        <v>0</v>
      </c>
      <c r="M61" s="36">
        <f t="shared" si="11"/>
        <v>0</v>
      </c>
      <c r="N61" s="31">
        <f t="shared" si="12"/>
        <v>0</v>
      </c>
      <c r="O61" s="36">
        <f t="shared" si="13"/>
        <v>0</v>
      </c>
      <c r="P61" s="31">
        <v>0</v>
      </c>
      <c r="Q61" s="31">
        <v>80000</v>
      </c>
      <c r="R61" s="31">
        <v>0</v>
      </c>
      <c r="S61" s="31">
        <v>0</v>
      </c>
      <c r="T61" s="36">
        <f t="shared" si="14"/>
        <v>0</v>
      </c>
      <c r="U61" s="36">
        <f t="shared" si="15"/>
        <v>0</v>
      </c>
    </row>
    <row r="62" spans="1:21" x14ac:dyDescent="0.2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6.5" x14ac:dyDescent="0.3">
      <c r="A63" s="18" t="s">
        <v>0</v>
      </c>
      <c r="B63" s="13" t="s">
        <v>123</v>
      </c>
      <c r="C63" s="12" t="s">
        <v>0</v>
      </c>
      <c r="D63" s="32">
        <f>SUM(D59:D62)</f>
        <v>0</v>
      </c>
      <c r="E63" s="32">
        <f>SUM(E59:E62)</f>
        <v>0</v>
      </c>
      <c r="F63" s="32">
        <f>SUM(F59:F62)</f>
        <v>0</v>
      </c>
      <c r="G63" s="37">
        <f t="shared" si="8"/>
        <v>0</v>
      </c>
      <c r="H63" s="32">
        <f>SUM(H59:H62)</f>
        <v>0</v>
      </c>
      <c r="I63" s="37">
        <f t="shared" si="9"/>
        <v>0</v>
      </c>
      <c r="J63" s="32">
        <f>SUM(J59:J62)</f>
        <v>0</v>
      </c>
      <c r="K63" s="37">
        <f t="shared" si="10"/>
        <v>0</v>
      </c>
      <c r="L63" s="32">
        <f>SUM(L59:L62)</f>
        <v>0</v>
      </c>
      <c r="M63" s="37">
        <f t="shared" si="11"/>
        <v>0</v>
      </c>
      <c r="N63" s="32">
        <f t="shared" si="12"/>
        <v>0</v>
      </c>
      <c r="O63" s="37">
        <f t="shared" si="13"/>
        <v>0</v>
      </c>
      <c r="P63" s="32">
        <f>SUM(P59:P62)</f>
        <v>0</v>
      </c>
      <c r="Q63" s="32">
        <f>SUM(Q59:Q62)</f>
        <v>80000</v>
      </c>
      <c r="R63" s="32">
        <f>SUM(R59:R62)</f>
        <v>0</v>
      </c>
      <c r="S63" s="32">
        <f>SUM(S59:S62)</f>
        <v>0</v>
      </c>
      <c r="T63" s="37">
        <f t="shared" si="14"/>
        <v>0</v>
      </c>
      <c r="U63" s="37">
        <f t="shared" si="15"/>
        <v>0</v>
      </c>
    </row>
    <row r="64" spans="1:21" x14ac:dyDescent="0.2">
      <c r="A64" s="17" t="s">
        <v>29</v>
      </c>
      <c r="B64" s="11" t="s">
        <v>124</v>
      </c>
      <c r="C64" s="10" t="s">
        <v>125</v>
      </c>
      <c r="D64" s="31">
        <v>0</v>
      </c>
      <c r="E64" s="31">
        <v>0</v>
      </c>
      <c r="F64" s="31">
        <v>0</v>
      </c>
      <c r="G64" s="36">
        <f t="shared" si="8"/>
        <v>0</v>
      </c>
      <c r="H64" s="31">
        <v>0</v>
      </c>
      <c r="I64" s="36">
        <f t="shared" si="9"/>
        <v>0</v>
      </c>
      <c r="J64" s="31">
        <v>0</v>
      </c>
      <c r="K64" s="36">
        <f t="shared" si="10"/>
        <v>0</v>
      </c>
      <c r="L64" s="31">
        <v>0</v>
      </c>
      <c r="M64" s="36">
        <f t="shared" si="11"/>
        <v>0</v>
      </c>
      <c r="N64" s="31">
        <f t="shared" si="12"/>
        <v>0</v>
      </c>
      <c r="O64" s="36">
        <f t="shared" si="13"/>
        <v>0</v>
      </c>
      <c r="P64" s="31">
        <v>0</v>
      </c>
      <c r="Q64" s="31">
        <v>0</v>
      </c>
      <c r="R64" s="31">
        <v>0</v>
      </c>
      <c r="S64" s="31">
        <v>0</v>
      </c>
      <c r="T64" s="36">
        <f t="shared" si="14"/>
        <v>0</v>
      </c>
      <c r="U64" s="36">
        <f t="shared" si="15"/>
        <v>0</v>
      </c>
    </row>
    <row r="65" spans="1:21" x14ac:dyDescent="0.2">
      <c r="A65" s="17" t="s">
        <v>29</v>
      </c>
      <c r="B65" s="11" t="s">
        <v>126</v>
      </c>
      <c r="C65" s="10" t="s">
        <v>127</v>
      </c>
      <c r="D65" s="31">
        <v>0</v>
      </c>
      <c r="E65" s="31">
        <v>0</v>
      </c>
      <c r="F65" s="31">
        <v>0</v>
      </c>
      <c r="G65" s="36">
        <f t="shared" si="8"/>
        <v>0</v>
      </c>
      <c r="H65" s="31">
        <v>0</v>
      </c>
      <c r="I65" s="36">
        <f t="shared" si="9"/>
        <v>0</v>
      </c>
      <c r="J65" s="31">
        <v>0</v>
      </c>
      <c r="K65" s="36">
        <f t="shared" si="10"/>
        <v>0</v>
      </c>
      <c r="L65" s="31">
        <v>0</v>
      </c>
      <c r="M65" s="36">
        <f t="shared" si="11"/>
        <v>0</v>
      </c>
      <c r="N65" s="31">
        <f t="shared" si="12"/>
        <v>0</v>
      </c>
      <c r="O65" s="36">
        <f t="shared" si="13"/>
        <v>0</v>
      </c>
      <c r="P65" s="31">
        <v>0</v>
      </c>
      <c r="Q65" s="31">
        <v>0</v>
      </c>
      <c r="R65" s="31">
        <v>0</v>
      </c>
      <c r="S65" s="31">
        <v>0</v>
      </c>
      <c r="T65" s="36">
        <f t="shared" si="14"/>
        <v>0</v>
      </c>
      <c r="U65" s="36">
        <f t="shared" si="15"/>
        <v>0</v>
      </c>
    </row>
    <row r="66" spans="1:21" x14ac:dyDescent="0.2">
      <c r="A66" s="17" t="s">
        <v>29</v>
      </c>
      <c r="B66" s="11" t="s">
        <v>128</v>
      </c>
      <c r="C66" s="10" t="s">
        <v>129</v>
      </c>
      <c r="D66" s="31">
        <v>0</v>
      </c>
      <c r="E66" s="31">
        <v>0</v>
      </c>
      <c r="F66" s="31">
        <v>0</v>
      </c>
      <c r="G66" s="36">
        <f t="shared" si="8"/>
        <v>0</v>
      </c>
      <c r="H66" s="31">
        <v>0</v>
      </c>
      <c r="I66" s="36">
        <f t="shared" si="9"/>
        <v>0</v>
      </c>
      <c r="J66" s="31">
        <v>0</v>
      </c>
      <c r="K66" s="36">
        <f t="shared" si="10"/>
        <v>0</v>
      </c>
      <c r="L66" s="31">
        <v>0</v>
      </c>
      <c r="M66" s="36">
        <f t="shared" si="11"/>
        <v>0</v>
      </c>
      <c r="N66" s="31">
        <f t="shared" si="12"/>
        <v>0</v>
      </c>
      <c r="O66" s="36">
        <f t="shared" si="13"/>
        <v>0</v>
      </c>
      <c r="P66" s="31">
        <v>0</v>
      </c>
      <c r="Q66" s="31">
        <v>0</v>
      </c>
      <c r="R66" s="31">
        <v>0</v>
      </c>
      <c r="S66" s="31">
        <v>0</v>
      </c>
      <c r="T66" s="36">
        <f t="shared" si="14"/>
        <v>0</v>
      </c>
      <c r="U66" s="36">
        <f t="shared" si="15"/>
        <v>0</v>
      </c>
    </row>
    <row r="67" spans="1:21" x14ac:dyDescent="0.2">
      <c r="A67" s="17" t="s">
        <v>29</v>
      </c>
      <c r="B67" s="11" t="s">
        <v>130</v>
      </c>
      <c r="C67" s="10" t="s">
        <v>131</v>
      </c>
      <c r="D67" s="31">
        <v>0</v>
      </c>
      <c r="E67" s="31">
        <v>0</v>
      </c>
      <c r="F67" s="31">
        <v>0</v>
      </c>
      <c r="G67" s="36">
        <f t="shared" si="8"/>
        <v>0</v>
      </c>
      <c r="H67" s="31">
        <v>0</v>
      </c>
      <c r="I67" s="36">
        <f t="shared" si="9"/>
        <v>0</v>
      </c>
      <c r="J67" s="31">
        <v>0</v>
      </c>
      <c r="K67" s="36">
        <f t="shared" si="10"/>
        <v>0</v>
      </c>
      <c r="L67" s="31">
        <v>0</v>
      </c>
      <c r="M67" s="36">
        <f t="shared" si="11"/>
        <v>0</v>
      </c>
      <c r="N67" s="31">
        <f t="shared" si="12"/>
        <v>0</v>
      </c>
      <c r="O67" s="36">
        <f t="shared" si="13"/>
        <v>0</v>
      </c>
      <c r="P67" s="31">
        <v>0</v>
      </c>
      <c r="Q67" s="31">
        <v>0</v>
      </c>
      <c r="R67" s="31">
        <v>0</v>
      </c>
      <c r="S67" s="31">
        <v>0</v>
      </c>
      <c r="T67" s="36">
        <f t="shared" si="14"/>
        <v>0</v>
      </c>
      <c r="U67" s="36">
        <f t="shared" si="15"/>
        <v>0</v>
      </c>
    </row>
    <row r="68" spans="1:21" x14ac:dyDescent="0.2">
      <c r="A68" s="17" t="s">
        <v>29</v>
      </c>
      <c r="B68" s="11" t="s">
        <v>132</v>
      </c>
      <c r="C68" s="10" t="s">
        <v>133</v>
      </c>
      <c r="D68" s="31">
        <v>0</v>
      </c>
      <c r="E68" s="31">
        <v>0</v>
      </c>
      <c r="F68" s="31">
        <v>0</v>
      </c>
      <c r="G68" s="36">
        <f t="shared" si="8"/>
        <v>0</v>
      </c>
      <c r="H68" s="31">
        <v>0</v>
      </c>
      <c r="I68" s="36">
        <f t="shared" si="9"/>
        <v>0</v>
      </c>
      <c r="J68" s="31">
        <v>0</v>
      </c>
      <c r="K68" s="36">
        <f t="shared" si="10"/>
        <v>0</v>
      </c>
      <c r="L68" s="31">
        <v>0</v>
      </c>
      <c r="M68" s="36">
        <f t="shared" si="11"/>
        <v>0</v>
      </c>
      <c r="N68" s="31">
        <f t="shared" si="12"/>
        <v>0</v>
      </c>
      <c r="O68" s="36">
        <f t="shared" si="13"/>
        <v>0</v>
      </c>
      <c r="P68" s="31">
        <v>0</v>
      </c>
      <c r="Q68" s="31">
        <v>0</v>
      </c>
      <c r="R68" s="31">
        <v>0</v>
      </c>
      <c r="S68" s="31">
        <v>0</v>
      </c>
      <c r="T68" s="36">
        <f t="shared" si="14"/>
        <v>0</v>
      </c>
      <c r="U68" s="36">
        <f t="shared" si="15"/>
        <v>0</v>
      </c>
    </row>
    <row r="69" spans="1:21" x14ac:dyDescent="0.2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6.5" x14ac:dyDescent="0.3">
      <c r="A70" s="18" t="s">
        <v>0</v>
      </c>
      <c r="B70" s="13" t="s">
        <v>136</v>
      </c>
      <c r="C70" s="12" t="s">
        <v>0</v>
      </c>
      <c r="D70" s="32">
        <f>SUM(D64:D69)</f>
        <v>0</v>
      </c>
      <c r="E70" s="32">
        <f>SUM(E64:E69)</f>
        <v>0</v>
      </c>
      <c r="F70" s="32">
        <f>SUM(F64:F69)</f>
        <v>0</v>
      </c>
      <c r="G70" s="37">
        <f t="shared" si="8"/>
        <v>0</v>
      </c>
      <c r="H70" s="32">
        <f>SUM(H64:H69)</f>
        <v>0</v>
      </c>
      <c r="I70" s="37">
        <f t="shared" si="9"/>
        <v>0</v>
      </c>
      <c r="J70" s="32">
        <f>SUM(J64:J69)</f>
        <v>0</v>
      </c>
      <c r="K70" s="37">
        <f t="shared" si="10"/>
        <v>0</v>
      </c>
      <c r="L70" s="32">
        <f>SUM(L64:L69)</f>
        <v>0</v>
      </c>
      <c r="M70" s="37">
        <f t="shared" si="11"/>
        <v>0</v>
      </c>
      <c r="N70" s="32">
        <f t="shared" si="12"/>
        <v>0</v>
      </c>
      <c r="O70" s="37">
        <f t="shared" si="13"/>
        <v>0</v>
      </c>
      <c r="P70" s="32">
        <f>SUM(P64:P69)</f>
        <v>0</v>
      </c>
      <c r="Q70" s="32">
        <f>SUM(Q64:Q69)</f>
        <v>0</v>
      </c>
      <c r="R70" s="32">
        <f>SUM(R64:R69)</f>
        <v>0</v>
      </c>
      <c r="S70" s="32">
        <f>SUM(S64:S69)</f>
        <v>0</v>
      </c>
      <c r="T70" s="37">
        <f t="shared" si="14"/>
        <v>0</v>
      </c>
      <c r="U70" s="37">
        <f t="shared" si="15"/>
        <v>0</v>
      </c>
    </row>
    <row r="71" spans="1:21" x14ac:dyDescent="0.2">
      <c r="A71" s="17" t="s">
        <v>29</v>
      </c>
      <c r="B71" s="11" t="s">
        <v>137</v>
      </c>
      <c r="C71" s="10" t="s">
        <v>138</v>
      </c>
      <c r="D71" s="31">
        <v>0</v>
      </c>
      <c r="E71" s="31">
        <v>0</v>
      </c>
      <c r="F71" s="31">
        <v>0</v>
      </c>
      <c r="G71" s="36">
        <f t="shared" si="8"/>
        <v>0</v>
      </c>
      <c r="H71" s="31">
        <v>0</v>
      </c>
      <c r="I71" s="36">
        <f t="shared" si="9"/>
        <v>0</v>
      </c>
      <c r="J71" s="31">
        <v>0</v>
      </c>
      <c r="K71" s="36">
        <f t="shared" si="10"/>
        <v>0</v>
      </c>
      <c r="L71" s="31">
        <v>0</v>
      </c>
      <c r="M71" s="36">
        <f t="shared" si="11"/>
        <v>0</v>
      </c>
      <c r="N71" s="31">
        <f t="shared" si="12"/>
        <v>0</v>
      </c>
      <c r="O71" s="36">
        <f t="shared" si="13"/>
        <v>0</v>
      </c>
      <c r="P71" s="31">
        <v>0</v>
      </c>
      <c r="Q71" s="31">
        <v>0</v>
      </c>
      <c r="R71" s="31">
        <v>0</v>
      </c>
      <c r="S71" s="31">
        <v>0</v>
      </c>
      <c r="T71" s="36">
        <f t="shared" si="14"/>
        <v>0</v>
      </c>
      <c r="U71" s="36">
        <f t="shared" si="15"/>
        <v>0</v>
      </c>
    </row>
    <row r="72" spans="1:21" x14ac:dyDescent="0.2">
      <c r="A72" s="17" t="s">
        <v>29</v>
      </c>
      <c r="B72" s="11" t="s">
        <v>139</v>
      </c>
      <c r="C72" s="10" t="s">
        <v>140</v>
      </c>
      <c r="D72" s="31">
        <v>3575907</v>
      </c>
      <c r="E72" s="31">
        <v>3502160</v>
      </c>
      <c r="F72" s="31">
        <v>816171</v>
      </c>
      <c r="G72" s="36">
        <f t="shared" si="8"/>
        <v>0.22824167407038271</v>
      </c>
      <c r="H72" s="31">
        <v>524604</v>
      </c>
      <c r="I72" s="36">
        <f t="shared" si="9"/>
        <v>0.14670515760057518</v>
      </c>
      <c r="J72" s="31">
        <v>1207110</v>
      </c>
      <c r="K72" s="36">
        <f t="shared" si="10"/>
        <v>0.34467585718527993</v>
      </c>
      <c r="L72" s="31">
        <v>0</v>
      </c>
      <c r="M72" s="36">
        <f t="shared" si="11"/>
        <v>0</v>
      </c>
      <c r="N72" s="31">
        <f t="shared" si="12"/>
        <v>2547885</v>
      </c>
      <c r="O72" s="36">
        <f t="shared" si="13"/>
        <v>0.7275181602211207</v>
      </c>
      <c r="P72" s="31">
        <v>848489</v>
      </c>
      <c r="Q72" s="31">
        <v>3310000</v>
      </c>
      <c r="R72" s="31">
        <v>3523352</v>
      </c>
      <c r="S72" s="31">
        <v>2616442</v>
      </c>
      <c r="T72" s="36">
        <f t="shared" si="14"/>
        <v>0.74260022841884665</v>
      </c>
      <c r="U72" s="36">
        <f t="shared" si="15"/>
        <v>0.42265839627856105</v>
      </c>
    </row>
    <row r="73" spans="1:21" x14ac:dyDescent="0.2">
      <c r="A73" s="17" t="s">
        <v>29</v>
      </c>
      <c r="B73" s="11" t="s">
        <v>141</v>
      </c>
      <c r="C73" s="10" t="s">
        <v>142</v>
      </c>
      <c r="D73" s="31">
        <v>0</v>
      </c>
      <c r="E73" s="31">
        <v>0</v>
      </c>
      <c r="F73" s="31">
        <v>0</v>
      </c>
      <c r="G73" s="36">
        <f t="shared" si="8"/>
        <v>0</v>
      </c>
      <c r="H73" s="31">
        <v>0</v>
      </c>
      <c r="I73" s="36">
        <f t="shared" si="9"/>
        <v>0</v>
      </c>
      <c r="J73" s="31">
        <v>0</v>
      </c>
      <c r="K73" s="36">
        <f t="shared" si="10"/>
        <v>0</v>
      </c>
      <c r="L73" s="31">
        <v>0</v>
      </c>
      <c r="M73" s="36">
        <f t="shared" si="11"/>
        <v>0</v>
      </c>
      <c r="N73" s="31">
        <f t="shared" si="12"/>
        <v>0</v>
      </c>
      <c r="O73" s="36">
        <f t="shared" si="13"/>
        <v>0</v>
      </c>
      <c r="P73" s="31">
        <v>0</v>
      </c>
      <c r="Q73" s="31">
        <v>0</v>
      </c>
      <c r="R73" s="31">
        <v>0</v>
      </c>
      <c r="S73" s="31">
        <v>0</v>
      </c>
      <c r="T73" s="36">
        <f t="shared" si="14"/>
        <v>0</v>
      </c>
      <c r="U73" s="36">
        <f t="shared" si="15"/>
        <v>0</v>
      </c>
    </row>
    <row r="74" spans="1:21" x14ac:dyDescent="0.2">
      <c r="A74" s="17" t="s">
        <v>29</v>
      </c>
      <c r="B74" s="11" t="s">
        <v>143</v>
      </c>
      <c r="C74" s="10" t="s">
        <v>144</v>
      </c>
      <c r="D74" s="31">
        <v>0</v>
      </c>
      <c r="E74" s="31">
        <v>0</v>
      </c>
      <c r="F74" s="31">
        <v>0</v>
      </c>
      <c r="G74" s="36">
        <f t="shared" si="8"/>
        <v>0</v>
      </c>
      <c r="H74" s="31">
        <v>0</v>
      </c>
      <c r="I74" s="36">
        <f t="shared" si="9"/>
        <v>0</v>
      </c>
      <c r="J74" s="31">
        <v>0</v>
      </c>
      <c r="K74" s="36">
        <f t="shared" si="10"/>
        <v>0</v>
      </c>
      <c r="L74" s="31">
        <v>0</v>
      </c>
      <c r="M74" s="36">
        <f t="shared" si="11"/>
        <v>0</v>
      </c>
      <c r="N74" s="31">
        <f t="shared" si="12"/>
        <v>0</v>
      </c>
      <c r="O74" s="36">
        <f t="shared" si="13"/>
        <v>0</v>
      </c>
      <c r="P74" s="31">
        <v>0</v>
      </c>
      <c r="Q74" s="31">
        <v>0</v>
      </c>
      <c r="R74" s="31">
        <v>0</v>
      </c>
      <c r="S74" s="31">
        <v>0</v>
      </c>
      <c r="T74" s="36">
        <f t="shared" si="14"/>
        <v>0</v>
      </c>
      <c r="U74" s="36">
        <f t="shared" si="15"/>
        <v>0</v>
      </c>
    </row>
    <row r="75" spans="1:21" x14ac:dyDescent="0.2">
      <c r="A75" s="17" t="s">
        <v>29</v>
      </c>
      <c r="B75" s="11" t="s">
        <v>145</v>
      </c>
      <c r="C75" s="10" t="s">
        <v>146</v>
      </c>
      <c r="D75" s="31">
        <v>0</v>
      </c>
      <c r="E75" s="31">
        <v>0</v>
      </c>
      <c r="F75" s="31">
        <v>0</v>
      </c>
      <c r="G75" s="36">
        <f t="shared" si="8"/>
        <v>0</v>
      </c>
      <c r="H75" s="31">
        <v>0</v>
      </c>
      <c r="I75" s="36">
        <f t="shared" si="9"/>
        <v>0</v>
      </c>
      <c r="J75" s="31">
        <v>0</v>
      </c>
      <c r="K75" s="36">
        <f t="shared" si="10"/>
        <v>0</v>
      </c>
      <c r="L75" s="31">
        <v>0</v>
      </c>
      <c r="M75" s="36">
        <f t="shared" si="11"/>
        <v>0</v>
      </c>
      <c r="N75" s="31">
        <f t="shared" si="12"/>
        <v>0</v>
      </c>
      <c r="O75" s="36">
        <f t="shared" si="13"/>
        <v>0</v>
      </c>
      <c r="P75" s="31">
        <v>0</v>
      </c>
      <c r="Q75" s="31">
        <v>0</v>
      </c>
      <c r="R75" s="31">
        <v>0</v>
      </c>
      <c r="S75" s="31">
        <v>0</v>
      </c>
      <c r="T75" s="36">
        <f t="shared" si="14"/>
        <v>0</v>
      </c>
      <c r="U75" s="36">
        <f t="shared" si="15"/>
        <v>0</v>
      </c>
    </row>
    <row r="76" spans="1:21" x14ac:dyDescent="0.2">
      <c r="A76" s="17" t="s">
        <v>29</v>
      </c>
      <c r="B76" s="11" t="s">
        <v>147</v>
      </c>
      <c r="C76" s="10" t="s">
        <v>148</v>
      </c>
      <c r="D76" s="31">
        <v>0</v>
      </c>
      <c r="E76" s="31">
        <v>0</v>
      </c>
      <c r="F76" s="31">
        <v>0</v>
      </c>
      <c r="G76" s="36">
        <f t="shared" si="8"/>
        <v>0</v>
      </c>
      <c r="H76" s="31">
        <v>0</v>
      </c>
      <c r="I76" s="36">
        <f t="shared" si="9"/>
        <v>0</v>
      </c>
      <c r="J76" s="31">
        <v>0</v>
      </c>
      <c r="K76" s="36">
        <f t="shared" si="10"/>
        <v>0</v>
      </c>
      <c r="L76" s="31">
        <v>0</v>
      </c>
      <c r="M76" s="36">
        <f t="shared" si="11"/>
        <v>0</v>
      </c>
      <c r="N76" s="31">
        <f t="shared" si="12"/>
        <v>0</v>
      </c>
      <c r="O76" s="36">
        <f t="shared" si="13"/>
        <v>0</v>
      </c>
      <c r="P76" s="31">
        <v>0</v>
      </c>
      <c r="Q76" s="31">
        <v>0</v>
      </c>
      <c r="R76" s="31">
        <v>0</v>
      </c>
      <c r="S76" s="31">
        <v>0</v>
      </c>
      <c r="T76" s="36">
        <f t="shared" si="14"/>
        <v>0</v>
      </c>
      <c r="U76" s="36">
        <f t="shared" si="15"/>
        <v>0</v>
      </c>
    </row>
    <row r="77" spans="1:21" x14ac:dyDescent="0.2">
      <c r="A77" s="17" t="s">
        <v>44</v>
      </c>
      <c r="B77" s="11" t="s">
        <v>149</v>
      </c>
      <c r="C77" s="10" t="s">
        <v>150</v>
      </c>
      <c r="D77" s="31">
        <v>0</v>
      </c>
      <c r="E77" s="31">
        <v>0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96387</v>
      </c>
      <c r="K77" s="36">
        <f t="shared" si="10"/>
        <v>0</v>
      </c>
      <c r="L77" s="31">
        <v>0</v>
      </c>
      <c r="M77" s="36">
        <f t="shared" si="11"/>
        <v>0</v>
      </c>
      <c r="N77" s="31">
        <f t="shared" si="12"/>
        <v>96387</v>
      </c>
      <c r="O77" s="36">
        <f t="shared" si="13"/>
        <v>0</v>
      </c>
      <c r="P77" s="31">
        <v>92392</v>
      </c>
      <c r="Q77" s="31">
        <v>0</v>
      </c>
      <c r="R77" s="31">
        <v>0</v>
      </c>
      <c r="S77" s="31">
        <v>92392</v>
      </c>
      <c r="T77" s="36">
        <f t="shared" si="14"/>
        <v>0</v>
      </c>
      <c r="U77" s="36">
        <f t="shared" si="15"/>
        <v>4.3239674430686659E-2</v>
      </c>
    </row>
    <row r="78" spans="1:21" ht="16.5" x14ac:dyDescent="0.3">
      <c r="A78" s="18" t="s">
        <v>0</v>
      </c>
      <c r="B78" s="13" t="s">
        <v>151</v>
      </c>
      <c r="C78" s="12" t="s">
        <v>0</v>
      </c>
      <c r="D78" s="32">
        <f>SUM(D71:D77)</f>
        <v>3575907</v>
      </c>
      <c r="E78" s="32">
        <f>SUM(E71:E77)</f>
        <v>3502160</v>
      </c>
      <c r="F78" s="32">
        <f>SUM(F71:F77)</f>
        <v>816171</v>
      </c>
      <c r="G78" s="37">
        <f t="shared" si="8"/>
        <v>0.22824167407038271</v>
      </c>
      <c r="H78" s="32">
        <f>SUM(H71:H77)</f>
        <v>524604</v>
      </c>
      <c r="I78" s="37">
        <f t="shared" si="9"/>
        <v>0.14670515760057518</v>
      </c>
      <c r="J78" s="32">
        <f>SUM(J71:J77)</f>
        <v>1303497</v>
      </c>
      <c r="K78" s="37">
        <f t="shared" si="10"/>
        <v>0.37219801493935173</v>
      </c>
      <c r="L78" s="32">
        <f>SUM(L71:L77)</f>
        <v>0</v>
      </c>
      <c r="M78" s="37">
        <f t="shared" si="11"/>
        <v>0</v>
      </c>
      <c r="N78" s="32">
        <f t="shared" si="12"/>
        <v>2644272</v>
      </c>
      <c r="O78" s="37">
        <f t="shared" si="13"/>
        <v>0.75504031797519244</v>
      </c>
      <c r="P78" s="32">
        <f>SUM(P71:P77)</f>
        <v>940881</v>
      </c>
      <c r="Q78" s="32">
        <f>SUM(Q71:Q77)</f>
        <v>3310000</v>
      </c>
      <c r="R78" s="32">
        <f>SUM(R71:R77)</f>
        <v>3523352</v>
      </c>
      <c r="S78" s="32">
        <f>SUM(S71:S77)</f>
        <v>2708834</v>
      </c>
      <c r="T78" s="37">
        <f t="shared" si="14"/>
        <v>0.76882298447614661</v>
      </c>
      <c r="U78" s="37">
        <f t="shared" si="15"/>
        <v>0.38540049166685275</v>
      </c>
    </row>
    <row r="79" spans="1:21" x14ac:dyDescent="0.2">
      <c r="A79" s="17" t="s">
        <v>29</v>
      </c>
      <c r="B79" s="11" t="s">
        <v>152</v>
      </c>
      <c r="C79" s="10" t="s">
        <v>153</v>
      </c>
      <c r="D79" s="31">
        <v>3754144</v>
      </c>
      <c r="E79" s="31">
        <v>3832971</v>
      </c>
      <c r="F79" s="31">
        <v>0</v>
      </c>
      <c r="G79" s="36">
        <f t="shared" si="8"/>
        <v>0</v>
      </c>
      <c r="H79" s="31">
        <v>0</v>
      </c>
      <c r="I79" s="36">
        <f t="shared" si="9"/>
        <v>0</v>
      </c>
      <c r="J79" s="31">
        <v>2256329</v>
      </c>
      <c r="K79" s="36">
        <f t="shared" si="10"/>
        <v>0.58866320668744954</v>
      </c>
      <c r="L79" s="31">
        <v>0</v>
      </c>
      <c r="M79" s="36">
        <f t="shared" si="11"/>
        <v>0</v>
      </c>
      <c r="N79" s="31">
        <f t="shared" si="12"/>
        <v>2256329</v>
      </c>
      <c r="O79" s="36">
        <f t="shared" si="13"/>
        <v>0.58866320668744954</v>
      </c>
      <c r="P79" s="31">
        <v>664966</v>
      </c>
      <c r="Q79" s="31">
        <v>3690757</v>
      </c>
      <c r="R79" s="31">
        <v>3550410</v>
      </c>
      <c r="S79" s="31">
        <v>1965324</v>
      </c>
      <c r="T79" s="36">
        <f t="shared" si="14"/>
        <v>0.55354846341690112</v>
      </c>
      <c r="U79" s="36">
        <f t="shared" si="15"/>
        <v>2.393149424181086</v>
      </c>
    </row>
    <row r="80" spans="1:21" x14ac:dyDescent="0.2">
      <c r="A80" s="17" t="s">
        <v>29</v>
      </c>
      <c r="B80" s="11" t="s">
        <v>154</v>
      </c>
      <c r="C80" s="10" t="s">
        <v>155</v>
      </c>
      <c r="D80" s="31">
        <v>0</v>
      </c>
      <c r="E80" s="31">
        <v>0</v>
      </c>
      <c r="F80" s="31">
        <v>0</v>
      </c>
      <c r="G80" s="36">
        <f t="shared" si="8"/>
        <v>0</v>
      </c>
      <c r="H80" s="31">
        <v>0</v>
      </c>
      <c r="I80" s="36">
        <f t="shared" si="9"/>
        <v>0</v>
      </c>
      <c r="J80" s="31">
        <v>0</v>
      </c>
      <c r="K80" s="36">
        <f t="shared" si="10"/>
        <v>0</v>
      </c>
      <c r="L80" s="31">
        <v>0</v>
      </c>
      <c r="M80" s="36">
        <f t="shared" si="11"/>
        <v>0</v>
      </c>
      <c r="N80" s="31">
        <f t="shared" si="12"/>
        <v>0</v>
      </c>
      <c r="O80" s="36">
        <f t="shared" si="13"/>
        <v>0</v>
      </c>
      <c r="P80" s="31">
        <v>0</v>
      </c>
      <c r="Q80" s="31">
        <v>0</v>
      </c>
      <c r="R80" s="31">
        <v>0</v>
      </c>
      <c r="S80" s="31">
        <v>0</v>
      </c>
      <c r="T80" s="36">
        <f t="shared" si="14"/>
        <v>0</v>
      </c>
      <c r="U80" s="36">
        <f t="shared" si="15"/>
        <v>0</v>
      </c>
    </row>
    <row r="81" spans="1:21" x14ac:dyDescent="0.2">
      <c r="A81" s="17" t="s">
        <v>29</v>
      </c>
      <c r="B81" s="11" t="s">
        <v>156</v>
      </c>
      <c r="C81" s="10" t="s">
        <v>157</v>
      </c>
      <c r="D81" s="31">
        <v>0</v>
      </c>
      <c r="E81" s="31">
        <v>0</v>
      </c>
      <c r="F81" s="31">
        <v>0</v>
      </c>
      <c r="G81" s="36">
        <f t="shared" si="8"/>
        <v>0</v>
      </c>
      <c r="H81" s="31">
        <v>0</v>
      </c>
      <c r="I81" s="36">
        <f t="shared" si="9"/>
        <v>0</v>
      </c>
      <c r="J81" s="31">
        <v>0</v>
      </c>
      <c r="K81" s="36">
        <f t="shared" si="10"/>
        <v>0</v>
      </c>
      <c r="L81" s="31">
        <v>0</v>
      </c>
      <c r="M81" s="36">
        <f t="shared" si="11"/>
        <v>0</v>
      </c>
      <c r="N81" s="31">
        <f t="shared" si="12"/>
        <v>0</v>
      </c>
      <c r="O81" s="36">
        <f t="shared" si="13"/>
        <v>0</v>
      </c>
      <c r="P81" s="31">
        <v>0</v>
      </c>
      <c r="Q81" s="31">
        <v>0</v>
      </c>
      <c r="R81" s="31">
        <v>0</v>
      </c>
      <c r="S81" s="31">
        <v>0</v>
      </c>
      <c r="T81" s="36">
        <f t="shared" si="14"/>
        <v>0</v>
      </c>
      <c r="U81" s="36">
        <f t="shared" si="15"/>
        <v>0</v>
      </c>
    </row>
    <row r="82" spans="1:21" x14ac:dyDescent="0.2">
      <c r="A82" s="17" t="s">
        <v>29</v>
      </c>
      <c r="B82" s="11" t="s">
        <v>158</v>
      </c>
      <c r="C82" s="10" t="s">
        <v>159</v>
      </c>
      <c r="D82" s="31">
        <v>14640902</v>
      </c>
      <c r="E82" s="31">
        <v>12579530</v>
      </c>
      <c r="F82" s="31">
        <v>1609460</v>
      </c>
      <c r="G82" s="36">
        <f t="shared" si="8"/>
        <v>0.10992901940058064</v>
      </c>
      <c r="H82" s="31">
        <v>3075225</v>
      </c>
      <c r="I82" s="36">
        <f t="shared" si="9"/>
        <v>0.21004341125977075</v>
      </c>
      <c r="J82" s="31">
        <v>2862040</v>
      </c>
      <c r="K82" s="36">
        <f t="shared" si="10"/>
        <v>0.22751565440044264</v>
      </c>
      <c r="L82" s="31">
        <v>0</v>
      </c>
      <c r="M82" s="36">
        <f t="shared" si="11"/>
        <v>0</v>
      </c>
      <c r="N82" s="31">
        <f t="shared" si="12"/>
        <v>7546725</v>
      </c>
      <c r="O82" s="36">
        <f t="shared" si="13"/>
        <v>0.59992106223364461</v>
      </c>
      <c r="P82" s="31">
        <v>2764944</v>
      </c>
      <c r="Q82" s="31">
        <v>14358778</v>
      </c>
      <c r="R82" s="31">
        <v>14763181</v>
      </c>
      <c r="S82" s="31">
        <v>9102029</v>
      </c>
      <c r="T82" s="36">
        <f t="shared" si="14"/>
        <v>0.61653575879073763</v>
      </c>
      <c r="U82" s="36">
        <f t="shared" si="15"/>
        <v>3.5116805258985417E-2</v>
      </c>
    </row>
    <row r="83" spans="1:21" x14ac:dyDescent="0.2">
      <c r="A83" s="17" t="s">
        <v>44</v>
      </c>
      <c r="B83" s="11" t="s">
        <v>160</v>
      </c>
      <c r="C83" s="10" t="s">
        <v>161</v>
      </c>
      <c r="D83" s="31">
        <v>3721000</v>
      </c>
      <c r="E83" s="31">
        <v>4085000</v>
      </c>
      <c r="F83" s="31">
        <v>638414</v>
      </c>
      <c r="G83" s="36">
        <f t="shared" si="8"/>
        <v>0.17157054555227089</v>
      </c>
      <c r="H83" s="31">
        <v>628167</v>
      </c>
      <c r="I83" s="36">
        <f t="shared" si="9"/>
        <v>0.16881671593657618</v>
      </c>
      <c r="J83" s="31">
        <v>385174</v>
      </c>
      <c r="K83" s="36">
        <f t="shared" si="10"/>
        <v>9.4289840881272943E-2</v>
      </c>
      <c r="L83" s="31">
        <v>0</v>
      </c>
      <c r="M83" s="36">
        <f t="shared" si="11"/>
        <v>0</v>
      </c>
      <c r="N83" s="31">
        <f t="shared" si="12"/>
        <v>1651755</v>
      </c>
      <c r="O83" s="36">
        <f t="shared" si="13"/>
        <v>0.40434638922888616</v>
      </c>
      <c r="P83" s="31">
        <v>602390</v>
      </c>
      <c r="Q83" s="31">
        <v>4244000</v>
      </c>
      <c r="R83" s="31">
        <v>4466000</v>
      </c>
      <c r="S83" s="31">
        <v>1973630</v>
      </c>
      <c r="T83" s="36">
        <f t="shared" si="14"/>
        <v>0.44192342140618002</v>
      </c>
      <c r="U83" s="36">
        <f t="shared" si="15"/>
        <v>-0.36059031524427698</v>
      </c>
    </row>
    <row r="84" spans="1:21" ht="16.5" x14ac:dyDescent="0.3">
      <c r="A84" s="18" t="s">
        <v>0</v>
      </c>
      <c r="B84" s="13" t="s">
        <v>162</v>
      </c>
      <c r="C84" s="12" t="s">
        <v>0</v>
      </c>
      <c r="D84" s="32">
        <f>SUM(D79:D83)</f>
        <v>22116046</v>
      </c>
      <c r="E84" s="32">
        <f>SUM(E79:E83)</f>
        <v>20497501</v>
      </c>
      <c r="F84" s="32">
        <f>SUM(F79:F83)</f>
        <v>2247874</v>
      </c>
      <c r="G84" s="37">
        <f t="shared" si="8"/>
        <v>0.10163995860742919</v>
      </c>
      <c r="H84" s="32">
        <f>SUM(H79:H83)</f>
        <v>3703392</v>
      </c>
      <c r="I84" s="37">
        <f t="shared" si="9"/>
        <v>0.16745271736186476</v>
      </c>
      <c r="J84" s="32">
        <f>SUM(J79:J83)</f>
        <v>5503543</v>
      </c>
      <c r="K84" s="37">
        <f t="shared" si="10"/>
        <v>0.26849824278579132</v>
      </c>
      <c r="L84" s="32">
        <f>SUM(L79:L83)</f>
        <v>0</v>
      </c>
      <c r="M84" s="37">
        <f t="shared" si="11"/>
        <v>0</v>
      </c>
      <c r="N84" s="32">
        <f t="shared" si="12"/>
        <v>11454809</v>
      </c>
      <c r="O84" s="37">
        <f t="shared" si="13"/>
        <v>0.55883929460474235</v>
      </c>
      <c r="P84" s="32">
        <f>SUM(P79:P83)</f>
        <v>4032300</v>
      </c>
      <c r="Q84" s="32">
        <f>SUM(Q79:Q83)</f>
        <v>22293535</v>
      </c>
      <c r="R84" s="32">
        <f>SUM(R79:R83)</f>
        <v>22779591</v>
      </c>
      <c r="S84" s="32">
        <f>SUM(S79:S83)</f>
        <v>13040983</v>
      </c>
      <c r="T84" s="37">
        <f t="shared" si="14"/>
        <v>0.57248538834608576</v>
      </c>
      <c r="U84" s="37">
        <f t="shared" si="15"/>
        <v>0.36486446940951822</v>
      </c>
    </row>
    <row r="85" spans="1:21" ht="16.5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60620069</v>
      </c>
      <c r="E85" s="32">
        <f>SUM(E57,E59:E62,E64:E69,E71:E77,E79:E83)</f>
        <v>56231758</v>
      </c>
      <c r="F85" s="32">
        <f>SUM(F57,F59:F62,F64:F69,F71:F77,F79:F83)</f>
        <v>10071262</v>
      </c>
      <c r="G85" s="37">
        <f t="shared" si="8"/>
        <v>0.16613742224542832</v>
      </c>
      <c r="H85" s="32">
        <f>SUM(H57,H59:H62,H64:H69,H71:H77,H79:H83)</f>
        <v>11211372</v>
      </c>
      <c r="I85" s="37">
        <f t="shared" si="9"/>
        <v>0.18494489011551604</v>
      </c>
      <c r="J85" s="32">
        <f>SUM(J57,J59:J62,J64:J69,J71:J77,J79:J83)</f>
        <v>14183105</v>
      </c>
      <c r="K85" s="37">
        <f t="shared" si="10"/>
        <v>0.25222588630431936</v>
      </c>
      <c r="L85" s="32">
        <f>SUM(L57,L59:L62,L64:L69,L71:L77,L79:L83)</f>
        <v>0</v>
      </c>
      <c r="M85" s="37">
        <f t="shared" si="11"/>
        <v>0</v>
      </c>
      <c r="N85" s="32">
        <f t="shared" si="12"/>
        <v>35465739</v>
      </c>
      <c r="O85" s="37">
        <f t="shared" si="13"/>
        <v>0.63070656620765797</v>
      </c>
      <c r="P85" s="32">
        <f>SUM(P57,P59:P62,P64:P69,P71:P77,P79:P83)</f>
        <v>11819069</v>
      </c>
      <c r="Q85" s="32">
        <f>SUM(Q57,Q59:Q62,Q64:Q69,Q71:Q77,Q79:Q83)</f>
        <v>53919987</v>
      </c>
      <c r="R85" s="32">
        <f>SUM(R57,R59:R62,R64:R69,R71:R77,R79:R83)</f>
        <v>56043660</v>
      </c>
      <c r="S85" s="32">
        <f>SUM(S57,S59:S62,S64:S69,S71:S77,S79:S83)</f>
        <v>36858253</v>
      </c>
      <c r="T85" s="37">
        <f t="shared" si="14"/>
        <v>0.65767034130176361</v>
      </c>
      <c r="U85" s="37">
        <f t="shared" si="15"/>
        <v>0.20001880012715056</v>
      </c>
    </row>
    <row r="86" spans="1:21" ht="14.4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4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x14ac:dyDescent="0.2">
      <c r="A88" s="17" t="s">
        <v>23</v>
      </c>
      <c r="B88" s="11" t="s">
        <v>165</v>
      </c>
      <c r="C88" s="10" t="s">
        <v>166</v>
      </c>
      <c r="D88" s="31">
        <v>60365523</v>
      </c>
      <c r="E88" s="31">
        <v>54602476</v>
      </c>
      <c r="F88" s="31">
        <v>10407075</v>
      </c>
      <c r="G88" s="36">
        <f t="shared" ref="G88:G99" si="16">IF(($D88      =0),0,($F88      /$D88      ))</f>
        <v>0.17240097464242959</v>
      </c>
      <c r="H88" s="31">
        <v>11243517</v>
      </c>
      <c r="I88" s="36">
        <f t="shared" ref="I88:I99" si="17">IF(($D88      =0),0,($H88      /$D88      ))</f>
        <v>0.18625726145038121</v>
      </c>
      <c r="J88" s="31">
        <v>12282552</v>
      </c>
      <c r="K88" s="36">
        <f t="shared" ref="K88:K99" si="18">IF(($E88      =0),0,($J88      /$E88      ))</f>
        <v>0.2249449640342317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33933144</v>
      </c>
      <c r="O88" s="36">
        <f t="shared" ref="O88:O99" si="21">IF(($E88      =0),0,($N88      /$E88      ))</f>
        <v>0.6214579719791461</v>
      </c>
      <c r="P88" s="31">
        <v>9949250</v>
      </c>
      <c r="Q88" s="31">
        <v>58933129</v>
      </c>
      <c r="R88" s="31">
        <v>55292907</v>
      </c>
      <c r="S88" s="31">
        <v>34877930</v>
      </c>
      <c r="T88" s="36">
        <f t="shared" ref="T88:T99" si="22">IF(($R88      =0),0,($S88      /$R88      ))</f>
        <v>0.63078488530183452</v>
      </c>
      <c r="U88" s="36">
        <f t="shared" ref="U88:U99" si="23">IF(($P88      =0),0,(($J88      /$P88      )-1))</f>
        <v>0.23452039098424504</v>
      </c>
    </row>
    <row r="89" spans="1:21" x14ac:dyDescent="0.2">
      <c r="A89" s="17" t="s">
        <v>23</v>
      </c>
      <c r="B89" s="11" t="s">
        <v>167</v>
      </c>
      <c r="C89" s="10" t="s">
        <v>168</v>
      </c>
      <c r="D89" s="31">
        <v>316622000</v>
      </c>
      <c r="E89" s="31">
        <v>310650000</v>
      </c>
      <c r="F89" s="31">
        <v>73688115</v>
      </c>
      <c r="G89" s="36">
        <f t="shared" si="16"/>
        <v>0.23273213800683465</v>
      </c>
      <c r="H89" s="31">
        <v>79961363</v>
      </c>
      <c r="I89" s="36">
        <f t="shared" si="17"/>
        <v>0.25254518953199717</v>
      </c>
      <c r="J89" s="31">
        <v>80669814</v>
      </c>
      <c r="K89" s="36">
        <f t="shared" si="18"/>
        <v>0.25968071463061321</v>
      </c>
      <c r="L89" s="31">
        <v>0</v>
      </c>
      <c r="M89" s="36">
        <f t="shared" si="19"/>
        <v>0</v>
      </c>
      <c r="N89" s="31">
        <f t="shared" si="20"/>
        <v>234319292</v>
      </c>
      <c r="O89" s="36">
        <f t="shared" si="21"/>
        <v>0.75428711411556415</v>
      </c>
      <c r="P89" s="31">
        <v>67423708</v>
      </c>
      <c r="Q89" s="31">
        <v>307416000</v>
      </c>
      <c r="R89" s="31">
        <v>301635000</v>
      </c>
      <c r="S89" s="31">
        <v>212877481</v>
      </c>
      <c r="T89" s="36">
        <f t="shared" si="22"/>
        <v>0.70574529149468723</v>
      </c>
      <c r="U89" s="36">
        <f t="shared" si="23"/>
        <v>0.19646065742928287</v>
      </c>
    </row>
    <row r="90" spans="1:21" x14ac:dyDescent="0.2">
      <c r="A90" s="17" t="s">
        <v>23</v>
      </c>
      <c r="B90" s="11" t="s">
        <v>169</v>
      </c>
      <c r="C90" s="10" t="s">
        <v>170</v>
      </c>
      <c r="D90" s="31">
        <v>185918434</v>
      </c>
      <c r="E90" s="31">
        <v>185918434</v>
      </c>
      <c r="F90" s="31">
        <v>28179009</v>
      </c>
      <c r="G90" s="36">
        <f t="shared" si="16"/>
        <v>0.15156651437802021</v>
      </c>
      <c r="H90" s="31">
        <v>47243217</v>
      </c>
      <c r="I90" s="36">
        <f t="shared" si="17"/>
        <v>0.25410722317078038</v>
      </c>
      <c r="J90" s="31">
        <v>36116085</v>
      </c>
      <c r="K90" s="36">
        <f t="shared" si="18"/>
        <v>0.19425768721782585</v>
      </c>
      <c r="L90" s="31">
        <v>0</v>
      </c>
      <c r="M90" s="36">
        <f t="shared" si="19"/>
        <v>0</v>
      </c>
      <c r="N90" s="31">
        <f t="shared" si="20"/>
        <v>111538311</v>
      </c>
      <c r="O90" s="36">
        <f t="shared" si="21"/>
        <v>0.59993142476662642</v>
      </c>
      <c r="P90" s="31">
        <v>32563544</v>
      </c>
      <c r="Q90" s="31">
        <v>175577069</v>
      </c>
      <c r="R90" s="31">
        <v>246035379</v>
      </c>
      <c r="S90" s="31">
        <v>79435720</v>
      </c>
      <c r="T90" s="36">
        <f t="shared" si="22"/>
        <v>0.32286299768294707</v>
      </c>
      <c r="U90" s="36">
        <f t="shared" si="23"/>
        <v>0.1090956500312128</v>
      </c>
    </row>
    <row r="91" spans="1:21" ht="16.5" x14ac:dyDescent="0.3">
      <c r="A91" s="18" t="s">
        <v>0</v>
      </c>
      <c r="B91" s="13" t="s">
        <v>28</v>
      </c>
      <c r="C91" s="12" t="s">
        <v>0</v>
      </c>
      <c r="D91" s="32">
        <f>SUM(D88:D90)</f>
        <v>562905957</v>
      </c>
      <c r="E91" s="32">
        <f>SUM(E88:E90)</f>
        <v>551170910</v>
      </c>
      <c r="F91" s="32">
        <f>SUM(F88:F90)</f>
        <v>112274199</v>
      </c>
      <c r="G91" s="37">
        <f t="shared" si="16"/>
        <v>0.19945462932807442</v>
      </c>
      <c r="H91" s="32">
        <f>SUM(H88:H90)</f>
        <v>138448097</v>
      </c>
      <c r="I91" s="37">
        <f t="shared" si="17"/>
        <v>0.24595244601399732</v>
      </c>
      <c r="J91" s="32">
        <f>SUM(J88:J90)</f>
        <v>129068451</v>
      </c>
      <c r="K91" s="37">
        <f t="shared" si="18"/>
        <v>0.23417137707793759</v>
      </c>
      <c r="L91" s="32">
        <f>SUM(L88:L90)</f>
        <v>0</v>
      </c>
      <c r="M91" s="37">
        <f t="shared" si="19"/>
        <v>0</v>
      </c>
      <c r="N91" s="32">
        <f t="shared" si="20"/>
        <v>379790747</v>
      </c>
      <c r="O91" s="37">
        <f t="shared" si="21"/>
        <v>0.68906166872994079</v>
      </c>
      <c r="P91" s="32">
        <f>SUM(P88:P90)</f>
        <v>109936502</v>
      </c>
      <c r="Q91" s="32">
        <f>SUM(Q88:Q90)</f>
        <v>541926198</v>
      </c>
      <c r="R91" s="32">
        <f>SUM(R88:R90)</f>
        <v>602963286</v>
      </c>
      <c r="S91" s="32">
        <f>SUM(S88:S90)</f>
        <v>327191131</v>
      </c>
      <c r="T91" s="37">
        <f t="shared" si="22"/>
        <v>0.54263856290580181</v>
      </c>
      <c r="U91" s="37">
        <f t="shared" si="23"/>
        <v>0.17402726712188832</v>
      </c>
    </row>
    <row r="92" spans="1:21" x14ac:dyDescent="0.2">
      <c r="A92" s="17" t="s">
        <v>29</v>
      </c>
      <c r="B92" s="11" t="s">
        <v>171</v>
      </c>
      <c r="C92" s="10" t="s">
        <v>172</v>
      </c>
      <c r="D92" s="31">
        <v>36089965</v>
      </c>
      <c r="E92" s="31">
        <v>35017693</v>
      </c>
      <c r="F92" s="31">
        <v>6542769</v>
      </c>
      <c r="G92" s="36">
        <f t="shared" si="16"/>
        <v>0.18129053325488123</v>
      </c>
      <c r="H92" s="31">
        <v>6532568</v>
      </c>
      <c r="I92" s="36">
        <f t="shared" si="17"/>
        <v>0.18100787850583949</v>
      </c>
      <c r="J92" s="31">
        <v>10323696</v>
      </c>
      <c r="K92" s="36">
        <f t="shared" si="18"/>
        <v>0.29481371031495424</v>
      </c>
      <c r="L92" s="31">
        <v>0</v>
      </c>
      <c r="M92" s="36">
        <f t="shared" si="19"/>
        <v>0</v>
      </c>
      <c r="N92" s="31">
        <f t="shared" si="20"/>
        <v>23399033</v>
      </c>
      <c r="O92" s="36">
        <f t="shared" si="21"/>
        <v>0.66820601231497456</v>
      </c>
      <c r="P92" s="31">
        <v>10258624</v>
      </c>
      <c r="Q92" s="31">
        <v>37066754</v>
      </c>
      <c r="R92" s="31">
        <v>33304207</v>
      </c>
      <c r="S92" s="31">
        <v>24749826</v>
      </c>
      <c r="T92" s="36">
        <f t="shared" si="22"/>
        <v>0.74314413191102258</v>
      </c>
      <c r="U92" s="36">
        <f t="shared" si="23"/>
        <v>6.3431508943110337E-3</v>
      </c>
    </row>
    <row r="93" spans="1:21" x14ac:dyDescent="0.2">
      <c r="A93" s="17" t="s">
        <v>29</v>
      </c>
      <c r="B93" s="11" t="s">
        <v>173</v>
      </c>
      <c r="C93" s="10" t="s">
        <v>174</v>
      </c>
      <c r="D93" s="31">
        <v>4612411</v>
      </c>
      <c r="E93" s="31">
        <v>4545545</v>
      </c>
      <c r="F93" s="31">
        <v>1159043</v>
      </c>
      <c r="G93" s="36">
        <f t="shared" si="16"/>
        <v>0.25128788392881729</v>
      </c>
      <c r="H93" s="31">
        <v>1217762</v>
      </c>
      <c r="I93" s="36">
        <f t="shared" si="17"/>
        <v>0.26401853607581804</v>
      </c>
      <c r="J93" s="31">
        <v>1065769</v>
      </c>
      <c r="K93" s="36">
        <f t="shared" si="18"/>
        <v>0.23446451415616829</v>
      </c>
      <c r="L93" s="31">
        <v>0</v>
      </c>
      <c r="M93" s="36">
        <f t="shared" si="19"/>
        <v>0</v>
      </c>
      <c r="N93" s="31">
        <f t="shared" si="20"/>
        <v>3442574</v>
      </c>
      <c r="O93" s="36">
        <f t="shared" si="21"/>
        <v>0.75735120871094663</v>
      </c>
      <c r="P93" s="31">
        <v>1048492</v>
      </c>
      <c r="Q93" s="31">
        <v>4424494</v>
      </c>
      <c r="R93" s="31">
        <v>4470554</v>
      </c>
      <c r="S93" s="31">
        <v>3219030</v>
      </c>
      <c r="T93" s="36">
        <f t="shared" si="22"/>
        <v>0.72005169829063687</v>
      </c>
      <c r="U93" s="36">
        <f t="shared" si="23"/>
        <v>1.6477951190853046E-2</v>
      </c>
    </row>
    <row r="94" spans="1:21" x14ac:dyDescent="0.2">
      <c r="A94" s="17" t="s">
        <v>29</v>
      </c>
      <c r="B94" s="11" t="s">
        <v>175</v>
      </c>
      <c r="C94" s="10" t="s">
        <v>176</v>
      </c>
      <c r="D94" s="31">
        <v>17722588</v>
      </c>
      <c r="E94" s="31">
        <v>16748611</v>
      </c>
      <c r="F94" s="31">
        <v>3434051</v>
      </c>
      <c r="G94" s="36">
        <f t="shared" si="16"/>
        <v>0.1937669035696141</v>
      </c>
      <c r="H94" s="31">
        <v>3559696</v>
      </c>
      <c r="I94" s="36">
        <f t="shared" si="17"/>
        <v>0.20085644376543652</v>
      </c>
      <c r="J94" s="31">
        <v>3505330</v>
      </c>
      <c r="K94" s="36">
        <f t="shared" si="18"/>
        <v>0.20929078835253861</v>
      </c>
      <c r="L94" s="31">
        <v>0</v>
      </c>
      <c r="M94" s="36">
        <f t="shared" si="19"/>
        <v>0</v>
      </c>
      <c r="N94" s="31">
        <f t="shared" si="20"/>
        <v>10499077</v>
      </c>
      <c r="O94" s="36">
        <f t="shared" si="21"/>
        <v>0.62686254997503976</v>
      </c>
      <c r="P94" s="31">
        <v>3688203</v>
      </c>
      <c r="Q94" s="31">
        <v>0</v>
      </c>
      <c r="R94" s="31">
        <v>16683003</v>
      </c>
      <c r="S94" s="31">
        <v>10589516</v>
      </c>
      <c r="T94" s="36">
        <f t="shared" si="22"/>
        <v>0.63474879192912692</v>
      </c>
      <c r="U94" s="36">
        <f t="shared" si="23"/>
        <v>-4.9583225218351568E-2</v>
      </c>
    </row>
    <row r="95" spans="1:21" x14ac:dyDescent="0.2">
      <c r="A95" s="17" t="s">
        <v>44</v>
      </c>
      <c r="B95" s="11" t="s">
        <v>177</v>
      </c>
      <c r="C95" s="10" t="s">
        <v>178</v>
      </c>
      <c r="D95" s="31">
        <v>4210081</v>
      </c>
      <c r="E95" s="31">
        <v>3329549</v>
      </c>
      <c r="F95" s="31">
        <v>845647</v>
      </c>
      <c r="G95" s="36">
        <f t="shared" si="16"/>
        <v>0.20086240621023682</v>
      </c>
      <c r="H95" s="31">
        <v>856889</v>
      </c>
      <c r="I95" s="36">
        <f t="shared" si="17"/>
        <v>0.20353266362333647</v>
      </c>
      <c r="J95" s="31">
        <v>835318</v>
      </c>
      <c r="K95" s="36">
        <f t="shared" si="18"/>
        <v>0.25088022431866897</v>
      </c>
      <c r="L95" s="31">
        <v>0</v>
      </c>
      <c r="M95" s="36">
        <f t="shared" si="19"/>
        <v>0</v>
      </c>
      <c r="N95" s="31">
        <f t="shared" si="20"/>
        <v>2537854</v>
      </c>
      <c r="O95" s="36">
        <f t="shared" si="21"/>
        <v>0.76222155012585791</v>
      </c>
      <c r="P95" s="31">
        <v>1017971</v>
      </c>
      <c r="Q95" s="31">
        <v>4601933</v>
      </c>
      <c r="R95" s="31">
        <v>3896754</v>
      </c>
      <c r="S95" s="31">
        <v>2837330</v>
      </c>
      <c r="T95" s="36">
        <f t="shared" si="22"/>
        <v>0.72812653813917938</v>
      </c>
      <c r="U95" s="36">
        <f t="shared" si="23"/>
        <v>-0.17942849059550814</v>
      </c>
    </row>
    <row r="96" spans="1:21" ht="16.5" x14ac:dyDescent="0.3">
      <c r="A96" s="18" t="s">
        <v>0</v>
      </c>
      <c r="B96" s="13" t="s">
        <v>179</v>
      </c>
      <c r="C96" s="12" t="s">
        <v>0</v>
      </c>
      <c r="D96" s="32">
        <f>SUM(D92:D95)</f>
        <v>62635045</v>
      </c>
      <c r="E96" s="32">
        <f>SUM(E92:E95)</f>
        <v>59641398</v>
      </c>
      <c r="F96" s="32">
        <f>SUM(F92:F95)</f>
        <v>11981510</v>
      </c>
      <c r="G96" s="37">
        <f t="shared" si="16"/>
        <v>0.1912908340690104</v>
      </c>
      <c r="H96" s="32">
        <f>SUM(H92:H95)</f>
        <v>12166915</v>
      </c>
      <c r="I96" s="37">
        <f t="shared" si="17"/>
        <v>0.19425091815612169</v>
      </c>
      <c r="J96" s="32">
        <f>SUM(J92:J95)</f>
        <v>15730113</v>
      </c>
      <c r="K96" s="37">
        <f t="shared" si="18"/>
        <v>0.26374487398836627</v>
      </c>
      <c r="L96" s="32">
        <f>SUM(L92:L95)</f>
        <v>0</v>
      </c>
      <c r="M96" s="37">
        <f t="shared" si="19"/>
        <v>0</v>
      </c>
      <c r="N96" s="32">
        <f t="shared" si="20"/>
        <v>39878538</v>
      </c>
      <c r="O96" s="37">
        <f t="shared" si="21"/>
        <v>0.66863855203394129</v>
      </c>
      <c r="P96" s="32">
        <f>SUM(P92:P95)</f>
        <v>16013290</v>
      </c>
      <c r="Q96" s="32">
        <f>SUM(Q92:Q95)</f>
        <v>46093181</v>
      </c>
      <c r="R96" s="32">
        <f>SUM(R92:R95)</f>
        <v>58354518</v>
      </c>
      <c r="S96" s="32">
        <f>SUM(S92:S95)</f>
        <v>41395702</v>
      </c>
      <c r="T96" s="37">
        <f t="shared" si="22"/>
        <v>0.70938298213687589</v>
      </c>
      <c r="U96" s="37">
        <f t="shared" si="23"/>
        <v>-1.768387383229808E-2</v>
      </c>
    </row>
    <row r="97" spans="1:21" x14ac:dyDescent="0.2">
      <c r="A97" s="17" t="s">
        <v>29</v>
      </c>
      <c r="B97" s="11" t="s">
        <v>180</v>
      </c>
      <c r="C97" s="10" t="s">
        <v>181</v>
      </c>
      <c r="D97" s="31">
        <v>12560710</v>
      </c>
      <c r="E97" s="31">
        <v>15741482</v>
      </c>
      <c r="F97" s="31">
        <v>2669750</v>
      </c>
      <c r="G97" s="36">
        <f t="shared" si="16"/>
        <v>0.21254769833870857</v>
      </c>
      <c r="H97" s="31">
        <v>2759310</v>
      </c>
      <c r="I97" s="36">
        <f t="shared" si="17"/>
        <v>0.21967786852813256</v>
      </c>
      <c r="J97" s="31">
        <v>2176158</v>
      </c>
      <c r="K97" s="36">
        <f t="shared" si="18"/>
        <v>0.13824352751538896</v>
      </c>
      <c r="L97" s="31">
        <v>0</v>
      </c>
      <c r="M97" s="36">
        <f t="shared" si="19"/>
        <v>0</v>
      </c>
      <c r="N97" s="31">
        <f t="shared" si="20"/>
        <v>7605218</v>
      </c>
      <c r="O97" s="36">
        <f t="shared" si="21"/>
        <v>0.48313227433096834</v>
      </c>
      <c r="P97" s="31">
        <v>2629909</v>
      </c>
      <c r="Q97" s="31">
        <v>11242393</v>
      </c>
      <c r="R97" s="31">
        <v>11028108</v>
      </c>
      <c r="S97" s="31">
        <v>7865258</v>
      </c>
      <c r="T97" s="36">
        <f t="shared" si="22"/>
        <v>0.71320103140085311</v>
      </c>
      <c r="U97" s="36">
        <f t="shared" si="23"/>
        <v>-0.17253486717601252</v>
      </c>
    </row>
    <row r="98" spans="1:21" x14ac:dyDescent="0.2">
      <c r="A98" s="17" t="s">
        <v>29</v>
      </c>
      <c r="B98" s="11" t="s">
        <v>182</v>
      </c>
      <c r="C98" s="10" t="s">
        <v>183</v>
      </c>
      <c r="D98" s="31">
        <v>0</v>
      </c>
      <c r="E98" s="31">
        <v>0</v>
      </c>
      <c r="F98" s="31">
        <v>0</v>
      </c>
      <c r="G98" s="36">
        <f t="shared" si="16"/>
        <v>0</v>
      </c>
      <c r="H98" s="31">
        <v>0</v>
      </c>
      <c r="I98" s="36">
        <f t="shared" si="17"/>
        <v>0</v>
      </c>
      <c r="J98" s="31">
        <v>0</v>
      </c>
      <c r="K98" s="36">
        <f t="shared" si="18"/>
        <v>0</v>
      </c>
      <c r="L98" s="31">
        <v>0</v>
      </c>
      <c r="M98" s="36">
        <f t="shared" si="19"/>
        <v>0</v>
      </c>
      <c r="N98" s="31">
        <f t="shared" si="20"/>
        <v>0</v>
      </c>
      <c r="O98" s="36">
        <f t="shared" si="21"/>
        <v>0</v>
      </c>
      <c r="P98" s="31">
        <v>0</v>
      </c>
      <c r="Q98" s="31">
        <v>0</v>
      </c>
      <c r="R98" s="31">
        <v>0</v>
      </c>
      <c r="S98" s="31">
        <v>0</v>
      </c>
      <c r="T98" s="36">
        <f t="shared" si="22"/>
        <v>0</v>
      </c>
      <c r="U98" s="36">
        <f t="shared" si="23"/>
        <v>0</v>
      </c>
    </row>
    <row r="99" spans="1:21" x14ac:dyDescent="0.2">
      <c r="A99" s="17" t="s">
        <v>29</v>
      </c>
      <c r="B99" s="11" t="s">
        <v>184</v>
      </c>
      <c r="C99" s="10" t="s">
        <v>185</v>
      </c>
      <c r="D99" s="31">
        <v>2016966</v>
      </c>
      <c r="E99" s="31">
        <v>2016966</v>
      </c>
      <c r="F99" s="31">
        <v>62777</v>
      </c>
      <c r="G99" s="36">
        <f t="shared" si="16"/>
        <v>3.112447111156063E-2</v>
      </c>
      <c r="H99" s="31">
        <v>232526</v>
      </c>
      <c r="I99" s="36">
        <f t="shared" si="17"/>
        <v>0.11528503703086715</v>
      </c>
      <c r="J99" s="31">
        <v>189012</v>
      </c>
      <c r="K99" s="36">
        <f t="shared" si="18"/>
        <v>9.3711049169891814E-2</v>
      </c>
      <c r="L99" s="31">
        <v>0</v>
      </c>
      <c r="M99" s="36">
        <f t="shared" si="19"/>
        <v>0</v>
      </c>
      <c r="N99" s="31">
        <f t="shared" si="20"/>
        <v>484315</v>
      </c>
      <c r="O99" s="36">
        <f t="shared" si="21"/>
        <v>0.2401205573123196</v>
      </c>
      <c r="P99" s="31">
        <v>0</v>
      </c>
      <c r="Q99" s="31">
        <v>0</v>
      </c>
      <c r="R99" s="31">
        <v>0</v>
      </c>
      <c r="S99" s="31">
        <v>0</v>
      </c>
      <c r="T99" s="36">
        <f t="shared" si="22"/>
        <v>0</v>
      </c>
      <c r="U99" s="36">
        <f t="shared" si="23"/>
        <v>0</v>
      </c>
    </row>
    <row r="100" spans="1:21" x14ac:dyDescent="0.2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=0),0,(($J100     /$P100     )-1))</f>
        <v>0</v>
      </c>
    </row>
    <row r="101" spans="1:21" ht="16.5" x14ac:dyDescent="0.3">
      <c r="A101" s="18" t="s">
        <v>0</v>
      </c>
      <c r="B101" s="13" t="s">
        <v>188</v>
      </c>
      <c r="C101" s="12" t="s">
        <v>0</v>
      </c>
      <c r="D101" s="32">
        <f>SUM(D97:D100)</f>
        <v>14577676</v>
      </c>
      <c r="E101" s="32">
        <f>SUM(E97:E100)</f>
        <v>17758448</v>
      </c>
      <c r="F101" s="32">
        <f>SUM(F97:F100)</f>
        <v>2732527</v>
      </c>
      <c r="G101" s="37">
        <f>IF(($D101     =0),0,($F101     /$D101     ))</f>
        <v>0.18744599619308316</v>
      </c>
      <c r="H101" s="32">
        <f>SUM(H97:H100)</f>
        <v>2991836</v>
      </c>
      <c r="I101" s="37">
        <f>IF(($D101     =0),0,($H101     /$D101     ))</f>
        <v>0.20523408532333962</v>
      </c>
      <c r="J101" s="32">
        <f>SUM(J97:J100)</f>
        <v>2365170</v>
      </c>
      <c r="K101" s="37">
        <f>IF(($E101     =0),0,($J101     /$E101     ))</f>
        <v>0.13318562523031291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8089533</v>
      </c>
      <c r="O101" s="37">
        <f>IF(($E101     =0),0,($N101     /$E101     ))</f>
        <v>0.45553153068331198</v>
      </c>
      <c r="P101" s="32">
        <f>SUM(P97:P100)</f>
        <v>2629909</v>
      </c>
      <c r="Q101" s="32">
        <f>SUM(Q97:Q100)</f>
        <v>11242393</v>
      </c>
      <c r="R101" s="32">
        <f>SUM(R97:R100)</f>
        <v>11028108</v>
      </c>
      <c r="S101" s="32">
        <f>SUM(S97:S100)</f>
        <v>7865258</v>
      </c>
      <c r="T101" s="37">
        <f>IF(($R101     =0),0,($S101     /$R101     ))</f>
        <v>0.71320103140085311</v>
      </c>
      <c r="U101" s="37">
        <f>IF(($P101     =0),0,(($J101     /$P101     )-1))</f>
        <v>-0.10066469980520243</v>
      </c>
    </row>
    <row r="102" spans="1:21" ht="16.5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640118678</v>
      </c>
      <c r="E102" s="32">
        <f>SUM(E88:E90,E92:E95,E97:E100)</f>
        <v>628570756</v>
      </c>
      <c r="F102" s="32">
        <f>SUM(F88:F90,F92:F95,F97:F100)</f>
        <v>126988236</v>
      </c>
      <c r="G102" s="37">
        <f>IF(($D102     =0),0,($F102     /$D102     ))</f>
        <v>0.19838233184628304</v>
      </c>
      <c r="H102" s="32">
        <f>SUM(H88:H90,H92:H95,H97:H100)</f>
        <v>153606848</v>
      </c>
      <c r="I102" s="37">
        <f>IF(($D102     =0),0,($H102     /$D102     ))</f>
        <v>0.23996620201730778</v>
      </c>
      <c r="J102" s="32">
        <f>SUM(J88:J90,J92:J95,J97:J100)</f>
        <v>147163734</v>
      </c>
      <c r="K102" s="37">
        <f>IF(($E102     =0),0,($J102     /$E102     ))</f>
        <v>0.23412437278580617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427758818</v>
      </c>
      <c r="O102" s="37">
        <f>IF(($E102     =0),0,($N102     /$E102     ))</f>
        <v>0.68052612043567617</v>
      </c>
      <c r="P102" s="32">
        <f>SUM(P88:P90,P92:P95,P97:P100)</f>
        <v>128579701</v>
      </c>
      <c r="Q102" s="32">
        <f>SUM(Q88:Q90,Q92:Q95,Q97:Q100)</f>
        <v>599261772</v>
      </c>
      <c r="R102" s="32">
        <f>SUM(R88:R90,R92:R95,R97:R100)</f>
        <v>672345912</v>
      </c>
      <c r="S102" s="32">
        <f>SUM(S88:S90,S92:S95,S97:S100)</f>
        <v>376452091</v>
      </c>
      <c r="T102" s="37">
        <f>IF(($R102     =0),0,($S102     /$R102     ))</f>
        <v>0.55990835116433335</v>
      </c>
      <c r="U102" s="37">
        <f>IF(($P102     =0),0,(($J102     /$P102     )-1))</f>
        <v>0.14453317946352984</v>
      </c>
    </row>
    <row r="103" spans="1:21" ht="14.4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x14ac:dyDescent="0.2">
      <c r="A105" s="17" t="s">
        <v>23</v>
      </c>
      <c r="B105" s="11" t="s">
        <v>191</v>
      </c>
      <c r="C105" s="10" t="s">
        <v>192</v>
      </c>
      <c r="D105" s="31">
        <v>293060860</v>
      </c>
      <c r="E105" s="31">
        <v>292464136</v>
      </c>
      <c r="F105" s="31">
        <v>58211179</v>
      </c>
      <c r="G105" s="36">
        <f t="shared" ref="G105:G136" si="24">IF(($D105     =0),0,($F105     /$D105     ))</f>
        <v>0.1986317074207726</v>
      </c>
      <c r="H105" s="31">
        <v>68696165</v>
      </c>
      <c r="I105" s="36">
        <f t="shared" ref="I105:I136" si="25">IF(($D105     =0),0,($H105     /$D105     ))</f>
        <v>0.23440921111062049</v>
      </c>
      <c r="J105" s="31">
        <v>57015104</v>
      </c>
      <c r="K105" s="36">
        <f t="shared" ref="K105:K136" si="26">IF(($E105     =0),0,($J105     /$E105     ))</f>
        <v>0.19494733535465011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183922448</v>
      </c>
      <c r="O105" s="36">
        <f t="shared" ref="O105:O136" si="29">IF(($E105     =0),0,($N105     /$E105     ))</f>
        <v>0.62887180122488595</v>
      </c>
      <c r="P105" s="31">
        <v>55604485</v>
      </c>
      <c r="Q105" s="31">
        <v>275661560</v>
      </c>
      <c r="R105" s="31">
        <v>277751730</v>
      </c>
      <c r="S105" s="31">
        <v>175381341</v>
      </c>
      <c r="T105" s="36">
        <f t="shared" ref="T105:T136" si="30">IF(($R105     =0),0,($S105     /$R105     ))</f>
        <v>0.63143203824509031</v>
      </c>
      <c r="U105" s="36">
        <f t="shared" ref="U105:U136" si="31">IF(($P105     =0),0,(($J105     /$P105     )-1))</f>
        <v>2.5368798937711601E-2</v>
      </c>
    </row>
    <row r="106" spans="1:21" ht="16.5" x14ac:dyDescent="0.3">
      <c r="A106" s="18" t="s">
        <v>0</v>
      </c>
      <c r="B106" s="13" t="s">
        <v>28</v>
      </c>
      <c r="C106" s="12" t="s">
        <v>0</v>
      </c>
      <c r="D106" s="32">
        <f>D105</f>
        <v>293060860</v>
      </c>
      <c r="E106" s="32">
        <f>E105</f>
        <v>292464136</v>
      </c>
      <c r="F106" s="32">
        <f>F105</f>
        <v>58211179</v>
      </c>
      <c r="G106" s="37">
        <f t="shared" si="24"/>
        <v>0.1986317074207726</v>
      </c>
      <c r="H106" s="32">
        <f>H105</f>
        <v>68696165</v>
      </c>
      <c r="I106" s="37">
        <f t="shared" si="25"/>
        <v>0.23440921111062049</v>
      </c>
      <c r="J106" s="32">
        <f>J105</f>
        <v>57015104</v>
      </c>
      <c r="K106" s="37">
        <f t="shared" si="26"/>
        <v>0.19494733535465011</v>
      </c>
      <c r="L106" s="32">
        <f>L105</f>
        <v>0</v>
      </c>
      <c r="M106" s="37">
        <f t="shared" si="27"/>
        <v>0</v>
      </c>
      <c r="N106" s="32">
        <f t="shared" si="28"/>
        <v>183922448</v>
      </c>
      <c r="O106" s="37">
        <f t="shared" si="29"/>
        <v>0.62887180122488595</v>
      </c>
      <c r="P106" s="32">
        <f>P105</f>
        <v>55604485</v>
      </c>
      <c r="Q106" s="32">
        <f>Q105</f>
        <v>275661560</v>
      </c>
      <c r="R106" s="32">
        <f>R105</f>
        <v>277751730</v>
      </c>
      <c r="S106" s="32">
        <f>S105</f>
        <v>175381341</v>
      </c>
      <c r="T106" s="37">
        <f t="shared" si="30"/>
        <v>0.63143203824509031</v>
      </c>
      <c r="U106" s="37">
        <f t="shared" si="31"/>
        <v>2.5368798937711601E-2</v>
      </c>
    </row>
    <row r="107" spans="1:21" x14ac:dyDescent="0.2">
      <c r="A107" s="17" t="s">
        <v>29</v>
      </c>
      <c r="B107" s="11" t="s">
        <v>193</v>
      </c>
      <c r="C107" s="10" t="s">
        <v>194</v>
      </c>
      <c r="D107" s="31">
        <v>0</v>
      </c>
      <c r="E107" s="31">
        <v>0</v>
      </c>
      <c r="F107" s="31">
        <v>0</v>
      </c>
      <c r="G107" s="36">
        <f t="shared" si="24"/>
        <v>0</v>
      </c>
      <c r="H107" s="31">
        <v>0</v>
      </c>
      <c r="I107" s="36">
        <f t="shared" si="25"/>
        <v>0</v>
      </c>
      <c r="J107" s="31">
        <v>0</v>
      </c>
      <c r="K107" s="36">
        <f t="shared" si="26"/>
        <v>0</v>
      </c>
      <c r="L107" s="31">
        <v>0</v>
      </c>
      <c r="M107" s="36">
        <f t="shared" si="27"/>
        <v>0</v>
      </c>
      <c r="N107" s="31">
        <f t="shared" si="28"/>
        <v>0</v>
      </c>
      <c r="O107" s="36">
        <f t="shared" si="29"/>
        <v>0</v>
      </c>
      <c r="P107" s="31">
        <v>0</v>
      </c>
      <c r="Q107" s="31">
        <v>0</v>
      </c>
      <c r="R107" s="31">
        <v>0</v>
      </c>
      <c r="S107" s="31">
        <v>0</v>
      </c>
      <c r="T107" s="36">
        <f t="shared" si="30"/>
        <v>0</v>
      </c>
      <c r="U107" s="36">
        <f t="shared" si="31"/>
        <v>0</v>
      </c>
    </row>
    <row r="108" spans="1:21" x14ac:dyDescent="0.2">
      <c r="A108" s="17" t="s">
        <v>29</v>
      </c>
      <c r="B108" s="11" t="s">
        <v>195</v>
      </c>
      <c r="C108" s="10" t="s">
        <v>196</v>
      </c>
      <c r="D108" s="31">
        <v>2753951</v>
      </c>
      <c r="E108" s="31">
        <v>2753951</v>
      </c>
      <c r="F108" s="31">
        <v>0</v>
      </c>
      <c r="G108" s="36">
        <f t="shared" si="24"/>
        <v>0</v>
      </c>
      <c r="H108" s="31">
        <v>129933</v>
      </c>
      <c r="I108" s="36">
        <f t="shared" si="25"/>
        <v>4.7180578013189048E-2</v>
      </c>
      <c r="J108" s="31">
        <v>208602</v>
      </c>
      <c r="K108" s="36">
        <f t="shared" si="26"/>
        <v>7.5746445742861795E-2</v>
      </c>
      <c r="L108" s="31">
        <v>0</v>
      </c>
      <c r="M108" s="36">
        <f t="shared" si="27"/>
        <v>0</v>
      </c>
      <c r="N108" s="31">
        <f t="shared" si="28"/>
        <v>338535</v>
      </c>
      <c r="O108" s="36">
        <f t="shared" si="29"/>
        <v>0.12292702375605086</v>
      </c>
      <c r="P108" s="31">
        <v>0</v>
      </c>
      <c r="Q108" s="31">
        <v>1376038</v>
      </c>
      <c r="R108" s="31">
        <v>1376038</v>
      </c>
      <c r="S108" s="31">
        <v>0</v>
      </c>
      <c r="T108" s="36">
        <f t="shared" si="30"/>
        <v>0</v>
      </c>
      <c r="U108" s="36">
        <f t="shared" si="31"/>
        <v>0</v>
      </c>
    </row>
    <row r="109" spans="1:21" x14ac:dyDescent="0.2">
      <c r="A109" s="17" t="s">
        <v>29</v>
      </c>
      <c r="B109" s="11" t="s">
        <v>197</v>
      </c>
      <c r="C109" s="10" t="s">
        <v>198</v>
      </c>
      <c r="D109" s="31">
        <v>0</v>
      </c>
      <c r="E109" s="31">
        <v>0</v>
      </c>
      <c r="F109" s="31">
        <v>0</v>
      </c>
      <c r="G109" s="36">
        <f t="shared" si="24"/>
        <v>0</v>
      </c>
      <c r="H109" s="31">
        <v>0</v>
      </c>
      <c r="I109" s="36">
        <f t="shared" si="25"/>
        <v>0</v>
      </c>
      <c r="J109" s="31">
        <v>0</v>
      </c>
      <c r="K109" s="36">
        <f t="shared" si="26"/>
        <v>0</v>
      </c>
      <c r="L109" s="31">
        <v>0</v>
      </c>
      <c r="M109" s="36">
        <f t="shared" si="27"/>
        <v>0</v>
      </c>
      <c r="N109" s="31">
        <f t="shared" si="28"/>
        <v>0</v>
      </c>
      <c r="O109" s="36">
        <f t="shared" si="29"/>
        <v>0</v>
      </c>
      <c r="P109" s="31">
        <v>0</v>
      </c>
      <c r="Q109" s="31">
        <v>0</v>
      </c>
      <c r="R109" s="31">
        <v>0</v>
      </c>
      <c r="S109" s="31">
        <v>0</v>
      </c>
      <c r="T109" s="36">
        <f t="shared" si="30"/>
        <v>0</v>
      </c>
      <c r="U109" s="36">
        <f t="shared" si="31"/>
        <v>0</v>
      </c>
    </row>
    <row r="110" spans="1:21" x14ac:dyDescent="0.2">
      <c r="A110" s="17" t="s">
        <v>29</v>
      </c>
      <c r="B110" s="11" t="s">
        <v>199</v>
      </c>
      <c r="C110" s="10" t="s">
        <v>200</v>
      </c>
      <c r="D110" s="31">
        <v>25627150</v>
      </c>
      <c r="E110" s="31">
        <v>30022150</v>
      </c>
      <c r="F110" s="31">
        <v>6484974</v>
      </c>
      <c r="G110" s="36">
        <f t="shared" si="24"/>
        <v>0.25305092450779737</v>
      </c>
      <c r="H110" s="31">
        <v>8048522</v>
      </c>
      <c r="I110" s="36">
        <f t="shared" si="25"/>
        <v>0.31406231282058283</v>
      </c>
      <c r="J110" s="31">
        <v>6440164</v>
      </c>
      <c r="K110" s="36">
        <f t="shared" si="26"/>
        <v>0.21451375068074738</v>
      </c>
      <c r="L110" s="31">
        <v>0</v>
      </c>
      <c r="M110" s="36">
        <f t="shared" si="27"/>
        <v>0</v>
      </c>
      <c r="N110" s="31">
        <f t="shared" si="28"/>
        <v>20973660</v>
      </c>
      <c r="O110" s="36">
        <f t="shared" si="29"/>
        <v>0.69860619575879812</v>
      </c>
      <c r="P110" s="31">
        <v>6552174</v>
      </c>
      <c r="Q110" s="31">
        <v>27693451</v>
      </c>
      <c r="R110" s="31">
        <v>27083451</v>
      </c>
      <c r="S110" s="31">
        <v>19187175</v>
      </c>
      <c r="T110" s="36">
        <f t="shared" si="30"/>
        <v>0.70844646053414684</v>
      </c>
      <c r="U110" s="36">
        <f t="shared" si="31"/>
        <v>-1.7095089355075088E-2</v>
      </c>
    </row>
    <row r="111" spans="1:21" x14ac:dyDescent="0.2">
      <c r="A111" s="17" t="s">
        <v>44</v>
      </c>
      <c r="B111" s="11" t="s">
        <v>201</v>
      </c>
      <c r="C111" s="10" t="s">
        <v>202</v>
      </c>
      <c r="D111" s="31">
        <v>1200000</v>
      </c>
      <c r="E111" s="31">
        <v>400000</v>
      </c>
      <c r="F111" s="31">
        <v>-11500</v>
      </c>
      <c r="G111" s="36">
        <f t="shared" si="24"/>
        <v>-9.5833333333333326E-3</v>
      </c>
      <c r="H111" s="31">
        <v>0</v>
      </c>
      <c r="I111" s="36">
        <f t="shared" si="25"/>
        <v>0</v>
      </c>
      <c r="J111" s="31">
        <v>170000</v>
      </c>
      <c r="K111" s="36">
        <f t="shared" si="26"/>
        <v>0.42499999999999999</v>
      </c>
      <c r="L111" s="31">
        <v>0</v>
      </c>
      <c r="M111" s="36">
        <f t="shared" si="27"/>
        <v>0</v>
      </c>
      <c r="N111" s="31">
        <f t="shared" si="28"/>
        <v>158500</v>
      </c>
      <c r="O111" s="36">
        <f t="shared" si="29"/>
        <v>0.39624999999999999</v>
      </c>
      <c r="P111" s="31">
        <v>0</v>
      </c>
      <c r="Q111" s="31">
        <v>750000</v>
      </c>
      <c r="R111" s="31">
        <v>750000</v>
      </c>
      <c r="S111" s="31">
        <v>518018</v>
      </c>
      <c r="T111" s="36">
        <f t="shared" si="30"/>
        <v>0.69069066666666667</v>
      </c>
      <c r="U111" s="36">
        <f t="shared" si="31"/>
        <v>0</v>
      </c>
    </row>
    <row r="112" spans="1:21" ht="16.5" x14ac:dyDescent="0.3">
      <c r="A112" s="18" t="s">
        <v>0</v>
      </c>
      <c r="B112" s="13" t="s">
        <v>203</v>
      </c>
      <c r="C112" s="12" t="s">
        <v>0</v>
      </c>
      <c r="D112" s="32">
        <f>SUM(D107:D111)</f>
        <v>29581101</v>
      </c>
      <c r="E112" s="32">
        <f>SUM(E107:E111)</f>
        <v>33176101</v>
      </c>
      <c r="F112" s="32">
        <f>SUM(F107:F111)</f>
        <v>6473474</v>
      </c>
      <c r="G112" s="37">
        <f t="shared" si="24"/>
        <v>0.21883816968137867</v>
      </c>
      <c r="H112" s="32">
        <f>SUM(H107:H111)</f>
        <v>8178455</v>
      </c>
      <c r="I112" s="37">
        <f t="shared" si="25"/>
        <v>0.27647567952254382</v>
      </c>
      <c r="J112" s="32">
        <f>SUM(J107:J111)</f>
        <v>6818766</v>
      </c>
      <c r="K112" s="37">
        <f t="shared" si="26"/>
        <v>0.20553247049736195</v>
      </c>
      <c r="L112" s="32">
        <f>SUM(L107:L111)</f>
        <v>0</v>
      </c>
      <c r="M112" s="37">
        <f t="shared" si="27"/>
        <v>0</v>
      </c>
      <c r="N112" s="32">
        <f t="shared" si="28"/>
        <v>21470695</v>
      </c>
      <c r="O112" s="37">
        <f t="shared" si="29"/>
        <v>0.64717354821170814</v>
      </c>
      <c r="P112" s="32">
        <f>SUM(P107:P111)</f>
        <v>6552174</v>
      </c>
      <c r="Q112" s="32">
        <f>SUM(Q107:Q111)</f>
        <v>29819489</v>
      </c>
      <c r="R112" s="32">
        <f>SUM(R107:R111)</f>
        <v>29209489</v>
      </c>
      <c r="S112" s="32">
        <f>SUM(S107:S111)</f>
        <v>19705193</v>
      </c>
      <c r="T112" s="37">
        <f t="shared" si="30"/>
        <v>0.67461614956701232</v>
      </c>
      <c r="U112" s="37">
        <f t="shared" si="31"/>
        <v>4.0687564158094602E-2</v>
      </c>
    </row>
    <row r="113" spans="1:21" x14ac:dyDescent="0.2">
      <c r="A113" s="17" t="s">
        <v>29</v>
      </c>
      <c r="B113" s="11" t="s">
        <v>204</v>
      </c>
      <c r="C113" s="10" t="s">
        <v>205</v>
      </c>
      <c r="D113" s="31">
        <v>0</v>
      </c>
      <c r="E113" s="31">
        <v>0</v>
      </c>
      <c r="F113" s="31">
        <v>0</v>
      </c>
      <c r="G113" s="36">
        <f t="shared" si="24"/>
        <v>0</v>
      </c>
      <c r="H113" s="31">
        <v>0</v>
      </c>
      <c r="I113" s="36">
        <f t="shared" si="25"/>
        <v>0</v>
      </c>
      <c r="J113" s="31">
        <v>0</v>
      </c>
      <c r="K113" s="36">
        <f t="shared" si="26"/>
        <v>0</v>
      </c>
      <c r="L113" s="31">
        <v>0</v>
      </c>
      <c r="M113" s="36">
        <f t="shared" si="27"/>
        <v>0</v>
      </c>
      <c r="N113" s="31">
        <f t="shared" si="28"/>
        <v>0</v>
      </c>
      <c r="O113" s="36">
        <f t="shared" si="29"/>
        <v>0</v>
      </c>
      <c r="P113" s="31">
        <v>0</v>
      </c>
      <c r="Q113" s="31">
        <v>0</v>
      </c>
      <c r="R113" s="31">
        <v>0</v>
      </c>
      <c r="S113" s="31">
        <v>0</v>
      </c>
      <c r="T113" s="36">
        <f t="shared" si="30"/>
        <v>0</v>
      </c>
      <c r="U113" s="36">
        <f t="shared" si="31"/>
        <v>0</v>
      </c>
    </row>
    <row r="114" spans="1:21" x14ac:dyDescent="0.2">
      <c r="A114" s="17" t="s">
        <v>29</v>
      </c>
      <c r="B114" s="11" t="s">
        <v>206</v>
      </c>
      <c r="C114" s="10" t="s">
        <v>207</v>
      </c>
      <c r="D114" s="31">
        <v>0</v>
      </c>
      <c r="E114" s="31">
        <v>0</v>
      </c>
      <c r="F114" s="31">
        <v>0</v>
      </c>
      <c r="G114" s="36">
        <f t="shared" si="24"/>
        <v>0</v>
      </c>
      <c r="H114" s="31">
        <v>0</v>
      </c>
      <c r="I114" s="36">
        <f t="shared" si="25"/>
        <v>0</v>
      </c>
      <c r="J114" s="31">
        <v>0</v>
      </c>
      <c r="K114" s="36">
        <f t="shared" si="26"/>
        <v>0</v>
      </c>
      <c r="L114" s="31">
        <v>0</v>
      </c>
      <c r="M114" s="36">
        <f t="shared" si="27"/>
        <v>0</v>
      </c>
      <c r="N114" s="31">
        <f t="shared" si="28"/>
        <v>0</v>
      </c>
      <c r="O114" s="36">
        <f t="shared" si="29"/>
        <v>0</v>
      </c>
      <c r="P114" s="31">
        <v>0</v>
      </c>
      <c r="Q114" s="31">
        <v>0</v>
      </c>
      <c r="R114" s="31">
        <v>0</v>
      </c>
      <c r="S114" s="31">
        <v>0</v>
      </c>
      <c r="T114" s="36">
        <f t="shared" si="30"/>
        <v>0</v>
      </c>
      <c r="U114" s="36">
        <f t="shared" si="31"/>
        <v>0</v>
      </c>
    </row>
    <row r="115" spans="1:21" x14ac:dyDescent="0.2">
      <c r="A115" s="17" t="s">
        <v>29</v>
      </c>
      <c r="B115" s="11" t="s">
        <v>208</v>
      </c>
      <c r="C115" s="10" t="s">
        <v>209</v>
      </c>
      <c r="D115" s="31">
        <v>0</v>
      </c>
      <c r="E115" s="31">
        <v>0</v>
      </c>
      <c r="F115" s="31">
        <v>0</v>
      </c>
      <c r="G115" s="36">
        <f t="shared" si="24"/>
        <v>0</v>
      </c>
      <c r="H115" s="31">
        <v>0</v>
      </c>
      <c r="I115" s="36">
        <f t="shared" si="25"/>
        <v>0</v>
      </c>
      <c r="J115" s="31">
        <v>0</v>
      </c>
      <c r="K115" s="36">
        <f t="shared" si="26"/>
        <v>0</v>
      </c>
      <c r="L115" s="31">
        <v>0</v>
      </c>
      <c r="M115" s="36">
        <f t="shared" si="27"/>
        <v>0</v>
      </c>
      <c r="N115" s="31">
        <f t="shared" si="28"/>
        <v>0</v>
      </c>
      <c r="O115" s="36">
        <f t="shared" si="29"/>
        <v>0</v>
      </c>
      <c r="P115" s="31">
        <v>0</v>
      </c>
      <c r="Q115" s="31">
        <v>0</v>
      </c>
      <c r="R115" s="31">
        <v>0</v>
      </c>
      <c r="S115" s="31">
        <v>0</v>
      </c>
      <c r="T115" s="36">
        <f t="shared" si="30"/>
        <v>0</v>
      </c>
      <c r="U115" s="36">
        <f t="shared" si="31"/>
        <v>0</v>
      </c>
    </row>
    <row r="116" spans="1:21" x14ac:dyDescent="0.2">
      <c r="A116" s="17" t="s">
        <v>29</v>
      </c>
      <c r="B116" s="11" t="s">
        <v>210</v>
      </c>
      <c r="C116" s="10" t="s">
        <v>211</v>
      </c>
      <c r="D116" s="31">
        <v>0</v>
      </c>
      <c r="E116" s="31">
        <v>0</v>
      </c>
      <c r="F116" s="31">
        <v>0</v>
      </c>
      <c r="G116" s="36">
        <f t="shared" si="24"/>
        <v>0</v>
      </c>
      <c r="H116" s="31">
        <v>0</v>
      </c>
      <c r="I116" s="36">
        <f t="shared" si="25"/>
        <v>0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0</v>
      </c>
      <c r="O116" s="36">
        <f t="shared" si="29"/>
        <v>0</v>
      </c>
      <c r="P116" s="31">
        <v>0</v>
      </c>
      <c r="Q116" s="31">
        <v>0</v>
      </c>
      <c r="R116" s="31">
        <v>0</v>
      </c>
      <c r="S116" s="31">
        <v>0</v>
      </c>
      <c r="T116" s="36">
        <f t="shared" si="30"/>
        <v>0</v>
      </c>
      <c r="U116" s="36">
        <f t="shared" si="31"/>
        <v>0</v>
      </c>
    </row>
    <row r="117" spans="1:21" x14ac:dyDescent="0.2">
      <c r="A117" s="17" t="s">
        <v>29</v>
      </c>
      <c r="B117" s="11" t="s">
        <v>212</v>
      </c>
      <c r="C117" s="10" t="s">
        <v>213</v>
      </c>
      <c r="D117" s="31">
        <v>26242540</v>
      </c>
      <c r="E117" s="31">
        <v>25445306</v>
      </c>
      <c r="F117" s="31">
        <v>6035414</v>
      </c>
      <c r="G117" s="36">
        <f t="shared" si="24"/>
        <v>0.22998589313382012</v>
      </c>
      <c r="H117" s="31">
        <v>7454787</v>
      </c>
      <c r="I117" s="36">
        <f t="shared" si="25"/>
        <v>0.28407261644642628</v>
      </c>
      <c r="J117" s="31">
        <v>6155497</v>
      </c>
      <c r="K117" s="36">
        <f t="shared" si="26"/>
        <v>0.24191090490324621</v>
      </c>
      <c r="L117" s="31">
        <v>0</v>
      </c>
      <c r="M117" s="36">
        <f t="shared" si="27"/>
        <v>0</v>
      </c>
      <c r="N117" s="31">
        <f t="shared" si="28"/>
        <v>19645698</v>
      </c>
      <c r="O117" s="36">
        <f t="shared" si="29"/>
        <v>0.77207552544268876</v>
      </c>
      <c r="P117" s="31">
        <v>6416967</v>
      </c>
      <c r="Q117" s="31">
        <v>758220</v>
      </c>
      <c r="R117" s="31">
        <v>24604602</v>
      </c>
      <c r="S117" s="31">
        <v>12667513</v>
      </c>
      <c r="T117" s="36">
        <f t="shared" si="30"/>
        <v>0.51484323948828759</v>
      </c>
      <c r="U117" s="36">
        <f t="shared" si="31"/>
        <v>-4.0746664273012434E-2</v>
      </c>
    </row>
    <row r="118" spans="1:21" x14ac:dyDescent="0.2">
      <c r="A118" s="17" t="s">
        <v>29</v>
      </c>
      <c r="B118" s="11" t="s">
        <v>214</v>
      </c>
      <c r="C118" s="10" t="s">
        <v>215</v>
      </c>
      <c r="D118" s="31">
        <v>0</v>
      </c>
      <c r="E118" s="31">
        <v>0</v>
      </c>
      <c r="F118" s="31">
        <v>0</v>
      </c>
      <c r="G118" s="36">
        <f t="shared" si="24"/>
        <v>0</v>
      </c>
      <c r="H118" s="31">
        <v>0</v>
      </c>
      <c r="I118" s="36">
        <f t="shared" si="25"/>
        <v>0</v>
      </c>
      <c r="J118" s="31">
        <v>0</v>
      </c>
      <c r="K118" s="36">
        <f t="shared" si="26"/>
        <v>0</v>
      </c>
      <c r="L118" s="31">
        <v>0</v>
      </c>
      <c r="M118" s="36">
        <f t="shared" si="27"/>
        <v>0</v>
      </c>
      <c r="N118" s="31">
        <f t="shared" si="28"/>
        <v>0</v>
      </c>
      <c r="O118" s="36">
        <f t="shared" si="29"/>
        <v>0</v>
      </c>
      <c r="P118" s="31">
        <v>0</v>
      </c>
      <c r="Q118" s="31">
        <v>0</v>
      </c>
      <c r="R118" s="31">
        <v>0</v>
      </c>
      <c r="S118" s="31">
        <v>0</v>
      </c>
      <c r="T118" s="36">
        <f t="shared" si="30"/>
        <v>0</v>
      </c>
      <c r="U118" s="36">
        <f t="shared" si="31"/>
        <v>0</v>
      </c>
    </row>
    <row r="119" spans="1:21" x14ac:dyDescent="0.2">
      <c r="A119" s="17" t="s">
        <v>29</v>
      </c>
      <c r="B119" s="11" t="s">
        <v>216</v>
      </c>
      <c r="C119" s="10" t="s">
        <v>217</v>
      </c>
      <c r="D119" s="31">
        <v>0</v>
      </c>
      <c r="E119" s="31">
        <v>0</v>
      </c>
      <c r="F119" s="31">
        <v>0</v>
      </c>
      <c r="G119" s="36">
        <f t="shared" si="24"/>
        <v>0</v>
      </c>
      <c r="H119" s="31">
        <v>0</v>
      </c>
      <c r="I119" s="36">
        <f t="shared" si="25"/>
        <v>0</v>
      </c>
      <c r="J119" s="31">
        <v>0</v>
      </c>
      <c r="K119" s="36">
        <f t="shared" si="26"/>
        <v>0</v>
      </c>
      <c r="L119" s="31">
        <v>0</v>
      </c>
      <c r="M119" s="36">
        <f t="shared" si="27"/>
        <v>0</v>
      </c>
      <c r="N119" s="31">
        <f t="shared" si="28"/>
        <v>0</v>
      </c>
      <c r="O119" s="36">
        <f t="shared" si="29"/>
        <v>0</v>
      </c>
      <c r="P119" s="31">
        <v>0</v>
      </c>
      <c r="Q119" s="31">
        <v>0</v>
      </c>
      <c r="R119" s="31">
        <v>0</v>
      </c>
      <c r="S119" s="31">
        <v>0</v>
      </c>
      <c r="T119" s="36">
        <f t="shared" si="30"/>
        <v>0</v>
      </c>
      <c r="U119" s="36">
        <f t="shared" si="31"/>
        <v>0</v>
      </c>
    </row>
    <row r="120" spans="1:21" x14ac:dyDescent="0.2">
      <c r="A120" s="17" t="s">
        <v>44</v>
      </c>
      <c r="B120" s="11" t="s">
        <v>218</v>
      </c>
      <c r="C120" s="10" t="s">
        <v>219</v>
      </c>
      <c r="D120" s="31">
        <v>1875000</v>
      </c>
      <c r="E120" s="31">
        <v>2616502</v>
      </c>
      <c r="F120" s="31">
        <v>17729</v>
      </c>
      <c r="G120" s="36">
        <f t="shared" si="24"/>
        <v>9.4554666666666672E-3</v>
      </c>
      <c r="H120" s="31">
        <v>23060</v>
      </c>
      <c r="I120" s="36">
        <f t="shared" si="25"/>
        <v>1.2298666666666666E-2</v>
      </c>
      <c r="J120" s="31">
        <v>669612</v>
      </c>
      <c r="K120" s="36">
        <f t="shared" si="26"/>
        <v>0.25591878011176755</v>
      </c>
      <c r="L120" s="31">
        <v>0</v>
      </c>
      <c r="M120" s="36">
        <f t="shared" si="27"/>
        <v>0</v>
      </c>
      <c r="N120" s="31">
        <f t="shared" si="28"/>
        <v>710401</v>
      </c>
      <c r="O120" s="36">
        <f t="shared" si="29"/>
        <v>0.27150791400121232</v>
      </c>
      <c r="P120" s="31">
        <v>52157</v>
      </c>
      <c r="Q120" s="31">
        <v>7550000</v>
      </c>
      <c r="R120" s="31">
        <v>1410772</v>
      </c>
      <c r="S120" s="31">
        <v>85890</v>
      </c>
      <c r="T120" s="36">
        <f t="shared" si="30"/>
        <v>6.0881559883524762E-2</v>
      </c>
      <c r="U120" s="36">
        <f t="shared" si="31"/>
        <v>11.838391778668251</v>
      </c>
    </row>
    <row r="121" spans="1:21" ht="16.5" x14ac:dyDescent="0.3">
      <c r="A121" s="18" t="s">
        <v>0</v>
      </c>
      <c r="B121" s="13" t="s">
        <v>220</v>
      </c>
      <c r="C121" s="12" t="s">
        <v>0</v>
      </c>
      <c r="D121" s="32">
        <f>SUM(D113:D120)</f>
        <v>28117540</v>
      </c>
      <c r="E121" s="32">
        <f>SUM(E113:E120)</f>
        <v>28061808</v>
      </c>
      <c r="F121" s="32">
        <f>SUM(F113:F120)</f>
        <v>6053143</v>
      </c>
      <c r="G121" s="37">
        <f t="shared" si="24"/>
        <v>0.21527996403668315</v>
      </c>
      <c r="H121" s="32">
        <f>SUM(H113:H120)</f>
        <v>7477847</v>
      </c>
      <c r="I121" s="37">
        <f t="shared" si="25"/>
        <v>0.26594954608404575</v>
      </c>
      <c r="J121" s="32">
        <f>SUM(J113:J120)</f>
        <v>6825109</v>
      </c>
      <c r="K121" s="37">
        <f t="shared" si="26"/>
        <v>0.24321700868311835</v>
      </c>
      <c r="L121" s="32">
        <f>SUM(L113:L120)</f>
        <v>0</v>
      </c>
      <c r="M121" s="37">
        <f t="shared" si="27"/>
        <v>0</v>
      </c>
      <c r="N121" s="32">
        <f t="shared" si="28"/>
        <v>20356099</v>
      </c>
      <c r="O121" s="37">
        <f t="shared" si="29"/>
        <v>0.72540226203529012</v>
      </c>
      <c r="P121" s="32">
        <f>SUM(P113:P120)</f>
        <v>6469124</v>
      </c>
      <c r="Q121" s="32">
        <f>SUM(Q113:Q120)</f>
        <v>8308220</v>
      </c>
      <c r="R121" s="32">
        <f>SUM(R113:R120)</f>
        <v>26015374</v>
      </c>
      <c r="S121" s="32">
        <f>SUM(S113:S120)</f>
        <v>12753403</v>
      </c>
      <c r="T121" s="37">
        <f t="shared" si="30"/>
        <v>0.49022562581648838</v>
      </c>
      <c r="U121" s="37">
        <f t="shared" si="31"/>
        <v>5.5028316044027026E-2</v>
      </c>
    </row>
    <row r="122" spans="1:21" x14ac:dyDescent="0.2">
      <c r="A122" s="17" t="s">
        <v>29</v>
      </c>
      <c r="B122" s="11" t="s">
        <v>221</v>
      </c>
      <c r="C122" s="10" t="s">
        <v>222</v>
      </c>
      <c r="D122" s="31">
        <v>0</v>
      </c>
      <c r="E122" s="31">
        <v>0</v>
      </c>
      <c r="F122" s="31">
        <v>0</v>
      </c>
      <c r="G122" s="36">
        <f t="shared" si="24"/>
        <v>0</v>
      </c>
      <c r="H122" s="31">
        <v>0</v>
      </c>
      <c r="I122" s="36">
        <f t="shared" si="25"/>
        <v>0</v>
      </c>
      <c r="J122" s="31">
        <v>0</v>
      </c>
      <c r="K122" s="36">
        <f t="shared" si="26"/>
        <v>0</v>
      </c>
      <c r="L122" s="31">
        <v>0</v>
      </c>
      <c r="M122" s="36">
        <f t="shared" si="27"/>
        <v>0</v>
      </c>
      <c r="N122" s="31">
        <f t="shared" si="28"/>
        <v>0</v>
      </c>
      <c r="O122" s="36">
        <f t="shared" si="29"/>
        <v>0</v>
      </c>
      <c r="P122" s="31">
        <v>0</v>
      </c>
      <c r="Q122" s="31">
        <v>0</v>
      </c>
      <c r="R122" s="31">
        <v>0</v>
      </c>
      <c r="S122" s="31">
        <v>0</v>
      </c>
      <c r="T122" s="36">
        <f t="shared" si="30"/>
        <v>0</v>
      </c>
      <c r="U122" s="36">
        <f t="shared" si="31"/>
        <v>0</v>
      </c>
    </row>
    <row r="123" spans="1:21" x14ac:dyDescent="0.2">
      <c r="A123" s="17" t="s">
        <v>29</v>
      </c>
      <c r="B123" s="11" t="s">
        <v>223</v>
      </c>
      <c r="C123" s="10" t="s">
        <v>224</v>
      </c>
      <c r="D123" s="31">
        <v>0</v>
      </c>
      <c r="E123" s="31">
        <v>0</v>
      </c>
      <c r="F123" s="31">
        <v>0</v>
      </c>
      <c r="G123" s="36">
        <f t="shared" si="24"/>
        <v>0</v>
      </c>
      <c r="H123" s="31">
        <v>0</v>
      </c>
      <c r="I123" s="36">
        <f t="shared" si="25"/>
        <v>0</v>
      </c>
      <c r="J123" s="31">
        <v>0</v>
      </c>
      <c r="K123" s="36">
        <f t="shared" si="26"/>
        <v>0</v>
      </c>
      <c r="L123" s="31">
        <v>0</v>
      </c>
      <c r="M123" s="36">
        <f t="shared" si="27"/>
        <v>0</v>
      </c>
      <c r="N123" s="31">
        <f t="shared" si="28"/>
        <v>0</v>
      </c>
      <c r="O123" s="36">
        <f t="shared" si="29"/>
        <v>0</v>
      </c>
      <c r="P123" s="31">
        <v>0</v>
      </c>
      <c r="Q123" s="31">
        <v>0</v>
      </c>
      <c r="R123" s="31">
        <v>0</v>
      </c>
      <c r="S123" s="31">
        <v>0</v>
      </c>
      <c r="T123" s="36">
        <f t="shared" si="30"/>
        <v>0</v>
      </c>
      <c r="U123" s="36">
        <f t="shared" si="31"/>
        <v>0</v>
      </c>
    </row>
    <row r="124" spans="1:21" x14ac:dyDescent="0.2">
      <c r="A124" s="17" t="s">
        <v>29</v>
      </c>
      <c r="B124" s="11" t="s">
        <v>225</v>
      </c>
      <c r="C124" s="10" t="s">
        <v>226</v>
      </c>
      <c r="D124" s="31">
        <v>0</v>
      </c>
      <c r="E124" s="31">
        <v>0</v>
      </c>
      <c r="F124" s="31">
        <v>0</v>
      </c>
      <c r="G124" s="36">
        <f t="shared" si="24"/>
        <v>0</v>
      </c>
      <c r="H124" s="31">
        <v>0</v>
      </c>
      <c r="I124" s="36">
        <f t="shared" si="25"/>
        <v>0</v>
      </c>
      <c r="J124" s="31">
        <v>0</v>
      </c>
      <c r="K124" s="36">
        <f t="shared" si="26"/>
        <v>0</v>
      </c>
      <c r="L124" s="31">
        <v>0</v>
      </c>
      <c r="M124" s="36">
        <f t="shared" si="27"/>
        <v>0</v>
      </c>
      <c r="N124" s="31">
        <f t="shared" si="28"/>
        <v>0</v>
      </c>
      <c r="O124" s="36">
        <f t="shared" si="29"/>
        <v>0</v>
      </c>
      <c r="P124" s="31">
        <v>0</v>
      </c>
      <c r="Q124" s="31">
        <v>0</v>
      </c>
      <c r="R124" s="31">
        <v>0</v>
      </c>
      <c r="S124" s="31">
        <v>0</v>
      </c>
      <c r="T124" s="36">
        <f t="shared" si="30"/>
        <v>0</v>
      </c>
      <c r="U124" s="36">
        <f t="shared" si="31"/>
        <v>0</v>
      </c>
    </row>
    <row r="125" spans="1:21" x14ac:dyDescent="0.2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6.5" x14ac:dyDescent="0.3">
      <c r="A126" s="18" t="s">
        <v>0</v>
      </c>
      <c r="B126" s="13" t="s">
        <v>229</v>
      </c>
      <c r="C126" s="12" t="s">
        <v>0</v>
      </c>
      <c r="D126" s="32">
        <f>SUM(D122:D125)</f>
        <v>0</v>
      </c>
      <c r="E126" s="32">
        <f>SUM(E122:E125)</f>
        <v>0</v>
      </c>
      <c r="F126" s="32">
        <f>SUM(F122:F125)</f>
        <v>0</v>
      </c>
      <c r="G126" s="37">
        <f t="shared" si="24"/>
        <v>0</v>
      </c>
      <c r="H126" s="32">
        <f>SUM(H122:H125)</f>
        <v>0</v>
      </c>
      <c r="I126" s="37">
        <f t="shared" si="25"/>
        <v>0</v>
      </c>
      <c r="J126" s="32">
        <f>SUM(J122:J125)</f>
        <v>0</v>
      </c>
      <c r="K126" s="37">
        <f t="shared" si="26"/>
        <v>0</v>
      </c>
      <c r="L126" s="32">
        <f>SUM(L122:L125)</f>
        <v>0</v>
      </c>
      <c r="M126" s="37">
        <f t="shared" si="27"/>
        <v>0</v>
      </c>
      <c r="N126" s="32">
        <f t="shared" si="28"/>
        <v>0</v>
      </c>
      <c r="O126" s="37">
        <f t="shared" si="29"/>
        <v>0</v>
      </c>
      <c r="P126" s="32">
        <f>SUM(P122:P125)</f>
        <v>0</v>
      </c>
      <c r="Q126" s="32">
        <f>SUM(Q122:Q125)</f>
        <v>0</v>
      </c>
      <c r="R126" s="32">
        <f>SUM(R122:R125)</f>
        <v>0</v>
      </c>
      <c r="S126" s="32">
        <f>SUM(S122:S125)</f>
        <v>0</v>
      </c>
      <c r="T126" s="37">
        <f t="shared" si="30"/>
        <v>0</v>
      </c>
      <c r="U126" s="37">
        <f t="shared" si="31"/>
        <v>0</v>
      </c>
    </row>
    <row r="127" spans="1:21" x14ac:dyDescent="0.2">
      <c r="A127" s="17" t="s">
        <v>29</v>
      </c>
      <c r="B127" s="11" t="s">
        <v>230</v>
      </c>
      <c r="C127" s="10" t="s">
        <v>231</v>
      </c>
      <c r="D127" s="31">
        <v>0</v>
      </c>
      <c r="E127" s="31">
        <v>0</v>
      </c>
      <c r="F127" s="31">
        <v>0</v>
      </c>
      <c r="G127" s="36">
        <f t="shared" si="24"/>
        <v>0</v>
      </c>
      <c r="H127" s="31">
        <v>0</v>
      </c>
      <c r="I127" s="36">
        <f t="shared" si="25"/>
        <v>0</v>
      </c>
      <c r="J127" s="31">
        <v>0</v>
      </c>
      <c r="K127" s="36">
        <f t="shared" si="26"/>
        <v>0</v>
      </c>
      <c r="L127" s="31">
        <v>0</v>
      </c>
      <c r="M127" s="36">
        <f t="shared" si="27"/>
        <v>0</v>
      </c>
      <c r="N127" s="31">
        <f t="shared" si="28"/>
        <v>0</v>
      </c>
      <c r="O127" s="36">
        <f t="shared" si="29"/>
        <v>0</v>
      </c>
      <c r="P127" s="31">
        <v>0</v>
      </c>
      <c r="Q127" s="31">
        <v>0</v>
      </c>
      <c r="R127" s="31">
        <v>0</v>
      </c>
      <c r="S127" s="31">
        <v>0</v>
      </c>
      <c r="T127" s="36">
        <f t="shared" si="30"/>
        <v>0</v>
      </c>
      <c r="U127" s="36">
        <f t="shared" si="31"/>
        <v>0</v>
      </c>
    </row>
    <row r="128" spans="1:21" x14ac:dyDescent="0.2">
      <c r="A128" s="17" t="s">
        <v>29</v>
      </c>
      <c r="B128" s="11" t="s">
        <v>232</v>
      </c>
      <c r="C128" s="10" t="s">
        <v>233</v>
      </c>
      <c r="D128" s="31">
        <v>0</v>
      </c>
      <c r="E128" s="31">
        <v>0</v>
      </c>
      <c r="F128" s="31">
        <v>0</v>
      </c>
      <c r="G128" s="36">
        <f t="shared" si="24"/>
        <v>0</v>
      </c>
      <c r="H128" s="31">
        <v>0</v>
      </c>
      <c r="I128" s="36">
        <f t="shared" si="25"/>
        <v>0</v>
      </c>
      <c r="J128" s="31">
        <v>0</v>
      </c>
      <c r="K128" s="36">
        <f t="shared" si="26"/>
        <v>0</v>
      </c>
      <c r="L128" s="31">
        <v>0</v>
      </c>
      <c r="M128" s="36">
        <f t="shared" si="27"/>
        <v>0</v>
      </c>
      <c r="N128" s="31">
        <f t="shared" si="28"/>
        <v>0</v>
      </c>
      <c r="O128" s="36">
        <f t="shared" si="29"/>
        <v>0</v>
      </c>
      <c r="P128" s="31">
        <v>0</v>
      </c>
      <c r="Q128" s="31">
        <v>0</v>
      </c>
      <c r="R128" s="31">
        <v>0</v>
      </c>
      <c r="S128" s="31">
        <v>0</v>
      </c>
      <c r="T128" s="36">
        <f t="shared" si="30"/>
        <v>0</v>
      </c>
      <c r="U128" s="36">
        <f t="shared" si="31"/>
        <v>0</v>
      </c>
    </row>
    <row r="129" spans="1:21" x14ac:dyDescent="0.2">
      <c r="A129" s="17" t="s">
        <v>29</v>
      </c>
      <c r="B129" s="11" t="s">
        <v>234</v>
      </c>
      <c r="C129" s="10" t="s">
        <v>235</v>
      </c>
      <c r="D129" s="31">
        <v>0</v>
      </c>
      <c r="E129" s="31">
        <v>0</v>
      </c>
      <c r="F129" s="31">
        <v>0</v>
      </c>
      <c r="G129" s="36">
        <f t="shared" si="24"/>
        <v>0</v>
      </c>
      <c r="H129" s="31">
        <v>0</v>
      </c>
      <c r="I129" s="36">
        <f t="shared" si="25"/>
        <v>0</v>
      </c>
      <c r="J129" s="31">
        <v>0</v>
      </c>
      <c r="K129" s="36">
        <f t="shared" si="26"/>
        <v>0</v>
      </c>
      <c r="L129" s="31">
        <v>0</v>
      </c>
      <c r="M129" s="36">
        <f t="shared" si="27"/>
        <v>0</v>
      </c>
      <c r="N129" s="31">
        <f t="shared" si="28"/>
        <v>0</v>
      </c>
      <c r="O129" s="36">
        <f t="shared" si="29"/>
        <v>0</v>
      </c>
      <c r="P129" s="31">
        <v>0</v>
      </c>
      <c r="Q129" s="31">
        <v>0</v>
      </c>
      <c r="R129" s="31">
        <v>0</v>
      </c>
      <c r="S129" s="31">
        <v>0</v>
      </c>
      <c r="T129" s="36">
        <f t="shared" si="30"/>
        <v>0</v>
      </c>
      <c r="U129" s="36">
        <f t="shared" si="31"/>
        <v>0</v>
      </c>
    </row>
    <row r="130" spans="1:21" x14ac:dyDescent="0.2">
      <c r="A130" s="17" t="s">
        <v>29</v>
      </c>
      <c r="B130" s="11" t="s">
        <v>236</v>
      </c>
      <c r="C130" s="10" t="s">
        <v>237</v>
      </c>
      <c r="D130" s="31">
        <v>0</v>
      </c>
      <c r="E130" s="31">
        <v>0</v>
      </c>
      <c r="F130" s="31">
        <v>0</v>
      </c>
      <c r="G130" s="36">
        <f t="shared" si="24"/>
        <v>0</v>
      </c>
      <c r="H130" s="31">
        <v>0</v>
      </c>
      <c r="I130" s="36">
        <f t="shared" si="25"/>
        <v>0</v>
      </c>
      <c r="J130" s="31">
        <v>0</v>
      </c>
      <c r="K130" s="36">
        <f t="shared" si="26"/>
        <v>0</v>
      </c>
      <c r="L130" s="31">
        <v>0</v>
      </c>
      <c r="M130" s="36">
        <f t="shared" si="27"/>
        <v>0</v>
      </c>
      <c r="N130" s="31">
        <f t="shared" si="28"/>
        <v>0</v>
      </c>
      <c r="O130" s="36">
        <f t="shared" si="29"/>
        <v>0</v>
      </c>
      <c r="P130" s="31">
        <v>0</v>
      </c>
      <c r="Q130" s="31">
        <v>0</v>
      </c>
      <c r="R130" s="31">
        <v>0</v>
      </c>
      <c r="S130" s="31">
        <v>0</v>
      </c>
      <c r="T130" s="36">
        <f t="shared" si="30"/>
        <v>0</v>
      </c>
      <c r="U130" s="36">
        <f t="shared" si="31"/>
        <v>0</v>
      </c>
    </row>
    <row r="131" spans="1:21" x14ac:dyDescent="0.2">
      <c r="A131" s="17" t="s">
        <v>44</v>
      </c>
      <c r="B131" s="11" t="s">
        <v>238</v>
      </c>
      <c r="C131" s="10" t="s">
        <v>239</v>
      </c>
      <c r="D131" s="31">
        <v>109566</v>
      </c>
      <c r="E131" s="31">
        <v>105870</v>
      </c>
      <c r="F131" s="31">
        <v>25654</v>
      </c>
      <c r="G131" s="36">
        <f t="shared" si="24"/>
        <v>0.2341419783509483</v>
      </c>
      <c r="H131" s="31">
        <v>269</v>
      </c>
      <c r="I131" s="36">
        <f t="shared" si="25"/>
        <v>2.4551411934359197E-3</v>
      </c>
      <c r="J131" s="31">
        <v>43984</v>
      </c>
      <c r="K131" s="36">
        <f t="shared" si="26"/>
        <v>0.41545291395107209</v>
      </c>
      <c r="L131" s="31">
        <v>0</v>
      </c>
      <c r="M131" s="36">
        <f t="shared" si="27"/>
        <v>0</v>
      </c>
      <c r="N131" s="31">
        <f t="shared" si="28"/>
        <v>69907</v>
      </c>
      <c r="O131" s="36">
        <f t="shared" si="29"/>
        <v>0.66030981392273547</v>
      </c>
      <c r="P131" s="31">
        <v>35671</v>
      </c>
      <c r="Q131" s="31">
        <v>214122</v>
      </c>
      <c r="R131" s="31">
        <v>168557</v>
      </c>
      <c r="S131" s="31">
        <v>79061</v>
      </c>
      <c r="T131" s="36">
        <f t="shared" si="30"/>
        <v>0.46904607936781029</v>
      </c>
      <c r="U131" s="36">
        <f t="shared" si="31"/>
        <v>0.23304645230018783</v>
      </c>
    </row>
    <row r="132" spans="1:21" ht="16.5" x14ac:dyDescent="0.3">
      <c r="A132" s="18" t="s">
        <v>0</v>
      </c>
      <c r="B132" s="13" t="s">
        <v>240</v>
      </c>
      <c r="C132" s="12" t="s">
        <v>0</v>
      </c>
      <c r="D132" s="32">
        <f>SUM(D127:D131)</f>
        <v>109566</v>
      </c>
      <c r="E132" s="32">
        <f>SUM(E127:E131)</f>
        <v>105870</v>
      </c>
      <c r="F132" s="32">
        <f>SUM(F127:F131)</f>
        <v>25654</v>
      </c>
      <c r="G132" s="37">
        <f t="shared" si="24"/>
        <v>0.2341419783509483</v>
      </c>
      <c r="H132" s="32">
        <f>SUM(H127:H131)</f>
        <v>269</v>
      </c>
      <c r="I132" s="37">
        <f t="shared" si="25"/>
        <v>2.4551411934359197E-3</v>
      </c>
      <c r="J132" s="32">
        <f>SUM(J127:J131)</f>
        <v>43984</v>
      </c>
      <c r="K132" s="37">
        <f t="shared" si="26"/>
        <v>0.41545291395107209</v>
      </c>
      <c r="L132" s="32">
        <f>SUM(L127:L131)</f>
        <v>0</v>
      </c>
      <c r="M132" s="37">
        <f t="shared" si="27"/>
        <v>0</v>
      </c>
      <c r="N132" s="32">
        <f t="shared" si="28"/>
        <v>69907</v>
      </c>
      <c r="O132" s="37">
        <f t="shared" si="29"/>
        <v>0.66030981392273547</v>
      </c>
      <c r="P132" s="32">
        <f>SUM(P127:P131)</f>
        <v>35671</v>
      </c>
      <c r="Q132" s="32">
        <f>SUM(Q127:Q131)</f>
        <v>214122</v>
      </c>
      <c r="R132" s="32">
        <f>SUM(R127:R131)</f>
        <v>168557</v>
      </c>
      <c r="S132" s="32">
        <f>SUM(S127:S131)</f>
        <v>79061</v>
      </c>
      <c r="T132" s="37">
        <f t="shared" si="30"/>
        <v>0.46904607936781029</v>
      </c>
      <c r="U132" s="37">
        <f t="shared" si="31"/>
        <v>0.23304645230018783</v>
      </c>
    </row>
    <row r="133" spans="1:21" x14ac:dyDescent="0.2">
      <c r="A133" s="17" t="s">
        <v>29</v>
      </c>
      <c r="B133" s="11" t="s">
        <v>241</v>
      </c>
      <c r="C133" s="10" t="s">
        <v>242</v>
      </c>
      <c r="D133" s="31">
        <v>3454</v>
      </c>
      <c r="E133" s="31">
        <v>3454</v>
      </c>
      <c r="F133" s="31">
        <v>635</v>
      </c>
      <c r="G133" s="36">
        <f t="shared" si="24"/>
        <v>0.18384481760277938</v>
      </c>
      <c r="H133" s="31">
        <v>0</v>
      </c>
      <c r="I133" s="36">
        <f t="shared" si="25"/>
        <v>0</v>
      </c>
      <c r="J133" s="31">
        <v>1538</v>
      </c>
      <c r="K133" s="36">
        <f t="shared" si="26"/>
        <v>0.44528083381586564</v>
      </c>
      <c r="L133" s="31">
        <v>0</v>
      </c>
      <c r="M133" s="36">
        <f t="shared" si="27"/>
        <v>0</v>
      </c>
      <c r="N133" s="31">
        <f t="shared" si="28"/>
        <v>2173</v>
      </c>
      <c r="O133" s="36">
        <f t="shared" si="29"/>
        <v>0.62912565141864507</v>
      </c>
      <c r="P133" s="31">
        <v>0</v>
      </c>
      <c r="Q133" s="31">
        <v>6909</v>
      </c>
      <c r="R133" s="31">
        <v>6909</v>
      </c>
      <c r="S133" s="31">
        <v>5570</v>
      </c>
      <c r="T133" s="36">
        <f t="shared" si="30"/>
        <v>0.8061948183528731</v>
      </c>
      <c r="U133" s="36">
        <f t="shared" si="31"/>
        <v>0</v>
      </c>
    </row>
    <row r="134" spans="1:21" x14ac:dyDescent="0.2">
      <c r="A134" s="17" t="s">
        <v>29</v>
      </c>
      <c r="B134" s="11" t="s">
        <v>243</v>
      </c>
      <c r="C134" s="10" t="s">
        <v>244</v>
      </c>
      <c r="D134" s="31">
        <v>0</v>
      </c>
      <c r="E134" s="31">
        <v>0</v>
      </c>
      <c r="F134" s="31">
        <v>0</v>
      </c>
      <c r="G134" s="36">
        <f t="shared" si="24"/>
        <v>0</v>
      </c>
      <c r="H134" s="31">
        <v>0</v>
      </c>
      <c r="I134" s="36">
        <f t="shared" si="25"/>
        <v>0</v>
      </c>
      <c r="J134" s="31">
        <v>0</v>
      </c>
      <c r="K134" s="36">
        <f t="shared" si="26"/>
        <v>0</v>
      </c>
      <c r="L134" s="31">
        <v>0</v>
      </c>
      <c r="M134" s="36">
        <f t="shared" si="27"/>
        <v>0</v>
      </c>
      <c r="N134" s="31">
        <f t="shared" si="28"/>
        <v>0</v>
      </c>
      <c r="O134" s="36">
        <f t="shared" si="29"/>
        <v>0</v>
      </c>
      <c r="P134" s="31">
        <v>0</v>
      </c>
      <c r="Q134" s="31">
        <v>0</v>
      </c>
      <c r="R134" s="31">
        <v>0</v>
      </c>
      <c r="S134" s="31">
        <v>0</v>
      </c>
      <c r="T134" s="36">
        <f t="shared" si="30"/>
        <v>0</v>
      </c>
      <c r="U134" s="36">
        <f t="shared" si="31"/>
        <v>0</v>
      </c>
    </row>
    <row r="135" spans="1:21" x14ac:dyDescent="0.2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x14ac:dyDescent="0.2">
      <c r="A136" s="17" t="s">
        <v>44</v>
      </c>
      <c r="B136" s="11" t="s">
        <v>247</v>
      </c>
      <c r="C136" s="10" t="s">
        <v>248</v>
      </c>
      <c r="D136" s="31">
        <v>273913</v>
      </c>
      <c r="E136" s="31">
        <v>117324</v>
      </c>
      <c r="F136" s="31">
        <v>49862</v>
      </c>
      <c r="G136" s="36">
        <f t="shared" si="24"/>
        <v>0.18203590191046062</v>
      </c>
      <c r="H136" s="31">
        <v>8800</v>
      </c>
      <c r="I136" s="36">
        <f t="shared" si="25"/>
        <v>3.2126989226506225E-2</v>
      </c>
      <c r="J136" s="31">
        <v>0</v>
      </c>
      <c r="K136" s="36">
        <f t="shared" si="26"/>
        <v>0</v>
      </c>
      <c r="L136" s="31">
        <v>0</v>
      </c>
      <c r="M136" s="36">
        <f t="shared" si="27"/>
        <v>0</v>
      </c>
      <c r="N136" s="31">
        <f t="shared" si="28"/>
        <v>58662</v>
      </c>
      <c r="O136" s="36">
        <f t="shared" si="29"/>
        <v>0.5</v>
      </c>
      <c r="P136" s="31">
        <v>6038</v>
      </c>
      <c r="Q136" s="31">
        <v>450000</v>
      </c>
      <c r="R136" s="31">
        <v>300000</v>
      </c>
      <c r="S136" s="31">
        <v>6038</v>
      </c>
      <c r="T136" s="36">
        <f t="shared" si="30"/>
        <v>2.0126666666666668E-2</v>
      </c>
      <c r="U136" s="36">
        <f t="shared" si="31"/>
        <v>-1</v>
      </c>
    </row>
    <row r="137" spans="1:21" ht="16.5" x14ac:dyDescent="0.3">
      <c r="A137" s="18" t="s">
        <v>0</v>
      </c>
      <c r="B137" s="13" t="s">
        <v>249</v>
      </c>
      <c r="C137" s="12" t="s">
        <v>0</v>
      </c>
      <c r="D137" s="32">
        <f>SUM(D133:D136)</f>
        <v>277367</v>
      </c>
      <c r="E137" s="32">
        <f>SUM(E133:E136)</f>
        <v>120778</v>
      </c>
      <c r="F137" s="32">
        <f>SUM(F133:F136)</f>
        <v>50497</v>
      </c>
      <c r="G137" s="37">
        <f t="shared" ref="G137:G170" si="32">IF(($D137     =0),0,($F137     /$D137     ))</f>
        <v>0.18205842800333133</v>
      </c>
      <c r="H137" s="32">
        <f>SUM(H133:H136)</f>
        <v>8800</v>
      </c>
      <c r="I137" s="37">
        <f t="shared" ref="I137:I170" si="33">IF(($D137     =0),0,($H137     /$D137     ))</f>
        <v>3.1726917765992346E-2</v>
      </c>
      <c r="J137" s="32">
        <f>SUM(J133:J136)</f>
        <v>1538</v>
      </c>
      <c r="K137" s="37">
        <f t="shared" ref="K137:K170" si="34">IF(($E137     =0),0,($J137     /$E137     ))</f>
        <v>1.2734107204954544E-2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60835</v>
      </c>
      <c r="O137" s="37">
        <f t="shared" ref="O137:O170" si="37">IF(($E137     =0),0,($N137     /$E137     ))</f>
        <v>0.50369272549636523</v>
      </c>
      <c r="P137" s="32">
        <f>SUM(P133:P136)</f>
        <v>6038</v>
      </c>
      <c r="Q137" s="32">
        <f>SUM(Q133:Q136)</f>
        <v>456909</v>
      </c>
      <c r="R137" s="32">
        <f>SUM(R133:R136)</f>
        <v>306909</v>
      </c>
      <c r="S137" s="32">
        <f>SUM(S133:S136)</f>
        <v>11608</v>
      </c>
      <c r="T137" s="37">
        <f t="shared" ref="T137:T170" si="38">IF(($R137     =0),0,($S137     /$R137     ))</f>
        <v>3.7822286084800379E-2</v>
      </c>
      <c r="U137" s="37">
        <f t="shared" ref="U137:U170" si="39">IF(($P137     =0),0,(($J137     /$P137     )-1))</f>
        <v>-0.74527989400463723</v>
      </c>
    </row>
    <row r="138" spans="1:21" x14ac:dyDescent="0.2">
      <c r="A138" s="17" t="s">
        <v>29</v>
      </c>
      <c r="B138" s="11" t="s">
        <v>250</v>
      </c>
      <c r="C138" s="10" t="s">
        <v>251</v>
      </c>
      <c r="D138" s="31">
        <v>0</v>
      </c>
      <c r="E138" s="31">
        <v>0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0</v>
      </c>
      <c r="R138" s="31">
        <v>0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x14ac:dyDescent="0.2">
      <c r="A139" s="17" t="s">
        <v>29</v>
      </c>
      <c r="B139" s="11" t="s">
        <v>252</v>
      </c>
      <c r="C139" s="10" t="s">
        <v>253</v>
      </c>
      <c r="D139" s="31">
        <v>0</v>
      </c>
      <c r="E139" s="31">
        <v>0</v>
      </c>
      <c r="F139" s="31">
        <v>0</v>
      </c>
      <c r="G139" s="36">
        <f t="shared" si="32"/>
        <v>0</v>
      </c>
      <c r="H139" s="31">
        <v>0</v>
      </c>
      <c r="I139" s="36">
        <f t="shared" si="33"/>
        <v>0</v>
      </c>
      <c r="J139" s="31">
        <v>0</v>
      </c>
      <c r="K139" s="36">
        <f t="shared" si="34"/>
        <v>0</v>
      </c>
      <c r="L139" s="31">
        <v>0</v>
      </c>
      <c r="M139" s="36">
        <f t="shared" si="35"/>
        <v>0</v>
      </c>
      <c r="N139" s="31">
        <f t="shared" si="36"/>
        <v>0</v>
      </c>
      <c r="O139" s="36">
        <f t="shared" si="37"/>
        <v>0</v>
      </c>
      <c r="P139" s="31">
        <v>0</v>
      </c>
      <c r="Q139" s="31">
        <v>0</v>
      </c>
      <c r="R139" s="31">
        <v>0</v>
      </c>
      <c r="S139" s="31">
        <v>0</v>
      </c>
      <c r="T139" s="36">
        <f t="shared" si="38"/>
        <v>0</v>
      </c>
      <c r="U139" s="36">
        <f t="shared" si="39"/>
        <v>0</v>
      </c>
    </row>
    <row r="140" spans="1:21" x14ac:dyDescent="0.2">
      <c r="A140" s="17" t="s">
        <v>29</v>
      </c>
      <c r="B140" s="11" t="s">
        <v>254</v>
      </c>
      <c r="C140" s="10" t="s">
        <v>255</v>
      </c>
      <c r="D140" s="31">
        <v>0</v>
      </c>
      <c r="E140" s="31">
        <v>0</v>
      </c>
      <c r="F140" s="31">
        <v>0</v>
      </c>
      <c r="G140" s="36">
        <f t="shared" si="32"/>
        <v>0</v>
      </c>
      <c r="H140" s="31">
        <v>0</v>
      </c>
      <c r="I140" s="36">
        <f t="shared" si="33"/>
        <v>0</v>
      </c>
      <c r="J140" s="31">
        <v>0</v>
      </c>
      <c r="K140" s="36">
        <f t="shared" si="34"/>
        <v>0</v>
      </c>
      <c r="L140" s="31">
        <v>0</v>
      </c>
      <c r="M140" s="36">
        <f t="shared" si="35"/>
        <v>0</v>
      </c>
      <c r="N140" s="31">
        <f t="shared" si="36"/>
        <v>0</v>
      </c>
      <c r="O140" s="36">
        <f t="shared" si="37"/>
        <v>0</v>
      </c>
      <c r="P140" s="31">
        <v>0</v>
      </c>
      <c r="Q140" s="31">
        <v>0</v>
      </c>
      <c r="R140" s="31">
        <v>0</v>
      </c>
      <c r="S140" s="31">
        <v>0</v>
      </c>
      <c r="T140" s="36">
        <f t="shared" si="38"/>
        <v>0</v>
      </c>
      <c r="U140" s="36">
        <f t="shared" si="39"/>
        <v>0</v>
      </c>
    </row>
    <row r="141" spans="1:21" x14ac:dyDescent="0.2">
      <c r="A141" s="17" t="s">
        <v>29</v>
      </c>
      <c r="B141" s="11" t="s">
        <v>256</v>
      </c>
      <c r="C141" s="10" t="s">
        <v>257</v>
      </c>
      <c r="D141" s="31">
        <v>0</v>
      </c>
      <c r="E141" s="31">
        <v>0</v>
      </c>
      <c r="F141" s="31">
        <v>0</v>
      </c>
      <c r="G141" s="36">
        <f t="shared" si="32"/>
        <v>0</v>
      </c>
      <c r="H141" s="31">
        <v>0</v>
      </c>
      <c r="I141" s="36">
        <f t="shared" si="33"/>
        <v>0</v>
      </c>
      <c r="J141" s="31">
        <v>0</v>
      </c>
      <c r="K141" s="36">
        <f t="shared" si="34"/>
        <v>0</v>
      </c>
      <c r="L141" s="31">
        <v>0</v>
      </c>
      <c r="M141" s="36">
        <f t="shared" si="35"/>
        <v>0</v>
      </c>
      <c r="N141" s="31">
        <f t="shared" si="36"/>
        <v>0</v>
      </c>
      <c r="O141" s="36">
        <f t="shared" si="37"/>
        <v>0</v>
      </c>
      <c r="P141" s="31">
        <v>0</v>
      </c>
      <c r="Q141" s="31">
        <v>0</v>
      </c>
      <c r="R141" s="31">
        <v>0</v>
      </c>
      <c r="S141" s="31">
        <v>0</v>
      </c>
      <c r="T141" s="36">
        <f t="shared" si="38"/>
        <v>0</v>
      </c>
      <c r="U141" s="36">
        <f t="shared" si="39"/>
        <v>0</v>
      </c>
    </row>
    <row r="142" spans="1:21" x14ac:dyDescent="0.2">
      <c r="A142" s="17" t="s">
        <v>29</v>
      </c>
      <c r="B142" s="11" t="s">
        <v>258</v>
      </c>
      <c r="C142" s="10" t="s">
        <v>259</v>
      </c>
      <c r="D142" s="31">
        <v>890792</v>
      </c>
      <c r="E142" s="31">
        <v>605792</v>
      </c>
      <c r="F142" s="31">
        <v>38750</v>
      </c>
      <c r="G142" s="36">
        <f t="shared" si="32"/>
        <v>4.3500615182893422E-2</v>
      </c>
      <c r="H142" s="31">
        <v>389469</v>
      </c>
      <c r="I142" s="36">
        <f t="shared" si="33"/>
        <v>0.43721654437848567</v>
      </c>
      <c r="J142" s="31">
        <v>99138</v>
      </c>
      <c r="K142" s="36">
        <f t="shared" si="34"/>
        <v>0.16365022978183932</v>
      </c>
      <c r="L142" s="31">
        <v>0</v>
      </c>
      <c r="M142" s="36">
        <f t="shared" si="35"/>
        <v>0</v>
      </c>
      <c r="N142" s="31">
        <f t="shared" si="36"/>
        <v>527357</v>
      </c>
      <c r="O142" s="36">
        <f t="shared" si="37"/>
        <v>0.87052486662088635</v>
      </c>
      <c r="P142" s="31">
        <v>83100</v>
      </c>
      <c r="Q142" s="31">
        <v>156519</v>
      </c>
      <c r="R142" s="31">
        <v>296268</v>
      </c>
      <c r="S142" s="31">
        <v>246763</v>
      </c>
      <c r="T142" s="36">
        <f t="shared" si="38"/>
        <v>0.83290466739573632</v>
      </c>
      <c r="U142" s="36">
        <f t="shared" si="39"/>
        <v>0.19299638989169665</v>
      </c>
    </row>
    <row r="143" spans="1:21" x14ac:dyDescent="0.2">
      <c r="A143" s="17" t="s">
        <v>44</v>
      </c>
      <c r="B143" s="11" t="s">
        <v>260</v>
      </c>
      <c r="C143" s="10" t="s">
        <v>261</v>
      </c>
      <c r="D143" s="31">
        <v>0</v>
      </c>
      <c r="E143" s="31">
        <v>0</v>
      </c>
      <c r="F143" s="31">
        <v>0</v>
      </c>
      <c r="G143" s="36">
        <f t="shared" si="32"/>
        <v>0</v>
      </c>
      <c r="H143" s="31">
        <v>0</v>
      </c>
      <c r="I143" s="36">
        <f t="shared" si="33"/>
        <v>0</v>
      </c>
      <c r="J143" s="31">
        <v>0</v>
      </c>
      <c r="K143" s="36">
        <f t="shared" si="34"/>
        <v>0</v>
      </c>
      <c r="L143" s="31">
        <v>0</v>
      </c>
      <c r="M143" s="36">
        <f t="shared" si="35"/>
        <v>0</v>
      </c>
      <c r="N143" s="31">
        <f t="shared" si="36"/>
        <v>0</v>
      </c>
      <c r="O143" s="36">
        <f t="shared" si="37"/>
        <v>0</v>
      </c>
      <c r="P143" s="31">
        <v>0</v>
      </c>
      <c r="Q143" s="31">
        <v>0</v>
      </c>
      <c r="R143" s="31">
        <v>0</v>
      </c>
      <c r="S143" s="31">
        <v>0</v>
      </c>
      <c r="T143" s="36">
        <f t="shared" si="38"/>
        <v>0</v>
      </c>
      <c r="U143" s="36">
        <f t="shared" si="39"/>
        <v>0</v>
      </c>
    </row>
    <row r="144" spans="1:21" ht="16.5" x14ac:dyDescent="0.3">
      <c r="A144" s="18" t="s">
        <v>0</v>
      </c>
      <c r="B144" s="13" t="s">
        <v>262</v>
      </c>
      <c r="C144" s="12" t="s">
        <v>0</v>
      </c>
      <c r="D144" s="32">
        <f>SUM(D138:D143)</f>
        <v>890792</v>
      </c>
      <c r="E144" s="32">
        <f>SUM(E138:E143)</f>
        <v>605792</v>
      </c>
      <c r="F144" s="32">
        <f>SUM(F138:F143)</f>
        <v>38750</v>
      </c>
      <c r="G144" s="37">
        <f t="shared" si="32"/>
        <v>4.3500615182893422E-2</v>
      </c>
      <c r="H144" s="32">
        <f>SUM(H138:H143)</f>
        <v>389469</v>
      </c>
      <c r="I144" s="37">
        <f t="shared" si="33"/>
        <v>0.43721654437848567</v>
      </c>
      <c r="J144" s="32">
        <f>SUM(J138:J143)</f>
        <v>99138</v>
      </c>
      <c r="K144" s="37">
        <f t="shared" si="34"/>
        <v>0.16365022978183932</v>
      </c>
      <c r="L144" s="32">
        <f>SUM(L138:L143)</f>
        <v>0</v>
      </c>
      <c r="M144" s="37">
        <f t="shared" si="35"/>
        <v>0</v>
      </c>
      <c r="N144" s="32">
        <f t="shared" si="36"/>
        <v>527357</v>
      </c>
      <c r="O144" s="37">
        <f t="shared" si="37"/>
        <v>0.87052486662088635</v>
      </c>
      <c r="P144" s="32">
        <f>SUM(P138:P143)</f>
        <v>83100</v>
      </c>
      <c r="Q144" s="32">
        <f>SUM(Q138:Q143)</f>
        <v>156519</v>
      </c>
      <c r="R144" s="32">
        <f>SUM(R138:R143)</f>
        <v>296268</v>
      </c>
      <c r="S144" s="32">
        <f>SUM(S138:S143)</f>
        <v>246763</v>
      </c>
      <c r="T144" s="37">
        <f t="shared" si="38"/>
        <v>0.83290466739573632</v>
      </c>
      <c r="U144" s="37">
        <f t="shared" si="39"/>
        <v>0.19299638989169665</v>
      </c>
    </row>
    <row r="145" spans="1:21" x14ac:dyDescent="0.2">
      <c r="A145" s="17" t="s">
        <v>29</v>
      </c>
      <c r="B145" s="11" t="s">
        <v>263</v>
      </c>
      <c r="C145" s="10" t="s">
        <v>264</v>
      </c>
      <c r="D145" s="31">
        <v>0</v>
      </c>
      <c r="E145" s="31">
        <v>0</v>
      </c>
      <c r="F145" s="31">
        <v>0</v>
      </c>
      <c r="G145" s="36">
        <f t="shared" si="32"/>
        <v>0</v>
      </c>
      <c r="H145" s="31">
        <v>0</v>
      </c>
      <c r="I145" s="36">
        <f t="shared" si="33"/>
        <v>0</v>
      </c>
      <c r="J145" s="31">
        <v>0</v>
      </c>
      <c r="K145" s="36">
        <f t="shared" si="34"/>
        <v>0</v>
      </c>
      <c r="L145" s="31">
        <v>0</v>
      </c>
      <c r="M145" s="36">
        <f t="shared" si="35"/>
        <v>0</v>
      </c>
      <c r="N145" s="31">
        <f t="shared" si="36"/>
        <v>0</v>
      </c>
      <c r="O145" s="36">
        <f t="shared" si="37"/>
        <v>0</v>
      </c>
      <c r="P145" s="31">
        <v>0</v>
      </c>
      <c r="Q145" s="31">
        <v>0</v>
      </c>
      <c r="R145" s="31">
        <v>0</v>
      </c>
      <c r="S145" s="31">
        <v>0</v>
      </c>
      <c r="T145" s="36">
        <f t="shared" si="38"/>
        <v>0</v>
      </c>
      <c r="U145" s="36">
        <f t="shared" si="39"/>
        <v>0</v>
      </c>
    </row>
    <row r="146" spans="1:21" x14ac:dyDescent="0.2">
      <c r="A146" s="17" t="s">
        <v>29</v>
      </c>
      <c r="B146" s="11" t="s">
        <v>265</v>
      </c>
      <c r="C146" s="10" t="s">
        <v>266</v>
      </c>
      <c r="D146" s="31">
        <v>0</v>
      </c>
      <c r="E146" s="31">
        <v>0</v>
      </c>
      <c r="F146" s="31">
        <v>0</v>
      </c>
      <c r="G146" s="36">
        <f t="shared" si="32"/>
        <v>0</v>
      </c>
      <c r="H146" s="31">
        <v>0</v>
      </c>
      <c r="I146" s="36">
        <f t="shared" si="33"/>
        <v>0</v>
      </c>
      <c r="J146" s="31">
        <v>0</v>
      </c>
      <c r="K146" s="36">
        <f t="shared" si="34"/>
        <v>0</v>
      </c>
      <c r="L146" s="31">
        <v>0</v>
      </c>
      <c r="M146" s="36">
        <f t="shared" si="35"/>
        <v>0</v>
      </c>
      <c r="N146" s="31">
        <f t="shared" si="36"/>
        <v>0</v>
      </c>
      <c r="O146" s="36">
        <f t="shared" si="37"/>
        <v>0</v>
      </c>
      <c r="P146" s="31">
        <v>0</v>
      </c>
      <c r="Q146" s="31">
        <v>0</v>
      </c>
      <c r="R146" s="31">
        <v>0</v>
      </c>
      <c r="S146" s="31">
        <v>0</v>
      </c>
      <c r="T146" s="36">
        <f t="shared" si="38"/>
        <v>0</v>
      </c>
      <c r="U146" s="36">
        <f t="shared" si="39"/>
        <v>0</v>
      </c>
    </row>
    <row r="147" spans="1:21" x14ac:dyDescent="0.2">
      <c r="A147" s="17" t="s">
        <v>29</v>
      </c>
      <c r="B147" s="11" t="s">
        <v>267</v>
      </c>
      <c r="C147" s="10" t="s">
        <v>268</v>
      </c>
      <c r="D147" s="31">
        <v>0</v>
      </c>
      <c r="E147" s="31">
        <v>0</v>
      </c>
      <c r="F147" s="31">
        <v>0</v>
      </c>
      <c r="G147" s="36">
        <f t="shared" si="32"/>
        <v>0</v>
      </c>
      <c r="H147" s="31">
        <v>0</v>
      </c>
      <c r="I147" s="36">
        <f t="shared" si="33"/>
        <v>0</v>
      </c>
      <c r="J147" s="31">
        <v>0</v>
      </c>
      <c r="K147" s="36">
        <f t="shared" si="34"/>
        <v>0</v>
      </c>
      <c r="L147" s="31">
        <v>0</v>
      </c>
      <c r="M147" s="36">
        <f t="shared" si="35"/>
        <v>0</v>
      </c>
      <c r="N147" s="31">
        <f t="shared" si="36"/>
        <v>0</v>
      </c>
      <c r="O147" s="36">
        <f t="shared" si="37"/>
        <v>0</v>
      </c>
      <c r="P147" s="31">
        <v>0</v>
      </c>
      <c r="Q147" s="31">
        <v>0</v>
      </c>
      <c r="R147" s="31">
        <v>0</v>
      </c>
      <c r="S147" s="31">
        <v>0</v>
      </c>
      <c r="T147" s="36">
        <f t="shared" si="38"/>
        <v>0</v>
      </c>
      <c r="U147" s="36">
        <f t="shared" si="39"/>
        <v>0</v>
      </c>
    </row>
    <row r="148" spans="1:21" x14ac:dyDescent="0.2">
      <c r="A148" s="17" t="s">
        <v>29</v>
      </c>
      <c r="B148" s="11" t="s">
        <v>269</v>
      </c>
      <c r="C148" s="10" t="s">
        <v>270</v>
      </c>
      <c r="D148" s="31">
        <v>0</v>
      </c>
      <c r="E148" s="31">
        <v>0</v>
      </c>
      <c r="F148" s="31">
        <v>0</v>
      </c>
      <c r="G148" s="36">
        <f t="shared" si="32"/>
        <v>0</v>
      </c>
      <c r="H148" s="31">
        <v>0</v>
      </c>
      <c r="I148" s="36">
        <f t="shared" si="33"/>
        <v>0</v>
      </c>
      <c r="J148" s="31">
        <v>0</v>
      </c>
      <c r="K148" s="36">
        <f t="shared" si="34"/>
        <v>0</v>
      </c>
      <c r="L148" s="31">
        <v>0</v>
      </c>
      <c r="M148" s="36">
        <f t="shared" si="35"/>
        <v>0</v>
      </c>
      <c r="N148" s="31">
        <f t="shared" si="36"/>
        <v>0</v>
      </c>
      <c r="O148" s="36">
        <f t="shared" si="37"/>
        <v>0</v>
      </c>
      <c r="P148" s="31">
        <v>0</v>
      </c>
      <c r="Q148" s="31">
        <v>0</v>
      </c>
      <c r="R148" s="31">
        <v>0</v>
      </c>
      <c r="S148" s="31">
        <v>0</v>
      </c>
      <c r="T148" s="36">
        <f t="shared" si="38"/>
        <v>0</v>
      </c>
      <c r="U148" s="36">
        <f t="shared" si="39"/>
        <v>0</v>
      </c>
    </row>
    <row r="149" spans="1:21" x14ac:dyDescent="0.2">
      <c r="A149" s="17" t="s">
        <v>44</v>
      </c>
      <c r="B149" s="11" t="s">
        <v>271</v>
      </c>
      <c r="C149" s="10" t="s">
        <v>272</v>
      </c>
      <c r="D149" s="31">
        <v>52650</v>
      </c>
      <c r="E149" s="31">
        <v>52650</v>
      </c>
      <c r="F149" s="31">
        <v>0</v>
      </c>
      <c r="G149" s="36">
        <f t="shared" si="32"/>
        <v>0</v>
      </c>
      <c r="H149" s="31">
        <v>0</v>
      </c>
      <c r="I149" s="36">
        <f t="shared" si="33"/>
        <v>0</v>
      </c>
      <c r="J149" s="31">
        <v>0</v>
      </c>
      <c r="K149" s="36">
        <f t="shared" si="34"/>
        <v>0</v>
      </c>
      <c r="L149" s="31">
        <v>0</v>
      </c>
      <c r="M149" s="36">
        <f t="shared" si="35"/>
        <v>0</v>
      </c>
      <c r="N149" s="31">
        <f t="shared" si="36"/>
        <v>0</v>
      </c>
      <c r="O149" s="36">
        <f t="shared" si="37"/>
        <v>0</v>
      </c>
      <c r="P149" s="31">
        <v>0</v>
      </c>
      <c r="Q149" s="31">
        <v>50000</v>
      </c>
      <c r="R149" s="31">
        <v>50000</v>
      </c>
      <c r="S149" s="31">
        <v>0</v>
      </c>
      <c r="T149" s="36">
        <f t="shared" si="38"/>
        <v>0</v>
      </c>
      <c r="U149" s="36">
        <f t="shared" si="39"/>
        <v>0</v>
      </c>
    </row>
    <row r="150" spans="1:21" ht="16.5" x14ac:dyDescent="0.3">
      <c r="A150" s="18" t="s">
        <v>0</v>
      </c>
      <c r="B150" s="13" t="s">
        <v>273</v>
      </c>
      <c r="C150" s="12" t="s">
        <v>0</v>
      </c>
      <c r="D150" s="32">
        <f>SUM(D145:D149)</f>
        <v>52650</v>
      </c>
      <c r="E150" s="32">
        <f>SUM(E145:E149)</f>
        <v>52650</v>
      </c>
      <c r="F150" s="32">
        <f>SUM(F145:F149)</f>
        <v>0</v>
      </c>
      <c r="G150" s="37">
        <f t="shared" si="32"/>
        <v>0</v>
      </c>
      <c r="H150" s="32">
        <f>SUM(H145:H149)</f>
        <v>0</v>
      </c>
      <c r="I150" s="37">
        <f t="shared" si="33"/>
        <v>0</v>
      </c>
      <c r="J150" s="32">
        <f>SUM(J145:J149)</f>
        <v>0</v>
      </c>
      <c r="K150" s="37">
        <f t="shared" si="34"/>
        <v>0</v>
      </c>
      <c r="L150" s="32">
        <f>SUM(L145:L149)</f>
        <v>0</v>
      </c>
      <c r="M150" s="37">
        <f t="shared" si="35"/>
        <v>0</v>
      </c>
      <c r="N150" s="32">
        <f t="shared" si="36"/>
        <v>0</v>
      </c>
      <c r="O150" s="37">
        <f t="shared" si="37"/>
        <v>0</v>
      </c>
      <c r="P150" s="32">
        <f>SUM(P145:P149)</f>
        <v>0</v>
      </c>
      <c r="Q150" s="32">
        <f>SUM(Q145:Q149)</f>
        <v>50000</v>
      </c>
      <c r="R150" s="32">
        <f>SUM(R145:R149)</f>
        <v>50000</v>
      </c>
      <c r="S150" s="32">
        <f>SUM(S145:S149)</f>
        <v>0</v>
      </c>
      <c r="T150" s="37">
        <f t="shared" si="38"/>
        <v>0</v>
      </c>
      <c r="U150" s="37">
        <f t="shared" si="39"/>
        <v>0</v>
      </c>
    </row>
    <row r="151" spans="1:21" x14ac:dyDescent="0.2">
      <c r="A151" s="17" t="s">
        <v>29</v>
      </c>
      <c r="B151" s="11" t="s">
        <v>274</v>
      </c>
      <c r="C151" s="10" t="s">
        <v>275</v>
      </c>
      <c r="D151" s="31">
        <v>42000</v>
      </c>
      <c r="E151" s="31">
        <v>29350</v>
      </c>
      <c r="F151" s="31">
        <v>610</v>
      </c>
      <c r="G151" s="36">
        <f t="shared" si="32"/>
        <v>1.4523809523809524E-2</v>
      </c>
      <c r="H151" s="31">
        <v>8439</v>
      </c>
      <c r="I151" s="36">
        <f t="shared" si="33"/>
        <v>0.20092857142857143</v>
      </c>
      <c r="J151" s="31">
        <v>7605</v>
      </c>
      <c r="K151" s="36">
        <f t="shared" si="34"/>
        <v>0.25911413969335606</v>
      </c>
      <c r="L151" s="31">
        <v>0</v>
      </c>
      <c r="M151" s="36">
        <f t="shared" si="35"/>
        <v>0</v>
      </c>
      <c r="N151" s="31">
        <f t="shared" si="36"/>
        <v>16654</v>
      </c>
      <c r="O151" s="36">
        <f t="shared" si="37"/>
        <v>0.56742759795570696</v>
      </c>
      <c r="P151" s="31">
        <v>0</v>
      </c>
      <c r="Q151" s="31">
        <v>30000</v>
      </c>
      <c r="R151" s="31">
        <v>5000</v>
      </c>
      <c r="S151" s="31">
        <v>0</v>
      </c>
      <c r="T151" s="36">
        <f t="shared" si="38"/>
        <v>0</v>
      </c>
      <c r="U151" s="36">
        <f t="shared" si="39"/>
        <v>0</v>
      </c>
    </row>
    <row r="152" spans="1:21" x14ac:dyDescent="0.2">
      <c r="A152" s="17" t="s">
        <v>29</v>
      </c>
      <c r="B152" s="11" t="s">
        <v>276</v>
      </c>
      <c r="C152" s="10" t="s">
        <v>277</v>
      </c>
      <c r="D152" s="31">
        <v>5882300</v>
      </c>
      <c r="E152" s="31">
        <v>4954700</v>
      </c>
      <c r="F152" s="31">
        <v>884984</v>
      </c>
      <c r="G152" s="36">
        <f t="shared" si="32"/>
        <v>0.15044863403770634</v>
      </c>
      <c r="H152" s="31">
        <v>745785</v>
      </c>
      <c r="I152" s="36">
        <f t="shared" si="33"/>
        <v>0.12678459106131956</v>
      </c>
      <c r="J152" s="31">
        <v>712325</v>
      </c>
      <c r="K152" s="36">
        <f t="shared" si="34"/>
        <v>0.1437675338567421</v>
      </c>
      <c r="L152" s="31">
        <v>0</v>
      </c>
      <c r="M152" s="36">
        <f t="shared" si="35"/>
        <v>0</v>
      </c>
      <c r="N152" s="31">
        <f t="shared" si="36"/>
        <v>2343094</v>
      </c>
      <c r="O152" s="36">
        <f t="shared" si="37"/>
        <v>0.47290330393363877</v>
      </c>
      <c r="P152" s="31">
        <v>1234021</v>
      </c>
      <c r="Q152" s="31">
        <v>6348600</v>
      </c>
      <c r="R152" s="31">
        <v>6094108</v>
      </c>
      <c r="S152" s="31">
        <v>3676408</v>
      </c>
      <c r="T152" s="36">
        <f t="shared" si="38"/>
        <v>0.60327253799899838</v>
      </c>
      <c r="U152" s="36">
        <f t="shared" si="39"/>
        <v>-0.42276103891262795</v>
      </c>
    </row>
    <row r="153" spans="1:21" x14ac:dyDescent="0.2">
      <c r="A153" s="17" t="s">
        <v>29</v>
      </c>
      <c r="B153" s="11" t="s">
        <v>278</v>
      </c>
      <c r="C153" s="10" t="s">
        <v>279</v>
      </c>
      <c r="D153" s="31">
        <v>0</v>
      </c>
      <c r="E153" s="31">
        <v>0</v>
      </c>
      <c r="F153" s="31">
        <v>0</v>
      </c>
      <c r="G153" s="36">
        <f t="shared" si="32"/>
        <v>0</v>
      </c>
      <c r="H153" s="31">
        <v>0</v>
      </c>
      <c r="I153" s="36">
        <f t="shared" si="33"/>
        <v>0</v>
      </c>
      <c r="J153" s="31">
        <v>0</v>
      </c>
      <c r="K153" s="36">
        <f t="shared" si="34"/>
        <v>0</v>
      </c>
      <c r="L153" s="31">
        <v>0</v>
      </c>
      <c r="M153" s="36">
        <f t="shared" si="35"/>
        <v>0</v>
      </c>
      <c r="N153" s="31">
        <f t="shared" si="36"/>
        <v>0</v>
      </c>
      <c r="O153" s="36">
        <f t="shared" si="37"/>
        <v>0</v>
      </c>
      <c r="P153" s="31">
        <v>0</v>
      </c>
      <c r="Q153" s="31">
        <v>0</v>
      </c>
      <c r="R153" s="31">
        <v>0</v>
      </c>
      <c r="S153" s="31">
        <v>0</v>
      </c>
      <c r="T153" s="36">
        <f t="shared" si="38"/>
        <v>0</v>
      </c>
      <c r="U153" s="36">
        <f t="shared" si="39"/>
        <v>0</v>
      </c>
    </row>
    <row r="154" spans="1:21" x14ac:dyDescent="0.2">
      <c r="A154" s="17" t="s">
        <v>29</v>
      </c>
      <c r="B154" s="11" t="s">
        <v>280</v>
      </c>
      <c r="C154" s="10" t="s">
        <v>281</v>
      </c>
      <c r="D154" s="31">
        <v>0</v>
      </c>
      <c r="E154" s="31">
        <v>0</v>
      </c>
      <c r="F154" s="31">
        <v>0</v>
      </c>
      <c r="G154" s="36">
        <f t="shared" si="32"/>
        <v>0</v>
      </c>
      <c r="H154" s="31">
        <v>0</v>
      </c>
      <c r="I154" s="36">
        <f t="shared" si="33"/>
        <v>0</v>
      </c>
      <c r="J154" s="31">
        <v>0</v>
      </c>
      <c r="K154" s="36">
        <f t="shared" si="34"/>
        <v>0</v>
      </c>
      <c r="L154" s="31">
        <v>0</v>
      </c>
      <c r="M154" s="36">
        <f t="shared" si="35"/>
        <v>0</v>
      </c>
      <c r="N154" s="31">
        <f t="shared" si="36"/>
        <v>0</v>
      </c>
      <c r="O154" s="36">
        <f t="shared" si="37"/>
        <v>0</v>
      </c>
      <c r="P154" s="31">
        <v>0</v>
      </c>
      <c r="Q154" s="31">
        <v>0</v>
      </c>
      <c r="R154" s="31">
        <v>0</v>
      </c>
      <c r="S154" s="31">
        <v>0</v>
      </c>
      <c r="T154" s="36">
        <f t="shared" si="38"/>
        <v>0</v>
      </c>
      <c r="U154" s="36">
        <f t="shared" si="39"/>
        <v>0</v>
      </c>
    </row>
    <row r="155" spans="1:21" x14ac:dyDescent="0.2">
      <c r="A155" s="17" t="s">
        <v>29</v>
      </c>
      <c r="B155" s="11" t="s">
        <v>282</v>
      </c>
      <c r="C155" s="10" t="s">
        <v>283</v>
      </c>
      <c r="D155" s="31">
        <v>0</v>
      </c>
      <c r="E155" s="31">
        <v>0</v>
      </c>
      <c r="F155" s="31">
        <v>0</v>
      </c>
      <c r="G155" s="36">
        <f t="shared" si="32"/>
        <v>0</v>
      </c>
      <c r="H155" s="31">
        <v>0</v>
      </c>
      <c r="I155" s="36">
        <f t="shared" si="33"/>
        <v>0</v>
      </c>
      <c r="J155" s="31">
        <v>0</v>
      </c>
      <c r="K155" s="36">
        <f t="shared" si="34"/>
        <v>0</v>
      </c>
      <c r="L155" s="31">
        <v>0</v>
      </c>
      <c r="M155" s="36">
        <f t="shared" si="35"/>
        <v>0</v>
      </c>
      <c r="N155" s="31">
        <f t="shared" si="36"/>
        <v>0</v>
      </c>
      <c r="O155" s="36">
        <f t="shared" si="37"/>
        <v>0</v>
      </c>
      <c r="P155" s="31">
        <v>0</v>
      </c>
      <c r="Q155" s="31">
        <v>423769</v>
      </c>
      <c r="R155" s="31">
        <v>0</v>
      </c>
      <c r="S155" s="31">
        <v>0</v>
      </c>
      <c r="T155" s="36">
        <f t="shared" si="38"/>
        <v>0</v>
      </c>
      <c r="U155" s="36">
        <f t="shared" si="39"/>
        <v>0</v>
      </c>
    </row>
    <row r="156" spans="1:21" x14ac:dyDescent="0.2">
      <c r="A156" s="17" t="s">
        <v>44</v>
      </c>
      <c r="B156" s="11" t="s">
        <v>284</v>
      </c>
      <c r="C156" s="10" t="s">
        <v>285</v>
      </c>
      <c r="D156" s="31">
        <v>24908412</v>
      </c>
      <c r="E156" s="31">
        <v>22773956</v>
      </c>
      <c r="F156" s="31">
        <v>5203353</v>
      </c>
      <c r="G156" s="36">
        <f t="shared" si="32"/>
        <v>0.20889942722964436</v>
      </c>
      <c r="H156" s="31">
        <v>5496132</v>
      </c>
      <c r="I156" s="36">
        <f t="shared" si="33"/>
        <v>0.22065364905639107</v>
      </c>
      <c r="J156" s="31">
        <v>4936836</v>
      </c>
      <c r="K156" s="36">
        <f t="shared" si="34"/>
        <v>0.21677551322220873</v>
      </c>
      <c r="L156" s="31">
        <v>0</v>
      </c>
      <c r="M156" s="36">
        <f t="shared" si="35"/>
        <v>0</v>
      </c>
      <c r="N156" s="31">
        <f t="shared" si="36"/>
        <v>15636321</v>
      </c>
      <c r="O156" s="36">
        <f t="shared" si="37"/>
        <v>0.6865878286583148</v>
      </c>
      <c r="P156" s="31">
        <v>4031235</v>
      </c>
      <c r="Q156" s="31">
        <v>21244479</v>
      </c>
      <c r="R156" s="31">
        <v>21596068</v>
      </c>
      <c r="S156" s="31">
        <v>14619408</v>
      </c>
      <c r="T156" s="36">
        <f t="shared" si="38"/>
        <v>0.67694767399324729</v>
      </c>
      <c r="U156" s="36">
        <f t="shared" si="39"/>
        <v>0.22464604519458686</v>
      </c>
    </row>
    <row r="157" spans="1:21" ht="16.5" x14ac:dyDescent="0.3">
      <c r="A157" s="18" t="s">
        <v>0</v>
      </c>
      <c r="B157" s="13" t="s">
        <v>286</v>
      </c>
      <c r="C157" s="12" t="s">
        <v>0</v>
      </c>
      <c r="D157" s="32">
        <f>SUM(D151:D156)</f>
        <v>30832712</v>
      </c>
      <c r="E157" s="32">
        <f>SUM(E151:E156)</f>
        <v>27758006</v>
      </c>
      <c r="F157" s="32">
        <f>SUM(F151:F156)</f>
        <v>6088947</v>
      </c>
      <c r="G157" s="37">
        <f t="shared" si="32"/>
        <v>0.19748334171836718</v>
      </c>
      <c r="H157" s="32">
        <f>SUM(H151:H156)</f>
        <v>6250356</v>
      </c>
      <c r="I157" s="37">
        <f t="shared" si="33"/>
        <v>0.20271833369701633</v>
      </c>
      <c r="J157" s="32">
        <f>SUM(J151:J156)</f>
        <v>5656766</v>
      </c>
      <c r="K157" s="37">
        <f t="shared" si="34"/>
        <v>0.20378862948584994</v>
      </c>
      <c r="L157" s="32">
        <f>SUM(L151:L156)</f>
        <v>0</v>
      </c>
      <c r="M157" s="37">
        <f t="shared" si="35"/>
        <v>0</v>
      </c>
      <c r="N157" s="32">
        <f t="shared" si="36"/>
        <v>17996069</v>
      </c>
      <c r="O157" s="37">
        <f t="shared" si="37"/>
        <v>0.64831994776570046</v>
      </c>
      <c r="P157" s="32">
        <f>SUM(P151:P156)</f>
        <v>5265256</v>
      </c>
      <c r="Q157" s="32">
        <f>SUM(Q151:Q156)</f>
        <v>28046848</v>
      </c>
      <c r="R157" s="32">
        <f>SUM(R151:R156)</f>
        <v>27695176</v>
      </c>
      <c r="S157" s="32">
        <f>SUM(S151:S156)</f>
        <v>18295816</v>
      </c>
      <c r="T157" s="37">
        <f t="shared" si="38"/>
        <v>0.66061381953304787</v>
      </c>
      <c r="U157" s="37">
        <f t="shared" si="39"/>
        <v>7.4357258222582212E-2</v>
      </c>
    </row>
    <row r="158" spans="1:21" x14ac:dyDescent="0.2">
      <c r="A158" s="17" t="s">
        <v>29</v>
      </c>
      <c r="B158" s="11" t="s">
        <v>287</v>
      </c>
      <c r="C158" s="10" t="s">
        <v>288</v>
      </c>
      <c r="D158" s="31">
        <v>3930908</v>
      </c>
      <c r="E158" s="31">
        <v>3930908</v>
      </c>
      <c r="F158" s="31">
        <v>836882</v>
      </c>
      <c r="G158" s="36">
        <f t="shared" si="32"/>
        <v>0.21289788517055092</v>
      </c>
      <c r="H158" s="31">
        <v>962893</v>
      </c>
      <c r="I158" s="36">
        <f t="shared" si="33"/>
        <v>0.24495434642581307</v>
      </c>
      <c r="J158" s="31">
        <v>890649</v>
      </c>
      <c r="K158" s="36">
        <f t="shared" si="34"/>
        <v>0.22657589544196913</v>
      </c>
      <c r="L158" s="31">
        <v>0</v>
      </c>
      <c r="M158" s="36">
        <f t="shared" si="35"/>
        <v>0</v>
      </c>
      <c r="N158" s="31">
        <f t="shared" si="36"/>
        <v>2690424</v>
      </c>
      <c r="O158" s="36">
        <f t="shared" si="37"/>
        <v>0.68442812703833311</v>
      </c>
      <c r="P158" s="31">
        <v>797796</v>
      </c>
      <c r="Q158" s="31">
        <v>3679615</v>
      </c>
      <c r="R158" s="31">
        <v>3679615</v>
      </c>
      <c r="S158" s="31">
        <v>2280020</v>
      </c>
      <c r="T158" s="36">
        <f t="shared" si="38"/>
        <v>0.61963547816823228</v>
      </c>
      <c r="U158" s="36">
        <f t="shared" si="39"/>
        <v>0.1163868958981995</v>
      </c>
    </row>
    <row r="159" spans="1:21" x14ac:dyDescent="0.2">
      <c r="A159" s="17" t="s">
        <v>29</v>
      </c>
      <c r="B159" s="11" t="s">
        <v>289</v>
      </c>
      <c r="C159" s="10" t="s">
        <v>290</v>
      </c>
      <c r="D159" s="31">
        <v>3831721</v>
      </c>
      <c r="E159" s="31">
        <v>3726169</v>
      </c>
      <c r="F159" s="31">
        <v>557996</v>
      </c>
      <c r="G159" s="36">
        <f t="shared" si="32"/>
        <v>0.1456254252332046</v>
      </c>
      <c r="H159" s="31">
        <v>676152</v>
      </c>
      <c r="I159" s="36">
        <f t="shared" si="33"/>
        <v>0.17646169958616506</v>
      </c>
      <c r="J159" s="31">
        <v>620310</v>
      </c>
      <c r="K159" s="36">
        <f t="shared" si="34"/>
        <v>0.16647393073153688</v>
      </c>
      <c r="L159" s="31">
        <v>0</v>
      </c>
      <c r="M159" s="36">
        <f t="shared" si="35"/>
        <v>0</v>
      </c>
      <c r="N159" s="31">
        <f t="shared" si="36"/>
        <v>1854458</v>
      </c>
      <c r="O159" s="36">
        <f t="shared" si="37"/>
        <v>0.49768488761513502</v>
      </c>
      <c r="P159" s="31">
        <v>666641</v>
      </c>
      <c r="Q159" s="31">
        <v>3446340</v>
      </c>
      <c r="R159" s="31">
        <v>3093471</v>
      </c>
      <c r="S159" s="31">
        <v>1973881</v>
      </c>
      <c r="T159" s="36">
        <f t="shared" si="38"/>
        <v>0.63807968460024356</v>
      </c>
      <c r="U159" s="36">
        <f t="shared" si="39"/>
        <v>-6.9499175718265138E-2</v>
      </c>
    </row>
    <row r="160" spans="1:21" x14ac:dyDescent="0.2">
      <c r="A160" s="17" t="s">
        <v>29</v>
      </c>
      <c r="B160" s="11" t="s">
        <v>291</v>
      </c>
      <c r="C160" s="10" t="s">
        <v>292</v>
      </c>
      <c r="D160" s="31">
        <v>0</v>
      </c>
      <c r="E160" s="31">
        <v>0</v>
      </c>
      <c r="F160" s="31">
        <v>0</v>
      </c>
      <c r="G160" s="36">
        <f t="shared" si="32"/>
        <v>0</v>
      </c>
      <c r="H160" s="31">
        <v>0</v>
      </c>
      <c r="I160" s="36">
        <f t="shared" si="33"/>
        <v>0</v>
      </c>
      <c r="J160" s="31">
        <v>0</v>
      </c>
      <c r="K160" s="36">
        <f t="shared" si="34"/>
        <v>0</v>
      </c>
      <c r="L160" s="31">
        <v>0</v>
      </c>
      <c r="M160" s="36">
        <f t="shared" si="35"/>
        <v>0</v>
      </c>
      <c r="N160" s="31">
        <f t="shared" si="36"/>
        <v>0</v>
      </c>
      <c r="O160" s="36">
        <f t="shared" si="37"/>
        <v>0</v>
      </c>
      <c r="P160" s="31">
        <v>0</v>
      </c>
      <c r="Q160" s="31">
        <v>0</v>
      </c>
      <c r="R160" s="31">
        <v>0</v>
      </c>
      <c r="S160" s="31">
        <v>0</v>
      </c>
      <c r="T160" s="36">
        <f t="shared" si="38"/>
        <v>0</v>
      </c>
      <c r="U160" s="36">
        <f t="shared" si="39"/>
        <v>0</v>
      </c>
    </row>
    <row r="161" spans="1:21" x14ac:dyDescent="0.2">
      <c r="A161" s="17" t="s">
        <v>29</v>
      </c>
      <c r="B161" s="11" t="s">
        <v>293</v>
      </c>
      <c r="C161" s="10" t="s">
        <v>294</v>
      </c>
      <c r="D161" s="31">
        <v>0</v>
      </c>
      <c r="E161" s="31">
        <v>0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0</v>
      </c>
      <c r="K161" s="36">
        <f t="shared" si="34"/>
        <v>0</v>
      </c>
      <c r="L161" s="31">
        <v>0</v>
      </c>
      <c r="M161" s="36">
        <f t="shared" si="35"/>
        <v>0</v>
      </c>
      <c r="N161" s="31">
        <f t="shared" si="36"/>
        <v>0</v>
      </c>
      <c r="O161" s="36">
        <f t="shared" si="37"/>
        <v>0</v>
      </c>
      <c r="P161" s="31">
        <v>0</v>
      </c>
      <c r="Q161" s="31">
        <v>0</v>
      </c>
      <c r="R161" s="31">
        <v>0</v>
      </c>
      <c r="S161" s="31">
        <v>29800</v>
      </c>
      <c r="T161" s="36">
        <f t="shared" si="38"/>
        <v>0</v>
      </c>
      <c r="U161" s="36">
        <f t="shared" si="39"/>
        <v>0</v>
      </c>
    </row>
    <row r="162" spans="1:21" x14ac:dyDescent="0.2">
      <c r="A162" s="17" t="s">
        <v>44</v>
      </c>
      <c r="B162" s="11" t="s">
        <v>295</v>
      </c>
      <c r="C162" s="10" t="s">
        <v>296</v>
      </c>
      <c r="D162" s="31">
        <v>0</v>
      </c>
      <c r="E162" s="31">
        <v>0</v>
      </c>
      <c r="F162" s="31">
        <v>0</v>
      </c>
      <c r="G162" s="36">
        <f t="shared" si="32"/>
        <v>0</v>
      </c>
      <c r="H162" s="31">
        <v>0</v>
      </c>
      <c r="I162" s="36">
        <f t="shared" si="33"/>
        <v>0</v>
      </c>
      <c r="J162" s="31">
        <v>0</v>
      </c>
      <c r="K162" s="36">
        <f t="shared" si="34"/>
        <v>0</v>
      </c>
      <c r="L162" s="31">
        <v>0</v>
      </c>
      <c r="M162" s="36">
        <f t="shared" si="35"/>
        <v>0</v>
      </c>
      <c r="N162" s="31">
        <f t="shared" si="36"/>
        <v>0</v>
      </c>
      <c r="O162" s="36">
        <f t="shared" si="37"/>
        <v>0</v>
      </c>
      <c r="P162" s="31">
        <v>0</v>
      </c>
      <c r="Q162" s="31">
        <v>0</v>
      </c>
      <c r="R162" s="31">
        <v>0</v>
      </c>
      <c r="S162" s="31">
        <v>0</v>
      </c>
      <c r="T162" s="36">
        <f t="shared" si="38"/>
        <v>0</v>
      </c>
      <c r="U162" s="36">
        <f t="shared" si="39"/>
        <v>0</v>
      </c>
    </row>
    <row r="163" spans="1:21" ht="16.5" x14ac:dyDescent="0.3">
      <c r="A163" s="18" t="s">
        <v>0</v>
      </c>
      <c r="B163" s="13" t="s">
        <v>297</v>
      </c>
      <c r="C163" s="12" t="s">
        <v>0</v>
      </c>
      <c r="D163" s="32">
        <f>SUM(D158:D162)</f>
        <v>7762629</v>
      </c>
      <c r="E163" s="32">
        <f>SUM(E158:E162)</f>
        <v>7657077</v>
      </c>
      <c r="F163" s="32">
        <f>SUM(F158:F162)</f>
        <v>1394878</v>
      </c>
      <c r="G163" s="37">
        <f t="shared" si="32"/>
        <v>0.17969144216476146</v>
      </c>
      <c r="H163" s="32">
        <f>SUM(H158:H162)</f>
        <v>1639045</v>
      </c>
      <c r="I163" s="37">
        <f t="shared" si="33"/>
        <v>0.21114560543856983</v>
      </c>
      <c r="J163" s="32">
        <f>SUM(J158:J162)</f>
        <v>1510959</v>
      </c>
      <c r="K163" s="37">
        <f t="shared" si="34"/>
        <v>0.1973284322464042</v>
      </c>
      <c r="L163" s="32">
        <f>SUM(L158:L162)</f>
        <v>0</v>
      </c>
      <c r="M163" s="37">
        <f t="shared" si="35"/>
        <v>0</v>
      </c>
      <c r="N163" s="32">
        <f t="shared" si="36"/>
        <v>4544882</v>
      </c>
      <c r="O163" s="37">
        <f t="shared" si="37"/>
        <v>0.59355312738790533</v>
      </c>
      <c r="P163" s="32">
        <f>SUM(P158:P162)</f>
        <v>1464437</v>
      </c>
      <c r="Q163" s="32">
        <f>SUM(Q158:Q162)</f>
        <v>7125955</v>
      </c>
      <c r="R163" s="32">
        <f>SUM(R158:R162)</f>
        <v>6773086</v>
      </c>
      <c r="S163" s="32">
        <f>SUM(S158:S162)</f>
        <v>4283701</v>
      </c>
      <c r="T163" s="37">
        <f t="shared" si="38"/>
        <v>0.63245926598303936</v>
      </c>
      <c r="U163" s="37">
        <f t="shared" si="39"/>
        <v>3.1767839790991292E-2</v>
      </c>
    </row>
    <row r="164" spans="1:21" x14ac:dyDescent="0.2">
      <c r="A164" s="17" t="s">
        <v>29</v>
      </c>
      <c r="B164" s="11" t="s">
        <v>298</v>
      </c>
      <c r="C164" s="10" t="s">
        <v>299</v>
      </c>
      <c r="D164" s="31">
        <v>0</v>
      </c>
      <c r="E164" s="31">
        <v>0</v>
      </c>
      <c r="F164" s="31">
        <v>0</v>
      </c>
      <c r="G164" s="36">
        <f t="shared" si="32"/>
        <v>0</v>
      </c>
      <c r="H164" s="31">
        <v>0</v>
      </c>
      <c r="I164" s="36">
        <f t="shared" si="33"/>
        <v>0</v>
      </c>
      <c r="J164" s="31">
        <v>0</v>
      </c>
      <c r="K164" s="36">
        <f t="shared" si="34"/>
        <v>0</v>
      </c>
      <c r="L164" s="31">
        <v>0</v>
      </c>
      <c r="M164" s="36">
        <f t="shared" si="35"/>
        <v>0</v>
      </c>
      <c r="N164" s="31">
        <f t="shared" si="36"/>
        <v>0</v>
      </c>
      <c r="O164" s="36">
        <f t="shared" si="37"/>
        <v>0</v>
      </c>
      <c r="P164" s="31">
        <v>0</v>
      </c>
      <c r="Q164" s="31">
        <v>0</v>
      </c>
      <c r="R164" s="31">
        <v>0</v>
      </c>
      <c r="S164" s="31">
        <v>0</v>
      </c>
      <c r="T164" s="36">
        <f t="shared" si="38"/>
        <v>0</v>
      </c>
      <c r="U164" s="36">
        <f t="shared" si="39"/>
        <v>0</v>
      </c>
    </row>
    <row r="165" spans="1:21" x14ac:dyDescent="0.2">
      <c r="A165" s="17" t="s">
        <v>29</v>
      </c>
      <c r="B165" s="11" t="s">
        <v>300</v>
      </c>
      <c r="C165" s="10" t="s">
        <v>301</v>
      </c>
      <c r="D165" s="31">
        <v>0</v>
      </c>
      <c r="E165" s="31">
        <v>0</v>
      </c>
      <c r="F165" s="31">
        <v>0</v>
      </c>
      <c r="G165" s="36">
        <f t="shared" si="32"/>
        <v>0</v>
      </c>
      <c r="H165" s="31">
        <v>0</v>
      </c>
      <c r="I165" s="36">
        <f t="shared" si="33"/>
        <v>0</v>
      </c>
      <c r="J165" s="31">
        <v>0</v>
      </c>
      <c r="K165" s="36">
        <f t="shared" si="34"/>
        <v>0</v>
      </c>
      <c r="L165" s="31">
        <v>0</v>
      </c>
      <c r="M165" s="36">
        <f t="shared" si="35"/>
        <v>0</v>
      </c>
      <c r="N165" s="31">
        <f t="shared" si="36"/>
        <v>0</v>
      </c>
      <c r="O165" s="36">
        <f t="shared" si="37"/>
        <v>0</v>
      </c>
      <c r="P165" s="31">
        <v>0</v>
      </c>
      <c r="Q165" s="31">
        <v>0</v>
      </c>
      <c r="R165" s="31">
        <v>0</v>
      </c>
      <c r="S165" s="31">
        <v>0</v>
      </c>
      <c r="T165" s="36">
        <f t="shared" si="38"/>
        <v>0</v>
      </c>
      <c r="U165" s="36">
        <f t="shared" si="39"/>
        <v>0</v>
      </c>
    </row>
    <row r="166" spans="1:21" x14ac:dyDescent="0.2">
      <c r="A166" s="17" t="s">
        <v>29</v>
      </c>
      <c r="B166" s="11" t="s">
        <v>302</v>
      </c>
      <c r="C166" s="10" t="s">
        <v>303</v>
      </c>
      <c r="D166" s="31">
        <v>0</v>
      </c>
      <c r="E166" s="31">
        <v>0</v>
      </c>
      <c r="F166" s="31">
        <v>0</v>
      </c>
      <c r="G166" s="36">
        <f t="shared" si="32"/>
        <v>0</v>
      </c>
      <c r="H166" s="31">
        <v>0</v>
      </c>
      <c r="I166" s="36">
        <f t="shared" si="33"/>
        <v>0</v>
      </c>
      <c r="J166" s="31">
        <v>0</v>
      </c>
      <c r="K166" s="36">
        <f t="shared" si="34"/>
        <v>0</v>
      </c>
      <c r="L166" s="31">
        <v>0</v>
      </c>
      <c r="M166" s="36">
        <f t="shared" si="35"/>
        <v>0</v>
      </c>
      <c r="N166" s="31">
        <f t="shared" si="36"/>
        <v>0</v>
      </c>
      <c r="O166" s="36">
        <f t="shared" si="37"/>
        <v>0</v>
      </c>
      <c r="P166" s="31">
        <v>0</v>
      </c>
      <c r="Q166" s="31">
        <v>0</v>
      </c>
      <c r="R166" s="31">
        <v>0</v>
      </c>
      <c r="S166" s="31">
        <v>0</v>
      </c>
      <c r="T166" s="36">
        <f t="shared" si="38"/>
        <v>0</v>
      </c>
      <c r="U166" s="36">
        <f t="shared" si="39"/>
        <v>0</v>
      </c>
    </row>
    <row r="167" spans="1:21" x14ac:dyDescent="0.2">
      <c r="A167" s="17" t="s">
        <v>29</v>
      </c>
      <c r="B167" s="11" t="s">
        <v>304</v>
      </c>
      <c r="C167" s="10" t="s">
        <v>305</v>
      </c>
      <c r="D167" s="31">
        <v>0</v>
      </c>
      <c r="E167" s="31">
        <v>0</v>
      </c>
      <c r="F167" s="31">
        <v>0</v>
      </c>
      <c r="G167" s="36">
        <f t="shared" si="32"/>
        <v>0</v>
      </c>
      <c r="H167" s="31">
        <v>0</v>
      </c>
      <c r="I167" s="36">
        <f t="shared" si="33"/>
        <v>0</v>
      </c>
      <c r="J167" s="31">
        <v>0</v>
      </c>
      <c r="K167" s="36">
        <f t="shared" si="34"/>
        <v>0</v>
      </c>
      <c r="L167" s="31">
        <v>0</v>
      </c>
      <c r="M167" s="36">
        <f t="shared" si="35"/>
        <v>0</v>
      </c>
      <c r="N167" s="31">
        <f t="shared" si="36"/>
        <v>0</v>
      </c>
      <c r="O167" s="36">
        <f t="shared" si="37"/>
        <v>0</v>
      </c>
      <c r="P167" s="31">
        <v>0</v>
      </c>
      <c r="Q167" s="31">
        <v>0</v>
      </c>
      <c r="R167" s="31">
        <v>0</v>
      </c>
      <c r="S167" s="31">
        <v>0</v>
      </c>
      <c r="T167" s="36">
        <f t="shared" si="38"/>
        <v>0</v>
      </c>
      <c r="U167" s="36">
        <f t="shared" si="39"/>
        <v>0</v>
      </c>
    </row>
    <row r="168" spans="1:21" x14ac:dyDescent="0.2">
      <c r="A168" s="17" t="s">
        <v>44</v>
      </c>
      <c r="B168" s="11" t="s">
        <v>306</v>
      </c>
      <c r="C168" s="10" t="s">
        <v>307</v>
      </c>
      <c r="D168" s="31">
        <v>0</v>
      </c>
      <c r="E168" s="31">
        <v>0</v>
      </c>
      <c r="F168" s="31">
        <v>0</v>
      </c>
      <c r="G168" s="36">
        <f t="shared" si="32"/>
        <v>0</v>
      </c>
      <c r="H168" s="31">
        <v>0</v>
      </c>
      <c r="I168" s="36">
        <f t="shared" si="33"/>
        <v>0</v>
      </c>
      <c r="J168" s="31">
        <v>0</v>
      </c>
      <c r="K168" s="36">
        <f t="shared" si="34"/>
        <v>0</v>
      </c>
      <c r="L168" s="31">
        <v>0</v>
      </c>
      <c r="M168" s="36">
        <f t="shared" si="35"/>
        <v>0</v>
      </c>
      <c r="N168" s="31">
        <f t="shared" si="36"/>
        <v>0</v>
      </c>
      <c r="O168" s="36">
        <f t="shared" si="37"/>
        <v>0</v>
      </c>
      <c r="P168" s="31">
        <v>0</v>
      </c>
      <c r="Q168" s="31">
        <v>0</v>
      </c>
      <c r="R168" s="31">
        <v>0</v>
      </c>
      <c r="S168" s="31">
        <v>0</v>
      </c>
      <c r="T168" s="36">
        <f t="shared" si="38"/>
        <v>0</v>
      </c>
      <c r="U168" s="36">
        <f t="shared" si="39"/>
        <v>0</v>
      </c>
    </row>
    <row r="169" spans="1:21" ht="16.5" x14ac:dyDescent="0.3">
      <c r="A169" s="18" t="s">
        <v>0</v>
      </c>
      <c r="B169" s="13" t="s">
        <v>308</v>
      </c>
      <c r="C169" s="12" t="s">
        <v>0</v>
      </c>
      <c r="D169" s="32">
        <f>SUM(D164:D168)</f>
        <v>0</v>
      </c>
      <c r="E169" s="32">
        <f>SUM(E164:E168)</f>
        <v>0</v>
      </c>
      <c r="F169" s="32">
        <f>SUM(F164:F168)</f>
        <v>0</v>
      </c>
      <c r="G169" s="37">
        <f t="shared" si="32"/>
        <v>0</v>
      </c>
      <c r="H169" s="32">
        <f>SUM(H164:H168)</f>
        <v>0</v>
      </c>
      <c r="I169" s="37">
        <f t="shared" si="33"/>
        <v>0</v>
      </c>
      <c r="J169" s="32">
        <f>SUM(J164:J168)</f>
        <v>0</v>
      </c>
      <c r="K169" s="37">
        <f t="shared" si="34"/>
        <v>0</v>
      </c>
      <c r="L169" s="32">
        <f>SUM(L164:L168)</f>
        <v>0</v>
      </c>
      <c r="M169" s="37">
        <f t="shared" si="35"/>
        <v>0</v>
      </c>
      <c r="N169" s="32">
        <f t="shared" si="36"/>
        <v>0</v>
      </c>
      <c r="O169" s="37">
        <f t="shared" si="37"/>
        <v>0</v>
      </c>
      <c r="P169" s="32">
        <f>SUM(P164:P168)</f>
        <v>0</v>
      </c>
      <c r="Q169" s="32">
        <f>SUM(Q164:Q168)</f>
        <v>0</v>
      </c>
      <c r="R169" s="32">
        <f>SUM(R164:R168)</f>
        <v>0</v>
      </c>
      <c r="S169" s="32">
        <f>SUM(S164:S168)</f>
        <v>0</v>
      </c>
      <c r="T169" s="37">
        <f t="shared" si="38"/>
        <v>0</v>
      </c>
      <c r="U169" s="37">
        <f t="shared" si="39"/>
        <v>0</v>
      </c>
    </row>
    <row r="170" spans="1:21" ht="16.5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390685217</v>
      </c>
      <c r="E170" s="32">
        <f>SUM(E105,E107:E111,E113:E120,E122:E125,E127:E131,E133:E136,E138:E143,E145:E149,E151:E156,E158:E162,E164:E168)</f>
        <v>390002218</v>
      </c>
      <c r="F170" s="32">
        <f>SUM(F105,F107:F111,F113:F120,F122:F125,F127:F131,F133:F136,F138:F143,F145:F149,F151:F156,F158:F162,F164:F168)</f>
        <v>78336522</v>
      </c>
      <c r="G170" s="37">
        <f t="shared" si="32"/>
        <v>0.20051058650627163</v>
      </c>
      <c r="H170" s="32">
        <f>SUM(H105,H107:H111,H113:H120,H122:H125,H127:H131,H133:H136,H138:H143,H145:H149,H151:H156,H158:H162,H164:H168)</f>
        <v>92640406</v>
      </c>
      <c r="I170" s="37">
        <f t="shared" si="33"/>
        <v>0.23712288555827288</v>
      </c>
      <c r="J170" s="32">
        <f>SUM(J105,J107:J111,J113:J120,J122:J125,J127:J131,J133:J136,J138:J143,J145:J149,J151:J156,J158:J162,J164:J168)</f>
        <v>77971364</v>
      </c>
      <c r="K170" s="37">
        <f t="shared" si="34"/>
        <v>0.19992543734712812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248948292</v>
      </c>
      <c r="O170" s="37">
        <f t="shared" si="37"/>
        <v>0.63832532357546745</v>
      </c>
      <c r="P170" s="32">
        <f>SUM(P105,P107:P111,P113:P120,P122:P125,P127:P131,P133:P136,P138:P143,P145:P149,P151:P156,P158:P162,P164:P168)</f>
        <v>75480285</v>
      </c>
      <c r="Q170" s="32">
        <f>SUM(Q105,Q107:Q111,Q113:Q120,Q122:Q125,Q127:Q131,Q133:Q136,Q138:Q143,Q145:Q149,Q151:Q156,Q158:Q162,Q164:Q168)</f>
        <v>349839622</v>
      </c>
      <c r="R170" s="32">
        <f>SUM(R105,R107:R111,R113:R120,R122:R125,R127:R131,R133:R136,R138:R143,R145:R149,R151:R156,R158:R162,R164:R168)</f>
        <v>368266589</v>
      </c>
      <c r="S170" s="32">
        <f>SUM(S105,S107:S111,S113:S120,S122:S125,S127:S131,S133:S136,S138:S143,S145:S149,S151:S156,S158:S162,S164:S168)</f>
        <v>230756886</v>
      </c>
      <c r="T170" s="37">
        <f t="shared" si="38"/>
        <v>0.6266028276597202</v>
      </c>
      <c r="U170" s="37">
        <f t="shared" si="39"/>
        <v>3.3003041787666776E-2</v>
      </c>
    </row>
    <row r="171" spans="1:21" ht="14.4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4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x14ac:dyDescent="0.2">
      <c r="A173" s="17" t="s">
        <v>29</v>
      </c>
      <c r="B173" s="11" t="s">
        <v>311</v>
      </c>
      <c r="C173" s="10" t="s">
        <v>312</v>
      </c>
      <c r="D173" s="31">
        <v>0</v>
      </c>
      <c r="E173" s="31">
        <v>0</v>
      </c>
      <c r="F173" s="31">
        <v>0</v>
      </c>
      <c r="G173" s="36">
        <f t="shared" ref="G173:G205" si="40">IF(($D173     =0),0,($F173     /$D173     ))</f>
        <v>0</v>
      </c>
      <c r="H173" s="31">
        <v>0</v>
      </c>
      <c r="I173" s="36">
        <f t="shared" ref="I173:I205" si="41">IF(($D173     =0),0,($H173     /$D173     ))</f>
        <v>0</v>
      </c>
      <c r="J173" s="31">
        <v>0</v>
      </c>
      <c r="K173" s="36">
        <f t="shared" ref="K173:K205" si="42">IF(($E173     =0),0,($J173     /$E173     ))</f>
        <v>0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0</v>
      </c>
      <c r="O173" s="36">
        <f t="shared" ref="O173:O205" si="45">IF(($E173     =0),0,($N173     /$E173     ))</f>
        <v>0</v>
      </c>
      <c r="P173" s="31">
        <v>0</v>
      </c>
      <c r="Q173" s="31">
        <v>0</v>
      </c>
      <c r="R173" s="31">
        <v>0</v>
      </c>
      <c r="S173" s="31">
        <v>0</v>
      </c>
      <c r="T173" s="36">
        <f t="shared" ref="T173:T205" si="46">IF(($R173     =0),0,($S173     /$R173     ))</f>
        <v>0</v>
      </c>
      <c r="U173" s="36">
        <f t="shared" ref="U173:U205" si="47">IF(($P173     =0),0,(($J173     /$P173     )-1))</f>
        <v>0</v>
      </c>
    </row>
    <row r="174" spans="1:21" x14ac:dyDescent="0.2">
      <c r="A174" s="17" t="s">
        <v>29</v>
      </c>
      <c r="B174" s="11" t="s">
        <v>313</v>
      </c>
      <c r="C174" s="10" t="s">
        <v>314</v>
      </c>
      <c r="D174" s="31">
        <v>0</v>
      </c>
      <c r="E174" s="31">
        <v>0</v>
      </c>
      <c r="F174" s="31">
        <v>0</v>
      </c>
      <c r="G174" s="36">
        <f t="shared" si="40"/>
        <v>0</v>
      </c>
      <c r="H174" s="31">
        <v>0</v>
      </c>
      <c r="I174" s="36">
        <f t="shared" si="41"/>
        <v>0</v>
      </c>
      <c r="J174" s="31">
        <v>0</v>
      </c>
      <c r="K174" s="36">
        <f t="shared" si="42"/>
        <v>0</v>
      </c>
      <c r="L174" s="31">
        <v>0</v>
      </c>
      <c r="M174" s="36">
        <f t="shared" si="43"/>
        <v>0</v>
      </c>
      <c r="N174" s="31">
        <f t="shared" si="44"/>
        <v>0</v>
      </c>
      <c r="O174" s="36">
        <f t="shared" si="45"/>
        <v>0</v>
      </c>
      <c r="P174" s="31">
        <v>0</v>
      </c>
      <c r="Q174" s="31">
        <v>0</v>
      </c>
      <c r="R174" s="31">
        <v>0</v>
      </c>
      <c r="S174" s="31">
        <v>0</v>
      </c>
      <c r="T174" s="36">
        <f t="shared" si="46"/>
        <v>0</v>
      </c>
      <c r="U174" s="36">
        <f t="shared" si="47"/>
        <v>0</v>
      </c>
    </row>
    <row r="175" spans="1:21" x14ac:dyDescent="0.2">
      <c r="A175" s="17" t="s">
        <v>29</v>
      </c>
      <c r="B175" s="11" t="s">
        <v>315</v>
      </c>
      <c r="C175" s="10" t="s">
        <v>316</v>
      </c>
      <c r="D175" s="31">
        <v>0</v>
      </c>
      <c r="E175" s="31">
        <v>0</v>
      </c>
      <c r="F175" s="31">
        <v>0</v>
      </c>
      <c r="G175" s="36">
        <f t="shared" si="40"/>
        <v>0</v>
      </c>
      <c r="H175" s="31">
        <v>0</v>
      </c>
      <c r="I175" s="36">
        <f t="shared" si="41"/>
        <v>0</v>
      </c>
      <c r="J175" s="31">
        <v>0</v>
      </c>
      <c r="K175" s="36">
        <f t="shared" si="42"/>
        <v>0</v>
      </c>
      <c r="L175" s="31">
        <v>0</v>
      </c>
      <c r="M175" s="36">
        <f t="shared" si="43"/>
        <v>0</v>
      </c>
      <c r="N175" s="31">
        <f t="shared" si="44"/>
        <v>0</v>
      </c>
      <c r="O175" s="36">
        <f t="shared" si="45"/>
        <v>0</v>
      </c>
      <c r="P175" s="31">
        <v>0</v>
      </c>
      <c r="Q175" s="31">
        <v>0</v>
      </c>
      <c r="R175" s="31">
        <v>0</v>
      </c>
      <c r="S175" s="31">
        <v>0</v>
      </c>
      <c r="T175" s="36">
        <f t="shared" si="46"/>
        <v>0</v>
      </c>
      <c r="U175" s="36">
        <f t="shared" si="47"/>
        <v>0</v>
      </c>
    </row>
    <row r="176" spans="1:21" x14ac:dyDescent="0.2">
      <c r="A176" s="17" t="s">
        <v>29</v>
      </c>
      <c r="B176" s="11" t="s">
        <v>317</v>
      </c>
      <c r="C176" s="10" t="s">
        <v>318</v>
      </c>
      <c r="D176" s="31">
        <v>0</v>
      </c>
      <c r="E176" s="31">
        <v>0</v>
      </c>
      <c r="F176" s="31">
        <v>0</v>
      </c>
      <c r="G176" s="36">
        <f t="shared" si="40"/>
        <v>0</v>
      </c>
      <c r="H176" s="31">
        <v>0</v>
      </c>
      <c r="I176" s="36">
        <f t="shared" si="41"/>
        <v>0</v>
      </c>
      <c r="J176" s="31">
        <v>0</v>
      </c>
      <c r="K176" s="36">
        <f t="shared" si="42"/>
        <v>0</v>
      </c>
      <c r="L176" s="31">
        <v>0</v>
      </c>
      <c r="M176" s="36">
        <f t="shared" si="43"/>
        <v>0</v>
      </c>
      <c r="N176" s="31">
        <f t="shared" si="44"/>
        <v>0</v>
      </c>
      <c r="O176" s="36">
        <f t="shared" si="45"/>
        <v>0</v>
      </c>
      <c r="P176" s="31">
        <v>0</v>
      </c>
      <c r="Q176" s="31">
        <v>0</v>
      </c>
      <c r="R176" s="31">
        <v>0</v>
      </c>
      <c r="S176" s="31">
        <v>0</v>
      </c>
      <c r="T176" s="36">
        <f t="shared" si="46"/>
        <v>0</v>
      </c>
      <c r="U176" s="36">
        <f t="shared" si="47"/>
        <v>0</v>
      </c>
    </row>
    <row r="177" spans="1:21" x14ac:dyDescent="0.2">
      <c r="A177" s="17" t="s">
        <v>29</v>
      </c>
      <c r="B177" s="11" t="s">
        <v>319</v>
      </c>
      <c r="C177" s="10" t="s">
        <v>320</v>
      </c>
      <c r="D177" s="31">
        <v>0</v>
      </c>
      <c r="E177" s="31">
        <v>0</v>
      </c>
      <c r="F177" s="31">
        <v>0</v>
      </c>
      <c r="G177" s="36">
        <f t="shared" si="40"/>
        <v>0</v>
      </c>
      <c r="H177" s="31">
        <v>0</v>
      </c>
      <c r="I177" s="36">
        <f t="shared" si="41"/>
        <v>0</v>
      </c>
      <c r="J177" s="31">
        <v>0</v>
      </c>
      <c r="K177" s="36">
        <f t="shared" si="42"/>
        <v>0</v>
      </c>
      <c r="L177" s="31">
        <v>0</v>
      </c>
      <c r="M177" s="36">
        <f t="shared" si="43"/>
        <v>0</v>
      </c>
      <c r="N177" s="31">
        <f t="shared" si="44"/>
        <v>0</v>
      </c>
      <c r="O177" s="36">
        <f t="shared" si="45"/>
        <v>0</v>
      </c>
      <c r="P177" s="31">
        <v>0</v>
      </c>
      <c r="Q177" s="31">
        <v>0</v>
      </c>
      <c r="R177" s="31">
        <v>0</v>
      </c>
      <c r="S177" s="31">
        <v>0</v>
      </c>
      <c r="T177" s="36">
        <f t="shared" si="46"/>
        <v>0</v>
      </c>
      <c r="U177" s="36">
        <f t="shared" si="47"/>
        <v>0</v>
      </c>
    </row>
    <row r="178" spans="1:21" x14ac:dyDescent="0.2">
      <c r="A178" s="17" t="s">
        <v>44</v>
      </c>
      <c r="B178" s="11" t="s">
        <v>321</v>
      </c>
      <c r="C178" s="10" t="s">
        <v>322</v>
      </c>
      <c r="D178" s="31">
        <v>0</v>
      </c>
      <c r="E178" s="31">
        <v>0</v>
      </c>
      <c r="F178" s="31">
        <v>0</v>
      </c>
      <c r="G178" s="36">
        <f t="shared" si="40"/>
        <v>0</v>
      </c>
      <c r="H178" s="31">
        <v>0</v>
      </c>
      <c r="I178" s="36">
        <f t="shared" si="41"/>
        <v>0</v>
      </c>
      <c r="J178" s="31">
        <v>0</v>
      </c>
      <c r="K178" s="36">
        <f t="shared" si="42"/>
        <v>0</v>
      </c>
      <c r="L178" s="31">
        <v>0</v>
      </c>
      <c r="M178" s="36">
        <f t="shared" si="43"/>
        <v>0</v>
      </c>
      <c r="N178" s="31">
        <f t="shared" si="44"/>
        <v>0</v>
      </c>
      <c r="O178" s="36">
        <f t="shared" si="45"/>
        <v>0</v>
      </c>
      <c r="P178" s="31">
        <v>0</v>
      </c>
      <c r="Q178" s="31">
        <v>0</v>
      </c>
      <c r="R178" s="31">
        <v>0</v>
      </c>
      <c r="S178" s="31">
        <v>0</v>
      </c>
      <c r="T178" s="36">
        <f t="shared" si="46"/>
        <v>0</v>
      </c>
      <c r="U178" s="36">
        <f t="shared" si="47"/>
        <v>0</v>
      </c>
    </row>
    <row r="179" spans="1:21" ht="16.5" x14ac:dyDescent="0.3">
      <c r="A179" s="18" t="s">
        <v>0</v>
      </c>
      <c r="B179" s="13" t="s">
        <v>323</v>
      </c>
      <c r="C179" s="12" t="s">
        <v>0</v>
      </c>
      <c r="D179" s="32">
        <f>SUM(D173:D178)</f>
        <v>0</v>
      </c>
      <c r="E179" s="32">
        <f>SUM(E173:E178)</f>
        <v>0</v>
      </c>
      <c r="F179" s="32">
        <f>SUM(F173:F178)</f>
        <v>0</v>
      </c>
      <c r="G179" s="37">
        <f t="shared" si="40"/>
        <v>0</v>
      </c>
      <c r="H179" s="32">
        <f>SUM(H173:H178)</f>
        <v>0</v>
      </c>
      <c r="I179" s="37">
        <f t="shared" si="41"/>
        <v>0</v>
      </c>
      <c r="J179" s="32">
        <f>SUM(J173:J178)</f>
        <v>0</v>
      </c>
      <c r="K179" s="37">
        <f t="shared" si="42"/>
        <v>0</v>
      </c>
      <c r="L179" s="32">
        <f>SUM(L173:L178)</f>
        <v>0</v>
      </c>
      <c r="M179" s="37">
        <f t="shared" si="43"/>
        <v>0</v>
      </c>
      <c r="N179" s="32">
        <f t="shared" si="44"/>
        <v>0</v>
      </c>
      <c r="O179" s="37">
        <f t="shared" si="45"/>
        <v>0</v>
      </c>
      <c r="P179" s="32">
        <f>SUM(P173:P178)</f>
        <v>0</v>
      </c>
      <c r="Q179" s="32">
        <f>SUM(Q173:Q178)</f>
        <v>0</v>
      </c>
      <c r="R179" s="32">
        <f>SUM(R173:R178)</f>
        <v>0</v>
      </c>
      <c r="S179" s="32">
        <f>SUM(S173:S178)</f>
        <v>0</v>
      </c>
      <c r="T179" s="37">
        <f t="shared" si="46"/>
        <v>0</v>
      </c>
      <c r="U179" s="37">
        <f t="shared" si="47"/>
        <v>0</v>
      </c>
    </row>
    <row r="180" spans="1:21" x14ac:dyDescent="0.2">
      <c r="A180" s="17" t="s">
        <v>29</v>
      </c>
      <c r="B180" s="11" t="s">
        <v>324</v>
      </c>
      <c r="C180" s="10" t="s">
        <v>325</v>
      </c>
      <c r="D180" s="31">
        <v>0</v>
      </c>
      <c r="E180" s="31">
        <v>0</v>
      </c>
      <c r="F180" s="31">
        <v>0</v>
      </c>
      <c r="G180" s="36">
        <f t="shared" si="40"/>
        <v>0</v>
      </c>
      <c r="H180" s="31">
        <v>0</v>
      </c>
      <c r="I180" s="36">
        <f t="shared" si="41"/>
        <v>0</v>
      </c>
      <c r="J180" s="31">
        <v>0</v>
      </c>
      <c r="K180" s="36">
        <f t="shared" si="42"/>
        <v>0</v>
      </c>
      <c r="L180" s="31">
        <v>0</v>
      </c>
      <c r="M180" s="36">
        <f t="shared" si="43"/>
        <v>0</v>
      </c>
      <c r="N180" s="31">
        <f t="shared" si="44"/>
        <v>0</v>
      </c>
      <c r="O180" s="36">
        <f t="shared" si="45"/>
        <v>0</v>
      </c>
      <c r="P180" s="31">
        <v>0</v>
      </c>
      <c r="Q180" s="31">
        <v>0</v>
      </c>
      <c r="R180" s="31">
        <v>0</v>
      </c>
      <c r="S180" s="31">
        <v>0</v>
      </c>
      <c r="T180" s="36">
        <f t="shared" si="46"/>
        <v>0</v>
      </c>
      <c r="U180" s="36">
        <f t="shared" si="47"/>
        <v>0</v>
      </c>
    </row>
    <row r="181" spans="1:21" x14ac:dyDescent="0.2">
      <c r="A181" s="17" t="s">
        <v>29</v>
      </c>
      <c r="B181" s="11" t="s">
        <v>326</v>
      </c>
      <c r="C181" s="10" t="s">
        <v>327</v>
      </c>
      <c r="D181" s="31">
        <v>0</v>
      </c>
      <c r="E181" s="31">
        <v>0</v>
      </c>
      <c r="F181" s="31">
        <v>0</v>
      </c>
      <c r="G181" s="36">
        <f t="shared" si="40"/>
        <v>0</v>
      </c>
      <c r="H181" s="31">
        <v>0</v>
      </c>
      <c r="I181" s="36">
        <f t="shared" si="41"/>
        <v>0</v>
      </c>
      <c r="J181" s="31">
        <v>0</v>
      </c>
      <c r="K181" s="36">
        <f t="shared" si="42"/>
        <v>0</v>
      </c>
      <c r="L181" s="31">
        <v>0</v>
      </c>
      <c r="M181" s="36">
        <f t="shared" si="43"/>
        <v>0</v>
      </c>
      <c r="N181" s="31">
        <f t="shared" si="44"/>
        <v>0</v>
      </c>
      <c r="O181" s="36">
        <f t="shared" si="45"/>
        <v>0</v>
      </c>
      <c r="P181" s="31">
        <v>0</v>
      </c>
      <c r="Q181" s="31">
        <v>0</v>
      </c>
      <c r="R181" s="31">
        <v>0</v>
      </c>
      <c r="S181" s="31">
        <v>0</v>
      </c>
      <c r="T181" s="36">
        <f t="shared" si="46"/>
        <v>0</v>
      </c>
      <c r="U181" s="36">
        <f t="shared" si="47"/>
        <v>0</v>
      </c>
    </row>
    <row r="182" spans="1:21" x14ac:dyDescent="0.2">
      <c r="A182" s="17" t="s">
        <v>29</v>
      </c>
      <c r="B182" s="11" t="s">
        <v>328</v>
      </c>
      <c r="C182" s="10" t="s">
        <v>329</v>
      </c>
      <c r="D182" s="31">
        <v>0</v>
      </c>
      <c r="E182" s="31">
        <v>0</v>
      </c>
      <c r="F182" s="31">
        <v>0</v>
      </c>
      <c r="G182" s="36">
        <f t="shared" si="40"/>
        <v>0</v>
      </c>
      <c r="H182" s="31">
        <v>0</v>
      </c>
      <c r="I182" s="36">
        <f t="shared" si="41"/>
        <v>0</v>
      </c>
      <c r="J182" s="31">
        <v>0</v>
      </c>
      <c r="K182" s="36">
        <f t="shared" si="42"/>
        <v>0</v>
      </c>
      <c r="L182" s="31">
        <v>0</v>
      </c>
      <c r="M182" s="36">
        <f t="shared" si="43"/>
        <v>0</v>
      </c>
      <c r="N182" s="31">
        <f t="shared" si="44"/>
        <v>0</v>
      </c>
      <c r="O182" s="36">
        <f t="shared" si="45"/>
        <v>0</v>
      </c>
      <c r="P182" s="31">
        <v>0</v>
      </c>
      <c r="Q182" s="31">
        <v>0</v>
      </c>
      <c r="R182" s="31">
        <v>0</v>
      </c>
      <c r="S182" s="31">
        <v>0</v>
      </c>
      <c r="T182" s="36">
        <f t="shared" si="46"/>
        <v>0</v>
      </c>
      <c r="U182" s="36">
        <f t="shared" si="47"/>
        <v>0</v>
      </c>
    </row>
    <row r="183" spans="1:21" x14ac:dyDescent="0.2">
      <c r="A183" s="17" t="s">
        <v>29</v>
      </c>
      <c r="B183" s="11" t="s">
        <v>330</v>
      </c>
      <c r="C183" s="10" t="s">
        <v>331</v>
      </c>
      <c r="D183" s="31">
        <v>847996</v>
      </c>
      <c r="E183" s="31">
        <v>0</v>
      </c>
      <c r="F183" s="31">
        <v>0</v>
      </c>
      <c r="G183" s="36">
        <f t="shared" si="40"/>
        <v>0</v>
      </c>
      <c r="H183" s="31">
        <v>0</v>
      </c>
      <c r="I183" s="36">
        <f t="shared" si="41"/>
        <v>0</v>
      </c>
      <c r="J183" s="31">
        <v>0</v>
      </c>
      <c r="K183" s="36">
        <f t="shared" si="42"/>
        <v>0</v>
      </c>
      <c r="L183" s="31">
        <v>0</v>
      </c>
      <c r="M183" s="36">
        <f t="shared" si="43"/>
        <v>0</v>
      </c>
      <c r="N183" s="31">
        <f t="shared" si="44"/>
        <v>0</v>
      </c>
      <c r="O183" s="36">
        <f t="shared" si="45"/>
        <v>0</v>
      </c>
      <c r="P183" s="31">
        <v>0</v>
      </c>
      <c r="Q183" s="31">
        <v>659220</v>
      </c>
      <c r="R183" s="31">
        <v>0</v>
      </c>
      <c r="S183" s="31">
        <v>0</v>
      </c>
      <c r="T183" s="36">
        <f t="shared" si="46"/>
        <v>0</v>
      </c>
      <c r="U183" s="36">
        <f t="shared" si="47"/>
        <v>0</v>
      </c>
    </row>
    <row r="184" spans="1:21" x14ac:dyDescent="0.2">
      <c r="A184" s="17" t="s">
        <v>44</v>
      </c>
      <c r="B184" s="11" t="s">
        <v>332</v>
      </c>
      <c r="C184" s="10" t="s">
        <v>333</v>
      </c>
      <c r="D184" s="31">
        <v>829740</v>
      </c>
      <c r="E184" s="31">
        <v>887430</v>
      </c>
      <c r="F184" s="31">
        <v>26959</v>
      </c>
      <c r="G184" s="36">
        <f t="shared" si="40"/>
        <v>3.2490900764094777E-2</v>
      </c>
      <c r="H184" s="31">
        <v>30700</v>
      </c>
      <c r="I184" s="36">
        <f t="shared" si="41"/>
        <v>3.6999542025212717E-2</v>
      </c>
      <c r="J184" s="31">
        <v>42600</v>
      </c>
      <c r="K184" s="36">
        <f t="shared" si="42"/>
        <v>4.8003786214123934E-2</v>
      </c>
      <c r="L184" s="31">
        <v>0</v>
      </c>
      <c r="M184" s="36">
        <f t="shared" si="43"/>
        <v>0</v>
      </c>
      <c r="N184" s="31">
        <f t="shared" si="44"/>
        <v>100259</v>
      </c>
      <c r="O184" s="36">
        <f t="shared" si="45"/>
        <v>0.11297679816999651</v>
      </c>
      <c r="P184" s="31">
        <v>80000</v>
      </c>
      <c r="Q184" s="31">
        <v>810000</v>
      </c>
      <c r="R184" s="31">
        <v>718000</v>
      </c>
      <c r="S184" s="31">
        <v>291750</v>
      </c>
      <c r="T184" s="36">
        <f t="shared" si="46"/>
        <v>0.40633704735376047</v>
      </c>
      <c r="U184" s="36">
        <f t="shared" si="47"/>
        <v>-0.46750000000000003</v>
      </c>
    </row>
    <row r="185" spans="1:21" ht="16.5" x14ac:dyDescent="0.3">
      <c r="A185" s="18" t="s">
        <v>0</v>
      </c>
      <c r="B185" s="13" t="s">
        <v>334</v>
      </c>
      <c r="C185" s="12" t="s">
        <v>0</v>
      </c>
      <c r="D185" s="32">
        <f>SUM(D180:D184)</f>
        <v>1677736</v>
      </c>
      <c r="E185" s="32">
        <f>SUM(E180:E184)</f>
        <v>887430</v>
      </c>
      <c r="F185" s="32">
        <f>SUM(F180:F184)</f>
        <v>26959</v>
      </c>
      <c r="G185" s="37">
        <f t="shared" si="40"/>
        <v>1.6068678266425707E-2</v>
      </c>
      <c r="H185" s="32">
        <f>SUM(H180:H184)</f>
        <v>30700</v>
      </c>
      <c r="I185" s="37">
        <f t="shared" si="41"/>
        <v>1.8298468889026642E-2</v>
      </c>
      <c r="J185" s="32">
        <f>SUM(J180:J184)</f>
        <v>42600</v>
      </c>
      <c r="K185" s="37">
        <f t="shared" si="42"/>
        <v>4.8003786214123934E-2</v>
      </c>
      <c r="L185" s="32">
        <f>SUM(L180:L184)</f>
        <v>0</v>
      </c>
      <c r="M185" s="37">
        <f t="shared" si="43"/>
        <v>0</v>
      </c>
      <c r="N185" s="32">
        <f t="shared" si="44"/>
        <v>100259</v>
      </c>
      <c r="O185" s="37">
        <f t="shared" si="45"/>
        <v>0.11297679816999651</v>
      </c>
      <c r="P185" s="32">
        <f>SUM(P180:P184)</f>
        <v>80000</v>
      </c>
      <c r="Q185" s="32">
        <f>SUM(Q180:Q184)</f>
        <v>1469220</v>
      </c>
      <c r="R185" s="32">
        <f>SUM(R180:R184)</f>
        <v>718000</v>
      </c>
      <c r="S185" s="32">
        <f>SUM(S180:S184)</f>
        <v>291750</v>
      </c>
      <c r="T185" s="37">
        <f t="shared" si="46"/>
        <v>0.40633704735376047</v>
      </c>
      <c r="U185" s="37">
        <f t="shared" si="47"/>
        <v>-0.46750000000000003</v>
      </c>
    </row>
    <row r="186" spans="1:21" x14ac:dyDescent="0.2">
      <c r="A186" s="17" t="s">
        <v>29</v>
      </c>
      <c r="B186" s="11" t="s">
        <v>335</v>
      </c>
      <c r="C186" s="10" t="s">
        <v>336</v>
      </c>
      <c r="D186" s="31">
        <v>0</v>
      </c>
      <c r="E186" s="31">
        <v>0</v>
      </c>
      <c r="F186" s="31">
        <v>0</v>
      </c>
      <c r="G186" s="36">
        <f t="shared" si="40"/>
        <v>0</v>
      </c>
      <c r="H186" s="31">
        <v>0</v>
      </c>
      <c r="I186" s="36">
        <f t="shared" si="41"/>
        <v>0</v>
      </c>
      <c r="J186" s="31">
        <v>0</v>
      </c>
      <c r="K186" s="36">
        <f t="shared" si="42"/>
        <v>0</v>
      </c>
      <c r="L186" s="31">
        <v>0</v>
      </c>
      <c r="M186" s="36">
        <f t="shared" si="43"/>
        <v>0</v>
      </c>
      <c r="N186" s="31">
        <f t="shared" si="44"/>
        <v>0</v>
      </c>
      <c r="O186" s="36">
        <f t="shared" si="45"/>
        <v>0</v>
      </c>
      <c r="P186" s="31">
        <v>0</v>
      </c>
      <c r="Q186" s="31">
        <v>0</v>
      </c>
      <c r="R186" s="31">
        <v>0</v>
      </c>
      <c r="S186" s="31">
        <v>0</v>
      </c>
      <c r="T186" s="36">
        <f t="shared" si="46"/>
        <v>0</v>
      </c>
      <c r="U186" s="36">
        <f t="shared" si="47"/>
        <v>0</v>
      </c>
    </row>
    <row r="187" spans="1:21" x14ac:dyDescent="0.2">
      <c r="A187" s="17" t="s">
        <v>29</v>
      </c>
      <c r="B187" s="11" t="s">
        <v>337</v>
      </c>
      <c r="C187" s="10" t="s">
        <v>338</v>
      </c>
      <c r="D187" s="31">
        <v>0</v>
      </c>
      <c r="E187" s="31">
        <v>0</v>
      </c>
      <c r="F187" s="31">
        <v>0</v>
      </c>
      <c r="G187" s="36">
        <f t="shared" si="40"/>
        <v>0</v>
      </c>
      <c r="H187" s="31">
        <v>0</v>
      </c>
      <c r="I187" s="36">
        <f t="shared" si="41"/>
        <v>0</v>
      </c>
      <c r="J187" s="31">
        <v>0</v>
      </c>
      <c r="K187" s="36">
        <f t="shared" si="42"/>
        <v>0</v>
      </c>
      <c r="L187" s="31">
        <v>0</v>
      </c>
      <c r="M187" s="36">
        <f t="shared" si="43"/>
        <v>0</v>
      </c>
      <c r="N187" s="31">
        <f t="shared" si="44"/>
        <v>0</v>
      </c>
      <c r="O187" s="36">
        <f t="shared" si="45"/>
        <v>0</v>
      </c>
      <c r="P187" s="31">
        <v>0</v>
      </c>
      <c r="Q187" s="31">
        <v>0</v>
      </c>
      <c r="R187" s="31">
        <v>0</v>
      </c>
      <c r="S187" s="31">
        <v>0</v>
      </c>
      <c r="T187" s="36">
        <f t="shared" si="46"/>
        <v>0</v>
      </c>
      <c r="U187" s="36">
        <f t="shared" si="47"/>
        <v>0</v>
      </c>
    </row>
    <row r="188" spans="1:21" x14ac:dyDescent="0.2">
      <c r="A188" s="17" t="s">
        <v>29</v>
      </c>
      <c r="B188" s="11" t="s">
        <v>339</v>
      </c>
      <c r="C188" s="10" t="s">
        <v>340</v>
      </c>
      <c r="D188" s="31">
        <v>31881016</v>
      </c>
      <c r="E188" s="31">
        <v>28711456</v>
      </c>
      <c r="F188" s="31">
        <v>7958964</v>
      </c>
      <c r="G188" s="36">
        <f t="shared" si="40"/>
        <v>0.24964587075894945</v>
      </c>
      <c r="H188" s="31">
        <v>8820152</v>
      </c>
      <c r="I188" s="36">
        <f t="shared" si="41"/>
        <v>0.27665843522678196</v>
      </c>
      <c r="J188" s="31">
        <v>6080870</v>
      </c>
      <c r="K188" s="36">
        <f t="shared" si="42"/>
        <v>0.21179246360755791</v>
      </c>
      <c r="L188" s="31">
        <v>0</v>
      </c>
      <c r="M188" s="36">
        <f t="shared" si="43"/>
        <v>0</v>
      </c>
      <c r="N188" s="31">
        <f t="shared" si="44"/>
        <v>22859986</v>
      </c>
      <c r="O188" s="36">
        <f t="shared" si="45"/>
        <v>0.79619737849588679</v>
      </c>
      <c r="P188" s="31">
        <v>6730102</v>
      </c>
      <c r="Q188" s="31">
        <v>29729483</v>
      </c>
      <c r="R188" s="31">
        <v>30157693</v>
      </c>
      <c r="S188" s="31">
        <v>19482524</v>
      </c>
      <c r="T188" s="36">
        <f t="shared" si="46"/>
        <v>0.64602169668614906</v>
      </c>
      <c r="U188" s="36">
        <f t="shared" si="47"/>
        <v>-9.6466888614763935E-2</v>
      </c>
    </row>
    <row r="189" spans="1:21" x14ac:dyDescent="0.2">
      <c r="A189" s="17" t="s">
        <v>29</v>
      </c>
      <c r="B189" s="11" t="s">
        <v>341</v>
      </c>
      <c r="C189" s="10" t="s">
        <v>342</v>
      </c>
      <c r="D189" s="31">
        <v>975381</v>
      </c>
      <c r="E189" s="31">
        <v>908715</v>
      </c>
      <c r="F189" s="31">
        <v>161623</v>
      </c>
      <c r="G189" s="36">
        <f t="shared" si="40"/>
        <v>0.16570242807682331</v>
      </c>
      <c r="H189" s="31">
        <v>197112</v>
      </c>
      <c r="I189" s="36">
        <f t="shared" si="41"/>
        <v>0.20208718439256046</v>
      </c>
      <c r="J189" s="31">
        <v>197733</v>
      </c>
      <c r="K189" s="36">
        <f t="shared" si="42"/>
        <v>0.21759627606015086</v>
      </c>
      <c r="L189" s="31">
        <v>0</v>
      </c>
      <c r="M189" s="36">
        <f t="shared" si="43"/>
        <v>0</v>
      </c>
      <c r="N189" s="31">
        <f t="shared" si="44"/>
        <v>556468</v>
      </c>
      <c r="O189" s="36">
        <f t="shared" si="45"/>
        <v>0.61236801417386089</v>
      </c>
      <c r="P189" s="31">
        <v>187294</v>
      </c>
      <c r="Q189" s="31">
        <v>798879</v>
      </c>
      <c r="R189" s="31">
        <v>804277</v>
      </c>
      <c r="S189" s="31">
        <v>492964</v>
      </c>
      <c r="T189" s="36">
        <f t="shared" si="46"/>
        <v>0.61292813296911386</v>
      </c>
      <c r="U189" s="36">
        <f t="shared" si="47"/>
        <v>5.5735901844159441E-2</v>
      </c>
    </row>
    <row r="190" spans="1:21" x14ac:dyDescent="0.2">
      <c r="A190" s="17" t="s">
        <v>44</v>
      </c>
      <c r="B190" s="11" t="s">
        <v>343</v>
      </c>
      <c r="C190" s="10" t="s">
        <v>344</v>
      </c>
      <c r="D190" s="31">
        <v>8491000</v>
      </c>
      <c r="E190" s="31">
        <v>9512000</v>
      </c>
      <c r="F190" s="31">
        <v>1474586</v>
      </c>
      <c r="G190" s="36">
        <f t="shared" si="40"/>
        <v>0.17366458603226947</v>
      </c>
      <c r="H190" s="31">
        <v>1535854</v>
      </c>
      <c r="I190" s="36">
        <f t="shared" si="41"/>
        <v>0.18088022612177601</v>
      </c>
      <c r="J190" s="31">
        <v>1803330</v>
      </c>
      <c r="K190" s="36">
        <f t="shared" si="42"/>
        <v>0.18958473507148865</v>
      </c>
      <c r="L190" s="31">
        <v>0</v>
      </c>
      <c r="M190" s="36">
        <f t="shared" si="43"/>
        <v>0</v>
      </c>
      <c r="N190" s="31">
        <f t="shared" si="44"/>
        <v>4813770</v>
      </c>
      <c r="O190" s="36">
        <f t="shared" si="45"/>
        <v>0.5060733809924306</v>
      </c>
      <c r="P190" s="31">
        <v>1406076</v>
      </c>
      <c r="Q190" s="31">
        <v>10394000</v>
      </c>
      <c r="R190" s="31">
        <v>15410000</v>
      </c>
      <c r="S190" s="31">
        <v>5871436</v>
      </c>
      <c r="T190" s="36">
        <f t="shared" si="46"/>
        <v>0.38101466580142762</v>
      </c>
      <c r="U190" s="36">
        <f t="shared" si="47"/>
        <v>0.28252669130260388</v>
      </c>
    </row>
    <row r="191" spans="1:21" ht="16.5" x14ac:dyDescent="0.3">
      <c r="A191" s="18" t="s">
        <v>0</v>
      </c>
      <c r="B191" s="13" t="s">
        <v>345</v>
      </c>
      <c r="C191" s="12" t="s">
        <v>0</v>
      </c>
      <c r="D191" s="32">
        <f>SUM(D186:D190)</f>
        <v>41347397</v>
      </c>
      <c r="E191" s="32">
        <f>SUM(E186:E190)</f>
        <v>39132171</v>
      </c>
      <c r="F191" s="32">
        <f>SUM(F186:F190)</f>
        <v>9595173</v>
      </c>
      <c r="G191" s="37">
        <f t="shared" si="40"/>
        <v>0.23206232305264585</v>
      </c>
      <c r="H191" s="32">
        <f>SUM(H186:H190)</f>
        <v>10553118</v>
      </c>
      <c r="I191" s="37">
        <f t="shared" si="41"/>
        <v>0.25523052878032443</v>
      </c>
      <c r="J191" s="32">
        <f>SUM(J186:J190)</f>
        <v>8081933</v>
      </c>
      <c r="K191" s="37">
        <f t="shared" si="42"/>
        <v>0.20652912408054233</v>
      </c>
      <c r="L191" s="32">
        <f>SUM(L186:L190)</f>
        <v>0</v>
      </c>
      <c r="M191" s="37">
        <f t="shared" si="43"/>
        <v>0</v>
      </c>
      <c r="N191" s="32">
        <f t="shared" si="44"/>
        <v>28230224</v>
      </c>
      <c r="O191" s="37">
        <f t="shared" si="45"/>
        <v>0.72140704894701602</v>
      </c>
      <c r="P191" s="32">
        <f>SUM(P186:P190)</f>
        <v>8323472</v>
      </c>
      <c r="Q191" s="32">
        <f>SUM(Q186:Q190)</f>
        <v>40922362</v>
      </c>
      <c r="R191" s="32">
        <f>SUM(R186:R190)</f>
        <v>46371970</v>
      </c>
      <c r="S191" s="32">
        <f>SUM(S186:S190)</f>
        <v>25846924</v>
      </c>
      <c r="T191" s="37">
        <f t="shared" si="46"/>
        <v>0.55738248773989973</v>
      </c>
      <c r="U191" s="37">
        <f t="shared" si="47"/>
        <v>-2.9019019947445046E-2</v>
      </c>
    </row>
    <row r="192" spans="1:21" x14ac:dyDescent="0.2">
      <c r="A192" s="17" t="s">
        <v>29</v>
      </c>
      <c r="B192" s="11" t="s">
        <v>346</v>
      </c>
      <c r="C192" s="10" t="s">
        <v>347</v>
      </c>
      <c r="D192" s="31">
        <v>0</v>
      </c>
      <c r="E192" s="31">
        <v>0</v>
      </c>
      <c r="F192" s="31">
        <v>0</v>
      </c>
      <c r="G192" s="36">
        <f t="shared" si="40"/>
        <v>0</v>
      </c>
      <c r="H192" s="31">
        <v>0</v>
      </c>
      <c r="I192" s="36">
        <f t="shared" si="41"/>
        <v>0</v>
      </c>
      <c r="J192" s="31">
        <v>0</v>
      </c>
      <c r="K192" s="36">
        <f t="shared" si="42"/>
        <v>0</v>
      </c>
      <c r="L192" s="31">
        <v>0</v>
      </c>
      <c r="M192" s="36">
        <f t="shared" si="43"/>
        <v>0</v>
      </c>
      <c r="N192" s="31">
        <f t="shared" si="44"/>
        <v>0</v>
      </c>
      <c r="O192" s="36">
        <f t="shared" si="45"/>
        <v>0</v>
      </c>
      <c r="P192" s="31">
        <v>0</v>
      </c>
      <c r="Q192" s="31">
        <v>0</v>
      </c>
      <c r="R192" s="31">
        <v>0</v>
      </c>
      <c r="S192" s="31">
        <v>0</v>
      </c>
      <c r="T192" s="36">
        <f t="shared" si="46"/>
        <v>0</v>
      </c>
      <c r="U192" s="36">
        <f t="shared" si="47"/>
        <v>0</v>
      </c>
    </row>
    <row r="193" spans="1:21" x14ac:dyDescent="0.2">
      <c r="A193" s="17" t="s">
        <v>29</v>
      </c>
      <c r="B193" s="11" t="s">
        <v>348</v>
      </c>
      <c r="C193" s="10" t="s">
        <v>349</v>
      </c>
      <c r="D193" s="31">
        <v>0</v>
      </c>
      <c r="E193" s="31">
        <v>0</v>
      </c>
      <c r="F193" s="31">
        <v>0</v>
      </c>
      <c r="G193" s="36">
        <f t="shared" si="40"/>
        <v>0</v>
      </c>
      <c r="H193" s="31">
        <v>0</v>
      </c>
      <c r="I193" s="36">
        <f t="shared" si="41"/>
        <v>0</v>
      </c>
      <c r="J193" s="31">
        <v>0</v>
      </c>
      <c r="K193" s="36">
        <f t="shared" si="42"/>
        <v>0</v>
      </c>
      <c r="L193" s="31">
        <v>0</v>
      </c>
      <c r="M193" s="36">
        <f t="shared" si="43"/>
        <v>0</v>
      </c>
      <c r="N193" s="31">
        <f t="shared" si="44"/>
        <v>0</v>
      </c>
      <c r="O193" s="36">
        <f t="shared" si="45"/>
        <v>0</v>
      </c>
      <c r="P193" s="31">
        <v>0</v>
      </c>
      <c r="Q193" s="31">
        <v>0</v>
      </c>
      <c r="R193" s="31">
        <v>0</v>
      </c>
      <c r="S193" s="31">
        <v>0</v>
      </c>
      <c r="T193" s="36">
        <f t="shared" si="46"/>
        <v>0</v>
      </c>
      <c r="U193" s="36">
        <f t="shared" si="47"/>
        <v>0</v>
      </c>
    </row>
    <row r="194" spans="1:21" x14ac:dyDescent="0.2">
      <c r="A194" s="17" t="s">
        <v>29</v>
      </c>
      <c r="B194" s="11" t="s">
        <v>350</v>
      </c>
      <c r="C194" s="10" t="s">
        <v>351</v>
      </c>
      <c r="D194" s="31">
        <v>0</v>
      </c>
      <c r="E194" s="31">
        <v>0</v>
      </c>
      <c r="F194" s="31">
        <v>0</v>
      </c>
      <c r="G194" s="36">
        <f t="shared" si="40"/>
        <v>0</v>
      </c>
      <c r="H194" s="31">
        <v>0</v>
      </c>
      <c r="I194" s="36">
        <f t="shared" si="41"/>
        <v>0</v>
      </c>
      <c r="J194" s="31">
        <v>0</v>
      </c>
      <c r="K194" s="36">
        <f t="shared" si="42"/>
        <v>0</v>
      </c>
      <c r="L194" s="31">
        <v>0</v>
      </c>
      <c r="M194" s="36">
        <f t="shared" si="43"/>
        <v>0</v>
      </c>
      <c r="N194" s="31">
        <f t="shared" si="44"/>
        <v>0</v>
      </c>
      <c r="O194" s="36">
        <f t="shared" si="45"/>
        <v>0</v>
      </c>
      <c r="P194" s="31">
        <v>0</v>
      </c>
      <c r="Q194" s="31">
        <v>0</v>
      </c>
      <c r="R194" s="31">
        <v>0</v>
      </c>
      <c r="S194" s="31">
        <v>0</v>
      </c>
      <c r="T194" s="36">
        <f t="shared" si="46"/>
        <v>0</v>
      </c>
      <c r="U194" s="36">
        <f t="shared" si="47"/>
        <v>0</v>
      </c>
    </row>
    <row r="195" spans="1:21" x14ac:dyDescent="0.2">
      <c r="A195" s="17" t="s">
        <v>29</v>
      </c>
      <c r="B195" s="11" t="s">
        <v>352</v>
      </c>
      <c r="C195" s="10" t="s">
        <v>353</v>
      </c>
      <c r="D195" s="31">
        <v>0</v>
      </c>
      <c r="E195" s="31">
        <v>0</v>
      </c>
      <c r="F195" s="31">
        <v>0</v>
      </c>
      <c r="G195" s="36">
        <f t="shared" si="40"/>
        <v>0</v>
      </c>
      <c r="H195" s="31">
        <v>0</v>
      </c>
      <c r="I195" s="36">
        <f t="shared" si="41"/>
        <v>0</v>
      </c>
      <c r="J195" s="31">
        <v>0</v>
      </c>
      <c r="K195" s="36">
        <f t="shared" si="42"/>
        <v>0</v>
      </c>
      <c r="L195" s="31">
        <v>0</v>
      </c>
      <c r="M195" s="36">
        <f t="shared" si="43"/>
        <v>0</v>
      </c>
      <c r="N195" s="31">
        <f t="shared" si="44"/>
        <v>0</v>
      </c>
      <c r="O195" s="36">
        <f t="shared" si="45"/>
        <v>0</v>
      </c>
      <c r="P195" s="31">
        <v>0</v>
      </c>
      <c r="Q195" s="31">
        <v>0</v>
      </c>
      <c r="R195" s="31">
        <v>0</v>
      </c>
      <c r="S195" s="31">
        <v>0</v>
      </c>
      <c r="T195" s="36">
        <f t="shared" si="46"/>
        <v>0</v>
      </c>
      <c r="U195" s="36">
        <f t="shared" si="47"/>
        <v>0</v>
      </c>
    </row>
    <row r="196" spans="1:21" x14ac:dyDescent="0.2">
      <c r="A196" s="17" t="s">
        <v>29</v>
      </c>
      <c r="B196" s="11" t="s">
        <v>354</v>
      </c>
      <c r="C196" s="10" t="s">
        <v>355</v>
      </c>
      <c r="D196" s="31">
        <v>0</v>
      </c>
      <c r="E196" s="31">
        <v>0</v>
      </c>
      <c r="F196" s="31">
        <v>0</v>
      </c>
      <c r="G196" s="36">
        <f t="shared" si="40"/>
        <v>0</v>
      </c>
      <c r="H196" s="31">
        <v>0</v>
      </c>
      <c r="I196" s="36">
        <f t="shared" si="41"/>
        <v>0</v>
      </c>
      <c r="J196" s="31">
        <v>0</v>
      </c>
      <c r="K196" s="36">
        <f t="shared" si="42"/>
        <v>0</v>
      </c>
      <c r="L196" s="31">
        <v>0</v>
      </c>
      <c r="M196" s="36">
        <f t="shared" si="43"/>
        <v>0</v>
      </c>
      <c r="N196" s="31">
        <f t="shared" si="44"/>
        <v>0</v>
      </c>
      <c r="O196" s="36">
        <f t="shared" si="45"/>
        <v>0</v>
      </c>
      <c r="P196" s="31">
        <v>0</v>
      </c>
      <c r="Q196" s="31">
        <v>0</v>
      </c>
      <c r="R196" s="31">
        <v>0</v>
      </c>
      <c r="S196" s="31">
        <v>0</v>
      </c>
      <c r="T196" s="36">
        <f t="shared" si="46"/>
        <v>0</v>
      </c>
      <c r="U196" s="36">
        <f t="shared" si="47"/>
        <v>0</v>
      </c>
    </row>
    <row r="197" spans="1:21" x14ac:dyDescent="0.2">
      <c r="A197" s="17" t="s">
        <v>44</v>
      </c>
      <c r="B197" s="11" t="s">
        <v>356</v>
      </c>
      <c r="C197" s="10" t="s">
        <v>357</v>
      </c>
      <c r="D197" s="31">
        <v>0</v>
      </c>
      <c r="E197" s="31">
        <v>0</v>
      </c>
      <c r="F197" s="31">
        <v>0</v>
      </c>
      <c r="G197" s="36">
        <f t="shared" si="40"/>
        <v>0</v>
      </c>
      <c r="H197" s="31">
        <v>0</v>
      </c>
      <c r="I197" s="36">
        <f t="shared" si="41"/>
        <v>0</v>
      </c>
      <c r="J197" s="31">
        <v>0</v>
      </c>
      <c r="K197" s="36">
        <f t="shared" si="42"/>
        <v>0</v>
      </c>
      <c r="L197" s="31">
        <v>0</v>
      </c>
      <c r="M197" s="36">
        <f t="shared" si="43"/>
        <v>0</v>
      </c>
      <c r="N197" s="31">
        <f t="shared" si="44"/>
        <v>0</v>
      </c>
      <c r="O197" s="36">
        <f t="shared" si="45"/>
        <v>0</v>
      </c>
      <c r="P197" s="31">
        <v>0</v>
      </c>
      <c r="Q197" s="31">
        <v>0</v>
      </c>
      <c r="R197" s="31">
        <v>0</v>
      </c>
      <c r="S197" s="31">
        <v>0</v>
      </c>
      <c r="T197" s="36">
        <f t="shared" si="46"/>
        <v>0</v>
      </c>
      <c r="U197" s="36">
        <f t="shared" si="47"/>
        <v>0</v>
      </c>
    </row>
    <row r="198" spans="1:21" ht="16.5" x14ac:dyDescent="0.3">
      <c r="A198" s="18" t="s">
        <v>0</v>
      </c>
      <c r="B198" s="13" t="s">
        <v>358</v>
      </c>
      <c r="C198" s="12" t="s">
        <v>0</v>
      </c>
      <c r="D198" s="32">
        <f>SUM(D192:D197)</f>
        <v>0</v>
      </c>
      <c r="E198" s="32">
        <f>SUM(E192:E197)</f>
        <v>0</v>
      </c>
      <c r="F198" s="32">
        <f>SUM(F192:F197)</f>
        <v>0</v>
      </c>
      <c r="G198" s="37">
        <f t="shared" si="40"/>
        <v>0</v>
      </c>
      <c r="H198" s="32">
        <f>SUM(H192:H197)</f>
        <v>0</v>
      </c>
      <c r="I198" s="37">
        <f t="shared" si="41"/>
        <v>0</v>
      </c>
      <c r="J198" s="32">
        <f>SUM(J192:J197)</f>
        <v>0</v>
      </c>
      <c r="K198" s="37">
        <f t="shared" si="42"/>
        <v>0</v>
      </c>
      <c r="L198" s="32">
        <f>SUM(L192:L197)</f>
        <v>0</v>
      </c>
      <c r="M198" s="37">
        <f t="shared" si="43"/>
        <v>0</v>
      </c>
      <c r="N198" s="32">
        <f t="shared" si="44"/>
        <v>0</v>
      </c>
      <c r="O198" s="37">
        <f t="shared" si="45"/>
        <v>0</v>
      </c>
      <c r="P198" s="32">
        <f>SUM(P192:P197)</f>
        <v>0</v>
      </c>
      <c r="Q198" s="32">
        <f>SUM(Q192:Q197)</f>
        <v>0</v>
      </c>
      <c r="R198" s="32">
        <f>SUM(R192:R197)</f>
        <v>0</v>
      </c>
      <c r="S198" s="32">
        <f>SUM(S192:S197)</f>
        <v>0</v>
      </c>
      <c r="T198" s="37">
        <f t="shared" si="46"/>
        <v>0</v>
      </c>
      <c r="U198" s="37">
        <f t="shared" si="47"/>
        <v>0</v>
      </c>
    </row>
    <row r="199" spans="1:21" x14ac:dyDescent="0.2">
      <c r="A199" s="17" t="s">
        <v>29</v>
      </c>
      <c r="B199" s="11" t="s">
        <v>359</v>
      </c>
      <c r="C199" s="10" t="s">
        <v>360</v>
      </c>
      <c r="D199" s="31">
        <v>0</v>
      </c>
      <c r="E199" s="31">
        <v>0</v>
      </c>
      <c r="F199" s="31">
        <v>0</v>
      </c>
      <c r="G199" s="36">
        <f t="shared" si="40"/>
        <v>0</v>
      </c>
      <c r="H199" s="31">
        <v>0</v>
      </c>
      <c r="I199" s="36">
        <f t="shared" si="41"/>
        <v>0</v>
      </c>
      <c r="J199" s="31">
        <v>0</v>
      </c>
      <c r="K199" s="36">
        <f t="shared" si="42"/>
        <v>0</v>
      </c>
      <c r="L199" s="31">
        <v>0</v>
      </c>
      <c r="M199" s="36">
        <f t="shared" si="43"/>
        <v>0</v>
      </c>
      <c r="N199" s="31">
        <f t="shared" si="44"/>
        <v>0</v>
      </c>
      <c r="O199" s="36">
        <f t="shared" si="45"/>
        <v>0</v>
      </c>
      <c r="P199" s="31">
        <v>0</v>
      </c>
      <c r="Q199" s="31">
        <v>0</v>
      </c>
      <c r="R199" s="31">
        <v>0</v>
      </c>
      <c r="S199" s="31">
        <v>0</v>
      </c>
      <c r="T199" s="36">
        <f t="shared" si="46"/>
        <v>0</v>
      </c>
      <c r="U199" s="36">
        <f t="shared" si="47"/>
        <v>0</v>
      </c>
    </row>
    <row r="200" spans="1:21" x14ac:dyDescent="0.2">
      <c r="A200" s="17" t="s">
        <v>29</v>
      </c>
      <c r="B200" s="11" t="s">
        <v>361</v>
      </c>
      <c r="C200" s="10" t="s">
        <v>362</v>
      </c>
      <c r="D200" s="31">
        <v>694620</v>
      </c>
      <c r="E200" s="31">
        <v>16</v>
      </c>
      <c r="F200" s="31">
        <v>0</v>
      </c>
      <c r="G200" s="36">
        <f t="shared" si="40"/>
        <v>0</v>
      </c>
      <c r="H200" s="31">
        <v>0</v>
      </c>
      <c r="I200" s="36">
        <f t="shared" si="41"/>
        <v>0</v>
      </c>
      <c r="J200" s="31">
        <v>0</v>
      </c>
      <c r="K200" s="36">
        <f t="shared" si="42"/>
        <v>0</v>
      </c>
      <c r="L200" s="31">
        <v>0</v>
      </c>
      <c r="M200" s="36">
        <f t="shared" si="43"/>
        <v>0</v>
      </c>
      <c r="N200" s="31">
        <f t="shared" si="44"/>
        <v>0</v>
      </c>
      <c r="O200" s="36">
        <f t="shared" si="45"/>
        <v>0</v>
      </c>
      <c r="P200" s="31">
        <v>0</v>
      </c>
      <c r="Q200" s="31">
        <v>695652</v>
      </c>
      <c r="R200" s="31">
        <v>88</v>
      </c>
      <c r="S200" s="31">
        <v>0</v>
      </c>
      <c r="T200" s="36">
        <f t="shared" si="46"/>
        <v>0</v>
      </c>
      <c r="U200" s="36">
        <f t="shared" si="47"/>
        <v>0</v>
      </c>
    </row>
    <row r="201" spans="1:21" x14ac:dyDescent="0.2">
      <c r="A201" s="17" t="s">
        <v>29</v>
      </c>
      <c r="B201" s="11" t="s">
        <v>363</v>
      </c>
      <c r="C201" s="10" t="s">
        <v>364</v>
      </c>
      <c r="D201" s="31">
        <v>300000</v>
      </c>
      <c r="E201" s="31">
        <v>30000</v>
      </c>
      <c r="F201" s="31">
        <v>27800</v>
      </c>
      <c r="G201" s="36">
        <f t="shared" si="40"/>
        <v>9.2666666666666661E-2</v>
      </c>
      <c r="H201" s="31">
        <v>0</v>
      </c>
      <c r="I201" s="36">
        <f t="shared" si="41"/>
        <v>0</v>
      </c>
      <c r="J201" s="31">
        <v>29700</v>
      </c>
      <c r="K201" s="36">
        <f t="shared" si="42"/>
        <v>0.99</v>
      </c>
      <c r="L201" s="31">
        <v>0</v>
      </c>
      <c r="M201" s="36">
        <f t="shared" si="43"/>
        <v>0</v>
      </c>
      <c r="N201" s="31">
        <f t="shared" si="44"/>
        <v>57500</v>
      </c>
      <c r="O201" s="36">
        <f t="shared" si="45"/>
        <v>1.9166666666666667</v>
      </c>
      <c r="P201" s="31">
        <v>0</v>
      </c>
      <c r="Q201" s="31">
        <v>0</v>
      </c>
      <c r="R201" s="31">
        <v>0</v>
      </c>
      <c r="S201" s="31">
        <v>0</v>
      </c>
      <c r="T201" s="36">
        <f t="shared" si="46"/>
        <v>0</v>
      </c>
      <c r="U201" s="36">
        <f t="shared" si="47"/>
        <v>0</v>
      </c>
    </row>
    <row r="202" spans="1:21" x14ac:dyDescent="0.2">
      <c r="A202" s="17" t="s">
        <v>29</v>
      </c>
      <c r="B202" s="11" t="s">
        <v>365</v>
      </c>
      <c r="C202" s="10" t="s">
        <v>366</v>
      </c>
      <c r="D202" s="31">
        <v>0</v>
      </c>
      <c r="E202" s="31">
        <v>0</v>
      </c>
      <c r="F202" s="31">
        <v>0</v>
      </c>
      <c r="G202" s="36">
        <f t="shared" si="40"/>
        <v>0</v>
      </c>
      <c r="H202" s="31">
        <v>0</v>
      </c>
      <c r="I202" s="36">
        <f t="shared" si="41"/>
        <v>0</v>
      </c>
      <c r="J202" s="31">
        <v>0</v>
      </c>
      <c r="K202" s="36">
        <f t="shared" si="42"/>
        <v>0</v>
      </c>
      <c r="L202" s="31">
        <v>0</v>
      </c>
      <c r="M202" s="36">
        <f t="shared" si="43"/>
        <v>0</v>
      </c>
      <c r="N202" s="31">
        <f t="shared" si="44"/>
        <v>0</v>
      </c>
      <c r="O202" s="36">
        <f t="shared" si="45"/>
        <v>0</v>
      </c>
      <c r="P202" s="31">
        <v>0</v>
      </c>
      <c r="Q202" s="31">
        <v>0</v>
      </c>
      <c r="R202" s="31">
        <v>0</v>
      </c>
      <c r="S202" s="31">
        <v>0</v>
      </c>
      <c r="T202" s="36">
        <f t="shared" si="46"/>
        <v>0</v>
      </c>
      <c r="U202" s="36">
        <f t="shared" si="47"/>
        <v>0</v>
      </c>
    </row>
    <row r="203" spans="1:21" x14ac:dyDescent="0.2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6.5" x14ac:dyDescent="0.3">
      <c r="A204" s="18" t="s">
        <v>0</v>
      </c>
      <c r="B204" s="13" t="s">
        <v>369</v>
      </c>
      <c r="C204" s="12" t="s">
        <v>0</v>
      </c>
      <c r="D204" s="32">
        <f>SUM(D199:D203)</f>
        <v>994620</v>
      </c>
      <c r="E204" s="32">
        <f>SUM(E199:E203)</f>
        <v>30016</v>
      </c>
      <c r="F204" s="32">
        <f>SUM(F199:F203)</f>
        <v>27800</v>
      </c>
      <c r="G204" s="37">
        <f t="shared" si="40"/>
        <v>2.7950373006776458E-2</v>
      </c>
      <c r="H204" s="32">
        <f>SUM(H199:H203)</f>
        <v>0</v>
      </c>
      <c r="I204" s="37">
        <f t="shared" si="41"/>
        <v>0</v>
      </c>
      <c r="J204" s="32">
        <f>SUM(J199:J203)</f>
        <v>29700</v>
      </c>
      <c r="K204" s="37">
        <f t="shared" si="42"/>
        <v>0.98947228144989341</v>
      </c>
      <c r="L204" s="32">
        <f>SUM(L199:L203)</f>
        <v>0</v>
      </c>
      <c r="M204" s="37">
        <f t="shared" si="43"/>
        <v>0</v>
      </c>
      <c r="N204" s="32">
        <f t="shared" si="44"/>
        <v>57500</v>
      </c>
      <c r="O204" s="37">
        <f t="shared" si="45"/>
        <v>1.9156449893390193</v>
      </c>
      <c r="P204" s="32">
        <f>SUM(P199:P203)</f>
        <v>0</v>
      </c>
      <c r="Q204" s="32">
        <f>SUM(Q199:Q203)</f>
        <v>695652</v>
      </c>
      <c r="R204" s="32">
        <f>SUM(R199:R203)</f>
        <v>88</v>
      </c>
      <c r="S204" s="32">
        <f>SUM(S199:S203)</f>
        <v>0</v>
      </c>
      <c r="T204" s="37">
        <f t="shared" si="46"/>
        <v>0</v>
      </c>
      <c r="U204" s="37">
        <f t="shared" si="47"/>
        <v>0</v>
      </c>
    </row>
    <row r="205" spans="1:21" ht="16.5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44019753</v>
      </c>
      <c r="E205" s="32">
        <f>SUM(E173:E178,E180:E184,E186:E190,E192:E197,E199:E203)</f>
        <v>40049617</v>
      </c>
      <c r="F205" s="32">
        <f>SUM(F173:F178,F180:F184,F186:F190,F192:F197,F199:F203)</f>
        <v>9649932</v>
      </c>
      <c r="G205" s="37">
        <f t="shared" si="40"/>
        <v>0.21921822232850785</v>
      </c>
      <c r="H205" s="32">
        <f>SUM(H173:H178,H180:H184,H186:H190,H192:H197,H199:H203)</f>
        <v>10583818</v>
      </c>
      <c r="I205" s="37">
        <f t="shared" si="41"/>
        <v>0.24043337998738884</v>
      </c>
      <c r="J205" s="32">
        <f>SUM(J173:J178,J180:J184,J186:J190,J192:J197,J199:J203)</f>
        <v>8154233</v>
      </c>
      <c r="K205" s="37">
        <f t="shared" si="42"/>
        <v>0.20360327041329759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28387983</v>
      </c>
      <c r="O205" s="37">
        <f t="shared" si="45"/>
        <v>0.70882033653405474</v>
      </c>
      <c r="P205" s="32">
        <f>SUM(P173:P178,P180:P184,P186:P190,P192:P197,P199:P203)</f>
        <v>8403472</v>
      </c>
      <c r="Q205" s="32">
        <f>SUM(Q173:Q178,Q180:Q184,Q186:Q190,Q192:Q197,Q199:Q203)</f>
        <v>43087234</v>
      </c>
      <c r="R205" s="32">
        <f>SUM(R173:R178,R180:R184,R186:R190,R192:R197,R199:R203)</f>
        <v>47090058</v>
      </c>
      <c r="S205" s="32">
        <f>SUM(S173:S178,S180:S184,S186:S190,S192:S197,S199:S203)</f>
        <v>26138674</v>
      </c>
      <c r="T205" s="37">
        <f t="shared" si="46"/>
        <v>0.5550783989265845</v>
      </c>
      <c r="U205" s="37">
        <f t="shared" si="47"/>
        <v>-2.9659050449623692E-2</v>
      </c>
    </row>
    <row r="206" spans="1:21" ht="14.4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4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x14ac:dyDescent="0.2">
      <c r="A208" s="17" t="s">
        <v>29</v>
      </c>
      <c r="B208" s="11" t="s">
        <v>372</v>
      </c>
      <c r="C208" s="10" t="s">
        <v>373</v>
      </c>
      <c r="D208" s="31">
        <v>0</v>
      </c>
      <c r="E208" s="31">
        <v>0</v>
      </c>
      <c r="F208" s="31">
        <v>0</v>
      </c>
      <c r="G208" s="36">
        <f t="shared" ref="G208:G231" si="48">IF(($D208     =0),0,($F208     /$D208     ))</f>
        <v>0</v>
      </c>
      <c r="H208" s="31">
        <v>0</v>
      </c>
      <c r="I208" s="36">
        <f t="shared" ref="I208:I231" si="49">IF(($D208     =0),0,($H208     /$D208     ))</f>
        <v>0</v>
      </c>
      <c r="J208" s="31">
        <v>0</v>
      </c>
      <c r="K208" s="36">
        <f t="shared" ref="K208:K231" si="50">IF(($E208     =0),0,($J208     /$E208     ))</f>
        <v>0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0</v>
      </c>
      <c r="O208" s="36">
        <f t="shared" ref="O208:O231" si="53">IF(($E208     =0),0,($N208     /$E208     ))</f>
        <v>0</v>
      </c>
      <c r="P208" s="31">
        <v>0</v>
      </c>
      <c r="Q208" s="31">
        <v>0</v>
      </c>
      <c r="R208" s="31">
        <v>0</v>
      </c>
      <c r="S208" s="31">
        <v>0</v>
      </c>
      <c r="T208" s="36">
        <f t="shared" ref="T208:T231" si="54">IF(($R208     =0),0,($S208     /$R208     ))</f>
        <v>0</v>
      </c>
      <c r="U208" s="36">
        <f t="shared" ref="U208:U231" si="55">IF(($P208     =0),0,(($J208     /$P208     )-1))</f>
        <v>0</v>
      </c>
    </row>
    <row r="209" spans="1:21" x14ac:dyDescent="0.2">
      <c r="A209" s="17" t="s">
        <v>29</v>
      </c>
      <c r="B209" s="11" t="s">
        <v>374</v>
      </c>
      <c r="C209" s="10" t="s">
        <v>375</v>
      </c>
      <c r="D209" s="31">
        <v>0</v>
      </c>
      <c r="E209" s="31">
        <v>0</v>
      </c>
      <c r="F209" s="31">
        <v>0</v>
      </c>
      <c r="G209" s="36">
        <f t="shared" si="48"/>
        <v>0</v>
      </c>
      <c r="H209" s="31">
        <v>0</v>
      </c>
      <c r="I209" s="36">
        <f t="shared" si="49"/>
        <v>0</v>
      </c>
      <c r="J209" s="31">
        <v>0</v>
      </c>
      <c r="K209" s="36">
        <f t="shared" si="50"/>
        <v>0</v>
      </c>
      <c r="L209" s="31">
        <v>0</v>
      </c>
      <c r="M209" s="36">
        <f t="shared" si="51"/>
        <v>0</v>
      </c>
      <c r="N209" s="31">
        <f t="shared" si="52"/>
        <v>0</v>
      </c>
      <c r="O209" s="36">
        <f t="shared" si="53"/>
        <v>0</v>
      </c>
      <c r="P209" s="31">
        <v>0</v>
      </c>
      <c r="Q209" s="31">
        <v>0</v>
      </c>
      <c r="R209" s="31">
        <v>0</v>
      </c>
      <c r="S209" s="31">
        <v>0</v>
      </c>
      <c r="T209" s="36">
        <f t="shared" si="54"/>
        <v>0</v>
      </c>
      <c r="U209" s="36">
        <f t="shared" si="55"/>
        <v>0</v>
      </c>
    </row>
    <row r="210" spans="1:21" x14ac:dyDescent="0.2">
      <c r="A210" s="17" t="s">
        <v>29</v>
      </c>
      <c r="B210" s="11" t="s">
        <v>376</v>
      </c>
      <c r="C210" s="10" t="s">
        <v>377</v>
      </c>
      <c r="D210" s="31">
        <v>0</v>
      </c>
      <c r="E210" s="31">
        <v>0</v>
      </c>
      <c r="F210" s="31">
        <v>0</v>
      </c>
      <c r="G210" s="36">
        <f t="shared" si="48"/>
        <v>0</v>
      </c>
      <c r="H210" s="31">
        <v>0</v>
      </c>
      <c r="I210" s="36">
        <f t="shared" si="49"/>
        <v>0</v>
      </c>
      <c r="J210" s="31">
        <v>0</v>
      </c>
      <c r="K210" s="36">
        <f t="shared" si="50"/>
        <v>0</v>
      </c>
      <c r="L210" s="31">
        <v>0</v>
      </c>
      <c r="M210" s="36">
        <f t="shared" si="51"/>
        <v>0</v>
      </c>
      <c r="N210" s="31">
        <f t="shared" si="52"/>
        <v>0</v>
      </c>
      <c r="O210" s="36">
        <f t="shared" si="53"/>
        <v>0</v>
      </c>
      <c r="P210" s="31">
        <v>0</v>
      </c>
      <c r="Q210" s="31">
        <v>0</v>
      </c>
      <c r="R210" s="31">
        <v>0</v>
      </c>
      <c r="S210" s="31">
        <v>0</v>
      </c>
      <c r="T210" s="36">
        <f t="shared" si="54"/>
        <v>0</v>
      </c>
      <c r="U210" s="36">
        <f t="shared" si="55"/>
        <v>0</v>
      </c>
    </row>
    <row r="211" spans="1:21" x14ac:dyDescent="0.2">
      <c r="A211" s="17" t="s">
        <v>29</v>
      </c>
      <c r="B211" s="11" t="s">
        <v>378</v>
      </c>
      <c r="C211" s="10" t="s">
        <v>379</v>
      </c>
      <c r="D211" s="31">
        <v>0</v>
      </c>
      <c r="E211" s="31">
        <v>0</v>
      </c>
      <c r="F211" s="31">
        <v>0</v>
      </c>
      <c r="G211" s="36">
        <f t="shared" si="48"/>
        <v>0</v>
      </c>
      <c r="H211" s="31">
        <v>0</v>
      </c>
      <c r="I211" s="36">
        <f t="shared" si="49"/>
        <v>0</v>
      </c>
      <c r="J211" s="31">
        <v>0</v>
      </c>
      <c r="K211" s="36">
        <f t="shared" si="50"/>
        <v>0</v>
      </c>
      <c r="L211" s="31">
        <v>0</v>
      </c>
      <c r="M211" s="36">
        <f t="shared" si="51"/>
        <v>0</v>
      </c>
      <c r="N211" s="31">
        <f t="shared" si="52"/>
        <v>0</v>
      </c>
      <c r="O211" s="36">
        <f t="shared" si="53"/>
        <v>0</v>
      </c>
      <c r="P211" s="31">
        <v>0</v>
      </c>
      <c r="Q211" s="31">
        <v>0</v>
      </c>
      <c r="R211" s="31">
        <v>0</v>
      </c>
      <c r="S211" s="31">
        <v>0</v>
      </c>
      <c r="T211" s="36">
        <f t="shared" si="54"/>
        <v>0</v>
      </c>
      <c r="U211" s="36">
        <f t="shared" si="55"/>
        <v>0</v>
      </c>
    </row>
    <row r="212" spans="1:21" x14ac:dyDescent="0.2">
      <c r="A212" s="17" t="s">
        <v>29</v>
      </c>
      <c r="B212" s="11" t="s">
        <v>380</v>
      </c>
      <c r="C212" s="10" t="s">
        <v>381</v>
      </c>
      <c r="D212" s="31">
        <v>0</v>
      </c>
      <c r="E212" s="31">
        <v>0</v>
      </c>
      <c r="F212" s="31">
        <v>0</v>
      </c>
      <c r="G212" s="36">
        <f t="shared" si="48"/>
        <v>0</v>
      </c>
      <c r="H212" s="31">
        <v>0</v>
      </c>
      <c r="I212" s="36">
        <f t="shared" si="49"/>
        <v>0</v>
      </c>
      <c r="J212" s="31">
        <v>0</v>
      </c>
      <c r="K212" s="36">
        <f t="shared" si="50"/>
        <v>0</v>
      </c>
      <c r="L212" s="31">
        <v>0</v>
      </c>
      <c r="M212" s="36">
        <f t="shared" si="51"/>
        <v>0</v>
      </c>
      <c r="N212" s="31">
        <f t="shared" si="52"/>
        <v>0</v>
      </c>
      <c r="O212" s="36">
        <f t="shared" si="53"/>
        <v>0</v>
      </c>
      <c r="P212" s="31">
        <v>0</v>
      </c>
      <c r="Q212" s="31">
        <v>0</v>
      </c>
      <c r="R212" s="31">
        <v>0</v>
      </c>
      <c r="S212" s="31">
        <v>0</v>
      </c>
      <c r="T212" s="36">
        <f t="shared" si="54"/>
        <v>0</v>
      </c>
      <c r="U212" s="36">
        <f t="shared" si="55"/>
        <v>0</v>
      </c>
    </row>
    <row r="213" spans="1:21" x14ac:dyDescent="0.2">
      <c r="A213" s="17" t="s">
        <v>29</v>
      </c>
      <c r="B213" s="11" t="s">
        <v>382</v>
      </c>
      <c r="C213" s="10" t="s">
        <v>383</v>
      </c>
      <c r="D213" s="31">
        <v>0</v>
      </c>
      <c r="E213" s="31">
        <v>0</v>
      </c>
      <c r="F213" s="31">
        <v>0</v>
      </c>
      <c r="G213" s="36">
        <f t="shared" si="48"/>
        <v>0</v>
      </c>
      <c r="H213" s="31">
        <v>0</v>
      </c>
      <c r="I213" s="36">
        <f t="shared" si="49"/>
        <v>0</v>
      </c>
      <c r="J213" s="31">
        <v>0</v>
      </c>
      <c r="K213" s="36">
        <f t="shared" si="50"/>
        <v>0</v>
      </c>
      <c r="L213" s="31">
        <v>0</v>
      </c>
      <c r="M213" s="36">
        <f t="shared" si="51"/>
        <v>0</v>
      </c>
      <c r="N213" s="31">
        <f t="shared" si="52"/>
        <v>0</v>
      </c>
      <c r="O213" s="36">
        <f t="shared" si="53"/>
        <v>0</v>
      </c>
      <c r="P213" s="31">
        <v>0</v>
      </c>
      <c r="Q213" s="31">
        <v>0</v>
      </c>
      <c r="R213" s="31">
        <v>0</v>
      </c>
      <c r="S213" s="31">
        <v>0</v>
      </c>
      <c r="T213" s="36">
        <f t="shared" si="54"/>
        <v>0</v>
      </c>
      <c r="U213" s="36">
        <f t="shared" si="55"/>
        <v>0</v>
      </c>
    </row>
    <row r="214" spans="1:21" x14ac:dyDescent="0.2">
      <c r="A214" s="17" t="s">
        <v>29</v>
      </c>
      <c r="B214" s="11" t="s">
        <v>384</v>
      </c>
      <c r="C214" s="10" t="s">
        <v>385</v>
      </c>
      <c r="D214" s="31">
        <v>3521397</v>
      </c>
      <c r="E214" s="31">
        <v>3555021</v>
      </c>
      <c r="F214" s="31">
        <v>21757</v>
      </c>
      <c r="G214" s="36">
        <f t="shared" si="48"/>
        <v>6.1785138114220008E-3</v>
      </c>
      <c r="H214" s="31">
        <v>0</v>
      </c>
      <c r="I214" s="36">
        <f t="shared" si="49"/>
        <v>0</v>
      </c>
      <c r="J214" s="31">
        <v>8270</v>
      </c>
      <c r="K214" s="36">
        <f t="shared" si="50"/>
        <v>2.3262872427476516E-3</v>
      </c>
      <c r="L214" s="31">
        <v>0</v>
      </c>
      <c r="M214" s="36">
        <f t="shared" si="51"/>
        <v>0</v>
      </c>
      <c r="N214" s="31">
        <f t="shared" si="52"/>
        <v>30027</v>
      </c>
      <c r="O214" s="36">
        <f t="shared" si="53"/>
        <v>8.4463636079786866E-3</v>
      </c>
      <c r="P214" s="31">
        <v>0</v>
      </c>
      <c r="Q214" s="31">
        <v>0</v>
      </c>
      <c r="R214" s="31">
        <v>0</v>
      </c>
      <c r="S214" s="31">
        <v>2308</v>
      </c>
      <c r="T214" s="36">
        <f t="shared" si="54"/>
        <v>0</v>
      </c>
      <c r="U214" s="36">
        <f t="shared" si="55"/>
        <v>0</v>
      </c>
    </row>
    <row r="215" spans="1:21" x14ac:dyDescent="0.2">
      <c r="A215" s="17" t="s">
        <v>44</v>
      </c>
      <c r="B215" s="11" t="s">
        <v>386</v>
      </c>
      <c r="C215" s="10" t="s">
        <v>387</v>
      </c>
      <c r="D215" s="31">
        <v>0</v>
      </c>
      <c r="E215" s="31">
        <v>0</v>
      </c>
      <c r="F215" s="31">
        <v>0</v>
      </c>
      <c r="G215" s="36">
        <f t="shared" si="48"/>
        <v>0</v>
      </c>
      <c r="H215" s="31">
        <v>0</v>
      </c>
      <c r="I215" s="36">
        <f t="shared" si="49"/>
        <v>0</v>
      </c>
      <c r="J215" s="31">
        <v>0</v>
      </c>
      <c r="K215" s="36">
        <f t="shared" si="50"/>
        <v>0</v>
      </c>
      <c r="L215" s="31">
        <v>0</v>
      </c>
      <c r="M215" s="36">
        <f t="shared" si="51"/>
        <v>0</v>
      </c>
      <c r="N215" s="31">
        <f t="shared" si="52"/>
        <v>0</v>
      </c>
      <c r="O215" s="36">
        <f t="shared" si="53"/>
        <v>0</v>
      </c>
      <c r="P215" s="31">
        <v>0</v>
      </c>
      <c r="Q215" s="31">
        <v>0</v>
      </c>
      <c r="R215" s="31">
        <v>0</v>
      </c>
      <c r="S215" s="31">
        <v>0</v>
      </c>
      <c r="T215" s="36">
        <f t="shared" si="54"/>
        <v>0</v>
      </c>
      <c r="U215" s="36">
        <f t="shared" si="55"/>
        <v>0</v>
      </c>
    </row>
    <row r="216" spans="1:21" ht="16.5" x14ac:dyDescent="0.3">
      <c r="A216" s="18" t="s">
        <v>0</v>
      </c>
      <c r="B216" s="13" t="s">
        <v>388</v>
      </c>
      <c r="C216" s="12" t="s">
        <v>0</v>
      </c>
      <c r="D216" s="32">
        <f>SUM(D208:D215)</f>
        <v>3521397</v>
      </c>
      <c r="E216" s="32">
        <f>SUM(E208:E215)</f>
        <v>3555021</v>
      </c>
      <c r="F216" s="32">
        <f>SUM(F208:F215)</f>
        <v>21757</v>
      </c>
      <c r="G216" s="37">
        <f t="shared" si="48"/>
        <v>6.1785138114220008E-3</v>
      </c>
      <c r="H216" s="32">
        <f>SUM(H208:H215)</f>
        <v>0</v>
      </c>
      <c r="I216" s="37">
        <f t="shared" si="49"/>
        <v>0</v>
      </c>
      <c r="J216" s="32">
        <f>SUM(J208:J215)</f>
        <v>8270</v>
      </c>
      <c r="K216" s="37">
        <f t="shared" si="50"/>
        <v>2.3262872427476516E-3</v>
      </c>
      <c r="L216" s="32">
        <f>SUM(L208:L215)</f>
        <v>0</v>
      </c>
      <c r="M216" s="37">
        <f t="shared" si="51"/>
        <v>0</v>
      </c>
      <c r="N216" s="32">
        <f t="shared" si="52"/>
        <v>30027</v>
      </c>
      <c r="O216" s="37">
        <f t="shared" si="53"/>
        <v>8.4463636079786866E-3</v>
      </c>
      <c r="P216" s="32">
        <f>SUM(P208:P215)</f>
        <v>0</v>
      </c>
      <c r="Q216" s="32">
        <f>SUM(Q208:Q215)</f>
        <v>0</v>
      </c>
      <c r="R216" s="32">
        <f>SUM(R208:R215)</f>
        <v>0</v>
      </c>
      <c r="S216" s="32">
        <f>SUM(S208:S215)</f>
        <v>2308</v>
      </c>
      <c r="T216" s="37">
        <f t="shared" si="54"/>
        <v>0</v>
      </c>
      <c r="U216" s="37">
        <f t="shared" si="55"/>
        <v>0</v>
      </c>
    </row>
    <row r="217" spans="1:21" x14ac:dyDescent="0.2">
      <c r="A217" s="17" t="s">
        <v>29</v>
      </c>
      <c r="B217" s="11" t="s">
        <v>389</v>
      </c>
      <c r="C217" s="10" t="s">
        <v>390</v>
      </c>
      <c r="D217" s="31">
        <v>200000</v>
      </c>
      <c r="E217" s="31">
        <v>470000</v>
      </c>
      <c r="F217" s="31">
        <v>393727</v>
      </c>
      <c r="G217" s="36">
        <f t="shared" si="48"/>
        <v>1.9686349999999999</v>
      </c>
      <c r="H217" s="31">
        <v>51700</v>
      </c>
      <c r="I217" s="36">
        <f t="shared" si="49"/>
        <v>0.25850000000000001</v>
      </c>
      <c r="J217" s="31">
        <v>28050</v>
      </c>
      <c r="K217" s="36">
        <f t="shared" si="50"/>
        <v>5.9680851063829789E-2</v>
      </c>
      <c r="L217" s="31">
        <v>0</v>
      </c>
      <c r="M217" s="36">
        <f t="shared" si="51"/>
        <v>0</v>
      </c>
      <c r="N217" s="31">
        <f t="shared" si="52"/>
        <v>473477</v>
      </c>
      <c r="O217" s="36">
        <f t="shared" si="53"/>
        <v>1.0073978723404255</v>
      </c>
      <c r="P217" s="31">
        <v>38105</v>
      </c>
      <c r="Q217" s="31">
        <v>945795</v>
      </c>
      <c r="R217" s="31">
        <v>761441</v>
      </c>
      <c r="S217" s="31">
        <v>38105</v>
      </c>
      <c r="T217" s="36">
        <f t="shared" si="54"/>
        <v>5.0043273214864972E-2</v>
      </c>
      <c r="U217" s="36">
        <f t="shared" si="55"/>
        <v>-0.26387613174124136</v>
      </c>
    </row>
    <row r="218" spans="1:21" x14ac:dyDescent="0.2">
      <c r="A218" s="17" t="s">
        <v>29</v>
      </c>
      <c r="B218" s="11" t="s">
        <v>391</v>
      </c>
      <c r="C218" s="10" t="s">
        <v>392</v>
      </c>
      <c r="D218" s="31">
        <v>7831616</v>
      </c>
      <c r="E218" s="31">
        <v>4353580</v>
      </c>
      <c r="F218" s="31">
        <v>740411</v>
      </c>
      <c r="G218" s="36">
        <f t="shared" si="48"/>
        <v>9.4541279858460892E-2</v>
      </c>
      <c r="H218" s="31">
        <v>597360</v>
      </c>
      <c r="I218" s="36">
        <f t="shared" si="49"/>
        <v>7.6275445578537049E-2</v>
      </c>
      <c r="J218" s="31">
        <v>1143880</v>
      </c>
      <c r="K218" s="36">
        <f t="shared" si="50"/>
        <v>0.26274468368561044</v>
      </c>
      <c r="L218" s="31">
        <v>0</v>
      </c>
      <c r="M218" s="36">
        <f t="shared" si="51"/>
        <v>0</v>
      </c>
      <c r="N218" s="31">
        <f t="shared" si="52"/>
        <v>2481651</v>
      </c>
      <c r="O218" s="36">
        <f t="shared" si="53"/>
        <v>0.57002535844063962</v>
      </c>
      <c r="P218" s="31">
        <v>1828729</v>
      </c>
      <c r="Q218" s="31">
        <v>7303865</v>
      </c>
      <c r="R218" s="31">
        <v>7887177</v>
      </c>
      <c r="S218" s="31">
        <v>5785562</v>
      </c>
      <c r="T218" s="36">
        <f t="shared" si="54"/>
        <v>0.73354027683162171</v>
      </c>
      <c r="U218" s="36">
        <f t="shared" si="55"/>
        <v>-0.37449452597951916</v>
      </c>
    </row>
    <row r="219" spans="1:21" x14ac:dyDescent="0.2">
      <c r="A219" s="17" t="s">
        <v>29</v>
      </c>
      <c r="B219" s="11" t="s">
        <v>393</v>
      </c>
      <c r="C219" s="10" t="s">
        <v>394</v>
      </c>
      <c r="D219" s="31">
        <v>10692617</v>
      </c>
      <c r="E219" s="31">
        <v>10422617</v>
      </c>
      <c r="F219" s="31">
        <v>2772933</v>
      </c>
      <c r="G219" s="36">
        <f t="shared" si="48"/>
        <v>0.25933155559579102</v>
      </c>
      <c r="H219" s="31">
        <v>2459811</v>
      </c>
      <c r="I219" s="36">
        <f t="shared" si="49"/>
        <v>0.23004761135650889</v>
      </c>
      <c r="J219" s="31">
        <v>2268462</v>
      </c>
      <c r="K219" s="36">
        <f t="shared" si="50"/>
        <v>0.21764802448367815</v>
      </c>
      <c r="L219" s="31">
        <v>0</v>
      </c>
      <c r="M219" s="36">
        <f t="shared" si="51"/>
        <v>0</v>
      </c>
      <c r="N219" s="31">
        <f t="shared" si="52"/>
        <v>7501206</v>
      </c>
      <c r="O219" s="36">
        <f t="shared" si="53"/>
        <v>0.71970465766899039</v>
      </c>
      <c r="P219" s="31">
        <v>2400679</v>
      </c>
      <c r="Q219" s="31">
        <v>9786130</v>
      </c>
      <c r="R219" s="31">
        <v>9754813</v>
      </c>
      <c r="S219" s="31">
        <v>7167409</v>
      </c>
      <c r="T219" s="36">
        <f t="shared" si="54"/>
        <v>0.73475616600748783</v>
      </c>
      <c r="U219" s="36">
        <f t="shared" si="55"/>
        <v>-5.5074835077909223E-2</v>
      </c>
    </row>
    <row r="220" spans="1:21" x14ac:dyDescent="0.2">
      <c r="A220" s="17" t="s">
        <v>29</v>
      </c>
      <c r="B220" s="11" t="s">
        <v>395</v>
      </c>
      <c r="C220" s="10" t="s">
        <v>396</v>
      </c>
      <c r="D220" s="31">
        <v>0</v>
      </c>
      <c r="E220" s="31">
        <v>0</v>
      </c>
      <c r="F220" s="31">
        <v>0</v>
      </c>
      <c r="G220" s="36">
        <f t="shared" si="48"/>
        <v>0</v>
      </c>
      <c r="H220" s="31">
        <v>0</v>
      </c>
      <c r="I220" s="36">
        <f t="shared" si="49"/>
        <v>0</v>
      </c>
      <c r="J220" s="31">
        <v>0</v>
      </c>
      <c r="K220" s="36">
        <f t="shared" si="50"/>
        <v>0</v>
      </c>
      <c r="L220" s="31">
        <v>0</v>
      </c>
      <c r="M220" s="36">
        <f t="shared" si="51"/>
        <v>0</v>
      </c>
      <c r="N220" s="31">
        <f t="shared" si="52"/>
        <v>0</v>
      </c>
      <c r="O220" s="36">
        <f t="shared" si="53"/>
        <v>0</v>
      </c>
      <c r="P220" s="31">
        <v>0</v>
      </c>
      <c r="Q220" s="31">
        <v>0</v>
      </c>
      <c r="R220" s="31">
        <v>0</v>
      </c>
      <c r="S220" s="31">
        <v>0</v>
      </c>
      <c r="T220" s="36">
        <f t="shared" si="54"/>
        <v>0</v>
      </c>
      <c r="U220" s="36">
        <f t="shared" si="55"/>
        <v>0</v>
      </c>
    </row>
    <row r="221" spans="1:21" x14ac:dyDescent="0.2">
      <c r="A221" s="17" t="s">
        <v>29</v>
      </c>
      <c r="B221" s="11" t="s">
        <v>397</v>
      </c>
      <c r="C221" s="10" t="s">
        <v>398</v>
      </c>
      <c r="D221" s="31">
        <v>0</v>
      </c>
      <c r="E221" s="31">
        <v>0</v>
      </c>
      <c r="F221" s="31">
        <v>0</v>
      </c>
      <c r="G221" s="36">
        <f t="shared" si="48"/>
        <v>0</v>
      </c>
      <c r="H221" s="31">
        <v>0</v>
      </c>
      <c r="I221" s="36">
        <f t="shared" si="49"/>
        <v>0</v>
      </c>
      <c r="J221" s="31">
        <v>0</v>
      </c>
      <c r="K221" s="36">
        <f t="shared" si="50"/>
        <v>0</v>
      </c>
      <c r="L221" s="31">
        <v>0</v>
      </c>
      <c r="M221" s="36">
        <f t="shared" si="51"/>
        <v>0</v>
      </c>
      <c r="N221" s="31">
        <f t="shared" si="52"/>
        <v>0</v>
      </c>
      <c r="O221" s="36">
        <f t="shared" si="53"/>
        <v>0</v>
      </c>
      <c r="P221" s="31">
        <v>0</v>
      </c>
      <c r="Q221" s="31">
        <v>0</v>
      </c>
      <c r="R221" s="31">
        <v>0</v>
      </c>
      <c r="S221" s="31">
        <v>0</v>
      </c>
      <c r="T221" s="36">
        <f t="shared" si="54"/>
        <v>0</v>
      </c>
      <c r="U221" s="36">
        <f t="shared" si="55"/>
        <v>0</v>
      </c>
    </row>
    <row r="222" spans="1:21" x14ac:dyDescent="0.2">
      <c r="A222" s="17" t="s">
        <v>29</v>
      </c>
      <c r="B222" s="11" t="s">
        <v>399</v>
      </c>
      <c r="C222" s="10" t="s">
        <v>400</v>
      </c>
      <c r="D222" s="31">
        <v>0</v>
      </c>
      <c r="E222" s="31">
        <v>0</v>
      </c>
      <c r="F222" s="31">
        <v>0</v>
      </c>
      <c r="G222" s="36">
        <f t="shared" si="48"/>
        <v>0</v>
      </c>
      <c r="H222" s="31">
        <v>0</v>
      </c>
      <c r="I222" s="36">
        <f t="shared" si="49"/>
        <v>0</v>
      </c>
      <c r="J222" s="31">
        <v>0</v>
      </c>
      <c r="K222" s="36">
        <f t="shared" si="50"/>
        <v>0</v>
      </c>
      <c r="L222" s="31">
        <v>0</v>
      </c>
      <c r="M222" s="36">
        <f t="shared" si="51"/>
        <v>0</v>
      </c>
      <c r="N222" s="31">
        <f t="shared" si="52"/>
        <v>0</v>
      </c>
      <c r="O222" s="36">
        <f t="shared" si="53"/>
        <v>0</v>
      </c>
      <c r="P222" s="31">
        <v>0</v>
      </c>
      <c r="Q222" s="31">
        <v>0</v>
      </c>
      <c r="R222" s="31">
        <v>0</v>
      </c>
      <c r="S222" s="31">
        <v>0</v>
      </c>
      <c r="T222" s="36">
        <f t="shared" si="54"/>
        <v>0</v>
      </c>
      <c r="U222" s="36">
        <f t="shared" si="55"/>
        <v>0</v>
      </c>
    </row>
    <row r="223" spans="1:21" x14ac:dyDescent="0.2">
      <c r="A223" s="17" t="s">
        <v>44</v>
      </c>
      <c r="B223" s="11" t="s">
        <v>401</v>
      </c>
      <c r="C223" s="10" t="s">
        <v>402</v>
      </c>
      <c r="D223" s="31">
        <v>7155868</v>
      </c>
      <c r="E223" s="31">
        <v>6655868</v>
      </c>
      <c r="F223" s="31">
        <v>1024382</v>
      </c>
      <c r="G223" s="36">
        <f t="shared" si="48"/>
        <v>0.143152724449361</v>
      </c>
      <c r="H223" s="31">
        <v>1315398</v>
      </c>
      <c r="I223" s="36">
        <f t="shared" si="49"/>
        <v>0.1838208865786792</v>
      </c>
      <c r="J223" s="31">
        <v>357017</v>
      </c>
      <c r="K223" s="36">
        <f t="shared" si="50"/>
        <v>5.3639435157067421E-2</v>
      </c>
      <c r="L223" s="31">
        <v>0</v>
      </c>
      <c r="M223" s="36">
        <f t="shared" si="51"/>
        <v>0</v>
      </c>
      <c r="N223" s="31">
        <f t="shared" si="52"/>
        <v>2696797</v>
      </c>
      <c r="O223" s="36">
        <f t="shared" si="53"/>
        <v>0.40517585384806309</v>
      </c>
      <c r="P223" s="31">
        <v>890099</v>
      </c>
      <c r="Q223" s="31">
        <v>5435070</v>
      </c>
      <c r="R223" s="31">
        <v>5149910</v>
      </c>
      <c r="S223" s="31">
        <v>3016213</v>
      </c>
      <c r="T223" s="36">
        <f t="shared" si="54"/>
        <v>0.58568266241545974</v>
      </c>
      <c r="U223" s="36">
        <f t="shared" si="55"/>
        <v>-0.59890191989879771</v>
      </c>
    </row>
    <row r="224" spans="1:21" ht="16.5" x14ac:dyDescent="0.3">
      <c r="A224" s="18" t="s">
        <v>0</v>
      </c>
      <c r="B224" s="13" t="s">
        <v>403</v>
      </c>
      <c r="C224" s="12" t="s">
        <v>0</v>
      </c>
      <c r="D224" s="32">
        <f>SUM(D217:D223)</f>
        <v>25880101</v>
      </c>
      <c r="E224" s="32">
        <f>SUM(E217:E223)</f>
        <v>21902065</v>
      </c>
      <c r="F224" s="32">
        <f>SUM(F217:F223)</f>
        <v>4931453</v>
      </c>
      <c r="G224" s="37">
        <f t="shared" si="48"/>
        <v>0.19054999051201538</v>
      </c>
      <c r="H224" s="32">
        <f>SUM(H217:H223)</f>
        <v>4424269</v>
      </c>
      <c r="I224" s="37">
        <f t="shared" si="49"/>
        <v>0.17095253994565168</v>
      </c>
      <c r="J224" s="32">
        <f>SUM(J217:J223)</f>
        <v>3797409</v>
      </c>
      <c r="K224" s="37">
        <f t="shared" si="50"/>
        <v>0.17338132272002663</v>
      </c>
      <c r="L224" s="32">
        <f>SUM(L217:L223)</f>
        <v>0</v>
      </c>
      <c r="M224" s="37">
        <f t="shared" si="51"/>
        <v>0</v>
      </c>
      <c r="N224" s="32">
        <f t="shared" si="52"/>
        <v>13153131</v>
      </c>
      <c r="O224" s="37">
        <f t="shared" si="53"/>
        <v>0.60054296250148098</v>
      </c>
      <c r="P224" s="32">
        <f>SUM(P217:P223)</f>
        <v>5157612</v>
      </c>
      <c r="Q224" s="32">
        <f>SUM(Q217:Q223)</f>
        <v>23470860</v>
      </c>
      <c r="R224" s="32">
        <f>SUM(R217:R223)</f>
        <v>23553341</v>
      </c>
      <c r="S224" s="32">
        <f>SUM(S217:S223)</f>
        <v>16007289</v>
      </c>
      <c r="T224" s="37">
        <f t="shared" si="54"/>
        <v>0.67961861546521152</v>
      </c>
      <c r="U224" s="37">
        <f t="shared" si="55"/>
        <v>-0.26372728309147719</v>
      </c>
    </row>
    <row r="225" spans="1:21" x14ac:dyDescent="0.2">
      <c r="A225" s="17" t="s">
        <v>29</v>
      </c>
      <c r="B225" s="11" t="s">
        <v>404</v>
      </c>
      <c r="C225" s="10" t="s">
        <v>405</v>
      </c>
      <c r="D225" s="31">
        <v>750000</v>
      </c>
      <c r="E225" s="31">
        <v>100000</v>
      </c>
      <c r="F225" s="31">
        <v>0</v>
      </c>
      <c r="G225" s="36">
        <f t="shared" si="48"/>
        <v>0</v>
      </c>
      <c r="H225" s="31">
        <v>0</v>
      </c>
      <c r="I225" s="36">
        <f t="shared" si="49"/>
        <v>0</v>
      </c>
      <c r="J225" s="31">
        <v>0</v>
      </c>
      <c r="K225" s="36">
        <f t="shared" si="50"/>
        <v>0</v>
      </c>
      <c r="L225" s="31">
        <v>0</v>
      </c>
      <c r="M225" s="36">
        <f t="shared" si="51"/>
        <v>0</v>
      </c>
      <c r="N225" s="31">
        <f t="shared" si="52"/>
        <v>0</v>
      </c>
      <c r="O225" s="36">
        <f t="shared" si="53"/>
        <v>0</v>
      </c>
      <c r="P225" s="31">
        <v>0</v>
      </c>
      <c r="Q225" s="31">
        <v>999996</v>
      </c>
      <c r="R225" s="31">
        <v>999996</v>
      </c>
      <c r="S225" s="31">
        <v>217300</v>
      </c>
      <c r="T225" s="36">
        <f t="shared" si="54"/>
        <v>0.21730086920347683</v>
      </c>
      <c r="U225" s="36">
        <f t="shared" si="55"/>
        <v>0</v>
      </c>
    </row>
    <row r="226" spans="1:21" x14ac:dyDescent="0.2">
      <c r="A226" s="17" t="s">
        <v>29</v>
      </c>
      <c r="B226" s="11" t="s">
        <v>406</v>
      </c>
      <c r="C226" s="10" t="s">
        <v>407</v>
      </c>
      <c r="D226" s="31">
        <v>12102260</v>
      </c>
      <c r="E226" s="31">
        <v>12102260</v>
      </c>
      <c r="F226" s="31">
        <v>3532623</v>
      </c>
      <c r="G226" s="36">
        <f t="shared" si="48"/>
        <v>0.29189779429627194</v>
      </c>
      <c r="H226" s="31">
        <v>4343579</v>
      </c>
      <c r="I226" s="36">
        <f t="shared" si="49"/>
        <v>0.35890643565747227</v>
      </c>
      <c r="J226" s="31">
        <v>3802578</v>
      </c>
      <c r="K226" s="36">
        <f t="shared" si="50"/>
        <v>0.3142039585994682</v>
      </c>
      <c r="L226" s="31">
        <v>0</v>
      </c>
      <c r="M226" s="36">
        <f t="shared" si="51"/>
        <v>0</v>
      </c>
      <c r="N226" s="31">
        <f t="shared" si="52"/>
        <v>11678780</v>
      </c>
      <c r="O226" s="36">
        <f t="shared" si="53"/>
        <v>0.96500818855321235</v>
      </c>
      <c r="P226" s="31">
        <v>24167</v>
      </c>
      <c r="Q226" s="31">
        <v>12452372</v>
      </c>
      <c r="R226" s="31">
        <v>12352372</v>
      </c>
      <c r="S226" s="31">
        <v>287493</v>
      </c>
      <c r="T226" s="36">
        <f t="shared" si="54"/>
        <v>2.3274315248925471E-2</v>
      </c>
      <c r="U226" s="36">
        <f t="shared" si="55"/>
        <v>156.34588488434642</v>
      </c>
    </row>
    <row r="227" spans="1:21" x14ac:dyDescent="0.2">
      <c r="A227" s="17" t="s">
        <v>29</v>
      </c>
      <c r="B227" s="11" t="s">
        <v>408</v>
      </c>
      <c r="C227" s="10" t="s">
        <v>409</v>
      </c>
      <c r="D227" s="31">
        <v>434450</v>
      </c>
      <c r="E227" s="31">
        <v>2001226</v>
      </c>
      <c r="F227" s="31">
        <v>79950</v>
      </c>
      <c r="G227" s="36">
        <f t="shared" si="48"/>
        <v>0.18402577972148693</v>
      </c>
      <c r="H227" s="31">
        <v>165446</v>
      </c>
      <c r="I227" s="36">
        <f t="shared" si="49"/>
        <v>0.38081712510070204</v>
      </c>
      <c r="J227" s="31">
        <v>48824</v>
      </c>
      <c r="K227" s="36">
        <f t="shared" si="50"/>
        <v>2.4397044611653058E-2</v>
      </c>
      <c r="L227" s="31">
        <v>0</v>
      </c>
      <c r="M227" s="36">
        <f t="shared" si="51"/>
        <v>0</v>
      </c>
      <c r="N227" s="31">
        <f t="shared" si="52"/>
        <v>294220</v>
      </c>
      <c r="O227" s="36">
        <f t="shared" si="53"/>
        <v>0.1470198768155121</v>
      </c>
      <c r="P227" s="31">
        <v>8870</v>
      </c>
      <c r="Q227" s="31">
        <v>2207300</v>
      </c>
      <c r="R227" s="31">
        <v>457300</v>
      </c>
      <c r="S227" s="31">
        <v>181733</v>
      </c>
      <c r="T227" s="36">
        <f t="shared" si="54"/>
        <v>0.39740432976164441</v>
      </c>
      <c r="U227" s="36">
        <f t="shared" si="55"/>
        <v>4.5043968432919952</v>
      </c>
    </row>
    <row r="228" spans="1:21" x14ac:dyDescent="0.2">
      <c r="A228" s="17" t="s">
        <v>29</v>
      </c>
      <c r="B228" s="11" t="s">
        <v>410</v>
      </c>
      <c r="C228" s="10" t="s">
        <v>411</v>
      </c>
      <c r="D228" s="31">
        <v>7434182</v>
      </c>
      <c r="E228" s="31">
        <v>15875495</v>
      </c>
      <c r="F228" s="31">
        <v>1622831</v>
      </c>
      <c r="G228" s="36">
        <f t="shared" si="48"/>
        <v>0.21829314913194214</v>
      </c>
      <c r="H228" s="31">
        <v>4932747</v>
      </c>
      <c r="I228" s="36">
        <f t="shared" si="49"/>
        <v>0.66352249648986261</v>
      </c>
      <c r="J228" s="31">
        <v>2967088</v>
      </c>
      <c r="K228" s="36">
        <f t="shared" si="50"/>
        <v>0.18689735343685346</v>
      </c>
      <c r="L228" s="31">
        <v>0</v>
      </c>
      <c r="M228" s="36">
        <f t="shared" si="51"/>
        <v>0</v>
      </c>
      <c r="N228" s="31">
        <f t="shared" si="52"/>
        <v>9522666</v>
      </c>
      <c r="O228" s="36">
        <f t="shared" si="53"/>
        <v>0.59983427288408964</v>
      </c>
      <c r="P228" s="31">
        <v>1910085</v>
      </c>
      <c r="Q228" s="31">
        <v>7855986</v>
      </c>
      <c r="R228" s="31">
        <v>7994386</v>
      </c>
      <c r="S228" s="31">
        <v>3906276</v>
      </c>
      <c r="T228" s="36">
        <f t="shared" si="54"/>
        <v>0.48862739427393176</v>
      </c>
      <c r="U228" s="36">
        <f t="shared" si="55"/>
        <v>0.55338008517945547</v>
      </c>
    </row>
    <row r="229" spans="1:21" x14ac:dyDescent="0.2">
      <c r="A229" s="17" t="s">
        <v>44</v>
      </c>
      <c r="B229" s="11" t="s">
        <v>412</v>
      </c>
      <c r="C229" s="10" t="s">
        <v>413</v>
      </c>
      <c r="D229" s="31">
        <v>5203320</v>
      </c>
      <c r="E229" s="31">
        <v>5428820</v>
      </c>
      <c r="F229" s="31">
        <v>1230623</v>
      </c>
      <c r="G229" s="36">
        <f t="shared" si="48"/>
        <v>0.23650726843630604</v>
      </c>
      <c r="H229" s="31">
        <v>1459699</v>
      </c>
      <c r="I229" s="36">
        <f t="shared" si="49"/>
        <v>0.28053223711015274</v>
      </c>
      <c r="J229" s="31">
        <v>1051816</v>
      </c>
      <c r="K229" s="36">
        <f t="shared" si="50"/>
        <v>0.1937467073876091</v>
      </c>
      <c r="L229" s="31">
        <v>0</v>
      </c>
      <c r="M229" s="36">
        <f t="shared" si="51"/>
        <v>0</v>
      </c>
      <c r="N229" s="31">
        <f t="shared" si="52"/>
        <v>3742138</v>
      </c>
      <c r="O229" s="36">
        <f t="shared" si="53"/>
        <v>0.68930964740035583</v>
      </c>
      <c r="P229" s="31">
        <v>917629</v>
      </c>
      <c r="Q229" s="31">
        <v>3392855</v>
      </c>
      <c r="R229" s="31">
        <v>3597855</v>
      </c>
      <c r="S229" s="31">
        <v>3074908</v>
      </c>
      <c r="T229" s="36">
        <f t="shared" si="54"/>
        <v>0.85465034027219</v>
      </c>
      <c r="U229" s="36">
        <f t="shared" si="55"/>
        <v>0.14623230085361305</v>
      </c>
    </row>
    <row r="230" spans="1:21" ht="16.5" x14ac:dyDescent="0.3">
      <c r="A230" s="18" t="s">
        <v>0</v>
      </c>
      <c r="B230" s="13" t="s">
        <v>414</v>
      </c>
      <c r="C230" s="12" t="s">
        <v>0</v>
      </c>
      <c r="D230" s="32">
        <f>SUM(D225:D229)</f>
        <v>25924212</v>
      </c>
      <c r="E230" s="32">
        <f>SUM(E225:E229)</f>
        <v>35507801</v>
      </c>
      <c r="F230" s="32">
        <f>SUM(F225:F229)</f>
        <v>6466027</v>
      </c>
      <c r="G230" s="37">
        <f t="shared" si="48"/>
        <v>0.24942038739692454</v>
      </c>
      <c r="H230" s="32">
        <f>SUM(H225:H229)</f>
        <v>10901471</v>
      </c>
      <c r="I230" s="37">
        <f t="shared" si="49"/>
        <v>0.4205131095209374</v>
      </c>
      <c r="J230" s="32">
        <f>SUM(J225:J229)</f>
        <v>7870306</v>
      </c>
      <c r="K230" s="37">
        <f t="shared" si="50"/>
        <v>0.22165005374452787</v>
      </c>
      <c r="L230" s="32">
        <f>SUM(L225:L229)</f>
        <v>0</v>
      </c>
      <c r="M230" s="37">
        <f t="shared" si="51"/>
        <v>0</v>
      </c>
      <c r="N230" s="32">
        <f t="shared" si="52"/>
        <v>25237804</v>
      </c>
      <c r="O230" s="37">
        <f t="shared" si="53"/>
        <v>0.71076786760182642</v>
      </c>
      <c r="P230" s="32">
        <f>SUM(P225:P229)</f>
        <v>2860751</v>
      </c>
      <c r="Q230" s="32">
        <f>SUM(Q225:Q229)</f>
        <v>26908509</v>
      </c>
      <c r="R230" s="32">
        <f>SUM(R225:R229)</f>
        <v>25401909</v>
      </c>
      <c r="S230" s="32">
        <f>SUM(S225:S229)</f>
        <v>7667710</v>
      </c>
      <c r="T230" s="37">
        <f t="shared" si="54"/>
        <v>0.30185565974588763</v>
      </c>
      <c r="U230" s="37">
        <f t="shared" si="55"/>
        <v>1.7511328319032309</v>
      </c>
    </row>
    <row r="231" spans="1:21" ht="16.5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55325710</v>
      </c>
      <c r="E231" s="32">
        <f>SUM(E208:E215,E217:E223,E225:E229)</f>
        <v>60964887</v>
      </c>
      <c r="F231" s="32">
        <f>SUM(F208:F215,F217:F223,F225:F229)</f>
        <v>11419237</v>
      </c>
      <c r="G231" s="37">
        <f t="shared" si="48"/>
        <v>0.20640018898989276</v>
      </c>
      <c r="H231" s="32">
        <f>SUM(H208:H215,H217:H223,H225:H229)</f>
        <v>15325740</v>
      </c>
      <c r="I231" s="37">
        <f t="shared" si="49"/>
        <v>0.27700936870037457</v>
      </c>
      <c r="J231" s="32">
        <f>SUM(J208:J215,J217:J223,J225:J229)</f>
        <v>11675985</v>
      </c>
      <c r="K231" s="37">
        <f t="shared" si="50"/>
        <v>0.19151983337556255</v>
      </c>
      <c r="L231" s="32">
        <f>SUM(L208:L215,L217:L223,L225:L229)</f>
        <v>0</v>
      </c>
      <c r="M231" s="37">
        <f t="shared" si="51"/>
        <v>0</v>
      </c>
      <c r="N231" s="32">
        <f t="shared" si="52"/>
        <v>38420962</v>
      </c>
      <c r="O231" s="37">
        <f t="shared" si="53"/>
        <v>0.63021460205445801</v>
      </c>
      <c r="P231" s="32">
        <f>SUM(P208:P215,P217:P223,P225:P229)</f>
        <v>8018363</v>
      </c>
      <c r="Q231" s="32">
        <f>SUM(Q208:Q215,Q217:Q223,Q225:Q229)</f>
        <v>50379369</v>
      </c>
      <c r="R231" s="32">
        <f>SUM(R208:R215,R217:R223,R225:R229)</f>
        <v>48955250</v>
      </c>
      <c r="S231" s="32">
        <f>SUM(S208:S215,S217:S223,S225:S229)</f>
        <v>23677307</v>
      </c>
      <c r="T231" s="37">
        <f t="shared" si="54"/>
        <v>0.4836520495758882</v>
      </c>
      <c r="U231" s="37">
        <f t="shared" si="55"/>
        <v>0.45615570160642505</v>
      </c>
    </row>
    <row r="232" spans="1:21" ht="14.4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4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x14ac:dyDescent="0.2">
      <c r="A234" s="17" t="s">
        <v>29</v>
      </c>
      <c r="B234" s="11" t="s">
        <v>417</v>
      </c>
      <c r="C234" s="10" t="s">
        <v>418</v>
      </c>
      <c r="D234" s="31">
        <v>0</v>
      </c>
      <c r="E234" s="31">
        <v>0</v>
      </c>
      <c r="F234" s="31">
        <v>0</v>
      </c>
      <c r="G234" s="36">
        <f t="shared" ref="G234:G260" si="56">IF(($D234     =0),0,($F234     /$D234     ))</f>
        <v>0</v>
      </c>
      <c r="H234" s="31">
        <v>0</v>
      </c>
      <c r="I234" s="36">
        <f t="shared" ref="I234:I260" si="57">IF(($D234     =0),0,($H234     /$D234     ))</f>
        <v>0</v>
      </c>
      <c r="J234" s="31">
        <v>0</v>
      </c>
      <c r="K234" s="36">
        <f t="shared" ref="K234:K260" si="58">IF(($E234     =0),0,($J234     /$E234     ))</f>
        <v>0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0</v>
      </c>
      <c r="O234" s="36">
        <f t="shared" ref="O234:O260" si="61">IF(($E234     =0),0,($N234     /$E234     ))</f>
        <v>0</v>
      </c>
      <c r="P234" s="31">
        <v>0</v>
      </c>
      <c r="Q234" s="31">
        <v>0</v>
      </c>
      <c r="R234" s="31">
        <v>0</v>
      </c>
      <c r="S234" s="31">
        <v>0</v>
      </c>
      <c r="T234" s="36">
        <f t="shared" ref="T234:T260" si="62">IF(($R234     =0),0,($S234     /$R234     ))</f>
        <v>0</v>
      </c>
      <c r="U234" s="36">
        <f t="shared" ref="U234:U260" si="63">IF(($P234     =0),0,(($J234     /$P234     )-1))</f>
        <v>0</v>
      </c>
    </row>
    <row r="235" spans="1:21" x14ac:dyDescent="0.2">
      <c r="A235" s="17" t="s">
        <v>29</v>
      </c>
      <c r="B235" s="11" t="s">
        <v>419</v>
      </c>
      <c r="C235" s="10" t="s">
        <v>420</v>
      </c>
      <c r="D235" s="31">
        <v>2720056</v>
      </c>
      <c r="E235" s="31">
        <v>2820056</v>
      </c>
      <c r="F235" s="31">
        <v>748831</v>
      </c>
      <c r="G235" s="36">
        <f t="shared" si="56"/>
        <v>0.27529984676786068</v>
      </c>
      <c r="H235" s="31">
        <v>682286</v>
      </c>
      <c r="I235" s="36">
        <f t="shared" si="57"/>
        <v>0.25083527692076929</v>
      </c>
      <c r="J235" s="31">
        <v>700032</v>
      </c>
      <c r="K235" s="36">
        <f t="shared" si="58"/>
        <v>0.24823336841537899</v>
      </c>
      <c r="L235" s="31">
        <v>0</v>
      </c>
      <c r="M235" s="36">
        <f t="shared" si="59"/>
        <v>0</v>
      </c>
      <c r="N235" s="31">
        <f t="shared" si="60"/>
        <v>2131149</v>
      </c>
      <c r="O235" s="36">
        <f t="shared" si="61"/>
        <v>0.75571158870603983</v>
      </c>
      <c r="P235" s="31">
        <v>639676</v>
      </c>
      <c r="Q235" s="31">
        <v>2517282</v>
      </c>
      <c r="R235" s="31">
        <v>2617235</v>
      </c>
      <c r="S235" s="31">
        <v>1925819</v>
      </c>
      <c r="T235" s="36">
        <f t="shared" si="62"/>
        <v>0.73582196478344508</v>
      </c>
      <c r="U235" s="36">
        <f t="shared" si="63"/>
        <v>9.4354016720964884E-2</v>
      </c>
    </row>
    <row r="236" spans="1:21" x14ac:dyDescent="0.2">
      <c r="A236" s="17" t="s">
        <v>29</v>
      </c>
      <c r="B236" s="11" t="s">
        <v>421</v>
      </c>
      <c r="C236" s="10" t="s">
        <v>422</v>
      </c>
      <c r="D236" s="31">
        <v>6312728</v>
      </c>
      <c r="E236" s="31">
        <v>6518941</v>
      </c>
      <c r="F236" s="31">
        <v>684476</v>
      </c>
      <c r="G236" s="36">
        <f t="shared" si="56"/>
        <v>0.10842792529632198</v>
      </c>
      <c r="H236" s="31">
        <v>1358053</v>
      </c>
      <c r="I236" s="36">
        <f t="shared" si="57"/>
        <v>0.21512933869477666</v>
      </c>
      <c r="J236" s="31">
        <v>1275319</v>
      </c>
      <c r="K236" s="36">
        <f t="shared" si="58"/>
        <v>0.19563284895506799</v>
      </c>
      <c r="L236" s="31">
        <v>0</v>
      </c>
      <c r="M236" s="36">
        <f t="shared" si="59"/>
        <v>0</v>
      </c>
      <c r="N236" s="31">
        <f t="shared" si="60"/>
        <v>3317848</v>
      </c>
      <c r="O236" s="36">
        <f t="shared" si="61"/>
        <v>0.50895505880479663</v>
      </c>
      <c r="P236" s="31">
        <v>926958</v>
      </c>
      <c r="Q236" s="31">
        <v>6233933</v>
      </c>
      <c r="R236" s="31">
        <v>6133933</v>
      </c>
      <c r="S236" s="31">
        <v>2860614</v>
      </c>
      <c r="T236" s="36">
        <f t="shared" si="62"/>
        <v>0.46635885980495712</v>
      </c>
      <c r="U236" s="36">
        <f t="shared" si="63"/>
        <v>0.37581098604251761</v>
      </c>
    </row>
    <row r="237" spans="1:21" x14ac:dyDescent="0.2">
      <c r="A237" s="17" t="s">
        <v>29</v>
      </c>
      <c r="B237" s="11" t="s">
        <v>423</v>
      </c>
      <c r="C237" s="10" t="s">
        <v>424</v>
      </c>
      <c r="D237" s="31">
        <v>0</v>
      </c>
      <c r="E237" s="31">
        <v>0</v>
      </c>
      <c r="F237" s="31">
        <v>0</v>
      </c>
      <c r="G237" s="36">
        <f t="shared" si="56"/>
        <v>0</v>
      </c>
      <c r="H237" s="31">
        <v>0</v>
      </c>
      <c r="I237" s="36">
        <f t="shared" si="57"/>
        <v>0</v>
      </c>
      <c r="J237" s="31">
        <v>0</v>
      </c>
      <c r="K237" s="36">
        <f t="shared" si="58"/>
        <v>0</v>
      </c>
      <c r="L237" s="31">
        <v>0</v>
      </c>
      <c r="M237" s="36">
        <f t="shared" si="59"/>
        <v>0</v>
      </c>
      <c r="N237" s="31">
        <f t="shared" si="60"/>
        <v>0</v>
      </c>
      <c r="O237" s="36">
        <f t="shared" si="61"/>
        <v>0</v>
      </c>
      <c r="P237" s="31">
        <v>0</v>
      </c>
      <c r="Q237" s="31">
        <v>0</v>
      </c>
      <c r="R237" s="31">
        <v>0</v>
      </c>
      <c r="S237" s="31">
        <v>0</v>
      </c>
      <c r="T237" s="36">
        <f t="shared" si="62"/>
        <v>0</v>
      </c>
      <c r="U237" s="36">
        <f t="shared" si="63"/>
        <v>0</v>
      </c>
    </row>
    <row r="238" spans="1:21" x14ac:dyDescent="0.2">
      <c r="A238" s="17" t="s">
        <v>29</v>
      </c>
      <c r="B238" s="11" t="s">
        <v>425</v>
      </c>
      <c r="C238" s="10" t="s">
        <v>426</v>
      </c>
      <c r="D238" s="31">
        <v>0</v>
      </c>
      <c r="E238" s="31">
        <v>0</v>
      </c>
      <c r="F238" s="31">
        <v>0</v>
      </c>
      <c r="G238" s="36">
        <f t="shared" si="56"/>
        <v>0</v>
      </c>
      <c r="H238" s="31">
        <v>0</v>
      </c>
      <c r="I238" s="36">
        <f t="shared" si="57"/>
        <v>0</v>
      </c>
      <c r="J238" s="31">
        <v>0</v>
      </c>
      <c r="K238" s="36">
        <f t="shared" si="58"/>
        <v>0</v>
      </c>
      <c r="L238" s="31">
        <v>0</v>
      </c>
      <c r="M238" s="36">
        <f t="shared" si="59"/>
        <v>0</v>
      </c>
      <c r="N238" s="31">
        <f t="shared" si="60"/>
        <v>0</v>
      </c>
      <c r="O238" s="36">
        <f t="shared" si="61"/>
        <v>0</v>
      </c>
      <c r="P238" s="31">
        <v>0</v>
      </c>
      <c r="Q238" s="31">
        <v>0</v>
      </c>
      <c r="R238" s="31">
        <v>0</v>
      </c>
      <c r="S238" s="31">
        <v>0</v>
      </c>
      <c r="T238" s="36">
        <f t="shared" si="62"/>
        <v>0</v>
      </c>
      <c r="U238" s="36">
        <f t="shared" si="63"/>
        <v>0</v>
      </c>
    </row>
    <row r="239" spans="1:21" x14ac:dyDescent="0.2">
      <c r="A239" s="17" t="s">
        <v>44</v>
      </c>
      <c r="B239" s="11" t="s">
        <v>427</v>
      </c>
      <c r="C239" s="10" t="s">
        <v>428</v>
      </c>
      <c r="D239" s="31">
        <v>0</v>
      </c>
      <c r="E239" s="31">
        <v>0</v>
      </c>
      <c r="F239" s="31">
        <v>0</v>
      </c>
      <c r="G239" s="36">
        <f t="shared" si="56"/>
        <v>0</v>
      </c>
      <c r="H239" s="31">
        <v>0</v>
      </c>
      <c r="I239" s="36">
        <f t="shared" si="57"/>
        <v>0</v>
      </c>
      <c r="J239" s="31">
        <v>0</v>
      </c>
      <c r="K239" s="36">
        <f t="shared" si="58"/>
        <v>0</v>
      </c>
      <c r="L239" s="31">
        <v>0</v>
      </c>
      <c r="M239" s="36">
        <f t="shared" si="59"/>
        <v>0</v>
      </c>
      <c r="N239" s="31">
        <f t="shared" si="60"/>
        <v>0</v>
      </c>
      <c r="O239" s="36">
        <f t="shared" si="61"/>
        <v>0</v>
      </c>
      <c r="P239" s="31">
        <v>0</v>
      </c>
      <c r="Q239" s="31">
        <v>0</v>
      </c>
      <c r="R239" s="31">
        <v>0</v>
      </c>
      <c r="S239" s="31">
        <v>0</v>
      </c>
      <c r="T239" s="36">
        <f t="shared" si="62"/>
        <v>0</v>
      </c>
      <c r="U239" s="36">
        <f t="shared" si="63"/>
        <v>0</v>
      </c>
    </row>
    <row r="240" spans="1:21" ht="16.5" x14ac:dyDescent="0.3">
      <c r="A240" s="18" t="s">
        <v>0</v>
      </c>
      <c r="B240" s="13" t="s">
        <v>429</v>
      </c>
      <c r="C240" s="12" t="s">
        <v>0</v>
      </c>
      <c r="D240" s="32">
        <f>SUM(D234:D239)</f>
        <v>9032784</v>
      </c>
      <c r="E240" s="32">
        <f>SUM(E234:E239)</f>
        <v>9338997</v>
      </c>
      <c r="F240" s="32">
        <f>SUM(F234:F239)</f>
        <v>1433307</v>
      </c>
      <c r="G240" s="37">
        <f t="shared" si="56"/>
        <v>0.15867832110233124</v>
      </c>
      <c r="H240" s="32">
        <f>SUM(H234:H239)</f>
        <v>2040339</v>
      </c>
      <c r="I240" s="37">
        <f t="shared" si="57"/>
        <v>0.22588152224164776</v>
      </c>
      <c r="J240" s="32">
        <f>SUM(J234:J239)</f>
        <v>1975351</v>
      </c>
      <c r="K240" s="37">
        <f t="shared" si="58"/>
        <v>0.21151639731761343</v>
      </c>
      <c r="L240" s="32">
        <f>SUM(L234:L239)</f>
        <v>0</v>
      </c>
      <c r="M240" s="37">
        <f t="shared" si="59"/>
        <v>0</v>
      </c>
      <c r="N240" s="32">
        <f t="shared" si="60"/>
        <v>5448997</v>
      </c>
      <c r="O240" s="37">
        <f t="shared" si="61"/>
        <v>0.58346704683597184</v>
      </c>
      <c r="P240" s="32">
        <f>SUM(P234:P239)</f>
        <v>1566634</v>
      </c>
      <c r="Q240" s="32">
        <f>SUM(Q234:Q239)</f>
        <v>8751215</v>
      </c>
      <c r="R240" s="32">
        <f>SUM(R234:R239)</f>
        <v>8751168</v>
      </c>
      <c r="S240" s="32">
        <f>SUM(S234:S239)</f>
        <v>4786433</v>
      </c>
      <c r="T240" s="37">
        <f t="shared" si="62"/>
        <v>0.54694790455399778</v>
      </c>
      <c r="U240" s="37">
        <f t="shared" si="63"/>
        <v>0.26088863129486528</v>
      </c>
    </row>
    <row r="241" spans="1:21" x14ac:dyDescent="0.2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x14ac:dyDescent="0.2">
      <c r="A242" s="17" t="s">
        <v>29</v>
      </c>
      <c r="B242" s="11" t="s">
        <v>432</v>
      </c>
      <c r="C242" s="10" t="s">
        <v>433</v>
      </c>
      <c r="D242" s="31">
        <v>0</v>
      </c>
      <c r="E242" s="31">
        <v>0</v>
      </c>
      <c r="F242" s="31">
        <v>0</v>
      </c>
      <c r="G242" s="36">
        <f t="shared" si="56"/>
        <v>0</v>
      </c>
      <c r="H242" s="31">
        <v>0</v>
      </c>
      <c r="I242" s="36">
        <f t="shared" si="57"/>
        <v>0</v>
      </c>
      <c r="J242" s="31">
        <v>0</v>
      </c>
      <c r="K242" s="36">
        <f t="shared" si="58"/>
        <v>0</v>
      </c>
      <c r="L242" s="31">
        <v>0</v>
      </c>
      <c r="M242" s="36">
        <f t="shared" si="59"/>
        <v>0</v>
      </c>
      <c r="N242" s="31">
        <f t="shared" si="60"/>
        <v>0</v>
      </c>
      <c r="O242" s="36">
        <f t="shared" si="61"/>
        <v>0</v>
      </c>
      <c r="P242" s="31">
        <v>0</v>
      </c>
      <c r="Q242" s="31">
        <v>0</v>
      </c>
      <c r="R242" s="31">
        <v>0</v>
      </c>
      <c r="S242" s="31">
        <v>0</v>
      </c>
      <c r="T242" s="36">
        <f t="shared" si="62"/>
        <v>0</v>
      </c>
      <c r="U242" s="36">
        <f t="shared" si="63"/>
        <v>0</v>
      </c>
    </row>
    <row r="243" spans="1:21" x14ac:dyDescent="0.2">
      <c r="A243" s="17" t="s">
        <v>29</v>
      </c>
      <c r="B243" s="11" t="s">
        <v>434</v>
      </c>
      <c r="C243" s="10" t="s">
        <v>435</v>
      </c>
      <c r="D243" s="31">
        <v>288200</v>
      </c>
      <c r="E243" s="31">
        <v>688200</v>
      </c>
      <c r="F243" s="31">
        <v>0</v>
      </c>
      <c r="G243" s="36">
        <f t="shared" si="56"/>
        <v>0</v>
      </c>
      <c r="H243" s="31">
        <v>0</v>
      </c>
      <c r="I243" s="36">
        <f t="shared" si="57"/>
        <v>0</v>
      </c>
      <c r="J243" s="31">
        <v>304348</v>
      </c>
      <c r="K243" s="36">
        <f t="shared" si="58"/>
        <v>0.44223772159256031</v>
      </c>
      <c r="L243" s="31">
        <v>0</v>
      </c>
      <c r="M243" s="36">
        <f t="shared" si="59"/>
        <v>0</v>
      </c>
      <c r="N243" s="31">
        <f t="shared" si="60"/>
        <v>304348</v>
      </c>
      <c r="O243" s="36">
        <f t="shared" si="61"/>
        <v>0.44223772159256031</v>
      </c>
      <c r="P243" s="31">
        <v>0</v>
      </c>
      <c r="Q243" s="31">
        <v>375000</v>
      </c>
      <c r="R243" s="31">
        <v>288200</v>
      </c>
      <c r="S243" s="31">
        <v>0</v>
      </c>
      <c r="T243" s="36">
        <f t="shared" si="62"/>
        <v>0</v>
      </c>
      <c r="U243" s="36">
        <f t="shared" si="63"/>
        <v>0</v>
      </c>
    </row>
    <row r="244" spans="1:21" x14ac:dyDescent="0.2">
      <c r="A244" s="17" t="s">
        <v>29</v>
      </c>
      <c r="B244" s="11" t="s">
        <v>436</v>
      </c>
      <c r="C244" s="10" t="s">
        <v>437</v>
      </c>
      <c r="D244" s="31">
        <v>115278</v>
      </c>
      <c r="E244" s="31">
        <v>115278</v>
      </c>
      <c r="F244" s="31">
        <v>0</v>
      </c>
      <c r="G244" s="36">
        <f t="shared" si="56"/>
        <v>0</v>
      </c>
      <c r="H244" s="31">
        <v>0</v>
      </c>
      <c r="I244" s="36">
        <f t="shared" si="57"/>
        <v>0</v>
      </c>
      <c r="J244" s="31">
        <v>0</v>
      </c>
      <c r="K244" s="36">
        <f t="shared" si="58"/>
        <v>0</v>
      </c>
      <c r="L244" s="31">
        <v>0</v>
      </c>
      <c r="M244" s="36">
        <f t="shared" si="59"/>
        <v>0</v>
      </c>
      <c r="N244" s="31">
        <f t="shared" si="60"/>
        <v>0</v>
      </c>
      <c r="O244" s="36">
        <f t="shared" si="61"/>
        <v>0</v>
      </c>
      <c r="P244" s="31">
        <v>0</v>
      </c>
      <c r="Q244" s="31">
        <v>0</v>
      </c>
      <c r="R244" s="31">
        <v>0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x14ac:dyDescent="0.2">
      <c r="A245" s="17" t="s">
        <v>29</v>
      </c>
      <c r="B245" s="11" t="s">
        <v>438</v>
      </c>
      <c r="C245" s="10" t="s">
        <v>439</v>
      </c>
      <c r="D245" s="31">
        <v>0</v>
      </c>
      <c r="E245" s="31">
        <v>0</v>
      </c>
      <c r="F245" s="31">
        <v>0</v>
      </c>
      <c r="G245" s="36">
        <f t="shared" si="56"/>
        <v>0</v>
      </c>
      <c r="H245" s="31">
        <v>0</v>
      </c>
      <c r="I245" s="36">
        <f t="shared" si="57"/>
        <v>0</v>
      </c>
      <c r="J245" s="31">
        <v>0</v>
      </c>
      <c r="K245" s="36">
        <f t="shared" si="58"/>
        <v>0</v>
      </c>
      <c r="L245" s="31">
        <v>0</v>
      </c>
      <c r="M245" s="36">
        <f t="shared" si="59"/>
        <v>0</v>
      </c>
      <c r="N245" s="31">
        <f t="shared" si="60"/>
        <v>0</v>
      </c>
      <c r="O245" s="36">
        <f t="shared" si="61"/>
        <v>0</v>
      </c>
      <c r="P245" s="31">
        <v>0</v>
      </c>
      <c r="Q245" s="31">
        <v>0</v>
      </c>
      <c r="R245" s="31">
        <v>0</v>
      </c>
      <c r="S245" s="31">
        <v>0</v>
      </c>
      <c r="T245" s="36">
        <f t="shared" si="62"/>
        <v>0</v>
      </c>
      <c r="U245" s="36">
        <f t="shared" si="63"/>
        <v>0</v>
      </c>
    </row>
    <row r="246" spans="1:21" x14ac:dyDescent="0.2">
      <c r="A246" s="17" t="s">
        <v>44</v>
      </c>
      <c r="B246" s="11" t="s">
        <v>440</v>
      </c>
      <c r="C246" s="10" t="s">
        <v>441</v>
      </c>
      <c r="D246" s="31">
        <v>0</v>
      </c>
      <c r="E246" s="31">
        <v>5000000</v>
      </c>
      <c r="F246" s="31">
        <v>0</v>
      </c>
      <c r="G246" s="36">
        <f t="shared" si="56"/>
        <v>0</v>
      </c>
      <c r="H246" s="31">
        <v>0</v>
      </c>
      <c r="I246" s="36">
        <f t="shared" si="57"/>
        <v>0</v>
      </c>
      <c r="J246" s="31">
        <v>958212</v>
      </c>
      <c r="K246" s="36">
        <f t="shared" si="58"/>
        <v>0.19164239999999999</v>
      </c>
      <c r="L246" s="31">
        <v>0</v>
      </c>
      <c r="M246" s="36">
        <f t="shared" si="59"/>
        <v>0</v>
      </c>
      <c r="N246" s="31">
        <f t="shared" si="60"/>
        <v>958212</v>
      </c>
      <c r="O246" s="36">
        <f t="shared" si="61"/>
        <v>0.19164239999999999</v>
      </c>
      <c r="P246" s="31">
        <v>0</v>
      </c>
      <c r="Q246" s="31">
        <v>0</v>
      </c>
      <c r="R246" s="31">
        <v>0</v>
      </c>
      <c r="S246" s="31">
        <v>0</v>
      </c>
      <c r="T246" s="36">
        <f t="shared" si="62"/>
        <v>0</v>
      </c>
      <c r="U246" s="36">
        <f t="shared" si="63"/>
        <v>0</v>
      </c>
    </row>
    <row r="247" spans="1:21" ht="16.5" x14ac:dyDescent="0.3">
      <c r="A247" s="18" t="s">
        <v>0</v>
      </c>
      <c r="B247" s="13" t="s">
        <v>442</v>
      </c>
      <c r="C247" s="12" t="s">
        <v>0</v>
      </c>
      <c r="D247" s="32">
        <f>SUM(D241:D246)</f>
        <v>403478</v>
      </c>
      <c r="E247" s="32">
        <f>SUM(E241:E246)</f>
        <v>5803478</v>
      </c>
      <c r="F247" s="32">
        <f>SUM(F241:F246)</f>
        <v>0</v>
      </c>
      <c r="G247" s="37">
        <f t="shared" si="56"/>
        <v>0</v>
      </c>
      <c r="H247" s="32">
        <f>SUM(H241:H246)</f>
        <v>0</v>
      </c>
      <c r="I247" s="37">
        <f t="shared" si="57"/>
        <v>0</v>
      </c>
      <c r="J247" s="32">
        <f>SUM(J241:J246)</f>
        <v>1262560</v>
      </c>
      <c r="K247" s="37">
        <f t="shared" si="58"/>
        <v>0.21755230225737049</v>
      </c>
      <c r="L247" s="32">
        <f>SUM(L241:L246)</f>
        <v>0</v>
      </c>
      <c r="M247" s="37">
        <f t="shared" si="59"/>
        <v>0</v>
      </c>
      <c r="N247" s="32">
        <f t="shared" si="60"/>
        <v>1262560</v>
      </c>
      <c r="O247" s="37">
        <f t="shared" si="61"/>
        <v>0.21755230225737049</v>
      </c>
      <c r="P247" s="32">
        <f>SUM(P241:P246)</f>
        <v>0</v>
      </c>
      <c r="Q247" s="32">
        <f>SUM(Q241:Q246)</f>
        <v>375000</v>
      </c>
      <c r="R247" s="32">
        <f>SUM(R241:R246)</f>
        <v>288200</v>
      </c>
      <c r="S247" s="32">
        <f>SUM(S241:S246)</f>
        <v>0</v>
      </c>
      <c r="T247" s="37">
        <f t="shared" si="62"/>
        <v>0</v>
      </c>
      <c r="U247" s="37">
        <f t="shared" si="63"/>
        <v>0</v>
      </c>
    </row>
    <row r="248" spans="1:21" x14ac:dyDescent="0.2">
      <c r="A248" s="17" t="s">
        <v>29</v>
      </c>
      <c r="B248" s="11" t="s">
        <v>443</v>
      </c>
      <c r="C248" s="10" t="s">
        <v>444</v>
      </c>
      <c r="D248" s="31">
        <v>4405340</v>
      </c>
      <c r="E248" s="31">
        <v>4643097</v>
      </c>
      <c r="F248" s="31">
        <v>308225</v>
      </c>
      <c r="G248" s="36">
        <f t="shared" si="56"/>
        <v>6.9966222811406159E-2</v>
      </c>
      <c r="H248" s="31">
        <v>1647590</v>
      </c>
      <c r="I248" s="36">
        <f t="shared" si="57"/>
        <v>0.37399837469979613</v>
      </c>
      <c r="J248" s="31">
        <v>956606</v>
      </c>
      <c r="K248" s="36">
        <f t="shared" si="58"/>
        <v>0.20602757168329672</v>
      </c>
      <c r="L248" s="31">
        <v>0</v>
      </c>
      <c r="M248" s="36">
        <f t="shared" si="59"/>
        <v>0</v>
      </c>
      <c r="N248" s="31">
        <f t="shared" si="60"/>
        <v>2912421</v>
      </c>
      <c r="O248" s="36">
        <f t="shared" si="61"/>
        <v>0.62725827179574323</v>
      </c>
      <c r="P248" s="31">
        <v>591795</v>
      </c>
      <c r="Q248" s="31">
        <v>4228667</v>
      </c>
      <c r="R248" s="31">
        <v>4245589</v>
      </c>
      <c r="S248" s="31">
        <v>2688780</v>
      </c>
      <c r="T248" s="36">
        <f t="shared" si="62"/>
        <v>0.63331142039420207</v>
      </c>
      <c r="U248" s="36">
        <f t="shared" si="63"/>
        <v>0.6164482633344317</v>
      </c>
    </row>
    <row r="249" spans="1:21" x14ac:dyDescent="0.2">
      <c r="A249" s="17" t="s">
        <v>29</v>
      </c>
      <c r="B249" s="11" t="s">
        <v>445</v>
      </c>
      <c r="C249" s="10" t="s">
        <v>446</v>
      </c>
      <c r="D249" s="31">
        <v>0</v>
      </c>
      <c r="E249" s="31">
        <v>0</v>
      </c>
      <c r="F249" s="31">
        <v>0</v>
      </c>
      <c r="G249" s="36">
        <f t="shared" si="56"/>
        <v>0</v>
      </c>
      <c r="H249" s="31">
        <v>0</v>
      </c>
      <c r="I249" s="36">
        <f t="shared" si="57"/>
        <v>0</v>
      </c>
      <c r="J249" s="31">
        <v>0</v>
      </c>
      <c r="K249" s="36">
        <f t="shared" si="58"/>
        <v>0</v>
      </c>
      <c r="L249" s="31">
        <v>0</v>
      </c>
      <c r="M249" s="36">
        <f t="shared" si="59"/>
        <v>0</v>
      </c>
      <c r="N249" s="31">
        <f t="shared" si="60"/>
        <v>0</v>
      </c>
      <c r="O249" s="36">
        <f t="shared" si="61"/>
        <v>0</v>
      </c>
      <c r="P249" s="31">
        <v>0</v>
      </c>
      <c r="Q249" s="31">
        <v>0</v>
      </c>
      <c r="R249" s="31">
        <v>0</v>
      </c>
      <c r="S249" s="31">
        <v>0</v>
      </c>
      <c r="T249" s="36">
        <f t="shared" si="62"/>
        <v>0</v>
      </c>
      <c r="U249" s="36">
        <f t="shared" si="63"/>
        <v>0</v>
      </c>
    </row>
    <row r="250" spans="1:21" x14ac:dyDescent="0.2">
      <c r="A250" s="17" t="s">
        <v>29</v>
      </c>
      <c r="B250" s="11" t="s">
        <v>447</v>
      </c>
      <c r="C250" s="10" t="s">
        <v>448</v>
      </c>
      <c r="D250" s="31">
        <v>0</v>
      </c>
      <c r="E250" s="31">
        <v>0</v>
      </c>
      <c r="F250" s="31">
        <v>0</v>
      </c>
      <c r="G250" s="36">
        <f t="shared" si="56"/>
        <v>0</v>
      </c>
      <c r="H250" s="31">
        <v>0</v>
      </c>
      <c r="I250" s="36">
        <f t="shared" si="57"/>
        <v>0</v>
      </c>
      <c r="J250" s="31">
        <v>0</v>
      </c>
      <c r="K250" s="36">
        <f t="shared" si="58"/>
        <v>0</v>
      </c>
      <c r="L250" s="31">
        <v>0</v>
      </c>
      <c r="M250" s="36">
        <f t="shared" si="59"/>
        <v>0</v>
      </c>
      <c r="N250" s="31">
        <f t="shared" si="60"/>
        <v>0</v>
      </c>
      <c r="O250" s="36">
        <f t="shared" si="61"/>
        <v>0</v>
      </c>
      <c r="P250" s="31">
        <v>0</v>
      </c>
      <c r="Q250" s="31">
        <v>0</v>
      </c>
      <c r="R250" s="31">
        <v>0</v>
      </c>
      <c r="S250" s="31">
        <v>0</v>
      </c>
      <c r="T250" s="36">
        <f t="shared" si="62"/>
        <v>0</v>
      </c>
      <c r="U250" s="36">
        <f t="shared" si="63"/>
        <v>0</v>
      </c>
    </row>
    <row r="251" spans="1:21" x14ac:dyDescent="0.2">
      <c r="A251" s="17" t="s">
        <v>29</v>
      </c>
      <c r="B251" s="11" t="s">
        <v>449</v>
      </c>
      <c r="C251" s="10" t="s">
        <v>450</v>
      </c>
      <c r="D251" s="31">
        <v>0</v>
      </c>
      <c r="E251" s="31">
        <v>0</v>
      </c>
      <c r="F251" s="31">
        <v>0</v>
      </c>
      <c r="G251" s="36">
        <f t="shared" si="56"/>
        <v>0</v>
      </c>
      <c r="H251" s="31">
        <v>0</v>
      </c>
      <c r="I251" s="36">
        <f t="shared" si="57"/>
        <v>0</v>
      </c>
      <c r="J251" s="31">
        <v>0</v>
      </c>
      <c r="K251" s="36">
        <f t="shared" si="58"/>
        <v>0</v>
      </c>
      <c r="L251" s="31">
        <v>0</v>
      </c>
      <c r="M251" s="36">
        <f t="shared" si="59"/>
        <v>0</v>
      </c>
      <c r="N251" s="31">
        <f t="shared" si="60"/>
        <v>0</v>
      </c>
      <c r="O251" s="36">
        <f t="shared" si="61"/>
        <v>0</v>
      </c>
      <c r="P251" s="31">
        <v>0</v>
      </c>
      <c r="Q251" s="31">
        <v>0</v>
      </c>
      <c r="R251" s="31">
        <v>0</v>
      </c>
      <c r="S251" s="31">
        <v>0</v>
      </c>
      <c r="T251" s="36">
        <f t="shared" si="62"/>
        <v>0</v>
      </c>
      <c r="U251" s="36">
        <f t="shared" si="63"/>
        <v>0</v>
      </c>
    </row>
    <row r="252" spans="1:21" x14ac:dyDescent="0.2">
      <c r="A252" s="17" t="s">
        <v>29</v>
      </c>
      <c r="B252" s="11" t="s">
        <v>451</v>
      </c>
      <c r="C252" s="10" t="s">
        <v>452</v>
      </c>
      <c r="D252" s="31">
        <v>1015788</v>
      </c>
      <c r="E252" s="31">
        <v>1015788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x14ac:dyDescent="0.2">
      <c r="A253" s="17" t="s">
        <v>44</v>
      </c>
      <c r="B253" s="11" t="s">
        <v>453</v>
      </c>
      <c r="C253" s="10" t="s">
        <v>454</v>
      </c>
      <c r="D253" s="31">
        <v>19439609</v>
      </c>
      <c r="E253" s="31">
        <v>19467285</v>
      </c>
      <c r="F253" s="31">
        <v>6097222</v>
      </c>
      <c r="G253" s="36">
        <f t="shared" si="56"/>
        <v>0.31364941547949859</v>
      </c>
      <c r="H253" s="31">
        <v>5244444</v>
      </c>
      <c r="I253" s="36">
        <f t="shared" si="57"/>
        <v>0.26978135208377907</v>
      </c>
      <c r="J253" s="31">
        <v>4417141</v>
      </c>
      <c r="K253" s="36">
        <f t="shared" si="58"/>
        <v>0.22690072087607491</v>
      </c>
      <c r="L253" s="31">
        <v>0</v>
      </c>
      <c r="M253" s="36">
        <f t="shared" si="59"/>
        <v>0</v>
      </c>
      <c r="N253" s="31">
        <f t="shared" si="60"/>
        <v>15758807</v>
      </c>
      <c r="O253" s="36">
        <f t="shared" si="61"/>
        <v>0.80950204407034676</v>
      </c>
      <c r="P253" s="31">
        <v>4671243</v>
      </c>
      <c r="Q253" s="31">
        <v>16849005</v>
      </c>
      <c r="R253" s="31">
        <v>17148882</v>
      </c>
      <c r="S253" s="31">
        <v>14407092</v>
      </c>
      <c r="T253" s="36">
        <f t="shared" si="62"/>
        <v>0.84011844037413053</v>
      </c>
      <c r="U253" s="36">
        <f t="shared" si="63"/>
        <v>-5.4397084459104406E-2</v>
      </c>
    </row>
    <row r="254" spans="1:21" ht="16.5" x14ac:dyDescent="0.3">
      <c r="A254" s="18" t="s">
        <v>0</v>
      </c>
      <c r="B254" s="13" t="s">
        <v>455</v>
      </c>
      <c r="C254" s="12" t="s">
        <v>0</v>
      </c>
      <c r="D254" s="32">
        <f>SUM(D248:D253)</f>
        <v>24860737</v>
      </c>
      <c r="E254" s="32">
        <f>SUM(E248:E253)</f>
        <v>25126170</v>
      </c>
      <c r="F254" s="32">
        <f>SUM(F248:F253)</f>
        <v>6405447</v>
      </c>
      <c r="G254" s="37">
        <f t="shared" si="56"/>
        <v>0.25765314198046502</v>
      </c>
      <c r="H254" s="32">
        <f>SUM(H248:H253)</f>
        <v>6892034</v>
      </c>
      <c r="I254" s="37">
        <f t="shared" si="57"/>
        <v>0.27722565103359564</v>
      </c>
      <c r="J254" s="32">
        <f>SUM(J248:J253)</f>
        <v>5373747</v>
      </c>
      <c r="K254" s="37">
        <f t="shared" si="58"/>
        <v>0.21387051826840303</v>
      </c>
      <c r="L254" s="32">
        <f>SUM(L248:L253)</f>
        <v>0</v>
      </c>
      <c r="M254" s="37">
        <f t="shared" si="59"/>
        <v>0</v>
      </c>
      <c r="N254" s="32">
        <f t="shared" si="60"/>
        <v>18671228</v>
      </c>
      <c r="O254" s="37">
        <f t="shared" si="61"/>
        <v>0.74309884873022825</v>
      </c>
      <c r="P254" s="32">
        <f>SUM(P248:P253)</f>
        <v>5263038</v>
      </c>
      <c r="Q254" s="32">
        <f>SUM(Q248:Q253)</f>
        <v>21077672</v>
      </c>
      <c r="R254" s="32">
        <f>SUM(R248:R253)</f>
        <v>21394471</v>
      </c>
      <c r="S254" s="32">
        <f>SUM(S248:S253)</f>
        <v>17095872</v>
      </c>
      <c r="T254" s="37">
        <f t="shared" si="62"/>
        <v>0.79907897699363539</v>
      </c>
      <c r="U254" s="37">
        <f t="shared" si="63"/>
        <v>2.1035189181609626E-2</v>
      </c>
    </row>
    <row r="255" spans="1:21" x14ac:dyDescent="0.2">
      <c r="A255" s="17" t="s">
        <v>29</v>
      </c>
      <c r="B255" s="11" t="s">
        <v>456</v>
      </c>
      <c r="C255" s="10" t="s">
        <v>457</v>
      </c>
      <c r="D255" s="31">
        <v>2329247</v>
      </c>
      <c r="E255" s="31">
        <v>2311933</v>
      </c>
      <c r="F255" s="31">
        <v>343736</v>
      </c>
      <c r="G255" s="36">
        <f t="shared" si="56"/>
        <v>0.14757387258629076</v>
      </c>
      <c r="H255" s="31">
        <v>315750</v>
      </c>
      <c r="I255" s="36">
        <f t="shared" si="57"/>
        <v>0.13555883081528064</v>
      </c>
      <c r="J255" s="31">
        <v>282275</v>
      </c>
      <c r="K255" s="36">
        <f t="shared" si="58"/>
        <v>0.12209480119017289</v>
      </c>
      <c r="L255" s="31">
        <v>0</v>
      </c>
      <c r="M255" s="36">
        <f t="shared" si="59"/>
        <v>0</v>
      </c>
      <c r="N255" s="31">
        <f t="shared" si="60"/>
        <v>941761</v>
      </c>
      <c r="O255" s="36">
        <f t="shared" si="61"/>
        <v>0.40734787729575206</v>
      </c>
      <c r="P255" s="31">
        <v>341244</v>
      </c>
      <c r="Q255" s="31">
        <v>1983910</v>
      </c>
      <c r="R255" s="31">
        <v>1983910</v>
      </c>
      <c r="S255" s="31">
        <v>954624</v>
      </c>
      <c r="T255" s="36">
        <f t="shared" si="62"/>
        <v>0.48118311818580478</v>
      </c>
      <c r="U255" s="36">
        <f t="shared" si="63"/>
        <v>-0.17280596874963372</v>
      </c>
    </row>
    <row r="256" spans="1:21" x14ac:dyDescent="0.2">
      <c r="A256" s="17" t="s">
        <v>29</v>
      </c>
      <c r="B256" s="11" t="s">
        <v>458</v>
      </c>
      <c r="C256" s="10" t="s">
        <v>459</v>
      </c>
      <c r="D256" s="31">
        <v>0</v>
      </c>
      <c r="E256" s="31">
        <v>0</v>
      </c>
      <c r="F256" s="31">
        <v>0</v>
      </c>
      <c r="G256" s="36">
        <f t="shared" si="56"/>
        <v>0</v>
      </c>
      <c r="H256" s="31">
        <v>0</v>
      </c>
      <c r="I256" s="36">
        <f t="shared" si="57"/>
        <v>0</v>
      </c>
      <c r="J256" s="31">
        <v>0</v>
      </c>
      <c r="K256" s="36">
        <f t="shared" si="58"/>
        <v>0</v>
      </c>
      <c r="L256" s="31">
        <v>0</v>
      </c>
      <c r="M256" s="36">
        <f t="shared" si="59"/>
        <v>0</v>
      </c>
      <c r="N256" s="31">
        <f t="shared" si="60"/>
        <v>0</v>
      </c>
      <c r="O256" s="36">
        <f t="shared" si="61"/>
        <v>0</v>
      </c>
      <c r="P256" s="31">
        <v>0</v>
      </c>
      <c r="Q256" s="31">
        <v>0</v>
      </c>
      <c r="R256" s="31">
        <v>0</v>
      </c>
      <c r="S256" s="31">
        <v>0</v>
      </c>
      <c r="T256" s="36">
        <f t="shared" si="62"/>
        <v>0</v>
      </c>
      <c r="U256" s="36">
        <f t="shared" si="63"/>
        <v>0</v>
      </c>
    </row>
    <row r="257" spans="1:21" x14ac:dyDescent="0.2">
      <c r="A257" s="17" t="s">
        <v>29</v>
      </c>
      <c r="B257" s="11" t="s">
        <v>460</v>
      </c>
      <c r="C257" s="10" t="s">
        <v>461</v>
      </c>
      <c r="D257" s="31">
        <v>2716712</v>
      </c>
      <c r="E257" s="31">
        <v>2477097</v>
      </c>
      <c r="F257" s="31">
        <v>119670</v>
      </c>
      <c r="G257" s="36">
        <f t="shared" si="56"/>
        <v>4.4049571688128883E-2</v>
      </c>
      <c r="H257" s="31">
        <v>696710</v>
      </c>
      <c r="I257" s="36">
        <f t="shared" si="57"/>
        <v>0.25645338924405681</v>
      </c>
      <c r="J257" s="31">
        <v>182078</v>
      </c>
      <c r="K257" s="36">
        <f t="shared" si="58"/>
        <v>7.350459025221863E-2</v>
      </c>
      <c r="L257" s="31">
        <v>0</v>
      </c>
      <c r="M257" s="36">
        <f t="shared" si="59"/>
        <v>0</v>
      </c>
      <c r="N257" s="31">
        <f t="shared" si="60"/>
        <v>998458</v>
      </c>
      <c r="O257" s="36">
        <f t="shared" si="61"/>
        <v>0.40307585855539774</v>
      </c>
      <c r="P257" s="31">
        <v>536194</v>
      </c>
      <c r="Q257" s="31">
        <v>2549514</v>
      </c>
      <c r="R257" s="31">
        <v>2748094</v>
      </c>
      <c r="S257" s="31">
        <v>1287436</v>
      </c>
      <c r="T257" s="36">
        <f t="shared" si="62"/>
        <v>0.46848324693405685</v>
      </c>
      <c r="U257" s="36">
        <f t="shared" si="63"/>
        <v>-0.66042514463048829</v>
      </c>
    </row>
    <row r="258" spans="1:21" x14ac:dyDescent="0.2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6.5" x14ac:dyDescent="0.3">
      <c r="A259" s="18" t="s">
        <v>0</v>
      </c>
      <c r="B259" s="13" t="s">
        <v>464</v>
      </c>
      <c r="C259" s="12" t="s">
        <v>0</v>
      </c>
      <c r="D259" s="32">
        <f>SUM(D255:D258)</f>
        <v>5045959</v>
      </c>
      <c r="E259" s="32">
        <f>SUM(E255:E258)</f>
        <v>4789030</v>
      </c>
      <c r="F259" s="32">
        <f>SUM(F255:F258)</f>
        <v>463406</v>
      </c>
      <c r="G259" s="37">
        <f t="shared" si="56"/>
        <v>9.1837052183737528E-2</v>
      </c>
      <c r="H259" s="32">
        <f>SUM(H255:H258)</f>
        <v>1012460</v>
      </c>
      <c r="I259" s="37">
        <f t="shared" si="57"/>
        <v>0.20064768659436194</v>
      </c>
      <c r="J259" s="32">
        <f>SUM(J255:J258)</f>
        <v>464353</v>
      </c>
      <c r="K259" s="37">
        <f t="shared" si="58"/>
        <v>9.696180646185136E-2</v>
      </c>
      <c r="L259" s="32">
        <f>SUM(L255:L258)</f>
        <v>0</v>
      </c>
      <c r="M259" s="37">
        <f t="shared" si="59"/>
        <v>0</v>
      </c>
      <c r="N259" s="32">
        <f t="shared" si="60"/>
        <v>1940219</v>
      </c>
      <c r="O259" s="37">
        <f t="shared" si="61"/>
        <v>0.40513820126413908</v>
      </c>
      <c r="P259" s="32">
        <f>SUM(P255:P258)</f>
        <v>877438</v>
      </c>
      <c r="Q259" s="32">
        <f>SUM(Q255:Q258)</f>
        <v>4533424</v>
      </c>
      <c r="R259" s="32">
        <f>SUM(R255:R258)</f>
        <v>4732004</v>
      </c>
      <c r="S259" s="32">
        <f>SUM(S255:S258)</f>
        <v>2242060</v>
      </c>
      <c r="T259" s="37">
        <f t="shared" si="62"/>
        <v>0.47380771444825492</v>
      </c>
      <c r="U259" s="37">
        <f t="shared" si="63"/>
        <v>-0.47078540022200999</v>
      </c>
    </row>
    <row r="260" spans="1:21" ht="16.5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39342958</v>
      </c>
      <c r="E260" s="32">
        <f>SUM(E234:E239,E241:E246,E248:E253,E255:E258)</f>
        <v>45057675</v>
      </c>
      <c r="F260" s="32">
        <f>SUM(F234:F239,F241:F246,F248:F253,F255:F258)</f>
        <v>8302160</v>
      </c>
      <c r="G260" s="37">
        <f t="shared" si="56"/>
        <v>0.21102022882976923</v>
      </c>
      <c r="H260" s="32">
        <f>SUM(H234:H239,H241:H246,H248:H253,H255:H258)</f>
        <v>9944833</v>
      </c>
      <c r="I260" s="37">
        <f t="shared" si="57"/>
        <v>0.25277288504845008</v>
      </c>
      <c r="J260" s="32">
        <f>SUM(J234:J239,J241:J246,J248:J253,J255:J258)</f>
        <v>9076011</v>
      </c>
      <c r="K260" s="37">
        <f t="shared" si="58"/>
        <v>0.20143096597860408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27323004</v>
      </c>
      <c r="O260" s="37">
        <f t="shared" si="61"/>
        <v>0.60640066315006269</v>
      </c>
      <c r="P260" s="32">
        <f>SUM(P234:P239,P241:P246,P248:P253,P255:P258)</f>
        <v>7707110</v>
      </c>
      <c r="Q260" s="32">
        <f>SUM(Q234:Q239,Q241:Q246,Q248:Q253,Q255:Q258)</f>
        <v>34737311</v>
      </c>
      <c r="R260" s="32">
        <f>SUM(R234:R239,R241:R246,R248:R253,R255:R258)</f>
        <v>35165843</v>
      </c>
      <c r="S260" s="32">
        <f>SUM(S234:S239,S241:S246,S248:S253,S255:S258)</f>
        <v>24124365</v>
      </c>
      <c r="T260" s="37">
        <f t="shared" si="62"/>
        <v>0.68601696822681035</v>
      </c>
      <c r="U260" s="37">
        <f t="shared" si="63"/>
        <v>0.17761534479201679</v>
      </c>
    </row>
    <row r="261" spans="1:21" ht="14.4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x14ac:dyDescent="0.2">
      <c r="A263" s="17" t="s">
        <v>29</v>
      </c>
      <c r="B263" s="11" t="s">
        <v>467</v>
      </c>
      <c r="C263" s="10" t="s">
        <v>468</v>
      </c>
      <c r="D263" s="31">
        <v>1854883</v>
      </c>
      <c r="E263" s="31">
        <v>1934607</v>
      </c>
      <c r="F263" s="31">
        <v>577201</v>
      </c>
      <c r="G263" s="36">
        <f t="shared" ref="G263:G299" si="64">IF(($D263     =0),0,($F263     /$D263     ))</f>
        <v>0.31117919566894514</v>
      </c>
      <c r="H263" s="31">
        <v>518472</v>
      </c>
      <c r="I263" s="36">
        <f t="shared" ref="I263:I299" si="65">IF(($D263     =0),0,($H263     /$D263     ))</f>
        <v>0.27951736039415964</v>
      </c>
      <c r="J263" s="31">
        <v>598545</v>
      </c>
      <c r="K263" s="36">
        <f t="shared" ref="K263:K299" si="66">IF(($E263     =0),0,($J263     /$E263     ))</f>
        <v>0.30938841842296655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1694218</v>
      </c>
      <c r="O263" s="36">
        <f t="shared" ref="O263:O299" si="69">IF(($E263     =0),0,($N263     /$E263     ))</f>
        <v>0.87574272190682656</v>
      </c>
      <c r="P263" s="31">
        <v>1288280</v>
      </c>
      <c r="Q263" s="31">
        <v>2242900</v>
      </c>
      <c r="R263" s="31">
        <v>3475059</v>
      </c>
      <c r="S263" s="31">
        <v>2373905</v>
      </c>
      <c r="T263" s="36">
        <f t="shared" ref="T263:T299" si="70">IF(($R263     =0),0,($S263     /$R263     ))</f>
        <v>0.68312653108911248</v>
      </c>
      <c r="U263" s="36">
        <f t="shared" ref="U263:U299" si="71">IF(($P263     =0),0,(($J263     /$P263     )-1))</f>
        <v>-0.53539215077467639</v>
      </c>
    </row>
    <row r="264" spans="1:21" x14ac:dyDescent="0.2">
      <c r="A264" s="17" t="s">
        <v>29</v>
      </c>
      <c r="B264" s="11" t="s">
        <v>469</v>
      </c>
      <c r="C264" s="10" t="s">
        <v>470</v>
      </c>
      <c r="D264" s="31">
        <v>289694</v>
      </c>
      <c r="E264" s="31">
        <v>289694</v>
      </c>
      <c r="F264" s="31">
        <v>56469</v>
      </c>
      <c r="G264" s="36">
        <f t="shared" si="64"/>
        <v>0.19492637058413359</v>
      </c>
      <c r="H264" s="31">
        <v>79539</v>
      </c>
      <c r="I264" s="36">
        <f t="shared" si="65"/>
        <v>0.27456212417240261</v>
      </c>
      <c r="J264" s="31">
        <v>58583</v>
      </c>
      <c r="K264" s="36">
        <f t="shared" si="66"/>
        <v>0.20222372572438505</v>
      </c>
      <c r="L264" s="31">
        <v>0</v>
      </c>
      <c r="M264" s="36">
        <f t="shared" si="67"/>
        <v>0</v>
      </c>
      <c r="N264" s="31">
        <f t="shared" si="68"/>
        <v>194591</v>
      </c>
      <c r="O264" s="36">
        <f t="shared" si="69"/>
        <v>0.67171222048092127</v>
      </c>
      <c r="P264" s="31">
        <v>43103</v>
      </c>
      <c r="Q264" s="31">
        <v>237197</v>
      </c>
      <c r="R264" s="31">
        <v>212767</v>
      </c>
      <c r="S264" s="31">
        <v>143042</v>
      </c>
      <c r="T264" s="36">
        <f t="shared" si="70"/>
        <v>0.67229410575888182</v>
      </c>
      <c r="U264" s="36">
        <f t="shared" si="71"/>
        <v>0.35913973505324459</v>
      </c>
    </row>
    <row r="265" spans="1:21" x14ac:dyDescent="0.2">
      <c r="A265" s="17" t="s">
        <v>29</v>
      </c>
      <c r="B265" s="11" t="s">
        <v>471</v>
      </c>
      <c r="C265" s="10" t="s">
        <v>472</v>
      </c>
      <c r="D265" s="31">
        <v>0</v>
      </c>
      <c r="E265" s="31">
        <v>0</v>
      </c>
      <c r="F265" s="31">
        <v>0</v>
      </c>
      <c r="G265" s="36">
        <f t="shared" si="64"/>
        <v>0</v>
      </c>
      <c r="H265" s="31">
        <v>0</v>
      </c>
      <c r="I265" s="36">
        <f t="shared" si="65"/>
        <v>0</v>
      </c>
      <c r="J265" s="31">
        <v>0</v>
      </c>
      <c r="K265" s="36">
        <f t="shared" si="66"/>
        <v>0</v>
      </c>
      <c r="L265" s="31">
        <v>0</v>
      </c>
      <c r="M265" s="36">
        <f t="shared" si="67"/>
        <v>0</v>
      </c>
      <c r="N265" s="31">
        <f t="shared" si="68"/>
        <v>0</v>
      </c>
      <c r="O265" s="36">
        <f t="shared" si="69"/>
        <v>0</v>
      </c>
      <c r="P265" s="31">
        <v>0</v>
      </c>
      <c r="Q265" s="31">
        <v>0</v>
      </c>
      <c r="R265" s="31">
        <v>0</v>
      </c>
      <c r="S265" s="31">
        <v>0</v>
      </c>
      <c r="T265" s="36">
        <f t="shared" si="70"/>
        <v>0</v>
      </c>
      <c r="U265" s="36">
        <f t="shared" si="71"/>
        <v>0</v>
      </c>
    </row>
    <row r="266" spans="1:21" x14ac:dyDescent="0.2">
      <c r="A266" s="17" t="s">
        <v>44</v>
      </c>
      <c r="B266" s="11" t="s">
        <v>473</v>
      </c>
      <c r="C266" s="10" t="s">
        <v>474</v>
      </c>
      <c r="D266" s="31">
        <v>0</v>
      </c>
      <c r="E266" s="31">
        <v>0</v>
      </c>
      <c r="F266" s="31">
        <v>0</v>
      </c>
      <c r="G266" s="36">
        <f t="shared" si="64"/>
        <v>0</v>
      </c>
      <c r="H266" s="31">
        <v>0</v>
      </c>
      <c r="I266" s="36">
        <f t="shared" si="65"/>
        <v>0</v>
      </c>
      <c r="J266" s="31">
        <v>0</v>
      </c>
      <c r="K266" s="36">
        <f t="shared" si="66"/>
        <v>0</v>
      </c>
      <c r="L266" s="31">
        <v>0</v>
      </c>
      <c r="M266" s="36">
        <f t="shared" si="67"/>
        <v>0</v>
      </c>
      <c r="N266" s="31">
        <f t="shared" si="68"/>
        <v>0</v>
      </c>
      <c r="O266" s="36">
        <f t="shared" si="69"/>
        <v>0</v>
      </c>
      <c r="P266" s="31">
        <v>0</v>
      </c>
      <c r="Q266" s="31">
        <v>0</v>
      </c>
      <c r="R266" s="31">
        <v>0</v>
      </c>
      <c r="S266" s="31">
        <v>0</v>
      </c>
      <c r="T266" s="36">
        <f t="shared" si="70"/>
        <v>0</v>
      </c>
      <c r="U266" s="36">
        <f t="shared" si="71"/>
        <v>0</v>
      </c>
    </row>
    <row r="267" spans="1:21" ht="16.5" x14ac:dyDescent="0.3">
      <c r="A267" s="18" t="s">
        <v>0</v>
      </c>
      <c r="B267" s="13" t="s">
        <v>475</v>
      </c>
      <c r="C267" s="12" t="s">
        <v>0</v>
      </c>
      <c r="D267" s="32">
        <f>SUM(D263:D266)</f>
        <v>2144577</v>
      </c>
      <c r="E267" s="32">
        <f>SUM(E263:E266)</f>
        <v>2224301</v>
      </c>
      <c r="F267" s="32">
        <f>SUM(F263:F266)</f>
        <v>633670</v>
      </c>
      <c r="G267" s="37">
        <f t="shared" si="64"/>
        <v>0.2954755180159071</v>
      </c>
      <c r="H267" s="32">
        <f>SUM(H263:H266)</f>
        <v>598011</v>
      </c>
      <c r="I267" s="37">
        <f t="shared" si="65"/>
        <v>0.27884799659793053</v>
      </c>
      <c r="J267" s="32">
        <f>SUM(J263:J266)</f>
        <v>657128</v>
      </c>
      <c r="K267" s="37">
        <f t="shared" si="66"/>
        <v>0.29543123884762001</v>
      </c>
      <c r="L267" s="32">
        <f>SUM(L263:L266)</f>
        <v>0</v>
      </c>
      <c r="M267" s="37">
        <f t="shared" si="67"/>
        <v>0</v>
      </c>
      <c r="N267" s="32">
        <f t="shared" si="68"/>
        <v>1888809</v>
      </c>
      <c r="O267" s="37">
        <f t="shared" si="69"/>
        <v>0.84916969420955168</v>
      </c>
      <c r="P267" s="32">
        <f>SUM(P263:P266)</f>
        <v>1331383</v>
      </c>
      <c r="Q267" s="32">
        <f>SUM(Q263:Q266)</f>
        <v>2480097</v>
      </c>
      <c r="R267" s="32">
        <f>SUM(R263:R266)</f>
        <v>3687826</v>
      </c>
      <c r="S267" s="32">
        <f>SUM(S263:S266)</f>
        <v>2516947</v>
      </c>
      <c r="T267" s="37">
        <f t="shared" si="70"/>
        <v>0.68250156054000377</v>
      </c>
      <c r="U267" s="37">
        <f t="shared" si="71"/>
        <v>-0.50643203345693921</v>
      </c>
    </row>
    <row r="268" spans="1:21" x14ac:dyDescent="0.2">
      <c r="A268" s="17" t="s">
        <v>29</v>
      </c>
      <c r="B268" s="11" t="s">
        <v>476</v>
      </c>
      <c r="C268" s="10" t="s">
        <v>477</v>
      </c>
      <c r="D268" s="31">
        <v>0</v>
      </c>
      <c r="E268" s="31">
        <v>0</v>
      </c>
      <c r="F268" s="31">
        <v>0</v>
      </c>
      <c r="G268" s="36">
        <f t="shared" si="64"/>
        <v>0</v>
      </c>
      <c r="H268" s="31">
        <v>0</v>
      </c>
      <c r="I268" s="36">
        <f t="shared" si="65"/>
        <v>0</v>
      </c>
      <c r="J268" s="31">
        <v>0</v>
      </c>
      <c r="K268" s="36">
        <f t="shared" si="66"/>
        <v>0</v>
      </c>
      <c r="L268" s="31">
        <v>0</v>
      </c>
      <c r="M268" s="36">
        <f t="shared" si="67"/>
        <v>0</v>
      </c>
      <c r="N268" s="31">
        <f t="shared" si="68"/>
        <v>0</v>
      </c>
      <c r="O268" s="36">
        <f t="shared" si="69"/>
        <v>0</v>
      </c>
      <c r="P268" s="31">
        <v>0</v>
      </c>
      <c r="Q268" s="31">
        <v>0</v>
      </c>
      <c r="R268" s="31">
        <v>0</v>
      </c>
      <c r="S268" s="31">
        <v>0</v>
      </c>
      <c r="T268" s="36">
        <f t="shared" si="70"/>
        <v>0</v>
      </c>
      <c r="U268" s="36">
        <f t="shared" si="71"/>
        <v>0</v>
      </c>
    </row>
    <row r="269" spans="1:21" x14ac:dyDescent="0.2">
      <c r="A269" s="17" t="s">
        <v>29</v>
      </c>
      <c r="B269" s="11" t="s">
        <v>478</v>
      </c>
      <c r="C269" s="10" t="s">
        <v>479</v>
      </c>
      <c r="D269" s="31">
        <v>0</v>
      </c>
      <c r="E269" s="31">
        <v>0</v>
      </c>
      <c r="F269" s="31">
        <v>0</v>
      </c>
      <c r="G269" s="36">
        <f t="shared" si="64"/>
        <v>0</v>
      </c>
      <c r="H269" s="31">
        <v>0</v>
      </c>
      <c r="I269" s="36">
        <f t="shared" si="65"/>
        <v>0</v>
      </c>
      <c r="J269" s="31">
        <v>0</v>
      </c>
      <c r="K269" s="36">
        <f t="shared" si="66"/>
        <v>0</v>
      </c>
      <c r="L269" s="31">
        <v>0</v>
      </c>
      <c r="M269" s="36">
        <f t="shared" si="67"/>
        <v>0</v>
      </c>
      <c r="N269" s="31">
        <f t="shared" si="68"/>
        <v>0</v>
      </c>
      <c r="O269" s="36">
        <f t="shared" si="69"/>
        <v>0</v>
      </c>
      <c r="P269" s="31">
        <v>0</v>
      </c>
      <c r="Q269" s="31">
        <v>0</v>
      </c>
      <c r="R269" s="31">
        <v>0</v>
      </c>
      <c r="S269" s="31">
        <v>0</v>
      </c>
      <c r="T269" s="36">
        <f t="shared" si="70"/>
        <v>0</v>
      </c>
      <c r="U269" s="36">
        <f t="shared" si="71"/>
        <v>0</v>
      </c>
    </row>
    <row r="270" spans="1:21" x14ac:dyDescent="0.2">
      <c r="A270" s="17" t="s">
        <v>29</v>
      </c>
      <c r="B270" s="11" t="s">
        <v>480</v>
      </c>
      <c r="C270" s="10" t="s">
        <v>481</v>
      </c>
      <c r="D270" s="31">
        <v>0</v>
      </c>
      <c r="E270" s="31">
        <v>0</v>
      </c>
      <c r="F270" s="31">
        <v>0</v>
      </c>
      <c r="G270" s="36">
        <f t="shared" si="64"/>
        <v>0</v>
      </c>
      <c r="H270" s="31">
        <v>0</v>
      </c>
      <c r="I270" s="36">
        <f t="shared" si="65"/>
        <v>0</v>
      </c>
      <c r="J270" s="31">
        <v>0</v>
      </c>
      <c r="K270" s="36">
        <f t="shared" si="66"/>
        <v>0</v>
      </c>
      <c r="L270" s="31">
        <v>0</v>
      </c>
      <c r="M270" s="36">
        <f t="shared" si="67"/>
        <v>0</v>
      </c>
      <c r="N270" s="31">
        <f t="shared" si="68"/>
        <v>0</v>
      </c>
      <c r="O270" s="36">
        <f t="shared" si="69"/>
        <v>0</v>
      </c>
      <c r="P270" s="31">
        <v>0</v>
      </c>
      <c r="Q270" s="31">
        <v>0</v>
      </c>
      <c r="R270" s="31">
        <v>0</v>
      </c>
      <c r="S270" s="31">
        <v>0</v>
      </c>
      <c r="T270" s="36">
        <f t="shared" si="70"/>
        <v>0</v>
      </c>
      <c r="U270" s="36">
        <f t="shared" si="71"/>
        <v>0</v>
      </c>
    </row>
    <row r="271" spans="1:21" x14ac:dyDescent="0.2">
      <c r="A271" s="17" t="s">
        <v>29</v>
      </c>
      <c r="B271" s="11" t="s">
        <v>482</v>
      </c>
      <c r="C271" s="10" t="s">
        <v>483</v>
      </c>
      <c r="D271" s="31">
        <v>3570</v>
      </c>
      <c r="E271" s="31">
        <v>3570</v>
      </c>
      <c r="F271" s="31">
        <v>241</v>
      </c>
      <c r="G271" s="36">
        <f t="shared" si="64"/>
        <v>6.7507002801120444E-2</v>
      </c>
      <c r="H271" s="31">
        <v>-350</v>
      </c>
      <c r="I271" s="36">
        <f t="shared" si="65"/>
        <v>-9.8039215686274508E-2</v>
      </c>
      <c r="J271" s="31">
        <v>225</v>
      </c>
      <c r="K271" s="36">
        <f t="shared" si="66"/>
        <v>6.3025210084033612E-2</v>
      </c>
      <c r="L271" s="31">
        <v>0</v>
      </c>
      <c r="M271" s="36">
        <f t="shared" si="67"/>
        <v>0</v>
      </c>
      <c r="N271" s="31">
        <f t="shared" si="68"/>
        <v>116</v>
      </c>
      <c r="O271" s="36">
        <f t="shared" si="69"/>
        <v>3.2492997198879554E-2</v>
      </c>
      <c r="P271" s="31">
        <v>624</v>
      </c>
      <c r="Q271" s="31">
        <v>19653</v>
      </c>
      <c r="R271" s="31">
        <v>3391</v>
      </c>
      <c r="S271" s="31">
        <v>2497</v>
      </c>
      <c r="T271" s="36">
        <f t="shared" si="70"/>
        <v>0.73636095547036273</v>
      </c>
      <c r="U271" s="36">
        <f t="shared" si="71"/>
        <v>-0.63942307692307687</v>
      </c>
    </row>
    <row r="272" spans="1:21" x14ac:dyDescent="0.2">
      <c r="A272" s="17" t="s">
        <v>29</v>
      </c>
      <c r="B272" s="11" t="s">
        <v>484</v>
      </c>
      <c r="C272" s="10" t="s">
        <v>485</v>
      </c>
      <c r="D272" s="31">
        <v>0</v>
      </c>
      <c r="E272" s="31">
        <v>0</v>
      </c>
      <c r="F272" s="31">
        <v>0</v>
      </c>
      <c r="G272" s="36">
        <f t="shared" si="64"/>
        <v>0</v>
      </c>
      <c r="H272" s="31">
        <v>0</v>
      </c>
      <c r="I272" s="36">
        <f t="shared" si="65"/>
        <v>0</v>
      </c>
      <c r="J272" s="31">
        <v>0</v>
      </c>
      <c r="K272" s="36">
        <f t="shared" si="66"/>
        <v>0</v>
      </c>
      <c r="L272" s="31">
        <v>0</v>
      </c>
      <c r="M272" s="36">
        <f t="shared" si="67"/>
        <v>0</v>
      </c>
      <c r="N272" s="31">
        <f t="shared" si="68"/>
        <v>0</v>
      </c>
      <c r="O272" s="36">
        <f t="shared" si="69"/>
        <v>0</v>
      </c>
      <c r="P272" s="31">
        <v>0</v>
      </c>
      <c r="Q272" s="31">
        <v>0</v>
      </c>
      <c r="R272" s="31">
        <v>0</v>
      </c>
      <c r="S272" s="31">
        <v>0</v>
      </c>
      <c r="T272" s="36">
        <f t="shared" si="70"/>
        <v>0</v>
      </c>
      <c r="U272" s="36">
        <f t="shared" si="71"/>
        <v>0</v>
      </c>
    </row>
    <row r="273" spans="1:21" x14ac:dyDescent="0.2">
      <c r="A273" s="17" t="s">
        <v>29</v>
      </c>
      <c r="B273" s="11" t="s">
        <v>486</v>
      </c>
      <c r="C273" s="10" t="s">
        <v>487</v>
      </c>
      <c r="D273" s="31">
        <v>0</v>
      </c>
      <c r="E273" s="31">
        <v>0</v>
      </c>
      <c r="F273" s="31">
        <v>0</v>
      </c>
      <c r="G273" s="36">
        <f t="shared" si="64"/>
        <v>0</v>
      </c>
      <c r="H273" s="31">
        <v>0</v>
      </c>
      <c r="I273" s="36">
        <f t="shared" si="65"/>
        <v>0</v>
      </c>
      <c r="J273" s="31">
        <v>0</v>
      </c>
      <c r="K273" s="36">
        <f t="shared" si="66"/>
        <v>0</v>
      </c>
      <c r="L273" s="31">
        <v>0</v>
      </c>
      <c r="M273" s="36">
        <f t="shared" si="67"/>
        <v>0</v>
      </c>
      <c r="N273" s="31">
        <f t="shared" si="68"/>
        <v>0</v>
      </c>
      <c r="O273" s="36">
        <f t="shared" si="69"/>
        <v>0</v>
      </c>
      <c r="P273" s="31">
        <v>0</v>
      </c>
      <c r="Q273" s="31">
        <v>0</v>
      </c>
      <c r="R273" s="31">
        <v>0</v>
      </c>
      <c r="S273" s="31">
        <v>0</v>
      </c>
      <c r="T273" s="36">
        <f t="shared" si="70"/>
        <v>0</v>
      </c>
      <c r="U273" s="36">
        <f t="shared" si="71"/>
        <v>0</v>
      </c>
    </row>
    <row r="274" spans="1:21" x14ac:dyDescent="0.2">
      <c r="A274" s="17" t="s">
        <v>44</v>
      </c>
      <c r="B274" s="11" t="s">
        <v>488</v>
      </c>
      <c r="C274" s="10" t="s">
        <v>489</v>
      </c>
      <c r="D274" s="31">
        <v>3922426</v>
      </c>
      <c r="E274" s="31">
        <v>3922426</v>
      </c>
      <c r="F274" s="31">
        <v>518028</v>
      </c>
      <c r="G274" s="36">
        <f t="shared" si="64"/>
        <v>0.13206826591502299</v>
      </c>
      <c r="H274" s="31">
        <v>623988</v>
      </c>
      <c r="I274" s="36">
        <f t="shared" si="65"/>
        <v>0.15908215986738819</v>
      </c>
      <c r="J274" s="31">
        <v>508363</v>
      </c>
      <c r="K274" s="36">
        <f t="shared" si="66"/>
        <v>0.12960422962727658</v>
      </c>
      <c r="L274" s="31">
        <v>0</v>
      </c>
      <c r="M274" s="36">
        <f t="shared" si="67"/>
        <v>0</v>
      </c>
      <c r="N274" s="31">
        <f t="shared" si="68"/>
        <v>1650379</v>
      </c>
      <c r="O274" s="36">
        <f t="shared" si="69"/>
        <v>0.42075465540968776</v>
      </c>
      <c r="P274" s="31">
        <v>1113095</v>
      </c>
      <c r="Q274" s="31">
        <v>4694146</v>
      </c>
      <c r="R274" s="31">
        <v>4410255</v>
      </c>
      <c r="S274" s="31">
        <v>2233627</v>
      </c>
      <c r="T274" s="36">
        <f t="shared" si="70"/>
        <v>0.50646209799660113</v>
      </c>
      <c r="U274" s="36">
        <f t="shared" si="71"/>
        <v>-0.54328875792272902</v>
      </c>
    </row>
    <row r="275" spans="1:21" ht="16.5" x14ac:dyDescent="0.3">
      <c r="A275" s="18" t="s">
        <v>0</v>
      </c>
      <c r="B275" s="13" t="s">
        <v>490</v>
      </c>
      <c r="C275" s="12" t="s">
        <v>0</v>
      </c>
      <c r="D275" s="32">
        <f>SUM(D268:D274)</f>
        <v>3925996</v>
      </c>
      <c r="E275" s="32">
        <f>SUM(E268:E274)</f>
        <v>3925996</v>
      </c>
      <c r="F275" s="32">
        <f>SUM(F268:F274)</f>
        <v>518269</v>
      </c>
      <c r="G275" s="37">
        <f t="shared" si="64"/>
        <v>0.1320095588482515</v>
      </c>
      <c r="H275" s="32">
        <f>SUM(H268:H274)</f>
        <v>623638</v>
      </c>
      <c r="I275" s="37">
        <f t="shared" si="65"/>
        <v>0.15884835338599429</v>
      </c>
      <c r="J275" s="32">
        <f>SUM(J268:J274)</f>
        <v>508588</v>
      </c>
      <c r="K275" s="37">
        <f t="shared" si="66"/>
        <v>0.12954368776738437</v>
      </c>
      <c r="L275" s="32">
        <f>SUM(L268:L274)</f>
        <v>0</v>
      </c>
      <c r="M275" s="37">
        <f t="shared" si="67"/>
        <v>0</v>
      </c>
      <c r="N275" s="32">
        <f t="shared" si="68"/>
        <v>1650495</v>
      </c>
      <c r="O275" s="37">
        <f t="shared" si="69"/>
        <v>0.42040160000163018</v>
      </c>
      <c r="P275" s="32">
        <f>SUM(P268:P274)</f>
        <v>1113719</v>
      </c>
      <c r="Q275" s="32">
        <f>SUM(Q268:Q274)</f>
        <v>4713799</v>
      </c>
      <c r="R275" s="32">
        <f>SUM(R268:R274)</f>
        <v>4413646</v>
      </c>
      <c r="S275" s="32">
        <f>SUM(S268:S274)</f>
        <v>2236124</v>
      </c>
      <c r="T275" s="37">
        <f t="shared" si="70"/>
        <v>0.50663872906889229</v>
      </c>
      <c r="U275" s="37">
        <f t="shared" si="71"/>
        <v>-0.54334262053534155</v>
      </c>
    </row>
    <row r="276" spans="1:21" x14ac:dyDescent="0.2">
      <c r="A276" s="17" t="s">
        <v>29</v>
      </c>
      <c r="B276" s="11" t="s">
        <v>491</v>
      </c>
      <c r="C276" s="10" t="s">
        <v>492</v>
      </c>
      <c r="D276" s="31">
        <v>0</v>
      </c>
      <c r="E276" s="31">
        <v>0</v>
      </c>
      <c r="F276" s="31">
        <v>0</v>
      </c>
      <c r="G276" s="36">
        <f t="shared" si="64"/>
        <v>0</v>
      </c>
      <c r="H276" s="31">
        <v>0</v>
      </c>
      <c r="I276" s="36">
        <f t="shared" si="65"/>
        <v>0</v>
      </c>
      <c r="J276" s="31">
        <v>0</v>
      </c>
      <c r="K276" s="36">
        <f t="shared" si="66"/>
        <v>0</v>
      </c>
      <c r="L276" s="31">
        <v>0</v>
      </c>
      <c r="M276" s="36">
        <f t="shared" si="67"/>
        <v>0</v>
      </c>
      <c r="N276" s="31">
        <f t="shared" si="68"/>
        <v>0</v>
      </c>
      <c r="O276" s="36">
        <f t="shared" si="69"/>
        <v>0</v>
      </c>
      <c r="P276" s="31">
        <v>0</v>
      </c>
      <c r="Q276" s="31">
        <v>0</v>
      </c>
      <c r="R276" s="31">
        <v>0</v>
      </c>
      <c r="S276" s="31">
        <v>0</v>
      </c>
      <c r="T276" s="36">
        <f t="shared" si="70"/>
        <v>0</v>
      </c>
      <c r="U276" s="36">
        <f t="shared" si="71"/>
        <v>0</v>
      </c>
    </row>
    <row r="277" spans="1:21" x14ac:dyDescent="0.2">
      <c r="A277" s="17" t="s">
        <v>29</v>
      </c>
      <c r="B277" s="11" t="s">
        <v>493</v>
      </c>
      <c r="C277" s="10" t="s">
        <v>494</v>
      </c>
      <c r="D277" s="31">
        <v>0</v>
      </c>
      <c r="E277" s="31">
        <v>0</v>
      </c>
      <c r="F277" s="31">
        <v>0</v>
      </c>
      <c r="G277" s="36">
        <f t="shared" si="64"/>
        <v>0</v>
      </c>
      <c r="H277" s="31">
        <v>0</v>
      </c>
      <c r="I277" s="36">
        <f t="shared" si="65"/>
        <v>0</v>
      </c>
      <c r="J277" s="31">
        <v>0</v>
      </c>
      <c r="K277" s="36">
        <f t="shared" si="66"/>
        <v>0</v>
      </c>
      <c r="L277" s="31">
        <v>0</v>
      </c>
      <c r="M277" s="36">
        <f t="shared" si="67"/>
        <v>0</v>
      </c>
      <c r="N277" s="31">
        <f t="shared" si="68"/>
        <v>0</v>
      </c>
      <c r="O277" s="36">
        <f t="shared" si="69"/>
        <v>0</v>
      </c>
      <c r="P277" s="31">
        <v>0</v>
      </c>
      <c r="Q277" s="31">
        <v>0</v>
      </c>
      <c r="R277" s="31">
        <v>0</v>
      </c>
      <c r="S277" s="31">
        <v>0</v>
      </c>
      <c r="T277" s="36">
        <f t="shared" si="70"/>
        <v>0</v>
      </c>
      <c r="U277" s="36">
        <f t="shared" si="71"/>
        <v>0</v>
      </c>
    </row>
    <row r="278" spans="1:21" x14ac:dyDescent="0.2">
      <c r="A278" s="17" t="s">
        <v>29</v>
      </c>
      <c r="B278" s="11" t="s">
        <v>495</v>
      </c>
      <c r="C278" s="10" t="s">
        <v>496</v>
      </c>
      <c r="D278" s="31">
        <v>0</v>
      </c>
      <c r="E278" s="31">
        <v>0</v>
      </c>
      <c r="F278" s="31">
        <v>0</v>
      </c>
      <c r="G278" s="36">
        <f t="shared" si="64"/>
        <v>0</v>
      </c>
      <c r="H278" s="31">
        <v>0</v>
      </c>
      <c r="I278" s="36">
        <f t="shared" si="65"/>
        <v>0</v>
      </c>
      <c r="J278" s="31">
        <v>0</v>
      </c>
      <c r="K278" s="36">
        <f t="shared" si="66"/>
        <v>0</v>
      </c>
      <c r="L278" s="31">
        <v>0</v>
      </c>
      <c r="M278" s="36">
        <f t="shared" si="67"/>
        <v>0</v>
      </c>
      <c r="N278" s="31">
        <f t="shared" si="68"/>
        <v>0</v>
      </c>
      <c r="O278" s="36">
        <f t="shared" si="69"/>
        <v>0</v>
      </c>
      <c r="P278" s="31">
        <v>0</v>
      </c>
      <c r="Q278" s="31">
        <v>0</v>
      </c>
      <c r="R278" s="31">
        <v>0</v>
      </c>
      <c r="S278" s="31">
        <v>0</v>
      </c>
      <c r="T278" s="36">
        <f t="shared" si="70"/>
        <v>0</v>
      </c>
      <c r="U278" s="36">
        <f t="shared" si="71"/>
        <v>0</v>
      </c>
    </row>
    <row r="279" spans="1:21" x14ac:dyDescent="0.2">
      <c r="A279" s="17" t="s">
        <v>29</v>
      </c>
      <c r="B279" s="11" t="s">
        <v>497</v>
      </c>
      <c r="C279" s="10" t="s">
        <v>498</v>
      </c>
      <c r="D279" s="31">
        <v>155400</v>
      </c>
      <c r="E279" s="31">
        <v>155400</v>
      </c>
      <c r="F279" s="31">
        <v>1080</v>
      </c>
      <c r="G279" s="36">
        <f t="shared" si="64"/>
        <v>6.9498069498069494E-3</v>
      </c>
      <c r="H279" s="31">
        <v>13989</v>
      </c>
      <c r="I279" s="36">
        <f t="shared" si="65"/>
        <v>9.0019305019305024E-2</v>
      </c>
      <c r="J279" s="31">
        <v>925</v>
      </c>
      <c r="K279" s="36">
        <f t="shared" si="66"/>
        <v>5.9523809523809521E-3</v>
      </c>
      <c r="L279" s="31">
        <v>0</v>
      </c>
      <c r="M279" s="36">
        <f t="shared" si="67"/>
        <v>0</v>
      </c>
      <c r="N279" s="31">
        <f t="shared" si="68"/>
        <v>15994</v>
      </c>
      <c r="O279" s="36">
        <f t="shared" si="69"/>
        <v>0.10292149292149293</v>
      </c>
      <c r="P279" s="31">
        <v>0</v>
      </c>
      <c r="Q279" s="31">
        <v>130770</v>
      </c>
      <c r="R279" s="31">
        <v>99830</v>
      </c>
      <c r="S279" s="31">
        <v>170</v>
      </c>
      <c r="T279" s="36">
        <f t="shared" si="70"/>
        <v>1.7028949213663228E-3</v>
      </c>
      <c r="U279" s="36">
        <f t="shared" si="71"/>
        <v>0</v>
      </c>
    </row>
    <row r="280" spans="1:21" x14ac:dyDescent="0.2">
      <c r="A280" s="17" t="s">
        <v>29</v>
      </c>
      <c r="B280" s="11" t="s">
        <v>499</v>
      </c>
      <c r="C280" s="10" t="s">
        <v>500</v>
      </c>
      <c r="D280" s="31">
        <v>0</v>
      </c>
      <c r="E280" s="31">
        <v>0</v>
      </c>
      <c r="F280" s="31">
        <v>0</v>
      </c>
      <c r="G280" s="36">
        <f t="shared" si="64"/>
        <v>0</v>
      </c>
      <c r="H280" s="31">
        <v>0</v>
      </c>
      <c r="I280" s="36">
        <f t="shared" si="65"/>
        <v>0</v>
      </c>
      <c r="J280" s="31">
        <v>0</v>
      </c>
      <c r="K280" s="36">
        <f t="shared" si="66"/>
        <v>0</v>
      </c>
      <c r="L280" s="31">
        <v>0</v>
      </c>
      <c r="M280" s="36">
        <f t="shared" si="67"/>
        <v>0</v>
      </c>
      <c r="N280" s="31">
        <f t="shared" si="68"/>
        <v>0</v>
      </c>
      <c r="O280" s="36">
        <f t="shared" si="69"/>
        <v>0</v>
      </c>
      <c r="P280" s="31">
        <v>0</v>
      </c>
      <c r="Q280" s="31">
        <v>0</v>
      </c>
      <c r="R280" s="31">
        <v>0</v>
      </c>
      <c r="S280" s="31">
        <v>0</v>
      </c>
      <c r="T280" s="36">
        <f t="shared" si="70"/>
        <v>0</v>
      </c>
      <c r="U280" s="36">
        <f t="shared" si="71"/>
        <v>0</v>
      </c>
    </row>
    <row r="281" spans="1:21" x14ac:dyDescent="0.2">
      <c r="A281" s="17" t="s">
        <v>29</v>
      </c>
      <c r="B281" s="11" t="s">
        <v>501</v>
      </c>
      <c r="C281" s="10" t="s">
        <v>502</v>
      </c>
      <c r="D281" s="31">
        <v>0</v>
      </c>
      <c r="E281" s="31">
        <v>0</v>
      </c>
      <c r="F281" s="31">
        <v>0</v>
      </c>
      <c r="G281" s="36">
        <f t="shared" si="64"/>
        <v>0</v>
      </c>
      <c r="H281" s="31">
        <v>0</v>
      </c>
      <c r="I281" s="36">
        <f t="shared" si="65"/>
        <v>0</v>
      </c>
      <c r="J281" s="31">
        <v>0</v>
      </c>
      <c r="K281" s="36">
        <f t="shared" si="66"/>
        <v>0</v>
      </c>
      <c r="L281" s="31">
        <v>0</v>
      </c>
      <c r="M281" s="36">
        <f t="shared" si="67"/>
        <v>0</v>
      </c>
      <c r="N281" s="31">
        <f t="shared" si="68"/>
        <v>0</v>
      </c>
      <c r="O281" s="36">
        <f t="shared" si="69"/>
        <v>0</v>
      </c>
      <c r="P281" s="31">
        <v>0</v>
      </c>
      <c r="Q281" s="31">
        <v>0</v>
      </c>
      <c r="R281" s="31">
        <v>0</v>
      </c>
      <c r="S281" s="31">
        <v>0</v>
      </c>
      <c r="T281" s="36">
        <f t="shared" si="70"/>
        <v>0</v>
      </c>
      <c r="U281" s="36">
        <f t="shared" si="71"/>
        <v>0</v>
      </c>
    </row>
    <row r="282" spans="1:21" x14ac:dyDescent="0.2">
      <c r="A282" s="17" t="s">
        <v>29</v>
      </c>
      <c r="B282" s="11" t="s">
        <v>503</v>
      </c>
      <c r="C282" s="10" t="s">
        <v>504</v>
      </c>
      <c r="D282" s="31">
        <v>0</v>
      </c>
      <c r="E282" s="31">
        <v>0</v>
      </c>
      <c r="F282" s="31">
        <v>0</v>
      </c>
      <c r="G282" s="36">
        <f t="shared" si="64"/>
        <v>0</v>
      </c>
      <c r="H282" s="31">
        <v>0</v>
      </c>
      <c r="I282" s="36">
        <f t="shared" si="65"/>
        <v>0</v>
      </c>
      <c r="J282" s="31">
        <v>0</v>
      </c>
      <c r="K282" s="36">
        <f t="shared" si="66"/>
        <v>0</v>
      </c>
      <c r="L282" s="31">
        <v>0</v>
      </c>
      <c r="M282" s="36">
        <f t="shared" si="67"/>
        <v>0</v>
      </c>
      <c r="N282" s="31">
        <f t="shared" si="68"/>
        <v>0</v>
      </c>
      <c r="O282" s="36">
        <f t="shared" si="69"/>
        <v>0</v>
      </c>
      <c r="P282" s="31">
        <v>0</v>
      </c>
      <c r="Q282" s="31">
        <v>0</v>
      </c>
      <c r="R282" s="31">
        <v>0</v>
      </c>
      <c r="S282" s="31">
        <v>0</v>
      </c>
      <c r="T282" s="36">
        <f t="shared" si="70"/>
        <v>0</v>
      </c>
      <c r="U282" s="36">
        <f t="shared" si="71"/>
        <v>0</v>
      </c>
    </row>
    <row r="283" spans="1:21" x14ac:dyDescent="0.2">
      <c r="A283" s="17" t="s">
        <v>29</v>
      </c>
      <c r="B283" s="11" t="s">
        <v>505</v>
      </c>
      <c r="C283" s="10" t="s">
        <v>506</v>
      </c>
      <c r="D283" s="31">
        <v>0</v>
      </c>
      <c r="E283" s="31">
        <v>0</v>
      </c>
      <c r="F283" s="31">
        <v>0</v>
      </c>
      <c r="G283" s="36">
        <f t="shared" si="64"/>
        <v>0</v>
      </c>
      <c r="H283" s="31">
        <v>0</v>
      </c>
      <c r="I283" s="36">
        <f t="shared" si="65"/>
        <v>0</v>
      </c>
      <c r="J283" s="31">
        <v>0</v>
      </c>
      <c r="K283" s="36">
        <f t="shared" si="66"/>
        <v>0</v>
      </c>
      <c r="L283" s="31">
        <v>0</v>
      </c>
      <c r="M283" s="36">
        <f t="shared" si="67"/>
        <v>0</v>
      </c>
      <c r="N283" s="31">
        <f t="shared" si="68"/>
        <v>0</v>
      </c>
      <c r="O283" s="36">
        <f t="shared" si="69"/>
        <v>0</v>
      </c>
      <c r="P283" s="31">
        <v>0</v>
      </c>
      <c r="Q283" s="31">
        <v>0</v>
      </c>
      <c r="R283" s="31">
        <v>0</v>
      </c>
      <c r="S283" s="31">
        <v>0</v>
      </c>
      <c r="T283" s="36">
        <f t="shared" si="70"/>
        <v>0</v>
      </c>
      <c r="U283" s="36">
        <f t="shared" si="71"/>
        <v>0</v>
      </c>
    </row>
    <row r="284" spans="1:21" x14ac:dyDescent="0.2">
      <c r="A284" s="17" t="s">
        <v>44</v>
      </c>
      <c r="B284" s="11" t="s">
        <v>507</v>
      </c>
      <c r="C284" s="10" t="s">
        <v>508</v>
      </c>
      <c r="D284" s="31">
        <v>0</v>
      </c>
      <c r="E284" s="31">
        <v>0</v>
      </c>
      <c r="F284" s="31">
        <v>0</v>
      </c>
      <c r="G284" s="36">
        <f t="shared" si="64"/>
        <v>0</v>
      </c>
      <c r="H284" s="31">
        <v>0</v>
      </c>
      <c r="I284" s="36">
        <f t="shared" si="65"/>
        <v>0</v>
      </c>
      <c r="J284" s="31">
        <v>0</v>
      </c>
      <c r="K284" s="36">
        <f t="shared" si="66"/>
        <v>0</v>
      </c>
      <c r="L284" s="31">
        <v>0</v>
      </c>
      <c r="M284" s="36">
        <f t="shared" si="67"/>
        <v>0</v>
      </c>
      <c r="N284" s="31">
        <f t="shared" si="68"/>
        <v>0</v>
      </c>
      <c r="O284" s="36">
        <f t="shared" si="69"/>
        <v>0</v>
      </c>
      <c r="P284" s="31">
        <v>0</v>
      </c>
      <c r="Q284" s="31">
        <v>0</v>
      </c>
      <c r="R284" s="31">
        <v>0</v>
      </c>
      <c r="S284" s="31">
        <v>0</v>
      </c>
      <c r="T284" s="36">
        <f t="shared" si="70"/>
        <v>0</v>
      </c>
      <c r="U284" s="36">
        <f t="shared" si="71"/>
        <v>0</v>
      </c>
    </row>
    <row r="285" spans="1:21" ht="16.5" x14ac:dyDescent="0.3">
      <c r="A285" s="18" t="s">
        <v>0</v>
      </c>
      <c r="B285" s="13" t="s">
        <v>509</v>
      </c>
      <c r="C285" s="12" t="s">
        <v>0</v>
      </c>
      <c r="D285" s="32">
        <f>SUM(D276:D284)</f>
        <v>155400</v>
      </c>
      <c r="E285" s="32">
        <f>SUM(E276:E284)</f>
        <v>155400</v>
      </c>
      <c r="F285" s="32">
        <f>SUM(F276:F284)</f>
        <v>1080</v>
      </c>
      <c r="G285" s="37">
        <f t="shared" si="64"/>
        <v>6.9498069498069494E-3</v>
      </c>
      <c r="H285" s="32">
        <f>SUM(H276:H284)</f>
        <v>13989</v>
      </c>
      <c r="I285" s="37">
        <f t="shared" si="65"/>
        <v>9.0019305019305024E-2</v>
      </c>
      <c r="J285" s="32">
        <f>SUM(J276:J284)</f>
        <v>925</v>
      </c>
      <c r="K285" s="37">
        <f t="shared" si="66"/>
        <v>5.9523809523809521E-3</v>
      </c>
      <c r="L285" s="32">
        <f>SUM(L276:L284)</f>
        <v>0</v>
      </c>
      <c r="M285" s="37">
        <f t="shared" si="67"/>
        <v>0</v>
      </c>
      <c r="N285" s="32">
        <f t="shared" si="68"/>
        <v>15994</v>
      </c>
      <c r="O285" s="37">
        <f t="shared" si="69"/>
        <v>0.10292149292149293</v>
      </c>
      <c r="P285" s="32">
        <f>SUM(P276:P284)</f>
        <v>0</v>
      </c>
      <c r="Q285" s="32">
        <f>SUM(Q276:Q284)</f>
        <v>130770</v>
      </c>
      <c r="R285" s="32">
        <f>SUM(R276:R284)</f>
        <v>99830</v>
      </c>
      <c r="S285" s="32">
        <f>SUM(S276:S284)</f>
        <v>170</v>
      </c>
      <c r="T285" s="37">
        <f t="shared" si="70"/>
        <v>1.7028949213663228E-3</v>
      </c>
      <c r="U285" s="37">
        <f t="shared" si="71"/>
        <v>0</v>
      </c>
    </row>
    <row r="286" spans="1:21" x14ac:dyDescent="0.2">
      <c r="A286" s="17" t="s">
        <v>29</v>
      </c>
      <c r="B286" s="11" t="s">
        <v>510</v>
      </c>
      <c r="C286" s="10" t="s">
        <v>511</v>
      </c>
      <c r="D286" s="31">
        <v>0</v>
      </c>
      <c r="E286" s="31">
        <v>0</v>
      </c>
      <c r="F286" s="31">
        <v>0</v>
      </c>
      <c r="G286" s="36">
        <f t="shared" si="64"/>
        <v>0</v>
      </c>
      <c r="H286" s="31">
        <v>0</v>
      </c>
      <c r="I286" s="36">
        <f t="shared" si="65"/>
        <v>0</v>
      </c>
      <c r="J286" s="31">
        <v>0</v>
      </c>
      <c r="K286" s="36">
        <f t="shared" si="66"/>
        <v>0</v>
      </c>
      <c r="L286" s="31">
        <v>0</v>
      </c>
      <c r="M286" s="36">
        <f t="shared" si="67"/>
        <v>0</v>
      </c>
      <c r="N286" s="31">
        <f t="shared" si="68"/>
        <v>0</v>
      </c>
      <c r="O286" s="36">
        <f t="shared" si="69"/>
        <v>0</v>
      </c>
      <c r="P286" s="31">
        <v>0</v>
      </c>
      <c r="Q286" s="31">
        <v>0</v>
      </c>
      <c r="R286" s="31">
        <v>0</v>
      </c>
      <c r="S286" s="31">
        <v>0</v>
      </c>
      <c r="T286" s="36">
        <f t="shared" si="70"/>
        <v>0</v>
      </c>
      <c r="U286" s="36">
        <f t="shared" si="71"/>
        <v>0</v>
      </c>
    </row>
    <row r="287" spans="1:21" x14ac:dyDescent="0.2">
      <c r="A287" s="17" t="s">
        <v>29</v>
      </c>
      <c r="B287" s="11" t="s">
        <v>512</v>
      </c>
      <c r="C287" s="10" t="s">
        <v>513</v>
      </c>
      <c r="D287" s="31">
        <v>0</v>
      </c>
      <c r="E287" s="31">
        <v>0</v>
      </c>
      <c r="F287" s="31">
        <v>0</v>
      </c>
      <c r="G287" s="36">
        <f t="shared" si="64"/>
        <v>0</v>
      </c>
      <c r="H287" s="31">
        <v>0</v>
      </c>
      <c r="I287" s="36">
        <f t="shared" si="65"/>
        <v>0</v>
      </c>
      <c r="J287" s="31">
        <v>0</v>
      </c>
      <c r="K287" s="36">
        <f t="shared" si="66"/>
        <v>0</v>
      </c>
      <c r="L287" s="31">
        <v>0</v>
      </c>
      <c r="M287" s="36">
        <f t="shared" si="67"/>
        <v>0</v>
      </c>
      <c r="N287" s="31">
        <f t="shared" si="68"/>
        <v>0</v>
      </c>
      <c r="O287" s="36">
        <f t="shared" si="69"/>
        <v>0</v>
      </c>
      <c r="P287" s="31">
        <v>0</v>
      </c>
      <c r="Q287" s="31">
        <v>0</v>
      </c>
      <c r="R287" s="31">
        <v>0</v>
      </c>
      <c r="S287" s="31">
        <v>0</v>
      </c>
      <c r="T287" s="36">
        <f t="shared" si="70"/>
        <v>0</v>
      </c>
      <c r="U287" s="36">
        <f t="shared" si="71"/>
        <v>0</v>
      </c>
    </row>
    <row r="288" spans="1:21" x14ac:dyDescent="0.2">
      <c r="A288" s="17" t="s">
        <v>29</v>
      </c>
      <c r="B288" s="11" t="s">
        <v>514</v>
      </c>
      <c r="C288" s="10" t="s">
        <v>515</v>
      </c>
      <c r="D288" s="31">
        <v>0</v>
      </c>
      <c r="E288" s="31">
        <v>0</v>
      </c>
      <c r="F288" s="31">
        <v>0</v>
      </c>
      <c r="G288" s="36">
        <f t="shared" si="64"/>
        <v>0</v>
      </c>
      <c r="H288" s="31">
        <v>0</v>
      </c>
      <c r="I288" s="36">
        <f t="shared" si="65"/>
        <v>0</v>
      </c>
      <c r="J288" s="31">
        <v>0</v>
      </c>
      <c r="K288" s="36">
        <f t="shared" si="66"/>
        <v>0</v>
      </c>
      <c r="L288" s="31">
        <v>0</v>
      </c>
      <c r="M288" s="36">
        <f t="shared" si="67"/>
        <v>0</v>
      </c>
      <c r="N288" s="31">
        <f t="shared" si="68"/>
        <v>0</v>
      </c>
      <c r="O288" s="36">
        <f t="shared" si="69"/>
        <v>0</v>
      </c>
      <c r="P288" s="31">
        <v>0</v>
      </c>
      <c r="Q288" s="31">
        <v>0</v>
      </c>
      <c r="R288" s="31">
        <v>0</v>
      </c>
      <c r="S288" s="31">
        <v>0</v>
      </c>
      <c r="T288" s="36">
        <f t="shared" si="70"/>
        <v>0</v>
      </c>
      <c r="U288" s="36">
        <f t="shared" si="71"/>
        <v>0</v>
      </c>
    </row>
    <row r="289" spans="1:21" x14ac:dyDescent="0.2">
      <c r="A289" s="17" t="s">
        <v>29</v>
      </c>
      <c r="B289" s="11" t="s">
        <v>516</v>
      </c>
      <c r="C289" s="10" t="s">
        <v>517</v>
      </c>
      <c r="D289" s="31">
        <v>0</v>
      </c>
      <c r="E289" s="31">
        <v>0</v>
      </c>
      <c r="F289" s="31">
        <v>0</v>
      </c>
      <c r="G289" s="36">
        <f t="shared" si="64"/>
        <v>0</v>
      </c>
      <c r="H289" s="31">
        <v>0</v>
      </c>
      <c r="I289" s="36">
        <f t="shared" si="65"/>
        <v>0</v>
      </c>
      <c r="J289" s="31">
        <v>0</v>
      </c>
      <c r="K289" s="36">
        <f t="shared" si="66"/>
        <v>0</v>
      </c>
      <c r="L289" s="31">
        <v>0</v>
      </c>
      <c r="M289" s="36">
        <f t="shared" si="67"/>
        <v>0</v>
      </c>
      <c r="N289" s="31">
        <f t="shared" si="68"/>
        <v>0</v>
      </c>
      <c r="O289" s="36">
        <f t="shared" si="69"/>
        <v>0</v>
      </c>
      <c r="P289" s="31">
        <v>0</v>
      </c>
      <c r="Q289" s="31">
        <v>0</v>
      </c>
      <c r="R289" s="31">
        <v>0</v>
      </c>
      <c r="S289" s="31">
        <v>0</v>
      </c>
      <c r="T289" s="36">
        <f t="shared" si="70"/>
        <v>0</v>
      </c>
      <c r="U289" s="36">
        <f t="shared" si="71"/>
        <v>0</v>
      </c>
    </row>
    <row r="290" spans="1:21" x14ac:dyDescent="0.2">
      <c r="A290" s="17" t="s">
        <v>29</v>
      </c>
      <c r="B290" s="11" t="s">
        <v>518</v>
      </c>
      <c r="C290" s="10" t="s">
        <v>519</v>
      </c>
      <c r="D290" s="31">
        <v>0</v>
      </c>
      <c r="E290" s="31">
        <v>0</v>
      </c>
      <c r="F290" s="31">
        <v>0</v>
      </c>
      <c r="G290" s="36">
        <f t="shared" si="64"/>
        <v>0</v>
      </c>
      <c r="H290" s="31">
        <v>0</v>
      </c>
      <c r="I290" s="36">
        <f t="shared" si="65"/>
        <v>0</v>
      </c>
      <c r="J290" s="31">
        <v>0</v>
      </c>
      <c r="K290" s="36">
        <f t="shared" si="66"/>
        <v>0</v>
      </c>
      <c r="L290" s="31">
        <v>0</v>
      </c>
      <c r="M290" s="36">
        <f t="shared" si="67"/>
        <v>0</v>
      </c>
      <c r="N290" s="31">
        <f t="shared" si="68"/>
        <v>0</v>
      </c>
      <c r="O290" s="36">
        <f t="shared" si="69"/>
        <v>0</v>
      </c>
      <c r="P290" s="31">
        <v>0</v>
      </c>
      <c r="Q290" s="31">
        <v>0</v>
      </c>
      <c r="R290" s="31">
        <v>0</v>
      </c>
      <c r="S290" s="31">
        <v>0</v>
      </c>
      <c r="T290" s="36">
        <f t="shared" si="70"/>
        <v>0</v>
      </c>
      <c r="U290" s="36">
        <f t="shared" si="71"/>
        <v>0</v>
      </c>
    </row>
    <row r="291" spans="1:21" x14ac:dyDescent="0.2">
      <c r="A291" s="17" t="s">
        <v>44</v>
      </c>
      <c r="B291" s="11" t="s">
        <v>520</v>
      </c>
      <c r="C291" s="10" t="s">
        <v>521</v>
      </c>
      <c r="D291" s="31">
        <v>0</v>
      </c>
      <c r="E291" s="31">
        <v>0</v>
      </c>
      <c r="F291" s="31">
        <v>0</v>
      </c>
      <c r="G291" s="36">
        <f t="shared" si="64"/>
        <v>0</v>
      </c>
      <c r="H291" s="31">
        <v>0</v>
      </c>
      <c r="I291" s="36">
        <f t="shared" si="65"/>
        <v>0</v>
      </c>
      <c r="J291" s="31">
        <v>0</v>
      </c>
      <c r="K291" s="36">
        <f t="shared" si="66"/>
        <v>0</v>
      </c>
      <c r="L291" s="31">
        <v>0</v>
      </c>
      <c r="M291" s="36">
        <f t="shared" si="67"/>
        <v>0</v>
      </c>
      <c r="N291" s="31">
        <f t="shared" si="68"/>
        <v>0</v>
      </c>
      <c r="O291" s="36">
        <f t="shared" si="69"/>
        <v>0</v>
      </c>
      <c r="P291" s="31">
        <v>0</v>
      </c>
      <c r="Q291" s="31">
        <v>0</v>
      </c>
      <c r="R291" s="31">
        <v>0</v>
      </c>
      <c r="S291" s="31">
        <v>0</v>
      </c>
      <c r="T291" s="36">
        <f t="shared" si="70"/>
        <v>0</v>
      </c>
      <c r="U291" s="36">
        <f t="shared" si="71"/>
        <v>0</v>
      </c>
    </row>
    <row r="292" spans="1:21" ht="16.5" x14ac:dyDescent="0.3">
      <c r="A292" s="18" t="s">
        <v>0</v>
      </c>
      <c r="B292" s="13" t="s">
        <v>522</v>
      </c>
      <c r="C292" s="12" t="s">
        <v>0</v>
      </c>
      <c r="D292" s="32">
        <f>SUM(D286:D291)</f>
        <v>0</v>
      </c>
      <c r="E292" s="32">
        <f>SUM(E286:E291)</f>
        <v>0</v>
      </c>
      <c r="F292" s="32">
        <f>SUM(F286:F291)</f>
        <v>0</v>
      </c>
      <c r="G292" s="37">
        <f t="shared" si="64"/>
        <v>0</v>
      </c>
      <c r="H292" s="32">
        <f>SUM(H286:H291)</f>
        <v>0</v>
      </c>
      <c r="I292" s="37">
        <f t="shared" si="65"/>
        <v>0</v>
      </c>
      <c r="J292" s="32">
        <f>SUM(J286:J291)</f>
        <v>0</v>
      </c>
      <c r="K292" s="37">
        <f t="shared" si="66"/>
        <v>0</v>
      </c>
      <c r="L292" s="32">
        <f>SUM(L286:L291)</f>
        <v>0</v>
      </c>
      <c r="M292" s="37">
        <f t="shared" si="67"/>
        <v>0</v>
      </c>
      <c r="N292" s="32">
        <f t="shared" si="68"/>
        <v>0</v>
      </c>
      <c r="O292" s="37">
        <f t="shared" si="69"/>
        <v>0</v>
      </c>
      <c r="P292" s="32">
        <f>SUM(P286:P291)</f>
        <v>0</v>
      </c>
      <c r="Q292" s="32">
        <f>SUM(Q286:Q291)</f>
        <v>0</v>
      </c>
      <c r="R292" s="32">
        <f>SUM(R286:R291)</f>
        <v>0</v>
      </c>
      <c r="S292" s="32">
        <f>SUM(S286:S291)</f>
        <v>0</v>
      </c>
      <c r="T292" s="37">
        <f t="shared" si="70"/>
        <v>0</v>
      </c>
      <c r="U292" s="37">
        <f t="shared" si="71"/>
        <v>0</v>
      </c>
    </row>
    <row r="293" spans="1:21" x14ac:dyDescent="0.2">
      <c r="A293" s="17" t="s">
        <v>29</v>
      </c>
      <c r="B293" s="11" t="s">
        <v>523</v>
      </c>
      <c r="C293" s="10" t="s">
        <v>524</v>
      </c>
      <c r="D293" s="31">
        <v>900426</v>
      </c>
      <c r="E293" s="31">
        <v>900426</v>
      </c>
      <c r="F293" s="31">
        <v>206365</v>
      </c>
      <c r="G293" s="36">
        <f t="shared" si="64"/>
        <v>0.22918596308858252</v>
      </c>
      <c r="H293" s="31">
        <v>247239</v>
      </c>
      <c r="I293" s="36">
        <f t="shared" si="65"/>
        <v>0.27458003211813076</v>
      </c>
      <c r="J293" s="31">
        <v>207249</v>
      </c>
      <c r="K293" s="36">
        <f t="shared" si="66"/>
        <v>0.23016772061224353</v>
      </c>
      <c r="L293" s="31">
        <v>0</v>
      </c>
      <c r="M293" s="36">
        <f t="shared" si="67"/>
        <v>0</v>
      </c>
      <c r="N293" s="31">
        <f t="shared" si="68"/>
        <v>660853</v>
      </c>
      <c r="O293" s="36">
        <f t="shared" si="69"/>
        <v>0.73393371581895683</v>
      </c>
      <c r="P293" s="31">
        <v>198882</v>
      </c>
      <c r="Q293" s="31">
        <v>737115</v>
      </c>
      <c r="R293" s="31">
        <v>737115</v>
      </c>
      <c r="S293" s="31">
        <v>636323</v>
      </c>
      <c r="T293" s="36">
        <f t="shared" si="70"/>
        <v>0.8632614992233234</v>
      </c>
      <c r="U293" s="36">
        <f t="shared" si="71"/>
        <v>4.2070172262949956E-2</v>
      </c>
    </row>
    <row r="294" spans="1:21" x14ac:dyDescent="0.2">
      <c r="A294" s="17" t="s">
        <v>29</v>
      </c>
      <c r="B294" s="11" t="s">
        <v>525</v>
      </c>
      <c r="C294" s="10" t="s">
        <v>526</v>
      </c>
      <c r="D294" s="31">
        <v>0</v>
      </c>
      <c r="E294" s="31">
        <v>0</v>
      </c>
      <c r="F294" s="31">
        <v>0</v>
      </c>
      <c r="G294" s="36">
        <f t="shared" si="64"/>
        <v>0</v>
      </c>
      <c r="H294" s="31">
        <v>0</v>
      </c>
      <c r="I294" s="36">
        <f t="shared" si="65"/>
        <v>0</v>
      </c>
      <c r="J294" s="31">
        <v>0</v>
      </c>
      <c r="K294" s="36">
        <f t="shared" si="66"/>
        <v>0</v>
      </c>
      <c r="L294" s="31">
        <v>0</v>
      </c>
      <c r="M294" s="36">
        <f t="shared" si="67"/>
        <v>0</v>
      </c>
      <c r="N294" s="31">
        <f t="shared" si="68"/>
        <v>0</v>
      </c>
      <c r="O294" s="36">
        <f t="shared" si="69"/>
        <v>0</v>
      </c>
      <c r="P294" s="31">
        <v>0</v>
      </c>
      <c r="Q294" s="31">
        <v>0</v>
      </c>
      <c r="R294" s="31">
        <v>0</v>
      </c>
      <c r="S294" s="31">
        <v>0</v>
      </c>
      <c r="T294" s="36">
        <f t="shared" si="70"/>
        <v>0</v>
      </c>
      <c r="U294" s="36">
        <f t="shared" si="71"/>
        <v>0</v>
      </c>
    </row>
    <row r="295" spans="1:21" x14ac:dyDescent="0.2">
      <c r="A295" s="17" t="s">
        <v>29</v>
      </c>
      <c r="B295" s="11" t="s">
        <v>527</v>
      </c>
      <c r="C295" s="10" t="s">
        <v>528</v>
      </c>
      <c r="D295" s="31">
        <v>0</v>
      </c>
      <c r="E295" s="31">
        <v>0</v>
      </c>
      <c r="F295" s="31">
        <v>0</v>
      </c>
      <c r="G295" s="36">
        <f t="shared" si="64"/>
        <v>0</v>
      </c>
      <c r="H295" s="31">
        <v>0</v>
      </c>
      <c r="I295" s="36">
        <f t="shared" si="65"/>
        <v>0</v>
      </c>
      <c r="J295" s="31">
        <v>0</v>
      </c>
      <c r="K295" s="36">
        <f t="shared" si="66"/>
        <v>0</v>
      </c>
      <c r="L295" s="31">
        <v>0</v>
      </c>
      <c r="M295" s="36">
        <f t="shared" si="67"/>
        <v>0</v>
      </c>
      <c r="N295" s="31">
        <f t="shared" si="68"/>
        <v>0</v>
      </c>
      <c r="O295" s="36">
        <f t="shared" si="69"/>
        <v>0</v>
      </c>
      <c r="P295" s="31">
        <v>0</v>
      </c>
      <c r="Q295" s="31">
        <v>0</v>
      </c>
      <c r="R295" s="31">
        <v>0</v>
      </c>
      <c r="S295" s="31">
        <v>0</v>
      </c>
      <c r="T295" s="36">
        <f t="shared" si="70"/>
        <v>0</v>
      </c>
      <c r="U295" s="36">
        <f t="shared" si="71"/>
        <v>0</v>
      </c>
    </row>
    <row r="296" spans="1:21" x14ac:dyDescent="0.2">
      <c r="A296" s="17" t="s">
        <v>29</v>
      </c>
      <c r="B296" s="11" t="s">
        <v>529</v>
      </c>
      <c r="C296" s="10" t="s">
        <v>530</v>
      </c>
      <c r="D296" s="31">
        <v>0</v>
      </c>
      <c r="E296" s="31">
        <v>652067</v>
      </c>
      <c r="F296" s="31">
        <v>16284</v>
      </c>
      <c r="G296" s="36">
        <f t="shared" si="64"/>
        <v>0</v>
      </c>
      <c r="H296" s="31">
        <v>16284</v>
      </c>
      <c r="I296" s="36">
        <f t="shared" si="65"/>
        <v>0</v>
      </c>
      <c r="J296" s="31">
        <v>18366</v>
      </c>
      <c r="K296" s="36">
        <f t="shared" si="66"/>
        <v>2.816581731631872E-2</v>
      </c>
      <c r="L296" s="31">
        <v>0</v>
      </c>
      <c r="M296" s="36">
        <f t="shared" si="67"/>
        <v>0</v>
      </c>
      <c r="N296" s="31">
        <f t="shared" si="68"/>
        <v>50934</v>
      </c>
      <c r="O296" s="36">
        <f t="shared" si="69"/>
        <v>7.8111605095795372E-2</v>
      </c>
      <c r="P296" s="31">
        <v>16284</v>
      </c>
      <c r="Q296" s="31">
        <v>0</v>
      </c>
      <c r="R296" s="31">
        <v>0</v>
      </c>
      <c r="S296" s="31">
        <v>46268</v>
      </c>
      <c r="T296" s="36">
        <f t="shared" si="70"/>
        <v>0</v>
      </c>
      <c r="U296" s="36">
        <f t="shared" si="71"/>
        <v>0.12785556374355189</v>
      </c>
    </row>
    <row r="297" spans="1:21" x14ac:dyDescent="0.2">
      <c r="A297" s="17" t="s">
        <v>44</v>
      </c>
      <c r="B297" s="11" t="s">
        <v>531</v>
      </c>
      <c r="C297" s="10" t="s">
        <v>532</v>
      </c>
      <c r="D297" s="31">
        <v>12353075</v>
      </c>
      <c r="E297" s="31">
        <v>11681075</v>
      </c>
      <c r="F297" s="31">
        <v>1704120</v>
      </c>
      <c r="G297" s="36">
        <f t="shared" si="64"/>
        <v>0.13795107695857103</v>
      </c>
      <c r="H297" s="31">
        <v>5457099</v>
      </c>
      <c r="I297" s="36">
        <f t="shared" si="65"/>
        <v>0.44176037140550023</v>
      </c>
      <c r="J297" s="31">
        <v>1689595</v>
      </c>
      <c r="K297" s="36">
        <f t="shared" si="66"/>
        <v>0.14464379348647277</v>
      </c>
      <c r="L297" s="31">
        <v>0</v>
      </c>
      <c r="M297" s="36">
        <f t="shared" si="67"/>
        <v>0</v>
      </c>
      <c r="N297" s="31">
        <f t="shared" si="68"/>
        <v>8850814</v>
      </c>
      <c r="O297" s="36">
        <f t="shared" si="69"/>
        <v>0.75770543378927024</v>
      </c>
      <c r="P297" s="31">
        <v>1349630</v>
      </c>
      <c r="Q297" s="31">
        <v>11729132</v>
      </c>
      <c r="R297" s="31">
        <v>11729132</v>
      </c>
      <c r="S297" s="31">
        <v>7988667</v>
      </c>
      <c r="T297" s="36">
        <f t="shared" si="70"/>
        <v>0.68109618000718208</v>
      </c>
      <c r="U297" s="36">
        <f t="shared" si="71"/>
        <v>0.25189496380489462</v>
      </c>
    </row>
    <row r="298" spans="1:21" ht="16.5" x14ac:dyDescent="0.3">
      <c r="A298" s="18" t="s">
        <v>0</v>
      </c>
      <c r="B298" s="13" t="s">
        <v>533</v>
      </c>
      <c r="C298" s="12" t="s">
        <v>0</v>
      </c>
      <c r="D298" s="32">
        <f>SUM(D293:D297)</f>
        <v>13253501</v>
      </c>
      <c r="E298" s="32">
        <f>SUM(E293:E297)</f>
        <v>13233568</v>
      </c>
      <c r="F298" s="32">
        <f>SUM(F293:F297)</f>
        <v>1926769</v>
      </c>
      <c r="G298" s="37">
        <f t="shared" si="64"/>
        <v>0.14537811556357827</v>
      </c>
      <c r="H298" s="32">
        <f>SUM(H293:H297)</f>
        <v>5720622</v>
      </c>
      <c r="I298" s="37">
        <f t="shared" si="65"/>
        <v>0.4316310082898096</v>
      </c>
      <c r="J298" s="32">
        <f>SUM(J293:J297)</f>
        <v>1915210</v>
      </c>
      <c r="K298" s="37">
        <f t="shared" si="66"/>
        <v>0.14472363008978381</v>
      </c>
      <c r="L298" s="32">
        <f>SUM(L293:L297)</f>
        <v>0</v>
      </c>
      <c r="M298" s="37">
        <f t="shared" si="67"/>
        <v>0</v>
      </c>
      <c r="N298" s="32">
        <f t="shared" si="68"/>
        <v>9562601</v>
      </c>
      <c r="O298" s="37">
        <f t="shared" si="69"/>
        <v>0.72260187124137643</v>
      </c>
      <c r="P298" s="32">
        <f>SUM(P293:P297)</f>
        <v>1564796</v>
      </c>
      <c r="Q298" s="32">
        <f>SUM(Q293:Q297)</f>
        <v>12466247</v>
      </c>
      <c r="R298" s="32">
        <f>SUM(R293:R297)</f>
        <v>12466247</v>
      </c>
      <c r="S298" s="32">
        <f>SUM(S293:S297)</f>
        <v>8671258</v>
      </c>
      <c r="T298" s="37">
        <f t="shared" si="70"/>
        <v>0.69557886988762541</v>
      </c>
      <c r="U298" s="37">
        <f t="shared" si="71"/>
        <v>0.22393589963164517</v>
      </c>
    </row>
    <row r="299" spans="1:21" ht="16.5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19479474</v>
      </c>
      <c r="E299" s="32">
        <f>SUM(E263:E266,E268:E274,E276:E284,E286:E291,E293:E297)</f>
        <v>19539265</v>
      </c>
      <c r="F299" s="32">
        <f>SUM(F263:F266,F268:F274,F276:F284,F286:F291,F293:F297)</f>
        <v>3079788</v>
      </c>
      <c r="G299" s="37">
        <f t="shared" si="64"/>
        <v>0.15810426913991621</v>
      </c>
      <c r="H299" s="32">
        <f>SUM(H263:H266,H268:H274,H276:H284,H286:H291,H293:H297)</f>
        <v>6956260</v>
      </c>
      <c r="I299" s="37">
        <f t="shared" si="65"/>
        <v>0.35710717856139235</v>
      </c>
      <c r="J299" s="32">
        <f>SUM(J263:J266,J268:J274,J276:J284,J286:J291,J293:J297)</f>
        <v>3081851</v>
      </c>
      <c r="K299" s="37">
        <f t="shared" si="66"/>
        <v>0.15772604547816921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13117899</v>
      </c>
      <c r="O299" s="37">
        <f t="shared" si="69"/>
        <v>0.67136092376043832</v>
      </c>
      <c r="P299" s="32">
        <f>SUM(P263:P266,P268:P274,P276:P284,P286:P291,P293:P297)</f>
        <v>4009898</v>
      </c>
      <c r="Q299" s="32">
        <f>SUM(Q263:Q266,Q268:Q274,Q276:Q284,Q286:Q291,Q293:Q297)</f>
        <v>19790913</v>
      </c>
      <c r="R299" s="32">
        <f>SUM(R263:R266,R268:R274,R276:R284,R286:R291,R293:R297)</f>
        <v>20667549</v>
      </c>
      <c r="S299" s="32">
        <f>SUM(S263:S266,S268:S274,S276:S284,S286:S291,S293:S297)</f>
        <v>13424499</v>
      </c>
      <c r="T299" s="37">
        <f t="shared" si="70"/>
        <v>0.64954480088567834</v>
      </c>
      <c r="U299" s="37">
        <f t="shared" si="71"/>
        <v>-0.23143905406072673</v>
      </c>
    </row>
    <row r="300" spans="1:21" ht="14.4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x14ac:dyDescent="0.2">
      <c r="A302" s="17" t="s">
        <v>23</v>
      </c>
      <c r="B302" s="11" t="s">
        <v>536</v>
      </c>
      <c r="C302" s="10" t="s">
        <v>537</v>
      </c>
      <c r="D302" s="31">
        <v>296390857</v>
      </c>
      <c r="E302" s="31">
        <v>301515377</v>
      </c>
      <c r="F302" s="31">
        <v>53214800</v>
      </c>
      <c r="G302" s="36">
        <f t="shared" ref="G302:G339" si="72">IF(($D302     =0),0,($F302     /$D302     ))</f>
        <v>0.17954265033215919</v>
      </c>
      <c r="H302" s="31">
        <v>69199741</v>
      </c>
      <c r="I302" s="36">
        <f t="shared" ref="I302:I339" si="73">IF(($D302     =0),0,($H302     /$D302     ))</f>
        <v>0.23347461423211174</v>
      </c>
      <c r="J302" s="31">
        <v>63491454</v>
      </c>
      <c r="K302" s="36">
        <f t="shared" ref="K302:K339" si="74">IF(($E302     =0),0,($J302     /$E302     ))</f>
        <v>0.21057451408191363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185905995</v>
      </c>
      <c r="O302" s="36">
        <f t="shared" ref="O302:O339" si="77">IF(($E302     =0),0,($N302     /$E302     ))</f>
        <v>0.61657218563682081</v>
      </c>
      <c r="P302" s="31">
        <v>54391843</v>
      </c>
      <c r="Q302" s="31">
        <v>243623517</v>
      </c>
      <c r="R302" s="31">
        <v>254844802</v>
      </c>
      <c r="S302" s="31">
        <v>168077920</v>
      </c>
      <c r="T302" s="36">
        <f t="shared" ref="T302:T339" si="78">IF(($R302     =0),0,($S302     /$R302     ))</f>
        <v>0.65953050123423751</v>
      </c>
      <c r="U302" s="36">
        <f t="shared" ref="U302:U339" si="79">IF(($P302     =0),0,(($J302     /$P302     )-1))</f>
        <v>0.16729734640541594</v>
      </c>
    </row>
    <row r="303" spans="1:21" ht="16.5" x14ac:dyDescent="0.3">
      <c r="A303" s="18" t="s">
        <v>0</v>
      </c>
      <c r="B303" s="13" t="s">
        <v>28</v>
      </c>
      <c r="C303" s="12" t="s">
        <v>0</v>
      </c>
      <c r="D303" s="32">
        <f>D302</f>
        <v>296390857</v>
      </c>
      <c r="E303" s="32">
        <f>E302</f>
        <v>301515377</v>
      </c>
      <c r="F303" s="32">
        <f>F302</f>
        <v>53214800</v>
      </c>
      <c r="G303" s="37">
        <f t="shared" si="72"/>
        <v>0.17954265033215919</v>
      </c>
      <c r="H303" s="32">
        <f>H302</f>
        <v>69199741</v>
      </c>
      <c r="I303" s="37">
        <f t="shared" si="73"/>
        <v>0.23347461423211174</v>
      </c>
      <c r="J303" s="32">
        <f>J302</f>
        <v>63491454</v>
      </c>
      <c r="K303" s="37">
        <f t="shared" si="74"/>
        <v>0.21057451408191363</v>
      </c>
      <c r="L303" s="32">
        <f>L302</f>
        <v>0</v>
      </c>
      <c r="M303" s="37">
        <f t="shared" si="75"/>
        <v>0</v>
      </c>
      <c r="N303" s="32">
        <f t="shared" si="76"/>
        <v>185905995</v>
      </c>
      <c r="O303" s="37">
        <f t="shared" si="77"/>
        <v>0.61657218563682081</v>
      </c>
      <c r="P303" s="32">
        <f>P302</f>
        <v>54391843</v>
      </c>
      <c r="Q303" s="32">
        <f>Q302</f>
        <v>243623517</v>
      </c>
      <c r="R303" s="32">
        <f>R302</f>
        <v>254844802</v>
      </c>
      <c r="S303" s="32">
        <f>S302</f>
        <v>168077920</v>
      </c>
      <c r="T303" s="37">
        <f t="shared" si="78"/>
        <v>0.65953050123423751</v>
      </c>
      <c r="U303" s="37">
        <f t="shared" si="79"/>
        <v>0.16729734640541594</v>
      </c>
    </row>
    <row r="304" spans="1:21" x14ac:dyDescent="0.2">
      <c r="A304" s="17" t="s">
        <v>29</v>
      </c>
      <c r="B304" s="11" t="s">
        <v>538</v>
      </c>
      <c r="C304" s="10" t="s">
        <v>539</v>
      </c>
      <c r="D304" s="31">
        <v>0</v>
      </c>
      <c r="E304" s="31">
        <v>0</v>
      </c>
      <c r="F304" s="31">
        <v>0</v>
      </c>
      <c r="G304" s="36">
        <f t="shared" si="72"/>
        <v>0</v>
      </c>
      <c r="H304" s="31">
        <v>0</v>
      </c>
      <c r="I304" s="36">
        <f t="shared" si="73"/>
        <v>0</v>
      </c>
      <c r="J304" s="31">
        <v>0</v>
      </c>
      <c r="K304" s="36">
        <f t="shared" si="74"/>
        <v>0</v>
      </c>
      <c r="L304" s="31">
        <v>0</v>
      </c>
      <c r="M304" s="36">
        <f t="shared" si="75"/>
        <v>0</v>
      </c>
      <c r="N304" s="31">
        <f t="shared" si="76"/>
        <v>0</v>
      </c>
      <c r="O304" s="36">
        <f t="shared" si="77"/>
        <v>0</v>
      </c>
      <c r="P304" s="31">
        <v>0</v>
      </c>
      <c r="Q304" s="31">
        <v>0</v>
      </c>
      <c r="R304" s="31">
        <v>0</v>
      </c>
      <c r="S304" s="31">
        <v>0</v>
      </c>
      <c r="T304" s="36">
        <f t="shared" si="78"/>
        <v>0</v>
      </c>
      <c r="U304" s="36">
        <f t="shared" si="79"/>
        <v>0</v>
      </c>
    </row>
    <row r="305" spans="1:21" x14ac:dyDescent="0.2">
      <c r="A305" s="17" t="s">
        <v>29</v>
      </c>
      <c r="B305" s="11" t="s">
        <v>540</v>
      </c>
      <c r="C305" s="10" t="s">
        <v>541</v>
      </c>
      <c r="D305" s="31">
        <v>0</v>
      </c>
      <c r="E305" s="31">
        <v>0</v>
      </c>
      <c r="F305" s="31">
        <v>0</v>
      </c>
      <c r="G305" s="36">
        <f t="shared" si="72"/>
        <v>0</v>
      </c>
      <c r="H305" s="31">
        <v>0</v>
      </c>
      <c r="I305" s="36">
        <f t="shared" si="73"/>
        <v>0</v>
      </c>
      <c r="J305" s="31">
        <v>0</v>
      </c>
      <c r="K305" s="36">
        <f t="shared" si="74"/>
        <v>0</v>
      </c>
      <c r="L305" s="31">
        <v>0</v>
      </c>
      <c r="M305" s="36">
        <f t="shared" si="75"/>
        <v>0</v>
      </c>
      <c r="N305" s="31">
        <f t="shared" si="76"/>
        <v>0</v>
      </c>
      <c r="O305" s="36">
        <f t="shared" si="77"/>
        <v>0</v>
      </c>
      <c r="P305" s="31">
        <v>0</v>
      </c>
      <c r="Q305" s="31">
        <v>0</v>
      </c>
      <c r="R305" s="31">
        <v>0</v>
      </c>
      <c r="S305" s="31">
        <v>0</v>
      </c>
      <c r="T305" s="36">
        <f t="shared" si="78"/>
        <v>0</v>
      </c>
      <c r="U305" s="36">
        <f t="shared" si="79"/>
        <v>0</v>
      </c>
    </row>
    <row r="306" spans="1:21" x14ac:dyDescent="0.2">
      <c r="A306" s="17" t="s">
        <v>29</v>
      </c>
      <c r="B306" s="11" t="s">
        <v>542</v>
      </c>
      <c r="C306" s="10" t="s">
        <v>543</v>
      </c>
      <c r="D306" s="31">
        <v>0</v>
      </c>
      <c r="E306" s="31">
        <v>0</v>
      </c>
      <c r="F306" s="31">
        <v>0</v>
      </c>
      <c r="G306" s="36">
        <f t="shared" si="72"/>
        <v>0</v>
      </c>
      <c r="H306" s="31">
        <v>0</v>
      </c>
      <c r="I306" s="36">
        <f t="shared" si="73"/>
        <v>0</v>
      </c>
      <c r="J306" s="31">
        <v>0</v>
      </c>
      <c r="K306" s="36">
        <f t="shared" si="74"/>
        <v>0</v>
      </c>
      <c r="L306" s="31">
        <v>0</v>
      </c>
      <c r="M306" s="36">
        <f t="shared" si="75"/>
        <v>0</v>
      </c>
      <c r="N306" s="31">
        <f t="shared" si="76"/>
        <v>0</v>
      </c>
      <c r="O306" s="36">
        <f t="shared" si="77"/>
        <v>0</v>
      </c>
      <c r="P306" s="31">
        <v>0</v>
      </c>
      <c r="Q306" s="31">
        <v>0</v>
      </c>
      <c r="R306" s="31">
        <v>0</v>
      </c>
      <c r="S306" s="31">
        <v>0</v>
      </c>
      <c r="T306" s="36">
        <f t="shared" si="78"/>
        <v>0</v>
      </c>
      <c r="U306" s="36">
        <f t="shared" si="79"/>
        <v>0</v>
      </c>
    </row>
    <row r="307" spans="1:21" x14ac:dyDescent="0.2">
      <c r="A307" s="17" t="s">
        <v>29</v>
      </c>
      <c r="B307" s="11" t="s">
        <v>544</v>
      </c>
      <c r="C307" s="10" t="s">
        <v>545</v>
      </c>
      <c r="D307" s="31">
        <v>5676620</v>
      </c>
      <c r="E307" s="31">
        <v>5952725</v>
      </c>
      <c r="F307" s="31">
        <v>886281</v>
      </c>
      <c r="G307" s="36">
        <f t="shared" si="72"/>
        <v>0.15612829465421324</v>
      </c>
      <c r="H307" s="31">
        <v>953944</v>
      </c>
      <c r="I307" s="36">
        <f t="shared" si="73"/>
        <v>0.16804788765145456</v>
      </c>
      <c r="J307" s="31">
        <v>1006767</v>
      </c>
      <c r="K307" s="36">
        <f t="shared" si="74"/>
        <v>0.16912708045474972</v>
      </c>
      <c r="L307" s="31">
        <v>0</v>
      </c>
      <c r="M307" s="36">
        <f t="shared" si="75"/>
        <v>0</v>
      </c>
      <c r="N307" s="31">
        <f t="shared" si="76"/>
        <v>2846992</v>
      </c>
      <c r="O307" s="36">
        <f t="shared" si="77"/>
        <v>0.47826701216669676</v>
      </c>
      <c r="P307" s="31">
        <v>1214663</v>
      </c>
      <c r="Q307" s="31">
        <v>5151771</v>
      </c>
      <c r="R307" s="31">
        <v>5374191</v>
      </c>
      <c r="S307" s="31">
        <v>3386124</v>
      </c>
      <c r="T307" s="36">
        <f t="shared" si="78"/>
        <v>0.63007139121032352</v>
      </c>
      <c r="U307" s="36">
        <f t="shared" si="79"/>
        <v>-0.17115529163232934</v>
      </c>
    </row>
    <row r="308" spans="1:21" x14ac:dyDescent="0.2">
      <c r="A308" s="17" t="s">
        <v>29</v>
      </c>
      <c r="B308" s="11" t="s">
        <v>546</v>
      </c>
      <c r="C308" s="10" t="s">
        <v>547</v>
      </c>
      <c r="D308" s="31">
        <v>0</v>
      </c>
      <c r="E308" s="31">
        <v>0</v>
      </c>
      <c r="F308" s="31">
        <v>0</v>
      </c>
      <c r="G308" s="36">
        <f t="shared" si="72"/>
        <v>0</v>
      </c>
      <c r="H308" s="31">
        <v>0</v>
      </c>
      <c r="I308" s="36">
        <f t="shared" si="73"/>
        <v>0</v>
      </c>
      <c r="J308" s="31">
        <v>0</v>
      </c>
      <c r="K308" s="36">
        <f t="shared" si="74"/>
        <v>0</v>
      </c>
      <c r="L308" s="31">
        <v>0</v>
      </c>
      <c r="M308" s="36">
        <f t="shared" si="75"/>
        <v>0</v>
      </c>
      <c r="N308" s="31">
        <f t="shared" si="76"/>
        <v>0</v>
      </c>
      <c r="O308" s="36">
        <f t="shared" si="77"/>
        <v>0</v>
      </c>
      <c r="P308" s="31">
        <v>0</v>
      </c>
      <c r="Q308" s="31">
        <v>0</v>
      </c>
      <c r="R308" s="31">
        <v>0</v>
      </c>
      <c r="S308" s="31">
        <v>0</v>
      </c>
      <c r="T308" s="36">
        <f t="shared" si="78"/>
        <v>0</v>
      </c>
      <c r="U308" s="36">
        <f t="shared" si="79"/>
        <v>0</v>
      </c>
    </row>
    <row r="309" spans="1:21" x14ac:dyDescent="0.2">
      <c r="A309" s="17" t="s">
        <v>44</v>
      </c>
      <c r="B309" s="11" t="s">
        <v>548</v>
      </c>
      <c r="C309" s="10" t="s">
        <v>549</v>
      </c>
      <c r="D309" s="31">
        <v>0</v>
      </c>
      <c r="E309" s="31">
        <v>0</v>
      </c>
      <c r="F309" s="31">
        <v>0</v>
      </c>
      <c r="G309" s="36">
        <f t="shared" si="72"/>
        <v>0</v>
      </c>
      <c r="H309" s="31">
        <v>0</v>
      </c>
      <c r="I309" s="36">
        <f t="shared" si="73"/>
        <v>0</v>
      </c>
      <c r="J309" s="31">
        <v>0</v>
      </c>
      <c r="K309" s="36">
        <f t="shared" si="74"/>
        <v>0</v>
      </c>
      <c r="L309" s="31">
        <v>0</v>
      </c>
      <c r="M309" s="36">
        <f t="shared" si="75"/>
        <v>0</v>
      </c>
      <c r="N309" s="31">
        <f t="shared" si="76"/>
        <v>0</v>
      </c>
      <c r="O309" s="36">
        <f t="shared" si="77"/>
        <v>0</v>
      </c>
      <c r="P309" s="31">
        <v>0</v>
      </c>
      <c r="Q309" s="31">
        <v>0</v>
      </c>
      <c r="R309" s="31">
        <v>0</v>
      </c>
      <c r="S309" s="31">
        <v>0</v>
      </c>
      <c r="T309" s="36">
        <f t="shared" si="78"/>
        <v>0</v>
      </c>
      <c r="U309" s="36">
        <f t="shared" si="79"/>
        <v>0</v>
      </c>
    </row>
    <row r="310" spans="1:21" ht="16.5" x14ac:dyDescent="0.3">
      <c r="A310" s="18" t="s">
        <v>0</v>
      </c>
      <c r="B310" s="13" t="s">
        <v>550</v>
      </c>
      <c r="C310" s="12" t="s">
        <v>0</v>
      </c>
      <c r="D310" s="32">
        <f>SUM(D304:D309)</f>
        <v>5676620</v>
      </c>
      <c r="E310" s="32">
        <f>SUM(E304:E309)</f>
        <v>5952725</v>
      </c>
      <c r="F310" s="32">
        <f>SUM(F304:F309)</f>
        <v>886281</v>
      </c>
      <c r="G310" s="37">
        <f t="shared" si="72"/>
        <v>0.15612829465421324</v>
      </c>
      <c r="H310" s="32">
        <f>SUM(H304:H309)</f>
        <v>953944</v>
      </c>
      <c r="I310" s="37">
        <f t="shared" si="73"/>
        <v>0.16804788765145456</v>
      </c>
      <c r="J310" s="32">
        <f>SUM(J304:J309)</f>
        <v>1006767</v>
      </c>
      <c r="K310" s="37">
        <f t="shared" si="74"/>
        <v>0.16912708045474972</v>
      </c>
      <c r="L310" s="32">
        <f>SUM(L304:L309)</f>
        <v>0</v>
      </c>
      <c r="M310" s="37">
        <f t="shared" si="75"/>
        <v>0</v>
      </c>
      <c r="N310" s="32">
        <f t="shared" si="76"/>
        <v>2846992</v>
      </c>
      <c r="O310" s="37">
        <f t="shared" si="77"/>
        <v>0.47826701216669676</v>
      </c>
      <c r="P310" s="32">
        <f>SUM(P304:P309)</f>
        <v>1214663</v>
      </c>
      <c r="Q310" s="32">
        <f>SUM(Q304:Q309)</f>
        <v>5151771</v>
      </c>
      <c r="R310" s="32">
        <f>SUM(R304:R309)</f>
        <v>5374191</v>
      </c>
      <c r="S310" s="32">
        <f>SUM(S304:S309)</f>
        <v>3386124</v>
      </c>
      <c r="T310" s="37">
        <f t="shared" si="78"/>
        <v>0.63007139121032352</v>
      </c>
      <c r="U310" s="37">
        <f t="shared" si="79"/>
        <v>-0.17115529163232934</v>
      </c>
    </row>
    <row r="311" spans="1:21" x14ac:dyDescent="0.2">
      <c r="A311" s="17" t="s">
        <v>29</v>
      </c>
      <c r="B311" s="11" t="s">
        <v>551</v>
      </c>
      <c r="C311" s="10" t="s">
        <v>552</v>
      </c>
      <c r="D311" s="31">
        <v>1418563</v>
      </c>
      <c r="E311" s="31">
        <v>4437015</v>
      </c>
      <c r="F311" s="31">
        <v>407228</v>
      </c>
      <c r="G311" s="36">
        <f t="shared" si="72"/>
        <v>0.28707078924235302</v>
      </c>
      <c r="H311" s="31">
        <v>641314</v>
      </c>
      <c r="I311" s="36">
        <f t="shared" si="73"/>
        <v>0.45208707685171545</v>
      </c>
      <c r="J311" s="31">
        <v>750118</v>
      </c>
      <c r="K311" s="36">
        <f t="shared" si="74"/>
        <v>0.16905915350748194</v>
      </c>
      <c r="L311" s="31">
        <v>0</v>
      </c>
      <c r="M311" s="36">
        <f t="shared" si="75"/>
        <v>0</v>
      </c>
      <c r="N311" s="31">
        <f t="shared" si="76"/>
        <v>1798660</v>
      </c>
      <c r="O311" s="36">
        <f t="shared" si="77"/>
        <v>0.4053761368848201</v>
      </c>
      <c r="P311" s="31">
        <v>312051</v>
      </c>
      <c r="Q311" s="31">
        <v>1647751</v>
      </c>
      <c r="R311" s="31">
        <v>3536685</v>
      </c>
      <c r="S311" s="31">
        <v>790203</v>
      </c>
      <c r="T311" s="36">
        <f t="shared" si="78"/>
        <v>0.22343041577070052</v>
      </c>
      <c r="U311" s="36">
        <f t="shared" si="79"/>
        <v>1.4038314249914277</v>
      </c>
    </row>
    <row r="312" spans="1:21" x14ac:dyDescent="0.2">
      <c r="A312" s="17" t="s">
        <v>29</v>
      </c>
      <c r="B312" s="11" t="s">
        <v>553</v>
      </c>
      <c r="C312" s="10" t="s">
        <v>554</v>
      </c>
      <c r="D312" s="31">
        <v>1886390</v>
      </c>
      <c r="E312" s="31">
        <v>1875133</v>
      </c>
      <c r="F312" s="31">
        <v>439521</v>
      </c>
      <c r="G312" s="36">
        <f t="shared" si="72"/>
        <v>0.23299582801011456</v>
      </c>
      <c r="H312" s="31">
        <v>555194</v>
      </c>
      <c r="I312" s="36">
        <f t="shared" si="73"/>
        <v>0.29431559751695036</v>
      </c>
      <c r="J312" s="31">
        <v>440504</v>
      </c>
      <c r="K312" s="36">
        <f t="shared" si="74"/>
        <v>0.23491880309290061</v>
      </c>
      <c r="L312" s="31">
        <v>0</v>
      </c>
      <c r="M312" s="36">
        <f t="shared" si="75"/>
        <v>0</v>
      </c>
      <c r="N312" s="31">
        <f t="shared" si="76"/>
        <v>1435219</v>
      </c>
      <c r="O312" s="36">
        <f t="shared" si="77"/>
        <v>0.7653958412549936</v>
      </c>
      <c r="P312" s="31">
        <v>414993</v>
      </c>
      <c r="Q312" s="31">
        <v>1786375</v>
      </c>
      <c r="R312" s="31">
        <v>1795594</v>
      </c>
      <c r="S312" s="31">
        <v>1359774</v>
      </c>
      <c r="T312" s="36">
        <f t="shared" si="78"/>
        <v>0.75728366211961051</v>
      </c>
      <c r="U312" s="36">
        <f t="shared" si="79"/>
        <v>6.1473326056102229E-2</v>
      </c>
    </row>
    <row r="313" spans="1:21" x14ac:dyDescent="0.2">
      <c r="A313" s="17" t="s">
        <v>29</v>
      </c>
      <c r="B313" s="11" t="s">
        <v>555</v>
      </c>
      <c r="C313" s="10" t="s">
        <v>556</v>
      </c>
      <c r="D313" s="31">
        <v>18085280</v>
      </c>
      <c r="E313" s="31">
        <v>18584034</v>
      </c>
      <c r="F313" s="31">
        <v>529475</v>
      </c>
      <c r="G313" s="36">
        <f t="shared" si="72"/>
        <v>2.9276571886086365E-2</v>
      </c>
      <c r="H313" s="31">
        <v>4060082</v>
      </c>
      <c r="I313" s="36">
        <f t="shared" si="73"/>
        <v>0.22449649659833854</v>
      </c>
      <c r="J313" s="31">
        <v>6678401</v>
      </c>
      <c r="K313" s="36">
        <f t="shared" si="74"/>
        <v>0.35936228915638013</v>
      </c>
      <c r="L313" s="31">
        <v>0</v>
      </c>
      <c r="M313" s="36">
        <f t="shared" si="75"/>
        <v>0</v>
      </c>
      <c r="N313" s="31">
        <f t="shared" si="76"/>
        <v>11267958</v>
      </c>
      <c r="O313" s="36">
        <f t="shared" si="77"/>
        <v>0.60632465480853082</v>
      </c>
      <c r="P313" s="31">
        <v>5935182</v>
      </c>
      <c r="Q313" s="31">
        <v>24146109</v>
      </c>
      <c r="R313" s="31">
        <v>21443570</v>
      </c>
      <c r="S313" s="31">
        <v>12547365</v>
      </c>
      <c r="T313" s="36">
        <f t="shared" si="78"/>
        <v>0.58513414510736783</v>
      </c>
      <c r="U313" s="36">
        <f t="shared" si="79"/>
        <v>0.1252226132239922</v>
      </c>
    </row>
    <row r="314" spans="1:21" x14ac:dyDescent="0.2">
      <c r="A314" s="17" t="s">
        <v>29</v>
      </c>
      <c r="B314" s="11" t="s">
        <v>557</v>
      </c>
      <c r="C314" s="10" t="s">
        <v>558</v>
      </c>
      <c r="D314" s="31">
        <v>439222</v>
      </c>
      <c r="E314" s="31">
        <v>329222</v>
      </c>
      <c r="F314" s="31">
        <v>3070</v>
      </c>
      <c r="G314" s="36">
        <f t="shared" si="72"/>
        <v>6.9896316669019309E-3</v>
      </c>
      <c r="H314" s="31">
        <v>53188</v>
      </c>
      <c r="I314" s="36">
        <f t="shared" si="73"/>
        <v>0.12109593781732245</v>
      </c>
      <c r="J314" s="31">
        <v>122436</v>
      </c>
      <c r="K314" s="36">
        <f t="shared" si="74"/>
        <v>0.37189495234218856</v>
      </c>
      <c r="L314" s="31">
        <v>0</v>
      </c>
      <c r="M314" s="36">
        <f t="shared" si="75"/>
        <v>0</v>
      </c>
      <c r="N314" s="31">
        <f t="shared" si="76"/>
        <v>178694</v>
      </c>
      <c r="O314" s="36">
        <f t="shared" si="77"/>
        <v>0.54277660666662619</v>
      </c>
      <c r="P314" s="31">
        <v>48953</v>
      </c>
      <c r="Q314" s="31">
        <v>389100</v>
      </c>
      <c r="R314" s="31">
        <v>391687</v>
      </c>
      <c r="S314" s="31">
        <v>55999</v>
      </c>
      <c r="T314" s="36">
        <f t="shared" si="78"/>
        <v>0.1429687480054227</v>
      </c>
      <c r="U314" s="36">
        <f t="shared" si="79"/>
        <v>1.5010928850121545</v>
      </c>
    </row>
    <row r="315" spans="1:21" x14ac:dyDescent="0.2">
      <c r="A315" s="17" t="s">
        <v>29</v>
      </c>
      <c r="B315" s="11" t="s">
        <v>559</v>
      </c>
      <c r="C315" s="10" t="s">
        <v>560</v>
      </c>
      <c r="D315" s="31">
        <v>0</v>
      </c>
      <c r="E315" s="31">
        <v>0</v>
      </c>
      <c r="F315" s="31">
        <v>0</v>
      </c>
      <c r="G315" s="36">
        <f t="shared" si="72"/>
        <v>0</v>
      </c>
      <c r="H315" s="31">
        <v>0</v>
      </c>
      <c r="I315" s="36">
        <f t="shared" si="73"/>
        <v>0</v>
      </c>
      <c r="J315" s="31">
        <v>0</v>
      </c>
      <c r="K315" s="36">
        <f t="shared" si="74"/>
        <v>0</v>
      </c>
      <c r="L315" s="31">
        <v>0</v>
      </c>
      <c r="M315" s="36">
        <f t="shared" si="75"/>
        <v>0</v>
      </c>
      <c r="N315" s="31">
        <f t="shared" si="76"/>
        <v>0</v>
      </c>
      <c r="O315" s="36">
        <f t="shared" si="77"/>
        <v>0</v>
      </c>
      <c r="P315" s="31">
        <v>0</v>
      </c>
      <c r="Q315" s="31">
        <v>0</v>
      </c>
      <c r="R315" s="31">
        <v>0</v>
      </c>
      <c r="S315" s="31">
        <v>0</v>
      </c>
      <c r="T315" s="36">
        <f t="shared" si="78"/>
        <v>0</v>
      </c>
      <c r="U315" s="36">
        <f t="shared" si="79"/>
        <v>0</v>
      </c>
    </row>
    <row r="316" spans="1:21" x14ac:dyDescent="0.2">
      <c r="A316" s="17" t="s">
        <v>44</v>
      </c>
      <c r="B316" s="11" t="s">
        <v>561</v>
      </c>
      <c r="C316" s="10" t="s">
        <v>562</v>
      </c>
      <c r="D316" s="31">
        <v>0</v>
      </c>
      <c r="E316" s="31">
        <v>0</v>
      </c>
      <c r="F316" s="31">
        <v>0</v>
      </c>
      <c r="G316" s="36">
        <f t="shared" si="72"/>
        <v>0</v>
      </c>
      <c r="H316" s="31">
        <v>0</v>
      </c>
      <c r="I316" s="36">
        <f t="shared" si="73"/>
        <v>0</v>
      </c>
      <c r="J316" s="31">
        <v>0</v>
      </c>
      <c r="K316" s="36">
        <f t="shared" si="74"/>
        <v>0</v>
      </c>
      <c r="L316" s="31">
        <v>0</v>
      </c>
      <c r="M316" s="36">
        <f t="shared" si="75"/>
        <v>0</v>
      </c>
      <c r="N316" s="31">
        <f t="shared" si="76"/>
        <v>0</v>
      </c>
      <c r="O316" s="36">
        <f t="shared" si="77"/>
        <v>0</v>
      </c>
      <c r="P316" s="31">
        <v>0</v>
      </c>
      <c r="Q316" s="31">
        <v>0</v>
      </c>
      <c r="R316" s="31">
        <v>0</v>
      </c>
      <c r="S316" s="31">
        <v>0</v>
      </c>
      <c r="T316" s="36">
        <f t="shared" si="78"/>
        <v>0</v>
      </c>
      <c r="U316" s="36">
        <f t="shared" si="79"/>
        <v>0</v>
      </c>
    </row>
    <row r="317" spans="1:21" ht="16.5" x14ac:dyDescent="0.3">
      <c r="A317" s="18" t="s">
        <v>0</v>
      </c>
      <c r="B317" s="13" t="s">
        <v>563</v>
      </c>
      <c r="C317" s="12" t="s">
        <v>0</v>
      </c>
      <c r="D317" s="32">
        <f>SUM(D311:D316)</f>
        <v>21829455</v>
      </c>
      <c r="E317" s="32">
        <f>SUM(E311:E316)</f>
        <v>25225404</v>
      </c>
      <c r="F317" s="32">
        <f>SUM(F311:F316)</f>
        <v>1379294</v>
      </c>
      <c r="G317" s="37">
        <f t="shared" si="72"/>
        <v>6.3184994769681604E-2</v>
      </c>
      <c r="H317" s="32">
        <f>SUM(H311:H316)</f>
        <v>5309778</v>
      </c>
      <c r="I317" s="37">
        <f t="shared" si="73"/>
        <v>0.24323914637355812</v>
      </c>
      <c r="J317" s="32">
        <f>SUM(J311:J316)</f>
        <v>7991459</v>
      </c>
      <c r="K317" s="37">
        <f t="shared" si="74"/>
        <v>0.31680202227881066</v>
      </c>
      <c r="L317" s="32">
        <f>SUM(L311:L316)</f>
        <v>0</v>
      </c>
      <c r="M317" s="37">
        <f t="shared" si="75"/>
        <v>0</v>
      </c>
      <c r="N317" s="32">
        <f t="shared" si="76"/>
        <v>14680531</v>
      </c>
      <c r="O317" s="37">
        <f t="shared" si="77"/>
        <v>0.58197406868092183</v>
      </c>
      <c r="P317" s="32">
        <f>SUM(P311:P316)</f>
        <v>6711179</v>
      </c>
      <c r="Q317" s="32">
        <f>SUM(Q311:Q316)</f>
        <v>27969335</v>
      </c>
      <c r="R317" s="32">
        <f>SUM(R311:R316)</f>
        <v>27167536</v>
      </c>
      <c r="S317" s="32">
        <f>SUM(S311:S316)</f>
        <v>14753341</v>
      </c>
      <c r="T317" s="37">
        <f t="shared" si="78"/>
        <v>0.54305038925870941</v>
      </c>
      <c r="U317" s="37">
        <f t="shared" si="79"/>
        <v>0.19076826888390253</v>
      </c>
    </row>
    <row r="318" spans="1:21" x14ac:dyDescent="0.2">
      <c r="A318" s="17" t="s">
        <v>29</v>
      </c>
      <c r="B318" s="11" t="s">
        <v>564</v>
      </c>
      <c r="C318" s="10" t="s">
        <v>565</v>
      </c>
      <c r="D318" s="31">
        <v>128974</v>
      </c>
      <c r="E318" s="31">
        <v>33974</v>
      </c>
      <c r="F318" s="31">
        <v>0</v>
      </c>
      <c r="G318" s="36">
        <f t="shared" si="72"/>
        <v>0</v>
      </c>
      <c r="H318" s="31">
        <v>0</v>
      </c>
      <c r="I318" s="36">
        <f t="shared" si="73"/>
        <v>0</v>
      </c>
      <c r="J318" s="31">
        <v>2192</v>
      </c>
      <c r="K318" s="36">
        <f t="shared" si="74"/>
        <v>6.4519927003002298E-2</v>
      </c>
      <c r="L318" s="31">
        <v>0</v>
      </c>
      <c r="M318" s="36">
        <f t="shared" si="75"/>
        <v>0</v>
      </c>
      <c r="N318" s="31">
        <f t="shared" si="76"/>
        <v>2192</v>
      </c>
      <c r="O318" s="36">
        <f t="shared" si="77"/>
        <v>6.4519927003002298E-2</v>
      </c>
      <c r="P318" s="31">
        <v>0</v>
      </c>
      <c r="Q318" s="31">
        <v>158974</v>
      </c>
      <c r="R318" s="31">
        <v>76018</v>
      </c>
      <c r="S318" s="31">
        <v>43478</v>
      </c>
      <c r="T318" s="36">
        <f t="shared" si="78"/>
        <v>0.57194348706885212</v>
      </c>
      <c r="U318" s="36">
        <f t="shared" si="79"/>
        <v>0</v>
      </c>
    </row>
    <row r="319" spans="1:21" x14ac:dyDescent="0.2">
      <c r="A319" s="17" t="s">
        <v>29</v>
      </c>
      <c r="B319" s="11" t="s">
        <v>566</v>
      </c>
      <c r="C319" s="10" t="s">
        <v>567</v>
      </c>
      <c r="D319" s="31">
        <v>24561353</v>
      </c>
      <c r="E319" s="31">
        <v>24632353</v>
      </c>
      <c r="F319" s="31">
        <v>5109237</v>
      </c>
      <c r="G319" s="36">
        <f t="shared" si="72"/>
        <v>0.20801936277696104</v>
      </c>
      <c r="H319" s="31">
        <v>5808370</v>
      </c>
      <c r="I319" s="36">
        <f t="shared" si="73"/>
        <v>0.23648412202699093</v>
      </c>
      <c r="J319" s="31">
        <v>6557428</v>
      </c>
      <c r="K319" s="36">
        <f t="shared" si="74"/>
        <v>0.26621200175232956</v>
      </c>
      <c r="L319" s="31">
        <v>0</v>
      </c>
      <c r="M319" s="36">
        <f t="shared" si="75"/>
        <v>0</v>
      </c>
      <c r="N319" s="31">
        <f t="shared" si="76"/>
        <v>17475035</v>
      </c>
      <c r="O319" s="36">
        <f t="shared" si="77"/>
        <v>0.70943425502224655</v>
      </c>
      <c r="P319" s="31">
        <v>5491776</v>
      </c>
      <c r="Q319" s="31">
        <v>23038730</v>
      </c>
      <c r="R319" s="31">
        <v>25185839</v>
      </c>
      <c r="S319" s="31">
        <v>17201869</v>
      </c>
      <c r="T319" s="36">
        <f t="shared" si="78"/>
        <v>0.68299765594467587</v>
      </c>
      <c r="U319" s="36">
        <f t="shared" si="79"/>
        <v>0.19404505937605609</v>
      </c>
    </row>
    <row r="320" spans="1:21" x14ac:dyDescent="0.2">
      <c r="A320" s="17" t="s">
        <v>29</v>
      </c>
      <c r="B320" s="11" t="s">
        <v>568</v>
      </c>
      <c r="C320" s="10" t="s">
        <v>569</v>
      </c>
      <c r="D320" s="31">
        <v>12278490</v>
      </c>
      <c r="E320" s="31">
        <v>12753690</v>
      </c>
      <c r="F320" s="31">
        <v>1930492</v>
      </c>
      <c r="G320" s="36">
        <f t="shared" si="72"/>
        <v>0.15722552203080345</v>
      </c>
      <c r="H320" s="31">
        <v>2357590</v>
      </c>
      <c r="I320" s="36">
        <f t="shared" si="73"/>
        <v>0.19200976667326358</v>
      </c>
      <c r="J320" s="31">
        <v>2241432</v>
      </c>
      <c r="K320" s="36">
        <f t="shared" si="74"/>
        <v>0.1757477247761236</v>
      </c>
      <c r="L320" s="31">
        <v>0</v>
      </c>
      <c r="M320" s="36">
        <f t="shared" si="75"/>
        <v>0</v>
      </c>
      <c r="N320" s="31">
        <f t="shared" si="76"/>
        <v>6529514</v>
      </c>
      <c r="O320" s="36">
        <f t="shared" si="77"/>
        <v>0.51197057479051156</v>
      </c>
      <c r="P320" s="31">
        <v>1869595</v>
      </c>
      <c r="Q320" s="31">
        <v>11257600</v>
      </c>
      <c r="R320" s="31">
        <v>10600220</v>
      </c>
      <c r="S320" s="31">
        <v>4936384</v>
      </c>
      <c r="T320" s="36">
        <f t="shared" si="78"/>
        <v>0.465686938572973</v>
      </c>
      <c r="U320" s="36">
        <f t="shared" si="79"/>
        <v>0.19888638983309215</v>
      </c>
    </row>
    <row r="321" spans="1:21" x14ac:dyDescent="0.2">
      <c r="A321" s="17" t="s">
        <v>29</v>
      </c>
      <c r="B321" s="11" t="s">
        <v>570</v>
      </c>
      <c r="C321" s="10" t="s">
        <v>571</v>
      </c>
      <c r="D321" s="31">
        <v>643500</v>
      </c>
      <c r="E321" s="31">
        <v>639500</v>
      </c>
      <c r="F321" s="31">
        <v>0</v>
      </c>
      <c r="G321" s="36">
        <f t="shared" si="72"/>
        <v>0</v>
      </c>
      <c r="H321" s="31">
        <v>155000</v>
      </c>
      <c r="I321" s="36">
        <f t="shared" si="73"/>
        <v>0.24087024087024086</v>
      </c>
      <c r="J321" s="31">
        <v>395000</v>
      </c>
      <c r="K321" s="36">
        <f t="shared" si="74"/>
        <v>0.61767005473025804</v>
      </c>
      <c r="L321" s="31">
        <v>0</v>
      </c>
      <c r="M321" s="36">
        <f t="shared" si="75"/>
        <v>0</v>
      </c>
      <c r="N321" s="31">
        <f t="shared" si="76"/>
        <v>550000</v>
      </c>
      <c r="O321" s="36">
        <f t="shared" si="77"/>
        <v>0.86004691164972635</v>
      </c>
      <c r="P321" s="31">
        <v>94100</v>
      </c>
      <c r="Q321" s="31">
        <v>924225</v>
      </c>
      <c r="R321" s="31">
        <v>625475</v>
      </c>
      <c r="S321" s="31">
        <v>388200</v>
      </c>
      <c r="T321" s="36">
        <f t="shared" si="78"/>
        <v>0.62064830728646225</v>
      </c>
      <c r="U321" s="36">
        <f t="shared" si="79"/>
        <v>3.1976620616365565</v>
      </c>
    </row>
    <row r="322" spans="1:21" x14ac:dyDescent="0.2">
      <c r="A322" s="17" t="s">
        <v>44</v>
      </c>
      <c r="B322" s="11" t="s">
        <v>572</v>
      </c>
      <c r="C322" s="10" t="s">
        <v>573</v>
      </c>
      <c r="D322" s="31">
        <v>3401974</v>
      </c>
      <c r="E322" s="31">
        <v>3478038</v>
      </c>
      <c r="F322" s="31">
        <v>676608</v>
      </c>
      <c r="G322" s="36">
        <f t="shared" si="72"/>
        <v>0.1988868815575898</v>
      </c>
      <c r="H322" s="31">
        <v>943440</v>
      </c>
      <c r="I322" s="36">
        <f t="shared" si="73"/>
        <v>0.277321343431784</v>
      </c>
      <c r="J322" s="31">
        <v>731953</v>
      </c>
      <c r="K322" s="36">
        <f t="shared" si="74"/>
        <v>0.21044997208196115</v>
      </c>
      <c r="L322" s="31">
        <v>0</v>
      </c>
      <c r="M322" s="36">
        <f t="shared" si="75"/>
        <v>0</v>
      </c>
      <c r="N322" s="31">
        <f t="shared" si="76"/>
        <v>2352001</v>
      </c>
      <c r="O322" s="36">
        <f t="shared" si="77"/>
        <v>0.67624361780981113</v>
      </c>
      <c r="P322" s="31">
        <v>748415</v>
      </c>
      <c r="Q322" s="31">
        <v>3252103</v>
      </c>
      <c r="R322" s="31">
        <v>3509682</v>
      </c>
      <c r="S322" s="31">
        <v>2281469</v>
      </c>
      <c r="T322" s="36">
        <f t="shared" si="78"/>
        <v>0.65005006151554467</v>
      </c>
      <c r="U322" s="36">
        <f t="shared" si="79"/>
        <v>-2.1995817828343922E-2</v>
      </c>
    </row>
    <row r="323" spans="1:21" ht="16.5" x14ac:dyDescent="0.3">
      <c r="A323" s="18" t="s">
        <v>0</v>
      </c>
      <c r="B323" s="13" t="s">
        <v>574</v>
      </c>
      <c r="C323" s="12" t="s">
        <v>0</v>
      </c>
      <c r="D323" s="32">
        <f>SUM(D318:D322)</f>
        <v>41014291</v>
      </c>
      <c r="E323" s="32">
        <f>SUM(E318:E322)</f>
        <v>41537555</v>
      </c>
      <c r="F323" s="32">
        <f>SUM(F318:F322)</f>
        <v>7716337</v>
      </c>
      <c r="G323" s="37">
        <f t="shared" si="72"/>
        <v>0.18813776398085244</v>
      </c>
      <c r="H323" s="32">
        <f>SUM(H318:H322)</f>
        <v>9264400</v>
      </c>
      <c r="I323" s="37">
        <f t="shared" si="73"/>
        <v>0.22588224187515518</v>
      </c>
      <c r="J323" s="32">
        <f>SUM(J318:J322)</f>
        <v>9928005</v>
      </c>
      <c r="K323" s="37">
        <f t="shared" si="74"/>
        <v>0.2390127440096077</v>
      </c>
      <c r="L323" s="32">
        <f>SUM(L318:L322)</f>
        <v>0</v>
      </c>
      <c r="M323" s="37">
        <f t="shared" si="75"/>
        <v>0</v>
      </c>
      <c r="N323" s="32">
        <f t="shared" si="76"/>
        <v>26908742</v>
      </c>
      <c r="O323" s="37">
        <f t="shared" si="77"/>
        <v>0.64781718615840533</v>
      </c>
      <c r="P323" s="32">
        <f>SUM(P318:P322)</f>
        <v>8203886</v>
      </c>
      <c r="Q323" s="32">
        <f>SUM(Q318:Q322)</f>
        <v>38631632</v>
      </c>
      <c r="R323" s="32">
        <f>SUM(R318:R322)</f>
        <v>39997234</v>
      </c>
      <c r="S323" s="32">
        <f>SUM(S318:S322)</f>
        <v>24851400</v>
      </c>
      <c r="T323" s="37">
        <f t="shared" si="78"/>
        <v>0.62132796482876795</v>
      </c>
      <c r="U323" s="37">
        <f t="shared" si="79"/>
        <v>0.2101588198568336</v>
      </c>
    </row>
    <row r="324" spans="1:21" x14ac:dyDescent="0.2">
      <c r="A324" s="17" t="s">
        <v>29</v>
      </c>
      <c r="B324" s="11" t="s">
        <v>575</v>
      </c>
      <c r="C324" s="10" t="s">
        <v>576</v>
      </c>
      <c r="D324" s="31">
        <v>0</v>
      </c>
      <c r="E324" s="31">
        <v>0</v>
      </c>
      <c r="F324" s="31">
        <v>0</v>
      </c>
      <c r="G324" s="36">
        <f t="shared" si="72"/>
        <v>0</v>
      </c>
      <c r="H324" s="31">
        <v>0</v>
      </c>
      <c r="I324" s="36">
        <f t="shared" si="73"/>
        <v>0</v>
      </c>
      <c r="J324" s="31">
        <v>0</v>
      </c>
      <c r="K324" s="36">
        <f t="shared" si="74"/>
        <v>0</v>
      </c>
      <c r="L324" s="31">
        <v>0</v>
      </c>
      <c r="M324" s="36">
        <f t="shared" si="75"/>
        <v>0</v>
      </c>
      <c r="N324" s="31">
        <f t="shared" si="76"/>
        <v>0</v>
      </c>
      <c r="O324" s="36">
        <f t="shared" si="77"/>
        <v>0</v>
      </c>
      <c r="P324" s="31">
        <v>0</v>
      </c>
      <c r="Q324" s="31">
        <v>0</v>
      </c>
      <c r="R324" s="31">
        <v>0</v>
      </c>
      <c r="S324" s="31">
        <v>0</v>
      </c>
      <c r="T324" s="36">
        <f t="shared" si="78"/>
        <v>0</v>
      </c>
      <c r="U324" s="36">
        <f t="shared" si="79"/>
        <v>0</v>
      </c>
    </row>
    <row r="325" spans="1:21" x14ac:dyDescent="0.2">
      <c r="A325" s="17" t="s">
        <v>29</v>
      </c>
      <c r="B325" s="11" t="s">
        <v>577</v>
      </c>
      <c r="C325" s="10" t="s">
        <v>578</v>
      </c>
      <c r="D325" s="31">
        <v>6075982</v>
      </c>
      <c r="E325" s="31">
        <v>6109148</v>
      </c>
      <c r="F325" s="31">
        <v>1278712</v>
      </c>
      <c r="G325" s="36">
        <f t="shared" si="72"/>
        <v>0.21045355302237564</v>
      </c>
      <c r="H325" s="31">
        <v>1657528</v>
      </c>
      <c r="I325" s="36">
        <f t="shared" si="73"/>
        <v>0.2728000181699024</v>
      </c>
      <c r="J325" s="31">
        <v>1261882</v>
      </c>
      <c r="K325" s="36">
        <f t="shared" si="74"/>
        <v>0.20655613515992738</v>
      </c>
      <c r="L325" s="31">
        <v>0</v>
      </c>
      <c r="M325" s="36">
        <f t="shared" si="75"/>
        <v>0</v>
      </c>
      <c r="N325" s="31">
        <f t="shared" si="76"/>
        <v>4198122</v>
      </c>
      <c r="O325" s="36">
        <f t="shared" si="77"/>
        <v>0.68718616736736449</v>
      </c>
      <c r="P325" s="31">
        <v>1286317</v>
      </c>
      <c r="Q325" s="31">
        <v>5889292</v>
      </c>
      <c r="R325" s="31">
        <v>5849242</v>
      </c>
      <c r="S325" s="31">
        <v>3885611</v>
      </c>
      <c r="T325" s="36">
        <f t="shared" si="78"/>
        <v>0.66429308276183474</v>
      </c>
      <c r="U325" s="36">
        <f t="shared" si="79"/>
        <v>-1.8996095052774664E-2</v>
      </c>
    </row>
    <row r="326" spans="1:21" x14ac:dyDescent="0.2">
      <c r="A326" s="17" t="s">
        <v>29</v>
      </c>
      <c r="B326" s="11" t="s">
        <v>579</v>
      </c>
      <c r="C326" s="10" t="s">
        <v>580</v>
      </c>
      <c r="D326" s="31">
        <v>12085897</v>
      </c>
      <c r="E326" s="31">
        <v>11321977</v>
      </c>
      <c r="F326" s="31">
        <v>2417454</v>
      </c>
      <c r="G326" s="36">
        <f t="shared" si="72"/>
        <v>0.20002272069669302</v>
      </c>
      <c r="H326" s="31">
        <v>2537992</v>
      </c>
      <c r="I326" s="36">
        <f t="shared" si="73"/>
        <v>0.20999616329677476</v>
      </c>
      <c r="J326" s="31">
        <v>2142040</v>
      </c>
      <c r="K326" s="36">
        <f t="shared" si="74"/>
        <v>0.18919310646894971</v>
      </c>
      <c r="L326" s="31">
        <v>0</v>
      </c>
      <c r="M326" s="36">
        <f t="shared" si="75"/>
        <v>0</v>
      </c>
      <c r="N326" s="31">
        <f t="shared" si="76"/>
        <v>7097486</v>
      </c>
      <c r="O326" s="36">
        <f t="shared" si="77"/>
        <v>0.62687691381107735</v>
      </c>
      <c r="P326" s="31">
        <v>2244741</v>
      </c>
      <c r="Q326" s="31">
        <v>10406725</v>
      </c>
      <c r="R326" s="31">
        <v>11369856</v>
      </c>
      <c r="S326" s="31">
        <v>8118291</v>
      </c>
      <c r="T326" s="36">
        <f t="shared" si="78"/>
        <v>0.71401880551521502</v>
      </c>
      <c r="U326" s="36">
        <f t="shared" si="79"/>
        <v>-4.575182615722706E-2</v>
      </c>
    </row>
    <row r="327" spans="1:21" x14ac:dyDescent="0.2">
      <c r="A327" s="17" t="s">
        <v>29</v>
      </c>
      <c r="B327" s="11" t="s">
        <v>581</v>
      </c>
      <c r="C327" s="10" t="s">
        <v>582</v>
      </c>
      <c r="D327" s="31">
        <v>4529680</v>
      </c>
      <c r="E327" s="31">
        <v>6409570</v>
      </c>
      <c r="F327" s="31">
        <v>579818</v>
      </c>
      <c r="G327" s="36">
        <f t="shared" si="72"/>
        <v>0.128004185726144</v>
      </c>
      <c r="H327" s="31">
        <v>803279</v>
      </c>
      <c r="I327" s="36">
        <f t="shared" si="73"/>
        <v>0.17733680966425885</v>
      </c>
      <c r="J327" s="31">
        <v>1651450</v>
      </c>
      <c r="K327" s="36">
        <f t="shared" si="74"/>
        <v>0.2576537895677869</v>
      </c>
      <c r="L327" s="31">
        <v>0</v>
      </c>
      <c r="M327" s="36">
        <f t="shared" si="75"/>
        <v>0</v>
      </c>
      <c r="N327" s="31">
        <f t="shared" si="76"/>
        <v>3034547</v>
      </c>
      <c r="O327" s="36">
        <f t="shared" si="77"/>
        <v>0.47344002795819379</v>
      </c>
      <c r="P327" s="31">
        <v>1136286</v>
      </c>
      <c r="Q327" s="31">
        <v>3597510</v>
      </c>
      <c r="R327" s="31">
        <v>3859497</v>
      </c>
      <c r="S327" s="31">
        <v>2851035</v>
      </c>
      <c r="T327" s="36">
        <f t="shared" si="78"/>
        <v>0.73870636510405374</v>
      </c>
      <c r="U327" s="36">
        <f t="shared" si="79"/>
        <v>0.45337529460012704</v>
      </c>
    </row>
    <row r="328" spans="1:21" x14ac:dyDescent="0.2">
      <c r="A328" s="17" t="s">
        <v>29</v>
      </c>
      <c r="B328" s="11" t="s">
        <v>583</v>
      </c>
      <c r="C328" s="10" t="s">
        <v>584</v>
      </c>
      <c r="D328" s="31">
        <v>0</v>
      </c>
      <c r="E328" s="31">
        <v>0</v>
      </c>
      <c r="F328" s="31">
        <v>0</v>
      </c>
      <c r="G328" s="36">
        <f t="shared" si="72"/>
        <v>0</v>
      </c>
      <c r="H328" s="31">
        <v>0</v>
      </c>
      <c r="I328" s="36">
        <f t="shared" si="73"/>
        <v>0</v>
      </c>
      <c r="J328" s="31">
        <v>0</v>
      </c>
      <c r="K328" s="36">
        <f t="shared" si="74"/>
        <v>0</v>
      </c>
      <c r="L328" s="31">
        <v>0</v>
      </c>
      <c r="M328" s="36">
        <f t="shared" si="75"/>
        <v>0</v>
      </c>
      <c r="N328" s="31">
        <f t="shared" si="76"/>
        <v>0</v>
      </c>
      <c r="O328" s="36">
        <f t="shared" si="77"/>
        <v>0</v>
      </c>
      <c r="P328" s="31">
        <v>0</v>
      </c>
      <c r="Q328" s="31">
        <v>0</v>
      </c>
      <c r="R328" s="31">
        <v>0</v>
      </c>
      <c r="S328" s="31">
        <v>0</v>
      </c>
      <c r="T328" s="36">
        <f t="shared" si="78"/>
        <v>0</v>
      </c>
      <c r="U328" s="36">
        <f t="shared" si="79"/>
        <v>0</v>
      </c>
    </row>
    <row r="329" spans="1:21" x14ac:dyDescent="0.2">
      <c r="A329" s="17" t="s">
        <v>29</v>
      </c>
      <c r="B329" s="11" t="s">
        <v>585</v>
      </c>
      <c r="C329" s="10" t="s">
        <v>586</v>
      </c>
      <c r="D329" s="31">
        <v>0</v>
      </c>
      <c r="E329" s="31">
        <v>0</v>
      </c>
      <c r="F329" s="31">
        <v>0</v>
      </c>
      <c r="G329" s="36">
        <f t="shared" si="72"/>
        <v>0</v>
      </c>
      <c r="H329" s="31">
        <v>0</v>
      </c>
      <c r="I329" s="36">
        <f t="shared" si="73"/>
        <v>0</v>
      </c>
      <c r="J329" s="31">
        <v>0</v>
      </c>
      <c r="K329" s="36">
        <f t="shared" si="74"/>
        <v>0</v>
      </c>
      <c r="L329" s="31">
        <v>0</v>
      </c>
      <c r="M329" s="36">
        <f t="shared" si="75"/>
        <v>0</v>
      </c>
      <c r="N329" s="31">
        <f t="shared" si="76"/>
        <v>0</v>
      </c>
      <c r="O329" s="36">
        <f t="shared" si="77"/>
        <v>0</v>
      </c>
      <c r="P329" s="31">
        <v>0</v>
      </c>
      <c r="Q329" s="31">
        <v>0</v>
      </c>
      <c r="R329" s="31">
        <v>0</v>
      </c>
      <c r="S329" s="31">
        <v>0</v>
      </c>
      <c r="T329" s="36">
        <f t="shared" si="78"/>
        <v>0</v>
      </c>
      <c r="U329" s="36">
        <f t="shared" si="79"/>
        <v>0</v>
      </c>
    </row>
    <row r="330" spans="1:21" x14ac:dyDescent="0.2">
      <c r="A330" s="17" t="s">
        <v>29</v>
      </c>
      <c r="B330" s="11" t="s">
        <v>587</v>
      </c>
      <c r="C330" s="10" t="s">
        <v>588</v>
      </c>
      <c r="D330" s="31">
        <v>5145669</v>
      </c>
      <c r="E330" s="31">
        <v>5203570</v>
      </c>
      <c r="F330" s="31">
        <v>823778</v>
      </c>
      <c r="G330" s="36">
        <f t="shared" si="72"/>
        <v>0.16009152551398079</v>
      </c>
      <c r="H330" s="31">
        <v>1322971</v>
      </c>
      <c r="I330" s="36">
        <f t="shared" si="73"/>
        <v>0.2571037896141396</v>
      </c>
      <c r="J330" s="31">
        <v>1396242</v>
      </c>
      <c r="K330" s="36">
        <f t="shared" si="74"/>
        <v>0.26832386227147903</v>
      </c>
      <c r="L330" s="31">
        <v>0</v>
      </c>
      <c r="M330" s="36">
        <f t="shared" si="75"/>
        <v>0</v>
      </c>
      <c r="N330" s="31">
        <f t="shared" si="76"/>
        <v>3542991</v>
      </c>
      <c r="O330" s="36">
        <f t="shared" si="77"/>
        <v>0.68087697484611531</v>
      </c>
      <c r="P330" s="31">
        <v>922249</v>
      </c>
      <c r="Q330" s="31">
        <v>6661787</v>
      </c>
      <c r="R330" s="31">
        <v>7009338</v>
      </c>
      <c r="S330" s="31">
        <v>4248550</v>
      </c>
      <c r="T330" s="36">
        <f t="shared" si="78"/>
        <v>0.60612714068004714</v>
      </c>
      <c r="U330" s="36">
        <f t="shared" si="79"/>
        <v>0.51395339002807261</v>
      </c>
    </row>
    <row r="331" spans="1:21" x14ac:dyDescent="0.2">
      <c r="A331" s="17" t="s">
        <v>44</v>
      </c>
      <c r="B331" s="11" t="s">
        <v>589</v>
      </c>
      <c r="C331" s="10" t="s">
        <v>590</v>
      </c>
      <c r="D331" s="31">
        <v>3955033</v>
      </c>
      <c r="E331" s="31">
        <v>3761853</v>
      </c>
      <c r="F331" s="31">
        <v>879751</v>
      </c>
      <c r="G331" s="36">
        <f t="shared" si="72"/>
        <v>0.22243834627928516</v>
      </c>
      <c r="H331" s="31">
        <v>1068548</v>
      </c>
      <c r="I331" s="36">
        <f t="shared" si="73"/>
        <v>0.27017423116317868</v>
      </c>
      <c r="J331" s="31">
        <v>824582</v>
      </c>
      <c r="K331" s="36">
        <f t="shared" si="74"/>
        <v>0.21919569956614465</v>
      </c>
      <c r="L331" s="31">
        <v>0</v>
      </c>
      <c r="M331" s="36">
        <f t="shared" si="75"/>
        <v>0</v>
      </c>
      <c r="N331" s="31">
        <f t="shared" si="76"/>
        <v>2772881</v>
      </c>
      <c r="O331" s="36">
        <f t="shared" si="77"/>
        <v>0.73710509155993076</v>
      </c>
      <c r="P331" s="31">
        <v>752621</v>
      </c>
      <c r="Q331" s="31">
        <v>3898434</v>
      </c>
      <c r="R331" s="31">
        <v>3659735</v>
      </c>
      <c r="S331" s="31">
        <v>2618017</v>
      </c>
      <c r="T331" s="36">
        <f t="shared" si="78"/>
        <v>0.71535698622987731</v>
      </c>
      <c r="U331" s="36">
        <f t="shared" si="79"/>
        <v>9.5613861425604574E-2</v>
      </c>
    </row>
    <row r="332" spans="1:21" ht="16.5" x14ac:dyDescent="0.3">
      <c r="A332" s="18" t="s">
        <v>0</v>
      </c>
      <c r="B332" s="13" t="s">
        <v>591</v>
      </c>
      <c r="C332" s="12" t="s">
        <v>0</v>
      </c>
      <c r="D332" s="32">
        <f>SUM(D324:D331)</f>
        <v>31792261</v>
      </c>
      <c r="E332" s="32">
        <f>SUM(E324:E331)</f>
        <v>32806118</v>
      </c>
      <c r="F332" s="32">
        <f>SUM(F324:F331)</f>
        <v>5979513</v>
      </c>
      <c r="G332" s="37">
        <f t="shared" si="72"/>
        <v>0.18808077223573372</v>
      </c>
      <c r="H332" s="32">
        <f>SUM(H324:H331)</f>
        <v>7390318</v>
      </c>
      <c r="I332" s="37">
        <f t="shared" si="73"/>
        <v>0.23245650883402097</v>
      </c>
      <c r="J332" s="32">
        <f>SUM(J324:J331)</f>
        <v>7276196</v>
      </c>
      <c r="K332" s="37">
        <f t="shared" si="74"/>
        <v>0.22179387393534339</v>
      </c>
      <c r="L332" s="32">
        <f>SUM(L324:L331)</f>
        <v>0</v>
      </c>
      <c r="M332" s="37">
        <f t="shared" si="75"/>
        <v>0</v>
      </c>
      <c r="N332" s="32">
        <f t="shared" si="76"/>
        <v>20646027</v>
      </c>
      <c r="O332" s="37">
        <f t="shared" si="77"/>
        <v>0.62933465641987874</v>
      </c>
      <c r="P332" s="32">
        <f>SUM(P324:P331)</f>
        <v>6342214</v>
      </c>
      <c r="Q332" s="32">
        <f>SUM(Q324:Q331)</f>
        <v>30453748</v>
      </c>
      <c r="R332" s="32">
        <f>SUM(R324:R331)</f>
        <v>31747668</v>
      </c>
      <c r="S332" s="32">
        <f>SUM(S324:S331)</f>
        <v>21721504</v>
      </c>
      <c r="T332" s="37">
        <f t="shared" si="78"/>
        <v>0.68419211137019575</v>
      </c>
      <c r="U332" s="37">
        <f t="shared" si="79"/>
        <v>0.14726434648846598</v>
      </c>
    </row>
    <row r="333" spans="1:21" x14ac:dyDescent="0.2">
      <c r="A333" s="17" t="s">
        <v>29</v>
      </c>
      <c r="B333" s="11" t="s">
        <v>592</v>
      </c>
      <c r="C333" s="10" t="s">
        <v>593</v>
      </c>
      <c r="D333" s="31">
        <v>0</v>
      </c>
      <c r="E333" s="31">
        <v>0</v>
      </c>
      <c r="F333" s="31">
        <v>0</v>
      </c>
      <c r="G333" s="36">
        <f t="shared" si="72"/>
        <v>0</v>
      </c>
      <c r="H333" s="31">
        <v>0</v>
      </c>
      <c r="I333" s="36">
        <f t="shared" si="73"/>
        <v>0</v>
      </c>
      <c r="J333" s="31">
        <v>0</v>
      </c>
      <c r="K333" s="36">
        <f t="shared" si="74"/>
        <v>0</v>
      </c>
      <c r="L333" s="31">
        <v>0</v>
      </c>
      <c r="M333" s="36">
        <f t="shared" si="75"/>
        <v>0</v>
      </c>
      <c r="N333" s="31">
        <f t="shared" si="76"/>
        <v>0</v>
      </c>
      <c r="O333" s="36">
        <f t="shared" si="77"/>
        <v>0</v>
      </c>
      <c r="P333" s="31">
        <v>0</v>
      </c>
      <c r="Q333" s="31">
        <v>0</v>
      </c>
      <c r="R333" s="31">
        <v>0</v>
      </c>
      <c r="S333" s="31">
        <v>0</v>
      </c>
      <c r="T333" s="36">
        <f t="shared" si="78"/>
        <v>0</v>
      </c>
      <c r="U333" s="36">
        <f t="shared" si="79"/>
        <v>0</v>
      </c>
    </row>
    <row r="334" spans="1:21" x14ac:dyDescent="0.2">
      <c r="A334" s="17" t="s">
        <v>29</v>
      </c>
      <c r="B334" s="11" t="s">
        <v>594</v>
      </c>
      <c r="C334" s="10" t="s">
        <v>595</v>
      </c>
      <c r="D334" s="31">
        <v>0</v>
      </c>
      <c r="E334" s="31">
        <v>0</v>
      </c>
      <c r="F334" s="31">
        <v>0</v>
      </c>
      <c r="G334" s="36">
        <f t="shared" si="72"/>
        <v>0</v>
      </c>
      <c r="H334" s="31">
        <v>0</v>
      </c>
      <c r="I334" s="36">
        <f t="shared" si="73"/>
        <v>0</v>
      </c>
      <c r="J334" s="31">
        <v>0</v>
      </c>
      <c r="K334" s="36">
        <f t="shared" si="74"/>
        <v>0</v>
      </c>
      <c r="L334" s="31">
        <v>0</v>
      </c>
      <c r="M334" s="36">
        <f t="shared" si="75"/>
        <v>0</v>
      </c>
      <c r="N334" s="31">
        <f t="shared" si="76"/>
        <v>0</v>
      </c>
      <c r="O334" s="36">
        <f t="shared" si="77"/>
        <v>0</v>
      </c>
      <c r="P334" s="31">
        <v>0</v>
      </c>
      <c r="Q334" s="31">
        <v>0</v>
      </c>
      <c r="R334" s="31">
        <v>0</v>
      </c>
      <c r="S334" s="31">
        <v>0</v>
      </c>
      <c r="T334" s="36">
        <f t="shared" si="78"/>
        <v>0</v>
      </c>
      <c r="U334" s="36">
        <f t="shared" si="79"/>
        <v>0</v>
      </c>
    </row>
    <row r="335" spans="1:21" x14ac:dyDescent="0.2">
      <c r="A335" s="17" t="s">
        <v>29</v>
      </c>
      <c r="B335" s="11" t="s">
        <v>596</v>
      </c>
      <c r="C335" s="10" t="s">
        <v>597</v>
      </c>
      <c r="D335" s="31">
        <v>0</v>
      </c>
      <c r="E335" s="31">
        <v>0</v>
      </c>
      <c r="F335" s="31">
        <v>0</v>
      </c>
      <c r="G335" s="36">
        <f t="shared" si="72"/>
        <v>0</v>
      </c>
      <c r="H335" s="31">
        <v>0</v>
      </c>
      <c r="I335" s="36">
        <f t="shared" si="73"/>
        <v>0</v>
      </c>
      <c r="J335" s="31">
        <v>0</v>
      </c>
      <c r="K335" s="36">
        <f t="shared" si="74"/>
        <v>0</v>
      </c>
      <c r="L335" s="31">
        <v>0</v>
      </c>
      <c r="M335" s="36">
        <f t="shared" si="75"/>
        <v>0</v>
      </c>
      <c r="N335" s="31">
        <f t="shared" si="76"/>
        <v>0</v>
      </c>
      <c r="O335" s="36">
        <f t="shared" si="77"/>
        <v>0</v>
      </c>
      <c r="P335" s="31">
        <v>0</v>
      </c>
      <c r="Q335" s="31">
        <v>0</v>
      </c>
      <c r="R335" s="31">
        <v>0</v>
      </c>
      <c r="S335" s="31">
        <v>0</v>
      </c>
      <c r="T335" s="36">
        <f t="shared" si="78"/>
        <v>0</v>
      </c>
      <c r="U335" s="36">
        <f t="shared" si="79"/>
        <v>0</v>
      </c>
    </row>
    <row r="336" spans="1:21" x14ac:dyDescent="0.2">
      <c r="A336" s="17" t="s">
        <v>44</v>
      </c>
      <c r="B336" s="11" t="s">
        <v>598</v>
      </c>
      <c r="C336" s="10" t="s">
        <v>599</v>
      </c>
      <c r="D336" s="31">
        <v>0</v>
      </c>
      <c r="E336" s="31">
        <v>0</v>
      </c>
      <c r="F336" s="31">
        <v>0</v>
      </c>
      <c r="G336" s="36">
        <f t="shared" si="72"/>
        <v>0</v>
      </c>
      <c r="H336" s="31">
        <v>0</v>
      </c>
      <c r="I336" s="36">
        <f t="shared" si="73"/>
        <v>0</v>
      </c>
      <c r="J336" s="31">
        <v>0</v>
      </c>
      <c r="K336" s="36">
        <f t="shared" si="74"/>
        <v>0</v>
      </c>
      <c r="L336" s="31">
        <v>0</v>
      </c>
      <c r="M336" s="36">
        <f t="shared" si="75"/>
        <v>0</v>
      </c>
      <c r="N336" s="31">
        <f t="shared" si="76"/>
        <v>0</v>
      </c>
      <c r="O336" s="36">
        <f t="shared" si="77"/>
        <v>0</v>
      </c>
      <c r="P336" s="31">
        <v>0</v>
      </c>
      <c r="Q336" s="31">
        <v>0</v>
      </c>
      <c r="R336" s="31">
        <v>0</v>
      </c>
      <c r="S336" s="31">
        <v>0</v>
      </c>
      <c r="T336" s="36">
        <f t="shared" si="78"/>
        <v>0</v>
      </c>
      <c r="U336" s="36">
        <f t="shared" si="79"/>
        <v>0</v>
      </c>
    </row>
    <row r="337" spans="1:21" ht="16.5" x14ac:dyDescent="0.3">
      <c r="A337" s="18" t="s">
        <v>0</v>
      </c>
      <c r="B337" s="13" t="s">
        <v>600</v>
      </c>
      <c r="C337" s="12" t="s">
        <v>0</v>
      </c>
      <c r="D337" s="32">
        <f>SUM(D333:D336)</f>
        <v>0</v>
      </c>
      <c r="E337" s="32">
        <f>SUM(E333:E336)</f>
        <v>0</v>
      </c>
      <c r="F337" s="32">
        <f>SUM(F333:F336)</f>
        <v>0</v>
      </c>
      <c r="G337" s="37">
        <f t="shared" si="72"/>
        <v>0</v>
      </c>
      <c r="H337" s="32">
        <f>SUM(H333:H336)</f>
        <v>0</v>
      </c>
      <c r="I337" s="37">
        <f t="shared" si="73"/>
        <v>0</v>
      </c>
      <c r="J337" s="32">
        <f>SUM(J333:J336)</f>
        <v>0</v>
      </c>
      <c r="K337" s="37">
        <f t="shared" si="74"/>
        <v>0</v>
      </c>
      <c r="L337" s="32">
        <f>SUM(L333:L336)</f>
        <v>0</v>
      </c>
      <c r="M337" s="37">
        <f t="shared" si="75"/>
        <v>0</v>
      </c>
      <c r="N337" s="32">
        <f t="shared" si="76"/>
        <v>0</v>
      </c>
      <c r="O337" s="37">
        <f t="shared" si="77"/>
        <v>0</v>
      </c>
      <c r="P337" s="32">
        <f>SUM(P333:P336)</f>
        <v>0</v>
      </c>
      <c r="Q337" s="32">
        <f>SUM(Q333:Q336)</f>
        <v>0</v>
      </c>
      <c r="R337" s="32">
        <f>SUM(R333:R336)</f>
        <v>0</v>
      </c>
      <c r="S337" s="32">
        <f>SUM(S333:S336)</f>
        <v>0</v>
      </c>
      <c r="T337" s="37">
        <f t="shared" si="78"/>
        <v>0</v>
      </c>
      <c r="U337" s="37">
        <f t="shared" si="79"/>
        <v>0</v>
      </c>
    </row>
    <row r="338" spans="1:21" ht="16.5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396703484</v>
      </c>
      <c r="E338" s="32">
        <f>SUM(E302,E304:E309,E311:E316,E318:E322,E324:E331,E333:E336)</f>
        <v>407037179</v>
      </c>
      <c r="F338" s="32">
        <f>SUM(F302,F304:F309,F311:F316,F318:F322,F324:F331,F333:F336)</f>
        <v>69176225</v>
      </c>
      <c r="G338" s="37">
        <f t="shared" si="72"/>
        <v>0.17437765936030952</v>
      </c>
      <c r="H338" s="32">
        <f>SUM(H302,H304:H309,H311:H316,H318:H322,H324:H331,H333:H336)</f>
        <v>92118181</v>
      </c>
      <c r="I338" s="37">
        <f t="shared" si="73"/>
        <v>0.23220915549105689</v>
      </c>
      <c r="J338" s="32">
        <f>SUM(J302,J304:J309,J311:J316,J318:J322,J324:J331,J333:J336)</f>
        <v>89693881</v>
      </c>
      <c r="K338" s="37">
        <f t="shared" si="74"/>
        <v>0.22035795653939513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250988287</v>
      </c>
      <c r="O338" s="37">
        <f t="shared" si="77"/>
        <v>0.61662251005331381</v>
      </c>
      <c r="P338" s="32">
        <f>SUM(P302,P304:P309,P311:P316,P318:P322,P324:P331,P333:P336)</f>
        <v>76863785</v>
      </c>
      <c r="Q338" s="32">
        <f>SUM(Q302,Q304:Q309,Q311:Q316,Q318:Q322,Q324:Q331,Q333:Q336)</f>
        <v>345830003</v>
      </c>
      <c r="R338" s="32">
        <f>SUM(R302,R304:R309,R311:R316,R318:R322,R324:R331,R333:R336)</f>
        <v>359131431</v>
      </c>
      <c r="S338" s="32">
        <f>SUM(S302,S304:S309,S311:S316,S318:S322,S324:S331,S333:S336)</f>
        <v>232790289</v>
      </c>
      <c r="T338" s="37">
        <f t="shared" si="78"/>
        <v>0.64820360710783897</v>
      </c>
      <c r="U338" s="37">
        <f t="shared" si="79"/>
        <v>0.16691990903128184</v>
      </c>
    </row>
    <row r="339" spans="1:21" ht="16.5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1775447733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1771656797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341288825</v>
      </c>
      <c r="G339" s="39">
        <f t="shared" si="72"/>
        <v>0.19222690629327582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423295906</v>
      </c>
      <c r="I339" s="39">
        <f t="shared" si="73"/>
        <v>0.23841642766061646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388018151</v>
      </c>
      <c r="K339" s="39">
        <f t="shared" si="74"/>
        <v>0.21901428744948959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1152602882</v>
      </c>
      <c r="O339" s="39">
        <f t="shared" si="77"/>
        <v>0.65057909858824647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344367207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1629423695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1729383637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1037993166</v>
      </c>
      <c r="T339" s="39">
        <f t="shared" si="78"/>
        <v>0.60020989200558739</v>
      </c>
      <c r="U339" s="39">
        <f t="shared" si="79"/>
        <v>0.12675697079367954</v>
      </c>
    </row>
    <row r="340" spans="1:21" x14ac:dyDescent="0.2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sheetProtection algorithmName="SHA-512" hashValue="8GhlT78pI3NB9eyAVrrCa9t5W+83R8bhb0228Tcwmchk+DRat4ib7HhrFgUyepLMqLh0GFZW/J0u1P6qtmb4yg==" saltValue="H52cuQ0zLXfSCuFuwQpdbA==" spinCount="100000" sheet="1" objects="1" scenarios="1"/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360"/>
  <sheetViews>
    <sheetView showGridLines="0" workbookViewId="0">
      <selection activeCell="T8" sqref="T8:U360"/>
    </sheetView>
  </sheetViews>
  <sheetFormatPr defaultRowHeight="12.75" x14ac:dyDescent="0.2"/>
  <cols>
    <col min="1" max="1" width="4" customWidth="1"/>
    <col min="2" max="2" width="23.28515625" customWidth="1"/>
    <col min="3" max="3" width="6.85546875" customWidth="1"/>
    <col min="4" max="11" width="11.7109375" customWidth="1"/>
    <col min="12" max="13" width="11.7109375" hidden="1" customWidth="1"/>
    <col min="14" max="16" width="11.7109375" customWidth="1"/>
    <col min="17" max="19" width="11.7109375" hidden="1" customWidth="1"/>
    <col min="20" max="21" width="11.7109375" customWidth="1"/>
    <col min="22" max="23" width="12.140625" customWidth="1"/>
  </cols>
  <sheetData>
    <row r="1" spans="1:21" ht="16.5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" customHeight="1" x14ac:dyDescent="0.2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" customHeight="1" x14ac:dyDescent="0.3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613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45" customHeight="1" x14ac:dyDescent="0.2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4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x14ac:dyDescent="0.2">
      <c r="A8" s="17" t="s">
        <v>23</v>
      </c>
      <c r="B8" s="11" t="s">
        <v>24</v>
      </c>
      <c r="C8" s="10" t="s">
        <v>25</v>
      </c>
      <c r="D8" s="31">
        <v>3503924076</v>
      </c>
      <c r="E8" s="31">
        <v>3525526341</v>
      </c>
      <c r="F8" s="31">
        <v>996359552</v>
      </c>
      <c r="G8" s="36">
        <f>IF(($D8       =0),0,($F8       /$D8       ))</f>
        <v>0.28435534857177081</v>
      </c>
      <c r="H8" s="31">
        <v>789055979</v>
      </c>
      <c r="I8" s="36">
        <f>IF(($D8       =0),0,($H8       /$D8       ))</f>
        <v>0.22519208803769755</v>
      </c>
      <c r="J8" s="31">
        <v>724911451</v>
      </c>
      <c r="K8" s="36">
        <f>IF(($E8       =0),0,($J8       /$E8       ))</f>
        <v>0.2056179364112713</v>
      </c>
      <c r="L8" s="31">
        <v>0</v>
      </c>
      <c r="M8" s="36">
        <f>IF(($E8       =0),0,($L8       /$E8       ))</f>
        <v>0</v>
      </c>
      <c r="N8" s="31">
        <f>$F8       +$H8       +$J8</f>
        <v>2510326982</v>
      </c>
      <c r="O8" s="36">
        <f>IF(($E8       =0),0,($N8       /$E8       ))</f>
        <v>0.71204317857626809</v>
      </c>
      <c r="P8" s="31">
        <v>711211251</v>
      </c>
      <c r="Q8" s="31">
        <v>3093836681</v>
      </c>
      <c r="R8" s="31">
        <v>3045678236</v>
      </c>
      <c r="S8" s="31">
        <v>2348184677</v>
      </c>
      <c r="T8" s="36">
        <f>IF(($R8       =0),0,($S8       /$R8       ))</f>
        <v>0.77098908520420606</v>
      </c>
      <c r="U8" s="36">
        <f>IF(($P8       =0),0,(($J8       /$P8       )-1))</f>
        <v>1.9263193573972215E-2</v>
      </c>
    </row>
    <row r="9" spans="1:21" x14ac:dyDescent="0.2">
      <c r="A9" s="17" t="s">
        <v>23</v>
      </c>
      <c r="B9" s="11" t="s">
        <v>26</v>
      </c>
      <c r="C9" s="10" t="s">
        <v>27</v>
      </c>
      <c r="D9" s="31">
        <v>6686110900</v>
      </c>
      <c r="E9" s="31">
        <v>6639970020</v>
      </c>
      <c r="F9" s="31">
        <v>1925980572</v>
      </c>
      <c r="G9" s="36">
        <f>IF(($D9       =0),0,($F9       /$D9       ))</f>
        <v>0.28805692887923828</v>
      </c>
      <c r="H9" s="31">
        <v>1348559824</v>
      </c>
      <c r="I9" s="36">
        <f>IF(($D9       =0),0,($H9       /$D9       ))</f>
        <v>0.2016957008595236</v>
      </c>
      <c r="J9" s="31">
        <v>1429082485</v>
      </c>
      <c r="K9" s="36">
        <f>IF(($E9       =0),0,($J9       /$E9       ))</f>
        <v>0.21522423756365092</v>
      </c>
      <c r="L9" s="31">
        <v>0</v>
      </c>
      <c r="M9" s="36">
        <f>IF(($E9       =0),0,($L9       /$E9       ))</f>
        <v>0</v>
      </c>
      <c r="N9" s="31">
        <f>$F9       +$H9       +$J9</f>
        <v>4703622881</v>
      </c>
      <c r="O9" s="36">
        <f>IF(($E9       =0),0,($N9       /$E9       ))</f>
        <v>0.70838013828863644</v>
      </c>
      <c r="P9" s="31">
        <v>1718778140</v>
      </c>
      <c r="Q9" s="31">
        <v>5658981050</v>
      </c>
      <c r="R9" s="31">
        <v>5691956020</v>
      </c>
      <c r="S9" s="31">
        <v>3591351116</v>
      </c>
      <c r="T9" s="36">
        <f>IF(($R9       =0),0,($S9       /$R9       ))</f>
        <v>0.63095201427786152</v>
      </c>
      <c r="U9" s="36">
        <f>IF(($P9       =0),0,(($J9       /$P9       )-1))</f>
        <v>-0.16854743975275366</v>
      </c>
    </row>
    <row r="10" spans="1:21" ht="16.5" x14ac:dyDescent="0.3">
      <c r="A10" s="18" t="s">
        <v>0</v>
      </c>
      <c r="B10" s="13" t="s">
        <v>28</v>
      </c>
      <c r="C10" s="12" t="s">
        <v>0</v>
      </c>
      <c r="D10" s="32">
        <f>SUM(D8:D9)</f>
        <v>10190034976</v>
      </c>
      <c r="E10" s="32">
        <f>SUM(E8:E9)</f>
        <v>10165496361</v>
      </c>
      <c r="F10" s="32">
        <f>SUM(F8:F9)</f>
        <v>2922340124</v>
      </c>
      <c r="G10" s="37">
        <f t="shared" ref="G10:G54" si="0">IF(($D10      =0),0,($F10      /$D10      ))</f>
        <v>0.28678411123051284</v>
      </c>
      <c r="H10" s="32">
        <f>SUM(H8:H9)</f>
        <v>2137615803</v>
      </c>
      <c r="I10" s="37">
        <f t="shared" ref="I10:I54" si="1">IF(($D10      =0),0,($H10      /$D10      ))</f>
        <v>0.2097751193233981</v>
      </c>
      <c r="J10" s="32">
        <f>SUM(J8:J9)</f>
        <v>2153993936</v>
      </c>
      <c r="K10" s="37">
        <f t="shared" ref="K10:K54" si="2">IF(($E10      =0),0,($J10      /$E10      ))</f>
        <v>0.21189264739337405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7213949863</v>
      </c>
      <c r="O10" s="37">
        <f t="shared" ref="O10:O54" si="5">IF(($E10      =0),0,($N10      /$E10      ))</f>
        <v>0.70965052829848729</v>
      </c>
      <c r="P10" s="32">
        <f>SUM(P8:P9)</f>
        <v>2429989391</v>
      </c>
      <c r="Q10" s="32">
        <f>SUM(Q8:Q9)</f>
        <v>8752817731</v>
      </c>
      <c r="R10" s="32">
        <f>SUM(R8:R9)</f>
        <v>8737634256</v>
      </c>
      <c r="S10" s="32">
        <f>SUM(S8:S9)</f>
        <v>5939535793</v>
      </c>
      <c r="T10" s="37">
        <f t="shared" ref="T10:T54" si="6">IF(($R10      =0),0,($S10      /$R10      ))</f>
        <v>0.67976475313342533</v>
      </c>
      <c r="U10" s="37">
        <f t="shared" ref="U10:U54" si="7">IF(($P10      =0),0,(($J10      /$P10      )-1))</f>
        <v>-0.11357887241080555</v>
      </c>
    </row>
    <row r="11" spans="1:21" x14ac:dyDescent="0.2">
      <c r="A11" s="17" t="s">
        <v>29</v>
      </c>
      <c r="B11" s="11" t="s">
        <v>30</v>
      </c>
      <c r="C11" s="10" t="s">
        <v>31</v>
      </c>
      <c r="D11" s="31">
        <v>167735489</v>
      </c>
      <c r="E11" s="31">
        <v>169483094</v>
      </c>
      <c r="F11" s="31">
        <v>38810080</v>
      </c>
      <c r="G11" s="36">
        <f t="shared" si="0"/>
        <v>0.23137667664354561</v>
      </c>
      <c r="H11" s="31">
        <v>33993278</v>
      </c>
      <c r="I11" s="36">
        <f t="shared" si="1"/>
        <v>0.20266002265030508</v>
      </c>
      <c r="J11" s="31">
        <v>36872269</v>
      </c>
      <c r="K11" s="36">
        <f t="shared" si="2"/>
        <v>0.21755720957041297</v>
      </c>
      <c r="L11" s="31">
        <v>0</v>
      </c>
      <c r="M11" s="36">
        <f t="shared" si="3"/>
        <v>0</v>
      </c>
      <c r="N11" s="31">
        <f t="shared" si="4"/>
        <v>109675627</v>
      </c>
      <c r="O11" s="36">
        <f t="shared" si="5"/>
        <v>0.64711839046318098</v>
      </c>
      <c r="P11" s="31">
        <v>27805984</v>
      </c>
      <c r="Q11" s="31">
        <v>158337614</v>
      </c>
      <c r="R11" s="31">
        <v>153439866</v>
      </c>
      <c r="S11" s="31">
        <v>92512351</v>
      </c>
      <c r="T11" s="36">
        <f t="shared" si="6"/>
        <v>0.60292252210387098</v>
      </c>
      <c r="U11" s="36">
        <f t="shared" si="7"/>
        <v>0.32605517574922005</v>
      </c>
    </row>
    <row r="12" spans="1:21" x14ac:dyDescent="0.2">
      <c r="A12" s="17" t="s">
        <v>29</v>
      </c>
      <c r="B12" s="11" t="s">
        <v>32</v>
      </c>
      <c r="C12" s="10" t="s">
        <v>33</v>
      </c>
      <c r="D12" s="31">
        <v>159390164</v>
      </c>
      <c r="E12" s="31">
        <v>136743611</v>
      </c>
      <c r="F12" s="31">
        <v>12500883</v>
      </c>
      <c r="G12" s="36">
        <f t="shared" si="0"/>
        <v>7.8429450640379539E-2</v>
      </c>
      <c r="H12" s="31">
        <v>18319689</v>
      </c>
      <c r="I12" s="36">
        <f t="shared" si="1"/>
        <v>0.11493613244541238</v>
      </c>
      <c r="J12" s="31">
        <v>21518784</v>
      </c>
      <c r="K12" s="36">
        <f t="shared" si="2"/>
        <v>0.15736591890936683</v>
      </c>
      <c r="L12" s="31">
        <v>0</v>
      </c>
      <c r="M12" s="36">
        <f t="shared" si="3"/>
        <v>0</v>
      </c>
      <c r="N12" s="31">
        <f t="shared" si="4"/>
        <v>52339356</v>
      </c>
      <c r="O12" s="36">
        <f t="shared" si="5"/>
        <v>0.38275540346817372</v>
      </c>
      <c r="P12" s="31">
        <v>26582535</v>
      </c>
      <c r="Q12" s="31">
        <v>140534851</v>
      </c>
      <c r="R12" s="31">
        <v>136862316</v>
      </c>
      <c r="S12" s="31">
        <v>95379104</v>
      </c>
      <c r="T12" s="36">
        <f t="shared" si="6"/>
        <v>0.69689821703733257</v>
      </c>
      <c r="U12" s="36">
        <f t="shared" si="7"/>
        <v>-0.1904916517555606</v>
      </c>
    </row>
    <row r="13" spans="1:21" x14ac:dyDescent="0.2">
      <c r="A13" s="17" t="s">
        <v>29</v>
      </c>
      <c r="B13" s="11" t="s">
        <v>34</v>
      </c>
      <c r="C13" s="10" t="s">
        <v>35</v>
      </c>
      <c r="D13" s="31">
        <v>234477767</v>
      </c>
      <c r="E13" s="31">
        <v>235139970</v>
      </c>
      <c r="F13" s="31">
        <v>22215893</v>
      </c>
      <c r="G13" s="36">
        <f t="shared" si="0"/>
        <v>9.4746266497838155E-2</v>
      </c>
      <c r="H13" s="31">
        <v>44868679</v>
      </c>
      <c r="I13" s="36">
        <f t="shared" si="1"/>
        <v>0.19135579280742637</v>
      </c>
      <c r="J13" s="31">
        <v>63750434</v>
      </c>
      <c r="K13" s="36">
        <f t="shared" si="2"/>
        <v>0.27111696067665569</v>
      </c>
      <c r="L13" s="31">
        <v>0</v>
      </c>
      <c r="M13" s="36">
        <f t="shared" si="3"/>
        <v>0</v>
      </c>
      <c r="N13" s="31">
        <f t="shared" si="4"/>
        <v>130835006</v>
      </c>
      <c r="O13" s="36">
        <f t="shared" si="5"/>
        <v>0.55641329715233012</v>
      </c>
      <c r="P13" s="31">
        <v>34188761</v>
      </c>
      <c r="Q13" s="31">
        <v>147268464</v>
      </c>
      <c r="R13" s="31">
        <v>202627644</v>
      </c>
      <c r="S13" s="31">
        <v>121678434</v>
      </c>
      <c r="T13" s="36">
        <f t="shared" si="6"/>
        <v>0.60050263428024653</v>
      </c>
      <c r="U13" s="36">
        <f t="shared" si="7"/>
        <v>0.86466055321513413</v>
      </c>
    </row>
    <row r="14" spans="1:21" x14ac:dyDescent="0.2">
      <c r="A14" s="17" t="s">
        <v>29</v>
      </c>
      <c r="B14" s="11" t="s">
        <v>36</v>
      </c>
      <c r="C14" s="10" t="s">
        <v>37</v>
      </c>
      <c r="D14" s="31">
        <v>108986396</v>
      </c>
      <c r="E14" s="31">
        <v>107349162</v>
      </c>
      <c r="F14" s="31">
        <v>22084383</v>
      </c>
      <c r="G14" s="36">
        <f t="shared" si="0"/>
        <v>0.20263430859756112</v>
      </c>
      <c r="H14" s="31">
        <v>31237793</v>
      </c>
      <c r="I14" s="36">
        <f t="shared" si="1"/>
        <v>0.28662102928882977</v>
      </c>
      <c r="J14" s="31">
        <v>29321286</v>
      </c>
      <c r="K14" s="36">
        <f t="shared" si="2"/>
        <v>0.27313940280223148</v>
      </c>
      <c r="L14" s="31">
        <v>0</v>
      </c>
      <c r="M14" s="36">
        <f t="shared" si="3"/>
        <v>0</v>
      </c>
      <c r="N14" s="31">
        <f t="shared" si="4"/>
        <v>82643462</v>
      </c>
      <c r="O14" s="36">
        <f t="shared" si="5"/>
        <v>0.76985661052482179</v>
      </c>
      <c r="P14" s="31">
        <v>24463912</v>
      </c>
      <c r="Q14" s="31">
        <v>91702594</v>
      </c>
      <c r="R14" s="31">
        <v>91248794</v>
      </c>
      <c r="S14" s="31">
        <v>74575416</v>
      </c>
      <c r="T14" s="36">
        <f t="shared" si="6"/>
        <v>0.8172756343497537</v>
      </c>
      <c r="U14" s="36">
        <f t="shared" si="7"/>
        <v>0.19855262723312617</v>
      </c>
    </row>
    <row r="15" spans="1:21" x14ac:dyDescent="0.2">
      <c r="A15" s="17" t="s">
        <v>29</v>
      </c>
      <c r="B15" s="11" t="s">
        <v>38</v>
      </c>
      <c r="C15" s="10" t="s">
        <v>39</v>
      </c>
      <c r="D15" s="31">
        <v>57529645</v>
      </c>
      <c r="E15" s="31">
        <v>63156902</v>
      </c>
      <c r="F15" s="31">
        <v>9986045</v>
      </c>
      <c r="G15" s="36">
        <f t="shared" si="0"/>
        <v>0.17358085557454769</v>
      </c>
      <c r="H15" s="31">
        <v>9146824</v>
      </c>
      <c r="I15" s="36">
        <f t="shared" si="1"/>
        <v>0.15899322862152199</v>
      </c>
      <c r="J15" s="31">
        <v>5996138</v>
      </c>
      <c r="K15" s="36">
        <f t="shared" si="2"/>
        <v>9.4940343970639982E-2</v>
      </c>
      <c r="L15" s="31">
        <v>0</v>
      </c>
      <c r="M15" s="36">
        <f t="shared" si="3"/>
        <v>0</v>
      </c>
      <c r="N15" s="31">
        <f t="shared" si="4"/>
        <v>25129007</v>
      </c>
      <c r="O15" s="36">
        <f t="shared" si="5"/>
        <v>0.39788219821168558</v>
      </c>
      <c r="P15" s="31">
        <v>6884734</v>
      </c>
      <c r="Q15" s="31">
        <v>39355845</v>
      </c>
      <c r="R15" s="31">
        <v>45556046</v>
      </c>
      <c r="S15" s="31">
        <v>24301721</v>
      </c>
      <c r="T15" s="36">
        <f t="shared" si="6"/>
        <v>0.53344666918634687</v>
      </c>
      <c r="U15" s="36">
        <f t="shared" si="7"/>
        <v>-0.12906758634393134</v>
      </c>
    </row>
    <row r="16" spans="1:21" x14ac:dyDescent="0.2">
      <c r="A16" s="17" t="s">
        <v>29</v>
      </c>
      <c r="B16" s="11" t="s">
        <v>40</v>
      </c>
      <c r="C16" s="10" t="s">
        <v>41</v>
      </c>
      <c r="D16" s="31">
        <v>424019503</v>
      </c>
      <c r="E16" s="31">
        <v>427457404</v>
      </c>
      <c r="F16" s="31">
        <v>121710682</v>
      </c>
      <c r="G16" s="36">
        <f t="shared" si="0"/>
        <v>0.28704029210656379</v>
      </c>
      <c r="H16" s="31">
        <v>88365868</v>
      </c>
      <c r="I16" s="36">
        <f t="shared" si="1"/>
        <v>0.20840048010716147</v>
      </c>
      <c r="J16" s="31">
        <v>90024445</v>
      </c>
      <c r="K16" s="36">
        <f t="shared" si="2"/>
        <v>0.21060448165731152</v>
      </c>
      <c r="L16" s="31">
        <v>0</v>
      </c>
      <c r="M16" s="36">
        <f t="shared" si="3"/>
        <v>0</v>
      </c>
      <c r="N16" s="31">
        <f t="shared" si="4"/>
        <v>300100995</v>
      </c>
      <c r="O16" s="36">
        <f t="shared" si="5"/>
        <v>0.70206058473138533</v>
      </c>
      <c r="P16" s="31">
        <v>72244551</v>
      </c>
      <c r="Q16" s="31">
        <v>408286303</v>
      </c>
      <c r="R16" s="31">
        <v>382968861</v>
      </c>
      <c r="S16" s="31">
        <v>248533790</v>
      </c>
      <c r="T16" s="36">
        <f t="shared" si="6"/>
        <v>0.64896605262118168</v>
      </c>
      <c r="U16" s="36">
        <f t="shared" si="7"/>
        <v>0.24610705934071064</v>
      </c>
    </row>
    <row r="17" spans="1:21" x14ac:dyDescent="0.2">
      <c r="A17" s="17" t="s">
        <v>29</v>
      </c>
      <c r="B17" s="11" t="s">
        <v>42</v>
      </c>
      <c r="C17" s="10" t="s">
        <v>43</v>
      </c>
      <c r="D17" s="31">
        <v>13508740</v>
      </c>
      <c r="E17" s="31">
        <v>11428866</v>
      </c>
      <c r="F17" s="31">
        <v>2264361</v>
      </c>
      <c r="G17" s="36">
        <f t="shared" si="0"/>
        <v>0.1676219247687053</v>
      </c>
      <c r="H17" s="31">
        <v>3010056</v>
      </c>
      <c r="I17" s="36">
        <f t="shared" si="1"/>
        <v>0.22282285394492751</v>
      </c>
      <c r="J17" s="31">
        <v>2802272</v>
      </c>
      <c r="K17" s="36">
        <f t="shared" si="2"/>
        <v>0.24519248016382378</v>
      </c>
      <c r="L17" s="31">
        <v>0</v>
      </c>
      <c r="M17" s="36">
        <f t="shared" si="3"/>
        <v>0</v>
      </c>
      <c r="N17" s="31">
        <f t="shared" si="4"/>
        <v>8076689</v>
      </c>
      <c r="O17" s="36">
        <f t="shared" si="5"/>
        <v>0.70669207251183097</v>
      </c>
      <c r="P17" s="31">
        <v>2377467</v>
      </c>
      <c r="Q17" s="31">
        <v>9477570</v>
      </c>
      <c r="R17" s="31">
        <v>12031103</v>
      </c>
      <c r="S17" s="31">
        <v>6973658</v>
      </c>
      <c r="T17" s="36">
        <f t="shared" si="6"/>
        <v>0.5796357989786971</v>
      </c>
      <c r="U17" s="36">
        <f t="shared" si="7"/>
        <v>0.17867966201002994</v>
      </c>
    </row>
    <row r="18" spans="1:21" x14ac:dyDescent="0.2">
      <c r="A18" s="17" t="s">
        <v>44</v>
      </c>
      <c r="B18" s="11" t="s">
        <v>45</v>
      </c>
      <c r="C18" s="10" t="s">
        <v>46</v>
      </c>
      <c r="D18" s="31">
        <v>0</v>
      </c>
      <c r="E18" s="31">
        <v>0</v>
      </c>
      <c r="F18" s="31">
        <v>0</v>
      </c>
      <c r="G18" s="36">
        <f t="shared" si="0"/>
        <v>0</v>
      </c>
      <c r="H18" s="31">
        <v>0</v>
      </c>
      <c r="I18" s="36">
        <f t="shared" si="1"/>
        <v>0</v>
      </c>
      <c r="J18" s="31">
        <v>0</v>
      </c>
      <c r="K18" s="36">
        <f t="shared" si="2"/>
        <v>0</v>
      </c>
      <c r="L18" s="31">
        <v>0</v>
      </c>
      <c r="M18" s="36">
        <f t="shared" si="3"/>
        <v>0</v>
      </c>
      <c r="N18" s="31">
        <f t="shared" si="4"/>
        <v>0</v>
      </c>
      <c r="O18" s="36">
        <f t="shared" si="5"/>
        <v>0</v>
      </c>
      <c r="P18" s="31">
        <v>0</v>
      </c>
      <c r="Q18" s="31">
        <v>0</v>
      </c>
      <c r="R18" s="31">
        <v>0</v>
      </c>
      <c r="S18" s="31">
        <v>0</v>
      </c>
      <c r="T18" s="36">
        <f t="shared" si="6"/>
        <v>0</v>
      </c>
      <c r="U18" s="36">
        <f t="shared" si="7"/>
        <v>0</v>
      </c>
    </row>
    <row r="19" spans="1:21" ht="16.5" x14ac:dyDescent="0.3">
      <c r="A19" s="18" t="s">
        <v>0</v>
      </c>
      <c r="B19" s="13" t="s">
        <v>47</v>
      </c>
      <c r="C19" s="12" t="s">
        <v>0</v>
      </c>
      <c r="D19" s="32">
        <f>SUM(D11:D18)</f>
        <v>1165647704</v>
      </c>
      <c r="E19" s="32">
        <f>SUM(E11:E18)</f>
        <v>1150759009</v>
      </c>
      <c r="F19" s="32">
        <f>SUM(F11:F18)</f>
        <v>229572327</v>
      </c>
      <c r="G19" s="37">
        <f t="shared" si="0"/>
        <v>0.19694829425066152</v>
      </c>
      <c r="H19" s="32">
        <f>SUM(H11:H18)</f>
        <v>228942187</v>
      </c>
      <c r="I19" s="37">
        <f t="shared" si="1"/>
        <v>0.19640770209933001</v>
      </c>
      <c r="J19" s="32">
        <f>SUM(J11:J18)</f>
        <v>250285628</v>
      </c>
      <c r="K19" s="37">
        <f t="shared" si="2"/>
        <v>0.21749612737552768</v>
      </c>
      <c r="L19" s="32">
        <f>SUM(L11:L18)</f>
        <v>0</v>
      </c>
      <c r="M19" s="37">
        <f t="shared" si="3"/>
        <v>0</v>
      </c>
      <c r="N19" s="32">
        <f t="shared" si="4"/>
        <v>708800142</v>
      </c>
      <c r="O19" s="37">
        <f t="shared" si="5"/>
        <v>0.61594142340535873</v>
      </c>
      <c r="P19" s="32">
        <f>SUM(P11:P18)</f>
        <v>194547944</v>
      </c>
      <c r="Q19" s="32">
        <f>SUM(Q11:Q18)</f>
        <v>994963241</v>
      </c>
      <c r="R19" s="32">
        <f>SUM(R11:R18)</f>
        <v>1024734630</v>
      </c>
      <c r="S19" s="32">
        <f>SUM(S11:S18)</f>
        <v>663954474</v>
      </c>
      <c r="T19" s="37">
        <f t="shared" si="6"/>
        <v>0.64792820947214402</v>
      </c>
      <c r="U19" s="37">
        <f t="shared" si="7"/>
        <v>0.28649844790958068</v>
      </c>
    </row>
    <row r="20" spans="1:21" x14ac:dyDescent="0.2">
      <c r="A20" s="17" t="s">
        <v>29</v>
      </c>
      <c r="B20" s="11" t="s">
        <v>48</v>
      </c>
      <c r="C20" s="10" t="s">
        <v>49</v>
      </c>
      <c r="D20" s="31">
        <v>9893177</v>
      </c>
      <c r="E20" s="31">
        <v>9775177</v>
      </c>
      <c r="F20" s="31">
        <v>4669961</v>
      </c>
      <c r="G20" s="36">
        <f t="shared" si="0"/>
        <v>0.47203855748259632</v>
      </c>
      <c r="H20" s="31">
        <v>1355776</v>
      </c>
      <c r="I20" s="36">
        <f t="shared" si="1"/>
        <v>0.13704151861429348</v>
      </c>
      <c r="J20" s="31">
        <v>1537138</v>
      </c>
      <c r="K20" s="36">
        <f t="shared" si="2"/>
        <v>0.15724912193405807</v>
      </c>
      <c r="L20" s="31">
        <v>0</v>
      </c>
      <c r="M20" s="36">
        <f t="shared" si="3"/>
        <v>0</v>
      </c>
      <c r="N20" s="31">
        <f t="shared" si="4"/>
        <v>7562875</v>
      </c>
      <c r="O20" s="36">
        <f t="shared" si="5"/>
        <v>0.77368164279787466</v>
      </c>
      <c r="P20" s="31">
        <v>243942</v>
      </c>
      <c r="Q20" s="31">
        <v>7223625</v>
      </c>
      <c r="R20" s="31">
        <v>7223625</v>
      </c>
      <c r="S20" s="31">
        <v>4537202</v>
      </c>
      <c r="T20" s="36">
        <f t="shared" si="6"/>
        <v>0.62810597172472271</v>
      </c>
      <c r="U20" s="36">
        <f t="shared" si="7"/>
        <v>5.3012437382656534</v>
      </c>
    </row>
    <row r="21" spans="1:21" x14ac:dyDescent="0.2">
      <c r="A21" s="17" t="s">
        <v>29</v>
      </c>
      <c r="B21" s="11" t="s">
        <v>50</v>
      </c>
      <c r="C21" s="10" t="s">
        <v>51</v>
      </c>
      <c r="D21" s="31">
        <v>1</v>
      </c>
      <c r="E21" s="31">
        <v>10700001</v>
      </c>
      <c r="F21" s="31">
        <v>0</v>
      </c>
      <c r="G21" s="36">
        <f t="shared" si="0"/>
        <v>0</v>
      </c>
      <c r="H21" s="31">
        <v>0</v>
      </c>
      <c r="I21" s="36">
        <f t="shared" si="1"/>
        <v>0</v>
      </c>
      <c r="J21" s="31">
        <v>7654569</v>
      </c>
      <c r="K21" s="36">
        <f t="shared" si="2"/>
        <v>0.71538021351586789</v>
      </c>
      <c r="L21" s="31">
        <v>0</v>
      </c>
      <c r="M21" s="36">
        <f t="shared" si="3"/>
        <v>0</v>
      </c>
      <c r="N21" s="31">
        <f t="shared" si="4"/>
        <v>7654569</v>
      </c>
      <c r="O21" s="36">
        <f t="shared" si="5"/>
        <v>0.71538021351586789</v>
      </c>
      <c r="P21" s="31">
        <v>7586</v>
      </c>
      <c r="Q21" s="31">
        <v>0</v>
      </c>
      <c r="R21" s="31">
        <v>199999</v>
      </c>
      <c r="S21" s="31">
        <v>159073</v>
      </c>
      <c r="T21" s="36">
        <f t="shared" si="6"/>
        <v>0.79536897684488428</v>
      </c>
      <c r="U21" s="36">
        <f t="shared" si="7"/>
        <v>1008.0388874242025</v>
      </c>
    </row>
    <row r="22" spans="1:21" x14ac:dyDescent="0.2">
      <c r="A22" s="17" t="s">
        <v>29</v>
      </c>
      <c r="B22" s="11" t="s">
        <v>52</v>
      </c>
      <c r="C22" s="10" t="s">
        <v>53</v>
      </c>
      <c r="D22" s="31">
        <v>17510108</v>
      </c>
      <c r="E22" s="31">
        <v>17510108</v>
      </c>
      <c r="F22" s="31">
        <v>4639835</v>
      </c>
      <c r="G22" s="36">
        <f t="shared" si="0"/>
        <v>0.26498037590630508</v>
      </c>
      <c r="H22" s="31">
        <v>3493533</v>
      </c>
      <c r="I22" s="36">
        <f t="shared" si="1"/>
        <v>0.19951521715342932</v>
      </c>
      <c r="J22" s="31">
        <v>3586998</v>
      </c>
      <c r="K22" s="36">
        <f t="shared" si="2"/>
        <v>0.20485299119799832</v>
      </c>
      <c r="L22" s="31">
        <v>0</v>
      </c>
      <c r="M22" s="36">
        <f t="shared" si="3"/>
        <v>0</v>
      </c>
      <c r="N22" s="31">
        <f t="shared" si="4"/>
        <v>11720366</v>
      </c>
      <c r="O22" s="36">
        <f t="shared" si="5"/>
        <v>0.66934858425773269</v>
      </c>
      <c r="P22" s="31">
        <v>1975801</v>
      </c>
      <c r="Q22" s="31">
        <v>23120617</v>
      </c>
      <c r="R22" s="31">
        <v>25245618</v>
      </c>
      <c r="S22" s="31">
        <v>7866589</v>
      </c>
      <c r="T22" s="36">
        <f t="shared" si="6"/>
        <v>0.31160215606526248</v>
      </c>
      <c r="U22" s="36">
        <f t="shared" si="7"/>
        <v>0.8154652214468967</v>
      </c>
    </row>
    <row r="23" spans="1:21" x14ac:dyDescent="0.2">
      <c r="A23" s="17" t="s">
        <v>29</v>
      </c>
      <c r="B23" s="11" t="s">
        <v>54</v>
      </c>
      <c r="C23" s="10" t="s">
        <v>55</v>
      </c>
      <c r="D23" s="31">
        <v>59363795</v>
      </c>
      <c r="E23" s="31">
        <v>59626633</v>
      </c>
      <c r="F23" s="31">
        <v>14787947</v>
      </c>
      <c r="G23" s="36">
        <f t="shared" si="0"/>
        <v>0.24910717045633624</v>
      </c>
      <c r="H23" s="31">
        <v>8024213</v>
      </c>
      <c r="I23" s="36">
        <f t="shared" si="1"/>
        <v>0.13517014874133298</v>
      </c>
      <c r="J23" s="31">
        <v>9108004</v>
      </c>
      <c r="K23" s="36">
        <f t="shared" si="2"/>
        <v>0.15275060055797549</v>
      </c>
      <c r="L23" s="31">
        <v>0</v>
      </c>
      <c r="M23" s="36">
        <f t="shared" si="3"/>
        <v>0</v>
      </c>
      <c r="N23" s="31">
        <f t="shared" si="4"/>
        <v>31920164</v>
      </c>
      <c r="O23" s="36">
        <f t="shared" si="5"/>
        <v>0.53533400083147409</v>
      </c>
      <c r="P23" s="31">
        <v>6852791</v>
      </c>
      <c r="Q23" s="31">
        <v>45776844</v>
      </c>
      <c r="R23" s="31">
        <v>55057286</v>
      </c>
      <c r="S23" s="31">
        <v>24440303</v>
      </c>
      <c r="T23" s="36">
        <f t="shared" si="6"/>
        <v>0.44390678828593183</v>
      </c>
      <c r="U23" s="36">
        <f t="shared" si="7"/>
        <v>0.32909408735798307</v>
      </c>
    </row>
    <row r="24" spans="1:21" x14ac:dyDescent="0.2">
      <c r="A24" s="17" t="s">
        <v>29</v>
      </c>
      <c r="B24" s="11" t="s">
        <v>56</v>
      </c>
      <c r="C24" s="10" t="s">
        <v>57</v>
      </c>
      <c r="D24" s="31">
        <v>7903250</v>
      </c>
      <c r="E24" s="31">
        <v>5408750</v>
      </c>
      <c r="F24" s="31">
        <v>928840</v>
      </c>
      <c r="G24" s="36">
        <f t="shared" si="0"/>
        <v>0.11752633410305886</v>
      </c>
      <c r="H24" s="31">
        <v>879628</v>
      </c>
      <c r="I24" s="36">
        <f t="shared" si="1"/>
        <v>0.11129952867491222</v>
      </c>
      <c r="J24" s="31">
        <v>1191558</v>
      </c>
      <c r="K24" s="36">
        <f t="shared" si="2"/>
        <v>0.22030191818812109</v>
      </c>
      <c r="L24" s="31">
        <v>0</v>
      </c>
      <c r="M24" s="36">
        <f t="shared" si="3"/>
        <v>0</v>
      </c>
      <c r="N24" s="31">
        <f t="shared" si="4"/>
        <v>3000026</v>
      </c>
      <c r="O24" s="36">
        <f t="shared" si="5"/>
        <v>0.55466161312687778</v>
      </c>
      <c r="P24" s="31">
        <v>1113142</v>
      </c>
      <c r="Q24" s="31">
        <v>7640748</v>
      </c>
      <c r="R24" s="31">
        <v>7640748</v>
      </c>
      <c r="S24" s="31">
        <v>4281800</v>
      </c>
      <c r="T24" s="36">
        <f t="shared" si="6"/>
        <v>0.56039016075389481</v>
      </c>
      <c r="U24" s="36">
        <f t="shared" si="7"/>
        <v>7.0445639460194664E-2</v>
      </c>
    </row>
    <row r="25" spans="1:21" x14ac:dyDescent="0.2">
      <c r="A25" s="17" t="s">
        <v>29</v>
      </c>
      <c r="B25" s="11" t="s">
        <v>58</v>
      </c>
      <c r="C25" s="10" t="s">
        <v>59</v>
      </c>
      <c r="D25" s="31">
        <v>137480545</v>
      </c>
      <c r="E25" s="31">
        <v>134080545</v>
      </c>
      <c r="F25" s="31">
        <v>36727188</v>
      </c>
      <c r="G25" s="36">
        <f t="shared" si="0"/>
        <v>0.26714462035337438</v>
      </c>
      <c r="H25" s="31">
        <v>8375512</v>
      </c>
      <c r="I25" s="36">
        <f t="shared" si="1"/>
        <v>6.092143437458733E-2</v>
      </c>
      <c r="J25" s="31">
        <v>15502005</v>
      </c>
      <c r="K25" s="36">
        <f t="shared" si="2"/>
        <v>0.11561710910408367</v>
      </c>
      <c r="L25" s="31">
        <v>0</v>
      </c>
      <c r="M25" s="36">
        <f t="shared" si="3"/>
        <v>0</v>
      </c>
      <c r="N25" s="31">
        <f t="shared" si="4"/>
        <v>60604705</v>
      </c>
      <c r="O25" s="36">
        <f t="shared" si="5"/>
        <v>0.45200222746707958</v>
      </c>
      <c r="P25" s="31">
        <v>11900969</v>
      </c>
      <c r="Q25" s="31">
        <v>104590704</v>
      </c>
      <c r="R25" s="31">
        <v>120378213</v>
      </c>
      <c r="S25" s="31">
        <v>102237343</v>
      </c>
      <c r="T25" s="36">
        <f t="shared" si="6"/>
        <v>0.84930105250856314</v>
      </c>
      <c r="U25" s="36">
        <f t="shared" si="7"/>
        <v>0.30258342829058704</v>
      </c>
    </row>
    <row r="26" spans="1:21" x14ac:dyDescent="0.2">
      <c r="A26" s="17" t="s">
        <v>44</v>
      </c>
      <c r="B26" s="11" t="s">
        <v>60</v>
      </c>
      <c r="C26" s="10" t="s">
        <v>61</v>
      </c>
      <c r="D26" s="31">
        <v>0</v>
      </c>
      <c r="E26" s="31">
        <v>0</v>
      </c>
      <c r="F26" s="31">
        <v>0</v>
      </c>
      <c r="G26" s="36">
        <f t="shared" si="0"/>
        <v>0</v>
      </c>
      <c r="H26" s="31">
        <v>0</v>
      </c>
      <c r="I26" s="36">
        <f t="shared" si="1"/>
        <v>0</v>
      </c>
      <c r="J26" s="31">
        <v>0</v>
      </c>
      <c r="K26" s="36">
        <f t="shared" si="2"/>
        <v>0</v>
      </c>
      <c r="L26" s="31">
        <v>0</v>
      </c>
      <c r="M26" s="36">
        <f t="shared" si="3"/>
        <v>0</v>
      </c>
      <c r="N26" s="31">
        <f t="shared" si="4"/>
        <v>0</v>
      </c>
      <c r="O26" s="36">
        <f t="shared" si="5"/>
        <v>0</v>
      </c>
      <c r="P26" s="31">
        <v>0</v>
      </c>
      <c r="Q26" s="31">
        <v>0</v>
      </c>
      <c r="R26" s="31">
        <v>0</v>
      </c>
      <c r="S26" s="31">
        <v>0</v>
      </c>
      <c r="T26" s="36">
        <f t="shared" si="6"/>
        <v>0</v>
      </c>
      <c r="U26" s="36">
        <f t="shared" si="7"/>
        <v>0</v>
      </c>
    </row>
    <row r="27" spans="1:21" ht="16.5" x14ac:dyDescent="0.3">
      <c r="A27" s="18" t="s">
        <v>0</v>
      </c>
      <c r="B27" s="13" t="s">
        <v>62</v>
      </c>
      <c r="C27" s="12" t="s">
        <v>0</v>
      </c>
      <c r="D27" s="32">
        <f>SUM(D20:D26)</f>
        <v>232150876</v>
      </c>
      <c r="E27" s="32">
        <f>SUM(E20:E26)</f>
        <v>237101214</v>
      </c>
      <c r="F27" s="32">
        <f>SUM(F20:F26)</f>
        <v>61753771</v>
      </c>
      <c r="G27" s="37">
        <f t="shared" si="0"/>
        <v>0.26600705568735394</v>
      </c>
      <c r="H27" s="32">
        <f>SUM(H20:H26)</f>
        <v>22128662</v>
      </c>
      <c r="I27" s="37">
        <f t="shared" si="1"/>
        <v>9.5320174454133877E-2</v>
      </c>
      <c r="J27" s="32">
        <f>SUM(J20:J26)</f>
        <v>38580272</v>
      </c>
      <c r="K27" s="37">
        <f t="shared" si="2"/>
        <v>0.16271646757574174</v>
      </c>
      <c r="L27" s="32">
        <f>SUM(L20:L26)</f>
        <v>0</v>
      </c>
      <c r="M27" s="37">
        <f t="shared" si="3"/>
        <v>0</v>
      </c>
      <c r="N27" s="32">
        <f t="shared" si="4"/>
        <v>122462705</v>
      </c>
      <c r="O27" s="37">
        <f t="shared" si="5"/>
        <v>0.51649969620147118</v>
      </c>
      <c r="P27" s="32">
        <f>SUM(P20:P26)</f>
        <v>22094231</v>
      </c>
      <c r="Q27" s="32">
        <f>SUM(Q20:Q26)</f>
        <v>188352538</v>
      </c>
      <c r="R27" s="32">
        <f>SUM(R20:R26)</f>
        <v>215745489</v>
      </c>
      <c r="S27" s="32">
        <f>SUM(S20:S26)</f>
        <v>143522310</v>
      </c>
      <c r="T27" s="37">
        <f t="shared" si="6"/>
        <v>0.66523898444059704</v>
      </c>
      <c r="U27" s="37">
        <f t="shared" si="7"/>
        <v>0.74616948650532344</v>
      </c>
    </row>
    <row r="28" spans="1:21" x14ac:dyDescent="0.2">
      <c r="A28" s="17" t="s">
        <v>29</v>
      </c>
      <c r="B28" s="11" t="s">
        <v>63</v>
      </c>
      <c r="C28" s="10" t="s">
        <v>64</v>
      </c>
      <c r="D28" s="31">
        <v>79067810</v>
      </c>
      <c r="E28" s="31">
        <v>100166726</v>
      </c>
      <c r="F28" s="31">
        <v>49153308</v>
      </c>
      <c r="G28" s="36">
        <f t="shared" si="0"/>
        <v>0.62166016739302632</v>
      </c>
      <c r="H28" s="31">
        <v>26793815</v>
      </c>
      <c r="I28" s="36">
        <f t="shared" si="1"/>
        <v>0.33887134347087644</v>
      </c>
      <c r="J28" s="31">
        <v>26742138</v>
      </c>
      <c r="K28" s="36">
        <f t="shared" si="2"/>
        <v>0.26697626115882034</v>
      </c>
      <c r="L28" s="31">
        <v>0</v>
      </c>
      <c r="M28" s="36">
        <f t="shared" si="3"/>
        <v>0</v>
      </c>
      <c r="N28" s="31">
        <f t="shared" si="4"/>
        <v>102689261</v>
      </c>
      <c r="O28" s="36">
        <f t="shared" si="5"/>
        <v>1.0251833627865605</v>
      </c>
      <c r="P28" s="31">
        <v>74331740</v>
      </c>
      <c r="Q28" s="31">
        <v>43861870</v>
      </c>
      <c r="R28" s="31">
        <v>43875477</v>
      </c>
      <c r="S28" s="31">
        <v>81247481</v>
      </c>
      <c r="T28" s="36">
        <f t="shared" si="6"/>
        <v>1.8517743066360282</v>
      </c>
      <c r="U28" s="36">
        <f t="shared" si="7"/>
        <v>-0.64023258435763775</v>
      </c>
    </row>
    <row r="29" spans="1:21" x14ac:dyDescent="0.2">
      <c r="A29" s="17" t="s">
        <v>29</v>
      </c>
      <c r="B29" s="11" t="s">
        <v>65</v>
      </c>
      <c r="C29" s="10" t="s">
        <v>66</v>
      </c>
      <c r="D29" s="31">
        <v>0</v>
      </c>
      <c r="E29" s="31">
        <v>200000</v>
      </c>
      <c r="F29" s="31">
        <v>56522</v>
      </c>
      <c r="G29" s="36">
        <f t="shared" si="0"/>
        <v>0</v>
      </c>
      <c r="H29" s="31">
        <v>0</v>
      </c>
      <c r="I29" s="36">
        <f t="shared" si="1"/>
        <v>0</v>
      </c>
      <c r="J29" s="31">
        <v>107846</v>
      </c>
      <c r="K29" s="36">
        <f t="shared" si="2"/>
        <v>0.53922999999999999</v>
      </c>
      <c r="L29" s="31">
        <v>0</v>
      </c>
      <c r="M29" s="36">
        <f t="shared" si="3"/>
        <v>0</v>
      </c>
      <c r="N29" s="31">
        <f t="shared" si="4"/>
        <v>164368</v>
      </c>
      <c r="O29" s="36">
        <f t="shared" si="5"/>
        <v>0.82184000000000001</v>
      </c>
      <c r="P29" s="31">
        <v>0</v>
      </c>
      <c r="Q29" s="31">
        <v>1552800</v>
      </c>
      <c r="R29" s="31">
        <v>2962073</v>
      </c>
      <c r="S29" s="31">
        <v>0</v>
      </c>
      <c r="T29" s="36">
        <f t="shared" si="6"/>
        <v>0</v>
      </c>
      <c r="U29" s="36">
        <f t="shared" si="7"/>
        <v>0</v>
      </c>
    </row>
    <row r="30" spans="1:21" x14ac:dyDescent="0.2">
      <c r="A30" s="17" t="s">
        <v>29</v>
      </c>
      <c r="B30" s="11" t="s">
        <v>67</v>
      </c>
      <c r="C30" s="10" t="s">
        <v>68</v>
      </c>
      <c r="D30" s="31">
        <v>20762235</v>
      </c>
      <c r="E30" s="31">
        <v>25762235</v>
      </c>
      <c r="F30" s="31">
        <v>10187745</v>
      </c>
      <c r="G30" s="36">
        <f t="shared" si="0"/>
        <v>0.49068633506941811</v>
      </c>
      <c r="H30" s="31">
        <v>2559941</v>
      </c>
      <c r="I30" s="36">
        <f t="shared" si="1"/>
        <v>0.12329794937780061</v>
      </c>
      <c r="J30" s="31">
        <v>5053993</v>
      </c>
      <c r="K30" s="36">
        <f t="shared" si="2"/>
        <v>0.19617835952509555</v>
      </c>
      <c r="L30" s="31">
        <v>0</v>
      </c>
      <c r="M30" s="36">
        <f t="shared" si="3"/>
        <v>0</v>
      </c>
      <c r="N30" s="31">
        <f t="shared" si="4"/>
        <v>17801679</v>
      </c>
      <c r="O30" s="36">
        <f t="shared" si="5"/>
        <v>0.69099901464294533</v>
      </c>
      <c r="P30" s="31">
        <v>5170450</v>
      </c>
      <c r="Q30" s="31">
        <v>20359937</v>
      </c>
      <c r="R30" s="31">
        <v>23038947</v>
      </c>
      <c r="S30" s="31">
        <v>21079617</v>
      </c>
      <c r="T30" s="36">
        <f t="shared" si="6"/>
        <v>0.91495574862861573</v>
      </c>
      <c r="U30" s="36">
        <f t="shared" si="7"/>
        <v>-2.2523571449293622E-2</v>
      </c>
    </row>
    <row r="31" spans="1:21" x14ac:dyDescent="0.2">
      <c r="A31" s="17" t="s">
        <v>29</v>
      </c>
      <c r="B31" s="11" t="s">
        <v>69</v>
      </c>
      <c r="C31" s="10" t="s">
        <v>70</v>
      </c>
      <c r="D31" s="31">
        <v>0</v>
      </c>
      <c r="E31" s="31">
        <v>0</v>
      </c>
      <c r="F31" s="31">
        <v>0</v>
      </c>
      <c r="G31" s="36">
        <f t="shared" si="0"/>
        <v>0</v>
      </c>
      <c r="H31" s="31">
        <v>0</v>
      </c>
      <c r="I31" s="36">
        <f t="shared" si="1"/>
        <v>0</v>
      </c>
      <c r="J31" s="31">
        <v>0</v>
      </c>
      <c r="K31" s="36">
        <f t="shared" si="2"/>
        <v>0</v>
      </c>
      <c r="L31" s="31">
        <v>0</v>
      </c>
      <c r="M31" s="36">
        <f t="shared" si="3"/>
        <v>0</v>
      </c>
      <c r="N31" s="31">
        <f t="shared" si="4"/>
        <v>0</v>
      </c>
      <c r="O31" s="36">
        <f t="shared" si="5"/>
        <v>0</v>
      </c>
      <c r="P31" s="31">
        <v>60870</v>
      </c>
      <c r="Q31" s="31">
        <v>100000</v>
      </c>
      <c r="R31" s="31">
        <v>0</v>
      </c>
      <c r="S31" s="31">
        <v>60870</v>
      </c>
      <c r="T31" s="36">
        <f t="shared" si="6"/>
        <v>0</v>
      </c>
      <c r="U31" s="36">
        <f t="shared" si="7"/>
        <v>-1</v>
      </c>
    </row>
    <row r="32" spans="1:21" x14ac:dyDescent="0.2">
      <c r="A32" s="17" t="s">
        <v>29</v>
      </c>
      <c r="B32" s="11" t="s">
        <v>71</v>
      </c>
      <c r="C32" s="10" t="s">
        <v>72</v>
      </c>
      <c r="D32" s="31">
        <v>20949237</v>
      </c>
      <c r="E32" s="31">
        <v>23514237</v>
      </c>
      <c r="F32" s="31">
        <v>6197100</v>
      </c>
      <c r="G32" s="36">
        <f t="shared" si="0"/>
        <v>0.29581506954167353</v>
      </c>
      <c r="H32" s="31">
        <v>6969375</v>
      </c>
      <c r="I32" s="36">
        <f t="shared" si="1"/>
        <v>0.33267918063077906</v>
      </c>
      <c r="J32" s="31">
        <v>7573292</v>
      </c>
      <c r="K32" s="36">
        <f t="shared" si="2"/>
        <v>0.32207262349188709</v>
      </c>
      <c r="L32" s="31">
        <v>0</v>
      </c>
      <c r="M32" s="36">
        <f t="shared" si="3"/>
        <v>0</v>
      </c>
      <c r="N32" s="31">
        <f t="shared" si="4"/>
        <v>20739767</v>
      </c>
      <c r="O32" s="36">
        <f t="shared" si="5"/>
        <v>0.88200892931375996</v>
      </c>
      <c r="P32" s="31">
        <v>4893789</v>
      </c>
      <c r="Q32" s="31">
        <v>19938867</v>
      </c>
      <c r="R32" s="31">
        <v>19805541</v>
      </c>
      <c r="S32" s="31">
        <v>14760173</v>
      </c>
      <c r="T32" s="36">
        <f t="shared" si="6"/>
        <v>0.74525472442282692</v>
      </c>
      <c r="U32" s="36">
        <f t="shared" si="7"/>
        <v>0.54753137088664827</v>
      </c>
    </row>
    <row r="33" spans="1:21" x14ac:dyDescent="0.2">
      <c r="A33" s="17" t="s">
        <v>29</v>
      </c>
      <c r="B33" s="11" t="s">
        <v>73</v>
      </c>
      <c r="C33" s="10" t="s">
        <v>74</v>
      </c>
      <c r="D33" s="31">
        <v>386918737</v>
      </c>
      <c r="E33" s="31">
        <v>398232188</v>
      </c>
      <c r="F33" s="31">
        <v>94748184</v>
      </c>
      <c r="G33" s="36">
        <f t="shared" si="0"/>
        <v>0.24487876894935692</v>
      </c>
      <c r="H33" s="31">
        <v>143792849</v>
      </c>
      <c r="I33" s="36">
        <f t="shared" si="1"/>
        <v>0.37163578614700171</v>
      </c>
      <c r="J33" s="31">
        <v>105048154</v>
      </c>
      <c r="K33" s="36">
        <f t="shared" si="2"/>
        <v>0.26378619600683811</v>
      </c>
      <c r="L33" s="31">
        <v>0</v>
      </c>
      <c r="M33" s="36">
        <f t="shared" si="3"/>
        <v>0</v>
      </c>
      <c r="N33" s="31">
        <f t="shared" si="4"/>
        <v>343589187</v>
      </c>
      <c r="O33" s="36">
        <f t="shared" si="5"/>
        <v>0.86278607644844618</v>
      </c>
      <c r="P33" s="31">
        <v>69411208</v>
      </c>
      <c r="Q33" s="31">
        <v>304541275</v>
      </c>
      <c r="R33" s="31">
        <v>386703909</v>
      </c>
      <c r="S33" s="31">
        <v>280951658</v>
      </c>
      <c r="T33" s="36">
        <f t="shared" si="6"/>
        <v>0.7265291388611228</v>
      </c>
      <c r="U33" s="36">
        <f t="shared" si="7"/>
        <v>0.51341774659792705</v>
      </c>
    </row>
    <row r="34" spans="1:21" x14ac:dyDescent="0.2">
      <c r="A34" s="17" t="s">
        <v>44</v>
      </c>
      <c r="B34" s="11" t="s">
        <v>75</v>
      </c>
      <c r="C34" s="10" t="s">
        <v>76</v>
      </c>
      <c r="D34" s="31">
        <v>0</v>
      </c>
      <c r="E34" s="31">
        <v>0</v>
      </c>
      <c r="F34" s="31">
        <v>0</v>
      </c>
      <c r="G34" s="36">
        <f t="shared" si="0"/>
        <v>0</v>
      </c>
      <c r="H34" s="31">
        <v>0</v>
      </c>
      <c r="I34" s="36">
        <f t="shared" si="1"/>
        <v>0</v>
      </c>
      <c r="J34" s="31">
        <v>0</v>
      </c>
      <c r="K34" s="36">
        <f t="shared" si="2"/>
        <v>0</v>
      </c>
      <c r="L34" s="31">
        <v>0</v>
      </c>
      <c r="M34" s="36">
        <f t="shared" si="3"/>
        <v>0</v>
      </c>
      <c r="N34" s="31">
        <f t="shared" si="4"/>
        <v>0</v>
      </c>
      <c r="O34" s="36">
        <f t="shared" si="5"/>
        <v>0</v>
      </c>
      <c r="P34" s="31">
        <v>0</v>
      </c>
      <c r="Q34" s="31">
        <v>0</v>
      </c>
      <c r="R34" s="31">
        <v>0</v>
      </c>
      <c r="S34" s="31">
        <v>0</v>
      </c>
      <c r="T34" s="36">
        <f t="shared" si="6"/>
        <v>0</v>
      </c>
      <c r="U34" s="36">
        <f t="shared" si="7"/>
        <v>0</v>
      </c>
    </row>
    <row r="35" spans="1:21" ht="16.5" x14ac:dyDescent="0.3">
      <c r="A35" s="18" t="s">
        <v>0</v>
      </c>
      <c r="B35" s="13" t="s">
        <v>77</v>
      </c>
      <c r="C35" s="12" t="s">
        <v>0</v>
      </c>
      <c r="D35" s="32">
        <f>SUM(D28:D34)</f>
        <v>507698019</v>
      </c>
      <c r="E35" s="32">
        <f>SUM(E28:E34)</f>
        <v>547875386</v>
      </c>
      <c r="F35" s="32">
        <f>SUM(F28:F34)</f>
        <v>160342859</v>
      </c>
      <c r="G35" s="37">
        <f t="shared" si="0"/>
        <v>0.31582329061638509</v>
      </c>
      <c r="H35" s="32">
        <f>SUM(H28:H34)</f>
        <v>180115980</v>
      </c>
      <c r="I35" s="37">
        <f t="shared" si="1"/>
        <v>0.35476990899978278</v>
      </c>
      <c r="J35" s="32">
        <f>SUM(J28:J34)</f>
        <v>144525423</v>
      </c>
      <c r="K35" s="37">
        <f t="shared" si="2"/>
        <v>0.26379250956165423</v>
      </c>
      <c r="L35" s="32">
        <f>SUM(L28:L34)</f>
        <v>0</v>
      </c>
      <c r="M35" s="37">
        <f t="shared" si="3"/>
        <v>0</v>
      </c>
      <c r="N35" s="32">
        <f t="shared" si="4"/>
        <v>484984262</v>
      </c>
      <c r="O35" s="37">
        <f t="shared" si="5"/>
        <v>0.88520907197681631</v>
      </c>
      <c r="P35" s="32">
        <f>SUM(P28:P34)</f>
        <v>153868057</v>
      </c>
      <c r="Q35" s="32">
        <f>SUM(Q28:Q34)</f>
        <v>390354749</v>
      </c>
      <c r="R35" s="32">
        <f>SUM(R28:R34)</f>
        <v>476385947</v>
      </c>
      <c r="S35" s="32">
        <f>SUM(S28:S34)</f>
        <v>398099799</v>
      </c>
      <c r="T35" s="37">
        <f t="shared" si="6"/>
        <v>0.83566654622580627</v>
      </c>
      <c r="U35" s="37">
        <f t="shared" si="7"/>
        <v>-6.0718476480144279E-2</v>
      </c>
    </row>
    <row r="36" spans="1:21" x14ac:dyDescent="0.2">
      <c r="A36" s="17" t="s">
        <v>29</v>
      </c>
      <c r="B36" s="11" t="s">
        <v>78</v>
      </c>
      <c r="C36" s="10" t="s">
        <v>79</v>
      </c>
      <c r="D36" s="31">
        <v>70438152</v>
      </c>
      <c r="E36" s="31">
        <v>59348471</v>
      </c>
      <c r="F36" s="31">
        <v>16008558</v>
      </c>
      <c r="G36" s="36">
        <f t="shared" si="0"/>
        <v>0.22727112431910479</v>
      </c>
      <c r="H36" s="31">
        <v>11744792</v>
      </c>
      <c r="I36" s="36">
        <f t="shared" si="1"/>
        <v>0.16673907061048393</v>
      </c>
      <c r="J36" s="31">
        <v>10700301</v>
      </c>
      <c r="K36" s="36">
        <f t="shared" si="2"/>
        <v>0.18029615286971756</v>
      </c>
      <c r="L36" s="31">
        <v>0</v>
      </c>
      <c r="M36" s="36">
        <f t="shared" si="3"/>
        <v>0</v>
      </c>
      <c r="N36" s="31">
        <f t="shared" si="4"/>
        <v>38453651</v>
      </c>
      <c r="O36" s="36">
        <f t="shared" si="5"/>
        <v>0.64792993571814173</v>
      </c>
      <c r="P36" s="31">
        <v>11486143</v>
      </c>
      <c r="Q36" s="31">
        <v>56192784</v>
      </c>
      <c r="R36" s="31">
        <v>54778344</v>
      </c>
      <c r="S36" s="31">
        <v>34231162</v>
      </c>
      <c r="T36" s="36">
        <f t="shared" si="6"/>
        <v>0.62490319167005126</v>
      </c>
      <c r="U36" s="36">
        <f t="shared" si="7"/>
        <v>-6.8416525895594327E-2</v>
      </c>
    </row>
    <row r="37" spans="1:21" x14ac:dyDescent="0.2">
      <c r="A37" s="17" t="s">
        <v>29</v>
      </c>
      <c r="B37" s="11" t="s">
        <v>80</v>
      </c>
      <c r="C37" s="10" t="s">
        <v>81</v>
      </c>
      <c r="D37" s="31">
        <v>88735237</v>
      </c>
      <c r="E37" s="31">
        <v>84684391</v>
      </c>
      <c r="F37" s="31">
        <v>21054729</v>
      </c>
      <c r="G37" s="36">
        <f t="shared" si="0"/>
        <v>0.23727585243278271</v>
      </c>
      <c r="H37" s="31">
        <v>13662269</v>
      </c>
      <c r="I37" s="36">
        <f t="shared" si="1"/>
        <v>0.15396667053472793</v>
      </c>
      <c r="J37" s="31">
        <v>12587814</v>
      </c>
      <c r="K37" s="36">
        <f t="shared" si="2"/>
        <v>0.1486438510256276</v>
      </c>
      <c r="L37" s="31">
        <v>0</v>
      </c>
      <c r="M37" s="36">
        <f t="shared" si="3"/>
        <v>0</v>
      </c>
      <c r="N37" s="31">
        <f t="shared" si="4"/>
        <v>47304812</v>
      </c>
      <c r="O37" s="36">
        <f t="shared" si="5"/>
        <v>0.5586013129621491</v>
      </c>
      <c r="P37" s="31">
        <v>11498274</v>
      </c>
      <c r="Q37" s="31">
        <v>78550067</v>
      </c>
      <c r="R37" s="31">
        <v>78573099</v>
      </c>
      <c r="S37" s="31">
        <v>43397199</v>
      </c>
      <c r="T37" s="36">
        <f t="shared" si="6"/>
        <v>0.55231624502935794</v>
      </c>
      <c r="U37" s="36">
        <f t="shared" si="7"/>
        <v>9.475683045994554E-2</v>
      </c>
    </row>
    <row r="38" spans="1:21" x14ac:dyDescent="0.2">
      <c r="A38" s="17" t="s">
        <v>29</v>
      </c>
      <c r="B38" s="11" t="s">
        <v>82</v>
      </c>
      <c r="C38" s="10" t="s">
        <v>83</v>
      </c>
      <c r="D38" s="31">
        <v>186405671</v>
      </c>
      <c r="E38" s="31">
        <v>186483550</v>
      </c>
      <c r="F38" s="31">
        <v>41625964</v>
      </c>
      <c r="G38" s="36">
        <f t="shared" si="0"/>
        <v>0.22330846361428563</v>
      </c>
      <c r="H38" s="31">
        <v>50340667</v>
      </c>
      <c r="I38" s="36">
        <f t="shared" si="1"/>
        <v>0.27005973975974151</v>
      </c>
      <c r="J38" s="31">
        <v>35787885</v>
      </c>
      <c r="K38" s="36">
        <f t="shared" si="2"/>
        <v>0.19190907187255926</v>
      </c>
      <c r="L38" s="31">
        <v>0</v>
      </c>
      <c r="M38" s="36">
        <f t="shared" si="3"/>
        <v>0</v>
      </c>
      <c r="N38" s="31">
        <f t="shared" si="4"/>
        <v>127754516</v>
      </c>
      <c r="O38" s="36">
        <f t="shared" si="5"/>
        <v>0.6850712355057591</v>
      </c>
      <c r="P38" s="31">
        <v>25339637</v>
      </c>
      <c r="Q38" s="31">
        <v>168345821</v>
      </c>
      <c r="R38" s="31">
        <v>167032189</v>
      </c>
      <c r="S38" s="31">
        <v>113568247</v>
      </c>
      <c r="T38" s="36">
        <f t="shared" si="6"/>
        <v>0.67991832999326851</v>
      </c>
      <c r="U38" s="36">
        <f t="shared" si="7"/>
        <v>0.41232824290261139</v>
      </c>
    </row>
    <row r="39" spans="1:21" x14ac:dyDescent="0.2">
      <c r="A39" s="17" t="s">
        <v>44</v>
      </c>
      <c r="B39" s="11" t="s">
        <v>84</v>
      </c>
      <c r="C39" s="10" t="s">
        <v>85</v>
      </c>
      <c r="D39" s="31">
        <v>0</v>
      </c>
      <c r="E39" s="31">
        <v>0</v>
      </c>
      <c r="F39" s="31">
        <v>0</v>
      </c>
      <c r="G39" s="36">
        <f t="shared" si="0"/>
        <v>0</v>
      </c>
      <c r="H39" s="31">
        <v>0</v>
      </c>
      <c r="I39" s="36">
        <f t="shared" si="1"/>
        <v>0</v>
      </c>
      <c r="J39" s="31">
        <v>0</v>
      </c>
      <c r="K39" s="36">
        <f t="shared" si="2"/>
        <v>0</v>
      </c>
      <c r="L39" s="31">
        <v>0</v>
      </c>
      <c r="M39" s="36">
        <f t="shared" si="3"/>
        <v>0</v>
      </c>
      <c r="N39" s="31">
        <f t="shared" si="4"/>
        <v>0</v>
      </c>
      <c r="O39" s="36">
        <f t="shared" si="5"/>
        <v>0</v>
      </c>
      <c r="P39" s="31">
        <v>0</v>
      </c>
      <c r="Q39" s="31">
        <v>0</v>
      </c>
      <c r="R39" s="31">
        <v>0</v>
      </c>
      <c r="S39" s="31">
        <v>0</v>
      </c>
      <c r="T39" s="36">
        <f t="shared" si="6"/>
        <v>0</v>
      </c>
      <c r="U39" s="36">
        <f t="shared" si="7"/>
        <v>0</v>
      </c>
    </row>
    <row r="40" spans="1:21" ht="16.5" x14ac:dyDescent="0.3">
      <c r="A40" s="18" t="s">
        <v>0</v>
      </c>
      <c r="B40" s="13" t="s">
        <v>86</v>
      </c>
      <c r="C40" s="12" t="s">
        <v>0</v>
      </c>
      <c r="D40" s="32">
        <f>SUM(D36:D39)</f>
        <v>345579060</v>
      </c>
      <c r="E40" s="32">
        <f>SUM(E36:E39)</f>
        <v>330516412</v>
      </c>
      <c r="F40" s="32">
        <f>SUM(F36:F39)</f>
        <v>78689251</v>
      </c>
      <c r="G40" s="37">
        <f t="shared" si="0"/>
        <v>0.22770260154072994</v>
      </c>
      <c r="H40" s="32">
        <f>SUM(H36:H39)</f>
        <v>75747728</v>
      </c>
      <c r="I40" s="37">
        <f t="shared" si="1"/>
        <v>0.21919073453119525</v>
      </c>
      <c r="J40" s="32">
        <f>SUM(J36:J39)</f>
        <v>59076000</v>
      </c>
      <c r="K40" s="37">
        <f t="shared" si="2"/>
        <v>0.1787384766841775</v>
      </c>
      <c r="L40" s="32">
        <f>SUM(L36:L39)</f>
        <v>0</v>
      </c>
      <c r="M40" s="37">
        <f t="shared" si="3"/>
        <v>0</v>
      </c>
      <c r="N40" s="32">
        <f t="shared" si="4"/>
        <v>213512979</v>
      </c>
      <c r="O40" s="37">
        <f t="shared" si="5"/>
        <v>0.64599811461102274</v>
      </c>
      <c r="P40" s="32">
        <f>SUM(P36:P39)</f>
        <v>48324054</v>
      </c>
      <c r="Q40" s="32">
        <f>SUM(Q36:Q39)</f>
        <v>303088672</v>
      </c>
      <c r="R40" s="32">
        <f>SUM(R36:R39)</f>
        <v>300383632</v>
      </c>
      <c r="S40" s="32">
        <f>SUM(S36:S39)</f>
        <v>191196608</v>
      </c>
      <c r="T40" s="37">
        <f t="shared" si="6"/>
        <v>0.63650807711120561</v>
      </c>
      <c r="U40" s="37">
        <f t="shared" si="7"/>
        <v>0.22249677148361768</v>
      </c>
    </row>
    <row r="41" spans="1:21" x14ac:dyDescent="0.2">
      <c r="A41" s="17" t="s">
        <v>29</v>
      </c>
      <c r="B41" s="11" t="s">
        <v>87</v>
      </c>
      <c r="C41" s="10" t="s">
        <v>88</v>
      </c>
      <c r="D41" s="31">
        <v>15811020</v>
      </c>
      <c r="E41" s="31">
        <v>11346516</v>
      </c>
      <c r="F41" s="31">
        <v>2561425</v>
      </c>
      <c r="G41" s="36">
        <f t="shared" si="0"/>
        <v>0.16200251470177129</v>
      </c>
      <c r="H41" s="31">
        <v>3319512</v>
      </c>
      <c r="I41" s="36">
        <f t="shared" si="1"/>
        <v>0.20994926323538898</v>
      </c>
      <c r="J41" s="31">
        <v>2720383</v>
      </c>
      <c r="K41" s="36">
        <f t="shared" si="2"/>
        <v>0.23975491683967132</v>
      </c>
      <c r="L41" s="31">
        <v>0</v>
      </c>
      <c r="M41" s="36">
        <f t="shared" si="3"/>
        <v>0</v>
      </c>
      <c r="N41" s="31">
        <f t="shared" si="4"/>
        <v>8601320</v>
      </c>
      <c r="O41" s="36">
        <f t="shared" si="5"/>
        <v>0.75805824448667769</v>
      </c>
      <c r="P41" s="31">
        <v>1410176</v>
      </c>
      <c r="Q41" s="31">
        <v>10986940</v>
      </c>
      <c r="R41" s="31">
        <v>9357949</v>
      </c>
      <c r="S41" s="31">
        <v>4809073</v>
      </c>
      <c r="T41" s="36">
        <f t="shared" si="6"/>
        <v>0.51390245875458396</v>
      </c>
      <c r="U41" s="36">
        <f t="shared" si="7"/>
        <v>0.92910884882454381</v>
      </c>
    </row>
    <row r="42" spans="1:21" x14ac:dyDescent="0.2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x14ac:dyDescent="0.2">
      <c r="A43" s="17" t="s">
        <v>29</v>
      </c>
      <c r="B43" s="11" t="s">
        <v>91</v>
      </c>
      <c r="C43" s="10" t="s">
        <v>92</v>
      </c>
      <c r="D43" s="31">
        <v>7194512</v>
      </c>
      <c r="E43" s="31">
        <v>28620830</v>
      </c>
      <c r="F43" s="31">
        <v>1100028</v>
      </c>
      <c r="G43" s="36">
        <f t="shared" si="0"/>
        <v>0.15289820907936494</v>
      </c>
      <c r="H43" s="31">
        <v>950143</v>
      </c>
      <c r="I43" s="36">
        <f t="shared" si="1"/>
        <v>0.13206496840925416</v>
      </c>
      <c r="J43" s="31">
        <v>2302229</v>
      </c>
      <c r="K43" s="36">
        <f t="shared" si="2"/>
        <v>8.0438932064513857E-2</v>
      </c>
      <c r="L43" s="31">
        <v>0</v>
      </c>
      <c r="M43" s="36">
        <f t="shared" si="3"/>
        <v>0</v>
      </c>
      <c r="N43" s="31">
        <f t="shared" si="4"/>
        <v>4352400</v>
      </c>
      <c r="O43" s="36">
        <f t="shared" si="5"/>
        <v>0.15207106153105973</v>
      </c>
      <c r="P43" s="31">
        <v>1046605</v>
      </c>
      <c r="Q43" s="31">
        <v>14047007</v>
      </c>
      <c r="R43" s="31">
        <v>13408793</v>
      </c>
      <c r="S43" s="31">
        <v>9838163</v>
      </c>
      <c r="T43" s="36">
        <f t="shared" si="6"/>
        <v>0.73370981265800728</v>
      </c>
      <c r="U43" s="36">
        <f t="shared" si="7"/>
        <v>1.1997114479674758</v>
      </c>
    </row>
    <row r="44" spans="1:21" x14ac:dyDescent="0.2">
      <c r="A44" s="17" t="s">
        <v>29</v>
      </c>
      <c r="B44" s="11" t="s">
        <v>93</v>
      </c>
      <c r="C44" s="10" t="s">
        <v>94</v>
      </c>
      <c r="D44" s="31">
        <v>0</v>
      </c>
      <c r="E44" s="31">
        <v>0</v>
      </c>
      <c r="F44" s="31">
        <v>0</v>
      </c>
      <c r="G44" s="36">
        <f t="shared" si="0"/>
        <v>0</v>
      </c>
      <c r="H44" s="31">
        <v>0</v>
      </c>
      <c r="I44" s="36">
        <f t="shared" si="1"/>
        <v>0</v>
      </c>
      <c r="J44" s="31">
        <v>0</v>
      </c>
      <c r="K44" s="36">
        <f t="shared" si="2"/>
        <v>0</v>
      </c>
      <c r="L44" s="31">
        <v>0</v>
      </c>
      <c r="M44" s="36">
        <f t="shared" si="3"/>
        <v>0</v>
      </c>
      <c r="N44" s="31">
        <f t="shared" si="4"/>
        <v>0</v>
      </c>
      <c r="O44" s="36">
        <f t="shared" si="5"/>
        <v>0</v>
      </c>
      <c r="P44" s="31">
        <v>0</v>
      </c>
      <c r="Q44" s="31">
        <v>0</v>
      </c>
      <c r="R44" s="31">
        <v>0</v>
      </c>
      <c r="S44" s="31">
        <v>0</v>
      </c>
      <c r="T44" s="36">
        <f t="shared" si="6"/>
        <v>0</v>
      </c>
      <c r="U44" s="36">
        <f t="shared" si="7"/>
        <v>0</v>
      </c>
    </row>
    <row r="45" spans="1:21" x14ac:dyDescent="0.2">
      <c r="A45" s="17" t="s">
        <v>29</v>
      </c>
      <c r="B45" s="11" t="s">
        <v>95</v>
      </c>
      <c r="C45" s="10" t="s">
        <v>96</v>
      </c>
      <c r="D45" s="31">
        <v>574789602</v>
      </c>
      <c r="E45" s="31">
        <v>598697732</v>
      </c>
      <c r="F45" s="31">
        <v>191728881</v>
      </c>
      <c r="G45" s="36">
        <f t="shared" si="0"/>
        <v>0.3335635862807414</v>
      </c>
      <c r="H45" s="31">
        <v>129438404</v>
      </c>
      <c r="I45" s="36">
        <f t="shared" si="1"/>
        <v>0.22519266797731669</v>
      </c>
      <c r="J45" s="31">
        <v>138415663</v>
      </c>
      <c r="K45" s="36">
        <f t="shared" si="2"/>
        <v>0.23119456714427641</v>
      </c>
      <c r="L45" s="31">
        <v>0</v>
      </c>
      <c r="M45" s="36">
        <f t="shared" si="3"/>
        <v>0</v>
      </c>
      <c r="N45" s="31">
        <f t="shared" si="4"/>
        <v>459582948</v>
      </c>
      <c r="O45" s="36">
        <f t="shared" si="5"/>
        <v>0.76763769667996673</v>
      </c>
      <c r="P45" s="31">
        <v>87071407</v>
      </c>
      <c r="Q45" s="31">
        <v>506922556</v>
      </c>
      <c r="R45" s="31">
        <v>510203831</v>
      </c>
      <c r="S45" s="31">
        <v>338098630</v>
      </c>
      <c r="T45" s="36">
        <f t="shared" si="6"/>
        <v>0.6626736403317991</v>
      </c>
      <c r="U45" s="36">
        <f t="shared" si="7"/>
        <v>0.58967987045391368</v>
      </c>
    </row>
    <row r="46" spans="1:21" x14ac:dyDescent="0.2">
      <c r="A46" s="17" t="s">
        <v>44</v>
      </c>
      <c r="B46" s="11" t="s">
        <v>97</v>
      </c>
      <c r="C46" s="10" t="s">
        <v>98</v>
      </c>
      <c r="D46" s="31">
        <v>0</v>
      </c>
      <c r="E46" s="31">
        <v>0</v>
      </c>
      <c r="F46" s="31">
        <v>0</v>
      </c>
      <c r="G46" s="36">
        <f t="shared" si="0"/>
        <v>0</v>
      </c>
      <c r="H46" s="31">
        <v>0</v>
      </c>
      <c r="I46" s="36">
        <f t="shared" si="1"/>
        <v>0</v>
      </c>
      <c r="J46" s="31">
        <v>0</v>
      </c>
      <c r="K46" s="36">
        <f t="shared" si="2"/>
        <v>0</v>
      </c>
      <c r="L46" s="31">
        <v>0</v>
      </c>
      <c r="M46" s="36">
        <f t="shared" si="3"/>
        <v>0</v>
      </c>
      <c r="N46" s="31">
        <f t="shared" si="4"/>
        <v>0</v>
      </c>
      <c r="O46" s="36">
        <f t="shared" si="5"/>
        <v>0</v>
      </c>
      <c r="P46" s="31">
        <v>0</v>
      </c>
      <c r="Q46" s="31">
        <v>0</v>
      </c>
      <c r="R46" s="31">
        <v>0</v>
      </c>
      <c r="S46" s="31">
        <v>0</v>
      </c>
      <c r="T46" s="36">
        <f t="shared" si="6"/>
        <v>0</v>
      </c>
      <c r="U46" s="36">
        <f t="shared" si="7"/>
        <v>0</v>
      </c>
    </row>
    <row r="47" spans="1:21" ht="16.5" x14ac:dyDescent="0.3">
      <c r="A47" s="18" t="s">
        <v>0</v>
      </c>
      <c r="B47" s="13" t="s">
        <v>99</v>
      </c>
      <c r="C47" s="12" t="s">
        <v>0</v>
      </c>
      <c r="D47" s="32">
        <f>SUM(D41:D46)</f>
        <v>597795134</v>
      </c>
      <c r="E47" s="32">
        <f>SUM(E41:E46)</f>
        <v>638665078</v>
      </c>
      <c r="F47" s="32">
        <f>SUM(F41:F46)</f>
        <v>195390334</v>
      </c>
      <c r="G47" s="37">
        <f t="shared" si="0"/>
        <v>0.32685166353327993</v>
      </c>
      <c r="H47" s="32">
        <f>SUM(H41:H46)</f>
        <v>133708059</v>
      </c>
      <c r="I47" s="37">
        <f t="shared" si="1"/>
        <v>0.22366869751067595</v>
      </c>
      <c r="J47" s="32">
        <f>SUM(J41:J46)</f>
        <v>143438275</v>
      </c>
      <c r="K47" s="37">
        <f t="shared" si="2"/>
        <v>0.22459075960311078</v>
      </c>
      <c r="L47" s="32">
        <f>SUM(L41:L46)</f>
        <v>0</v>
      </c>
      <c r="M47" s="37">
        <f t="shared" si="3"/>
        <v>0</v>
      </c>
      <c r="N47" s="32">
        <f t="shared" si="4"/>
        <v>472536668</v>
      </c>
      <c r="O47" s="37">
        <f t="shared" si="5"/>
        <v>0.73988180077070065</v>
      </c>
      <c r="P47" s="32">
        <f>SUM(P41:P46)</f>
        <v>89528188</v>
      </c>
      <c r="Q47" s="32">
        <f>SUM(Q41:Q46)</f>
        <v>531956503</v>
      </c>
      <c r="R47" s="32">
        <f>SUM(R41:R46)</f>
        <v>532970573</v>
      </c>
      <c r="S47" s="32">
        <f>SUM(S41:S46)</f>
        <v>352745866</v>
      </c>
      <c r="T47" s="37">
        <f t="shared" si="6"/>
        <v>0.66184867208419029</v>
      </c>
      <c r="U47" s="37">
        <f t="shared" si="7"/>
        <v>0.60215769138542163</v>
      </c>
    </row>
    <row r="48" spans="1:21" x14ac:dyDescent="0.2">
      <c r="A48" s="17" t="s">
        <v>29</v>
      </c>
      <c r="B48" s="11" t="s">
        <v>100</v>
      </c>
      <c r="C48" s="10" t="s">
        <v>101</v>
      </c>
      <c r="D48" s="31">
        <v>102345228</v>
      </c>
      <c r="E48" s="31">
        <v>139049311</v>
      </c>
      <c r="F48" s="31">
        <v>21624641</v>
      </c>
      <c r="G48" s="36">
        <f t="shared" si="0"/>
        <v>0.21129115077060553</v>
      </c>
      <c r="H48" s="31">
        <v>20445348</v>
      </c>
      <c r="I48" s="36">
        <f t="shared" si="1"/>
        <v>0.19976845427517148</v>
      </c>
      <c r="J48" s="31">
        <v>42069825</v>
      </c>
      <c r="K48" s="36">
        <f t="shared" si="2"/>
        <v>0.30255327910254803</v>
      </c>
      <c r="L48" s="31">
        <v>0</v>
      </c>
      <c r="M48" s="36">
        <f t="shared" si="3"/>
        <v>0</v>
      </c>
      <c r="N48" s="31">
        <f t="shared" si="4"/>
        <v>84139814</v>
      </c>
      <c r="O48" s="36">
        <f t="shared" si="5"/>
        <v>0.60510773764279924</v>
      </c>
      <c r="P48" s="31">
        <v>13717546</v>
      </c>
      <c r="Q48" s="31">
        <v>86896500</v>
      </c>
      <c r="R48" s="31">
        <v>194756500</v>
      </c>
      <c r="S48" s="31">
        <v>52348015</v>
      </c>
      <c r="T48" s="36">
        <f t="shared" si="6"/>
        <v>0.26878699812329754</v>
      </c>
      <c r="U48" s="36">
        <f t="shared" si="7"/>
        <v>2.0668623236255232</v>
      </c>
    </row>
    <row r="49" spans="1:21" x14ac:dyDescent="0.2">
      <c r="A49" s="17" t="s">
        <v>29</v>
      </c>
      <c r="B49" s="11" t="s">
        <v>102</v>
      </c>
      <c r="C49" s="10" t="s">
        <v>103</v>
      </c>
      <c r="D49" s="31">
        <v>0</v>
      </c>
      <c r="E49" s="31">
        <v>0</v>
      </c>
      <c r="F49" s="31">
        <v>0</v>
      </c>
      <c r="G49" s="36">
        <f t="shared" si="0"/>
        <v>0</v>
      </c>
      <c r="H49" s="31">
        <v>0</v>
      </c>
      <c r="I49" s="36">
        <f t="shared" si="1"/>
        <v>0</v>
      </c>
      <c r="J49" s="31">
        <v>0</v>
      </c>
      <c r="K49" s="36">
        <f t="shared" si="2"/>
        <v>0</v>
      </c>
      <c r="L49" s="31">
        <v>0</v>
      </c>
      <c r="M49" s="36">
        <f t="shared" si="3"/>
        <v>0</v>
      </c>
      <c r="N49" s="31">
        <f t="shared" si="4"/>
        <v>0</v>
      </c>
      <c r="O49" s="36">
        <f t="shared" si="5"/>
        <v>0</v>
      </c>
      <c r="P49" s="31">
        <v>0</v>
      </c>
      <c r="Q49" s="31">
        <v>0</v>
      </c>
      <c r="R49" s="31">
        <v>0</v>
      </c>
      <c r="S49" s="31">
        <v>0</v>
      </c>
      <c r="T49" s="36">
        <f t="shared" si="6"/>
        <v>0</v>
      </c>
      <c r="U49" s="36">
        <f t="shared" si="7"/>
        <v>0</v>
      </c>
    </row>
    <row r="50" spans="1:21" x14ac:dyDescent="0.2">
      <c r="A50" s="17" t="s">
        <v>29</v>
      </c>
      <c r="B50" s="11" t="s">
        <v>104</v>
      </c>
      <c r="C50" s="10" t="s">
        <v>105</v>
      </c>
      <c r="D50" s="31">
        <v>67303020</v>
      </c>
      <c r="E50" s="31">
        <v>108814970</v>
      </c>
      <c r="F50" s="31">
        <v>15219157</v>
      </c>
      <c r="G50" s="36">
        <f t="shared" si="0"/>
        <v>0.22612888693553423</v>
      </c>
      <c r="H50" s="31">
        <v>14274272</v>
      </c>
      <c r="I50" s="36">
        <f t="shared" si="1"/>
        <v>0.21208962094122968</v>
      </c>
      <c r="J50" s="31">
        <v>29664507</v>
      </c>
      <c r="K50" s="36">
        <f t="shared" si="2"/>
        <v>0.27261420923977647</v>
      </c>
      <c r="L50" s="31">
        <v>0</v>
      </c>
      <c r="M50" s="36">
        <f t="shared" si="3"/>
        <v>0</v>
      </c>
      <c r="N50" s="31">
        <f t="shared" si="4"/>
        <v>59157936</v>
      </c>
      <c r="O50" s="36">
        <f t="shared" si="5"/>
        <v>0.54365622671218861</v>
      </c>
      <c r="P50" s="31">
        <v>35199537</v>
      </c>
      <c r="Q50" s="31">
        <v>63408354</v>
      </c>
      <c r="R50" s="31">
        <v>87433338</v>
      </c>
      <c r="S50" s="31">
        <v>62328994</v>
      </c>
      <c r="T50" s="36">
        <f t="shared" si="6"/>
        <v>0.71287446442911739</v>
      </c>
      <c r="U50" s="36">
        <f t="shared" si="7"/>
        <v>-0.15724723879180569</v>
      </c>
    </row>
    <row r="51" spans="1:21" x14ac:dyDescent="0.2">
      <c r="A51" s="17" t="s">
        <v>29</v>
      </c>
      <c r="B51" s="11" t="s">
        <v>106</v>
      </c>
      <c r="C51" s="10" t="s">
        <v>107</v>
      </c>
      <c r="D51" s="31">
        <v>297540</v>
      </c>
      <c r="E51" s="31">
        <v>164174</v>
      </c>
      <c r="F51" s="31">
        <v>0</v>
      </c>
      <c r="G51" s="36">
        <f t="shared" si="0"/>
        <v>0</v>
      </c>
      <c r="H51" s="31">
        <v>0</v>
      </c>
      <c r="I51" s="36">
        <f t="shared" si="1"/>
        <v>0</v>
      </c>
      <c r="J51" s="31">
        <v>44409</v>
      </c>
      <c r="K51" s="36">
        <f t="shared" si="2"/>
        <v>0.2704995918964026</v>
      </c>
      <c r="L51" s="31">
        <v>0</v>
      </c>
      <c r="M51" s="36">
        <f t="shared" si="3"/>
        <v>0</v>
      </c>
      <c r="N51" s="31">
        <f t="shared" si="4"/>
        <v>44409</v>
      </c>
      <c r="O51" s="36">
        <f t="shared" si="5"/>
        <v>0.2704995918964026</v>
      </c>
      <c r="P51" s="31">
        <v>54999</v>
      </c>
      <c r="Q51" s="31">
        <v>185000</v>
      </c>
      <c r="R51" s="31">
        <v>285000</v>
      </c>
      <c r="S51" s="31">
        <v>54999</v>
      </c>
      <c r="T51" s="36">
        <f t="shared" si="6"/>
        <v>0.19297894736842106</v>
      </c>
      <c r="U51" s="36">
        <f t="shared" si="7"/>
        <v>-0.19254895543555339</v>
      </c>
    </row>
    <row r="52" spans="1:21" x14ac:dyDescent="0.2">
      <c r="A52" s="17" t="s">
        <v>44</v>
      </c>
      <c r="B52" s="11" t="s">
        <v>108</v>
      </c>
      <c r="C52" s="10" t="s">
        <v>109</v>
      </c>
      <c r="D52" s="31">
        <v>0</v>
      </c>
      <c r="E52" s="31">
        <v>0</v>
      </c>
      <c r="F52" s="31">
        <v>0</v>
      </c>
      <c r="G52" s="36">
        <f t="shared" si="0"/>
        <v>0</v>
      </c>
      <c r="H52" s="31">
        <v>0</v>
      </c>
      <c r="I52" s="36">
        <f t="shared" si="1"/>
        <v>0</v>
      </c>
      <c r="J52" s="31">
        <v>0</v>
      </c>
      <c r="K52" s="36">
        <f t="shared" si="2"/>
        <v>0</v>
      </c>
      <c r="L52" s="31">
        <v>0</v>
      </c>
      <c r="M52" s="36">
        <f t="shared" si="3"/>
        <v>0</v>
      </c>
      <c r="N52" s="31">
        <f t="shared" si="4"/>
        <v>0</v>
      </c>
      <c r="O52" s="36">
        <f t="shared" si="5"/>
        <v>0</v>
      </c>
      <c r="P52" s="31">
        <v>0</v>
      </c>
      <c r="Q52" s="31">
        <v>0</v>
      </c>
      <c r="R52" s="31">
        <v>1770050</v>
      </c>
      <c r="S52" s="31">
        <v>0</v>
      </c>
      <c r="T52" s="36">
        <f t="shared" si="6"/>
        <v>0</v>
      </c>
      <c r="U52" s="36">
        <f t="shared" si="7"/>
        <v>0</v>
      </c>
    </row>
    <row r="53" spans="1:21" ht="16.5" x14ac:dyDescent="0.3">
      <c r="A53" s="18" t="s">
        <v>0</v>
      </c>
      <c r="B53" s="13" t="s">
        <v>110</v>
      </c>
      <c r="C53" s="12" t="s">
        <v>0</v>
      </c>
      <c r="D53" s="32">
        <f>SUM(D48:D52)</f>
        <v>169945788</v>
      </c>
      <c r="E53" s="32">
        <f>SUM(E48:E52)</f>
        <v>248028455</v>
      </c>
      <c r="F53" s="32">
        <f>SUM(F48:F52)</f>
        <v>36843798</v>
      </c>
      <c r="G53" s="37">
        <f t="shared" si="0"/>
        <v>0.21679735893189656</v>
      </c>
      <c r="H53" s="32">
        <f>SUM(H48:H52)</f>
        <v>34719620</v>
      </c>
      <c r="I53" s="37">
        <f t="shared" si="1"/>
        <v>0.20429820832040863</v>
      </c>
      <c r="J53" s="32">
        <f>SUM(J48:J52)</f>
        <v>71778741</v>
      </c>
      <c r="K53" s="37">
        <f t="shared" si="2"/>
        <v>0.28939720242985828</v>
      </c>
      <c r="L53" s="32">
        <f>SUM(L48:L52)</f>
        <v>0</v>
      </c>
      <c r="M53" s="37">
        <f t="shared" si="3"/>
        <v>0</v>
      </c>
      <c r="N53" s="32">
        <f t="shared" si="4"/>
        <v>143342159</v>
      </c>
      <c r="O53" s="37">
        <f t="shared" si="5"/>
        <v>0.57792626656485846</v>
      </c>
      <c r="P53" s="32">
        <f>SUM(P48:P52)</f>
        <v>48972082</v>
      </c>
      <c r="Q53" s="32">
        <f>SUM(Q48:Q52)</f>
        <v>150489854</v>
      </c>
      <c r="R53" s="32">
        <f>SUM(R48:R52)</f>
        <v>284244888</v>
      </c>
      <c r="S53" s="32">
        <f>SUM(S48:S52)</f>
        <v>114732008</v>
      </c>
      <c r="T53" s="37">
        <f t="shared" si="6"/>
        <v>0.40363789409644546</v>
      </c>
      <c r="U53" s="37">
        <f t="shared" si="7"/>
        <v>0.46570735955232623</v>
      </c>
    </row>
    <row r="54" spans="1:21" ht="16.5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13208851557</v>
      </c>
      <c r="E54" s="32">
        <f>SUM(E8:E9,E11:E18,E20:E26,E28:E34,E36:E39,E41:E46,E48:E52)</f>
        <v>13318441915</v>
      </c>
      <c r="F54" s="32">
        <f>SUM(F8:F9,F11:F18,F20:F26,F28:F34,F36:F39,F41:F46,F48:F52)</f>
        <v>3684932464</v>
      </c>
      <c r="G54" s="37">
        <f t="shared" si="0"/>
        <v>0.27897447769008948</v>
      </c>
      <c r="H54" s="32">
        <f>SUM(H8:H9,H11:H18,H20:H26,H28:H34,H36:H39,H41:H46,H48:H52)</f>
        <v>2812978039</v>
      </c>
      <c r="I54" s="37">
        <f t="shared" si="1"/>
        <v>0.21296159070765458</v>
      </c>
      <c r="J54" s="32">
        <f>SUM(J8:J9,J11:J18,J20:J26,J28:J34,J36:J39,J41:J46,J48:J52)</f>
        <v>2861678275</v>
      </c>
      <c r="K54" s="37">
        <f t="shared" si="2"/>
        <v>0.21486584491366159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9359588778</v>
      </c>
      <c r="O54" s="37">
        <f t="shared" si="5"/>
        <v>0.70275403367256417</v>
      </c>
      <c r="P54" s="32">
        <f>SUM(P8:P9,P11:P18,P20:P26,P28:P34,P36:P39,P41:P46,P48:P52)</f>
        <v>2987323947</v>
      </c>
      <c r="Q54" s="32">
        <f>SUM(Q8:Q9,Q11:Q18,Q20:Q26,Q28:Q34,Q36:Q39,Q41:Q46,Q48:Q52)</f>
        <v>11312023288</v>
      </c>
      <c r="R54" s="32">
        <f>SUM(R8:R9,R11:R18,R20:R26,R28:R34,R36:R39,R41:R46,R48:R52)</f>
        <v>11572099415</v>
      </c>
      <c r="S54" s="32">
        <f>SUM(S8:S9,S11:S18,S20:S26,S28:S34,S36:S39,S41:S46,S48:S52)</f>
        <v>7803786858</v>
      </c>
      <c r="T54" s="37">
        <f t="shared" si="6"/>
        <v>0.67436223783945082</v>
      </c>
      <c r="U54" s="37">
        <f t="shared" si="7"/>
        <v>-4.2059607270305888E-2</v>
      </c>
    </row>
    <row r="55" spans="1:21" ht="14.4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4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x14ac:dyDescent="0.2">
      <c r="A57" s="17" t="s">
        <v>23</v>
      </c>
      <c r="B57" s="11" t="s">
        <v>113</v>
      </c>
      <c r="C57" s="10" t="s">
        <v>114</v>
      </c>
      <c r="D57" s="31">
        <v>3395492944</v>
      </c>
      <c r="E57" s="31">
        <v>3436876591</v>
      </c>
      <c r="F57" s="31">
        <v>1195447216</v>
      </c>
      <c r="G57" s="36">
        <f t="shared" ref="G57:G85" si="8">IF(($D57      =0),0,($F57      /$D57      ))</f>
        <v>0.35206882644607257</v>
      </c>
      <c r="H57" s="31">
        <v>810728080</v>
      </c>
      <c r="I57" s="36">
        <f t="shared" ref="I57:I85" si="9">IF(($D57      =0),0,($H57      /$D57      ))</f>
        <v>0.23876594455382263</v>
      </c>
      <c r="J57" s="31">
        <v>896643307</v>
      </c>
      <c r="K57" s="36">
        <f t="shared" ref="K57:K85" si="10">IF(($E57      =0),0,($J57      /$E57      ))</f>
        <v>0.26088900292434153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2902818603</v>
      </c>
      <c r="O57" s="36">
        <f t="shared" ref="O57:O85" si="13">IF(($E57      =0),0,($N57      /$E57      ))</f>
        <v>0.84460949531952512</v>
      </c>
      <c r="P57" s="31">
        <v>703012844</v>
      </c>
      <c r="Q57" s="31">
        <v>3167910907</v>
      </c>
      <c r="R57" s="31">
        <v>3123119602</v>
      </c>
      <c r="S57" s="31">
        <v>2442251032</v>
      </c>
      <c r="T57" s="36">
        <f t="shared" ref="T57:T85" si="14">IF(($R57      =0),0,($S57      /$R57      ))</f>
        <v>0.78199087554508584</v>
      </c>
      <c r="U57" s="36">
        <f t="shared" ref="U57:U85" si="15">IF(($P57      =0),0,(($J57      /$P57      )-1))</f>
        <v>0.27542948134244893</v>
      </c>
    </row>
    <row r="58" spans="1:21" ht="16.5" x14ac:dyDescent="0.3">
      <c r="A58" s="18" t="s">
        <v>0</v>
      </c>
      <c r="B58" s="13" t="s">
        <v>28</v>
      </c>
      <c r="C58" s="12" t="s">
        <v>0</v>
      </c>
      <c r="D58" s="32">
        <f>D57</f>
        <v>3395492944</v>
      </c>
      <c r="E58" s="32">
        <f>E57</f>
        <v>3436876591</v>
      </c>
      <c r="F58" s="32">
        <f>F57</f>
        <v>1195447216</v>
      </c>
      <c r="G58" s="37">
        <f t="shared" si="8"/>
        <v>0.35206882644607257</v>
      </c>
      <c r="H58" s="32">
        <f>H57</f>
        <v>810728080</v>
      </c>
      <c r="I58" s="37">
        <f t="shared" si="9"/>
        <v>0.23876594455382263</v>
      </c>
      <c r="J58" s="32">
        <f>J57</f>
        <v>896643307</v>
      </c>
      <c r="K58" s="37">
        <f t="shared" si="10"/>
        <v>0.26088900292434153</v>
      </c>
      <c r="L58" s="32">
        <f>L57</f>
        <v>0</v>
      </c>
      <c r="M58" s="37">
        <f t="shared" si="11"/>
        <v>0</v>
      </c>
      <c r="N58" s="32">
        <f t="shared" si="12"/>
        <v>2902818603</v>
      </c>
      <c r="O58" s="37">
        <f t="shared" si="13"/>
        <v>0.84460949531952512</v>
      </c>
      <c r="P58" s="32">
        <f>P57</f>
        <v>703012844</v>
      </c>
      <c r="Q58" s="32">
        <f>Q57</f>
        <v>3167910907</v>
      </c>
      <c r="R58" s="32">
        <f>R57</f>
        <v>3123119602</v>
      </c>
      <c r="S58" s="32">
        <f>S57</f>
        <v>2442251032</v>
      </c>
      <c r="T58" s="37">
        <f t="shared" si="14"/>
        <v>0.78199087554508584</v>
      </c>
      <c r="U58" s="37">
        <f t="shared" si="15"/>
        <v>0.27542948134244893</v>
      </c>
    </row>
    <row r="59" spans="1:21" x14ac:dyDescent="0.2">
      <c r="A59" s="17" t="s">
        <v>29</v>
      </c>
      <c r="B59" s="11" t="s">
        <v>115</v>
      </c>
      <c r="C59" s="10" t="s">
        <v>116</v>
      </c>
      <c r="D59" s="31">
        <v>45578079</v>
      </c>
      <c r="E59" s="31">
        <v>45087179</v>
      </c>
      <c r="F59" s="31">
        <v>3596899</v>
      </c>
      <c r="G59" s="36">
        <f t="shared" si="8"/>
        <v>7.8917301450989186E-2</v>
      </c>
      <c r="H59" s="31">
        <v>-44934021</v>
      </c>
      <c r="I59" s="36">
        <f t="shared" si="9"/>
        <v>-0.98586912800778637</v>
      </c>
      <c r="J59" s="31">
        <v>7131722</v>
      </c>
      <c r="K59" s="36">
        <f t="shared" si="10"/>
        <v>0.15817627445709123</v>
      </c>
      <c r="L59" s="31">
        <v>0</v>
      </c>
      <c r="M59" s="36">
        <f t="shared" si="11"/>
        <v>0</v>
      </c>
      <c r="N59" s="31">
        <f t="shared" si="12"/>
        <v>-34205400</v>
      </c>
      <c r="O59" s="36">
        <f t="shared" si="13"/>
        <v>-0.75865025842490608</v>
      </c>
      <c r="P59" s="31">
        <v>7600984</v>
      </c>
      <c r="Q59" s="31">
        <v>47191031</v>
      </c>
      <c r="R59" s="31">
        <v>46987900</v>
      </c>
      <c r="S59" s="31">
        <v>25115367</v>
      </c>
      <c r="T59" s="36">
        <f t="shared" si="14"/>
        <v>0.53450711778989912</v>
      </c>
      <c r="U59" s="36">
        <f t="shared" si="15"/>
        <v>-6.1737006682292761E-2</v>
      </c>
    </row>
    <row r="60" spans="1:21" x14ac:dyDescent="0.2">
      <c r="A60" s="17" t="s">
        <v>29</v>
      </c>
      <c r="B60" s="11" t="s">
        <v>117</v>
      </c>
      <c r="C60" s="10" t="s">
        <v>118</v>
      </c>
      <c r="D60" s="31">
        <v>141109000</v>
      </c>
      <c r="E60" s="31">
        <v>117704000</v>
      </c>
      <c r="F60" s="31">
        <v>12538</v>
      </c>
      <c r="G60" s="36">
        <f t="shared" si="8"/>
        <v>8.8853297805242758E-5</v>
      </c>
      <c r="H60" s="31">
        <v>0</v>
      </c>
      <c r="I60" s="36">
        <f t="shared" si="9"/>
        <v>0</v>
      </c>
      <c r="J60" s="31">
        <v>0</v>
      </c>
      <c r="K60" s="36">
        <f t="shared" si="10"/>
        <v>0</v>
      </c>
      <c r="L60" s="31">
        <v>0</v>
      </c>
      <c r="M60" s="36">
        <f t="shared" si="11"/>
        <v>0</v>
      </c>
      <c r="N60" s="31">
        <f t="shared" si="12"/>
        <v>12538</v>
      </c>
      <c r="O60" s="36">
        <f t="shared" si="13"/>
        <v>1.0652144362128729E-4</v>
      </c>
      <c r="P60" s="31">
        <v>283396</v>
      </c>
      <c r="Q60" s="31">
        <v>151498540</v>
      </c>
      <c r="R60" s="31">
        <v>150911540</v>
      </c>
      <c r="S60" s="31">
        <v>1133578</v>
      </c>
      <c r="T60" s="36">
        <f t="shared" si="14"/>
        <v>7.5115395416414142E-3</v>
      </c>
      <c r="U60" s="36">
        <f t="shared" si="15"/>
        <v>-1</v>
      </c>
    </row>
    <row r="61" spans="1:21" x14ac:dyDescent="0.2">
      <c r="A61" s="17" t="s">
        <v>29</v>
      </c>
      <c r="B61" s="11" t="s">
        <v>119</v>
      </c>
      <c r="C61" s="10" t="s">
        <v>120</v>
      </c>
      <c r="D61" s="31">
        <v>60471909</v>
      </c>
      <c r="E61" s="31">
        <v>54850751</v>
      </c>
      <c r="F61" s="31">
        <v>62519</v>
      </c>
      <c r="G61" s="36">
        <f t="shared" si="8"/>
        <v>1.0338519328040397E-3</v>
      </c>
      <c r="H61" s="31">
        <v>5363215</v>
      </c>
      <c r="I61" s="36">
        <f t="shared" si="9"/>
        <v>8.8689361534791303E-2</v>
      </c>
      <c r="J61" s="31">
        <v>656119</v>
      </c>
      <c r="K61" s="36">
        <f t="shared" si="10"/>
        <v>1.1961896383150707E-2</v>
      </c>
      <c r="L61" s="31">
        <v>0</v>
      </c>
      <c r="M61" s="36">
        <f t="shared" si="11"/>
        <v>0</v>
      </c>
      <c r="N61" s="31">
        <f t="shared" si="12"/>
        <v>6081853</v>
      </c>
      <c r="O61" s="36">
        <f t="shared" si="13"/>
        <v>0.1108800315240898</v>
      </c>
      <c r="P61" s="31">
        <v>178752</v>
      </c>
      <c r="Q61" s="31">
        <v>28468379</v>
      </c>
      <c r="R61" s="31">
        <v>27452736</v>
      </c>
      <c r="S61" s="31">
        <v>973036</v>
      </c>
      <c r="T61" s="36">
        <f t="shared" si="14"/>
        <v>3.5444044630014292E-2</v>
      </c>
      <c r="U61" s="36">
        <f t="shared" si="15"/>
        <v>2.6705547350519154</v>
      </c>
    </row>
    <row r="62" spans="1:21" x14ac:dyDescent="0.2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6.5" x14ac:dyDescent="0.3">
      <c r="A63" s="18" t="s">
        <v>0</v>
      </c>
      <c r="B63" s="13" t="s">
        <v>123</v>
      </c>
      <c r="C63" s="12" t="s">
        <v>0</v>
      </c>
      <c r="D63" s="32">
        <f>SUM(D59:D62)</f>
        <v>247158988</v>
      </c>
      <c r="E63" s="32">
        <f>SUM(E59:E62)</f>
        <v>217641930</v>
      </c>
      <c r="F63" s="32">
        <f>SUM(F59:F62)</f>
        <v>3671956</v>
      </c>
      <c r="G63" s="37">
        <f t="shared" si="8"/>
        <v>1.4856655749051699E-2</v>
      </c>
      <c r="H63" s="32">
        <f>SUM(H59:H62)</f>
        <v>-39570806</v>
      </c>
      <c r="I63" s="37">
        <f t="shared" si="9"/>
        <v>-0.16010263806388461</v>
      </c>
      <c r="J63" s="32">
        <f>SUM(J59:J62)</f>
        <v>7787841</v>
      </c>
      <c r="K63" s="37">
        <f t="shared" si="10"/>
        <v>3.5782815379371065E-2</v>
      </c>
      <c r="L63" s="32">
        <f>SUM(L59:L62)</f>
        <v>0</v>
      </c>
      <c r="M63" s="37">
        <f t="shared" si="11"/>
        <v>0</v>
      </c>
      <c r="N63" s="32">
        <f t="shared" si="12"/>
        <v>-28111009</v>
      </c>
      <c r="O63" s="37">
        <f t="shared" si="13"/>
        <v>-0.12916173367879985</v>
      </c>
      <c r="P63" s="32">
        <f>SUM(P59:P62)</f>
        <v>8063132</v>
      </c>
      <c r="Q63" s="32">
        <f>SUM(Q59:Q62)</f>
        <v>227157950</v>
      </c>
      <c r="R63" s="32">
        <f>SUM(R59:R62)</f>
        <v>225352176</v>
      </c>
      <c r="S63" s="32">
        <f>SUM(S59:S62)</f>
        <v>27221981</v>
      </c>
      <c r="T63" s="37">
        <f t="shared" si="14"/>
        <v>0.1207975067434006</v>
      </c>
      <c r="U63" s="37">
        <f t="shared" si="15"/>
        <v>-3.4141943850106826E-2</v>
      </c>
    </row>
    <row r="64" spans="1:21" x14ac:dyDescent="0.2">
      <c r="A64" s="17" t="s">
        <v>29</v>
      </c>
      <c r="B64" s="11" t="s">
        <v>124</v>
      </c>
      <c r="C64" s="10" t="s">
        <v>125</v>
      </c>
      <c r="D64" s="31">
        <v>82314127</v>
      </c>
      <c r="E64" s="31">
        <v>42939673</v>
      </c>
      <c r="F64" s="31">
        <v>0</v>
      </c>
      <c r="G64" s="36">
        <f t="shared" si="8"/>
        <v>0</v>
      </c>
      <c r="H64" s="31">
        <v>0</v>
      </c>
      <c r="I64" s="36">
        <f t="shared" si="9"/>
        <v>0</v>
      </c>
      <c r="J64" s="31">
        <v>867041</v>
      </c>
      <c r="K64" s="36">
        <f t="shared" si="10"/>
        <v>2.0192072724913392E-2</v>
      </c>
      <c r="L64" s="31">
        <v>0</v>
      </c>
      <c r="M64" s="36">
        <f t="shared" si="11"/>
        <v>0</v>
      </c>
      <c r="N64" s="31">
        <f t="shared" si="12"/>
        <v>867041</v>
      </c>
      <c r="O64" s="36">
        <f t="shared" si="13"/>
        <v>2.0192072724913392E-2</v>
      </c>
      <c r="P64" s="31">
        <v>0</v>
      </c>
      <c r="Q64" s="31">
        <v>85119772</v>
      </c>
      <c r="R64" s="31">
        <v>85119772</v>
      </c>
      <c r="S64" s="31">
        <v>65127</v>
      </c>
      <c r="T64" s="36">
        <f t="shared" si="14"/>
        <v>7.6512188026067556E-4</v>
      </c>
      <c r="U64" s="36">
        <f t="shared" si="15"/>
        <v>0</v>
      </c>
    </row>
    <row r="65" spans="1:21" x14ac:dyDescent="0.2">
      <c r="A65" s="17" t="s">
        <v>29</v>
      </c>
      <c r="B65" s="11" t="s">
        <v>126</v>
      </c>
      <c r="C65" s="10" t="s">
        <v>127</v>
      </c>
      <c r="D65" s="31">
        <v>38432343</v>
      </c>
      <c r="E65" s="31">
        <v>18528920</v>
      </c>
      <c r="F65" s="31">
        <v>11233372</v>
      </c>
      <c r="G65" s="36">
        <f t="shared" si="8"/>
        <v>0.29228954373143473</v>
      </c>
      <c r="H65" s="31">
        <v>7476142</v>
      </c>
      <c r="I65" s="36">
        <f t="shared" si="9"/>
        <v>0.19452735421309078</v>
      </c>
      <c r="J65" s="31">
        <v>11312996</v>
      </c>
      <c r="K65" s="36">
        <f t="shared" si="10"/>
        <v>0.61055884530776749</v>
      </c>
      <c r="L65" s="31">
        <v>0</v>
      </c>
      <c r="M65" s="36">
        <f t="shared" si="11"/>
        <v>0</v>
      </c>
      <c r="N65" s="31">
        <f t="shared" si="12"/>
        <v>30022510</v>
      </c>
      <c r="O65" s="36">
        <f t="shared" si="13"/>
        <v>1.6203054468366207</v>
      </c>
      <c r="P65" s="31">
        <v>2122016</v>
      </c>
      <c r="Q65" s="31">
        <v>34213774</v>
      </c>
      <c r="R65" s="31">
        <v>19843508</v>
      </c>
      <c r="S65" s="31">
        <v>15656618</v>
      </c>
      <c r="T65" s="36">
        <f t="shared" si="14"/>
        <v>0.78900454496251371</v>
      </c>
      <c r="U65" s="36">
        <f t="shared" si="15"/>
        <v>4.3312491517500336</v>
      </c>
    </row>
    <row r="66" spans="1:21" x14ac:dyDescent="0.2">
      <c r="A66" s="17" t="s">
        <v>29</v>
      </c>
      <c r="B66" s="11" t="s">
        <v>128</v>
      </c>
      <c r="C66" s="10" t="s">
        <v>129</v>
      </c>
      <c r="D66" s="31">
        <v>57061769</v>
      </c>
      <c r="E66" s="31">
        <v>56268710</v>
      </c>
      <c r="F66" s="31">
        <v>14917857</v>
      </c>
      <c r="G66" s="36">
        <f t="shared" si="8"/>
        <v>0.26143348272290684</v>
      </c>
      <c r="H66" s="31">
        <v>12150726</v>
      </c>
      <c r="I66" s="36">
        <f t="shared" si="9"/>
        <v>0.2129398757336107</v>
      </c>
      <c r="J66" s="31">
        <v>16074385</v>
      </c>
      <c r="K66" s="36">
        <f t="shared" si="10"/>
        <v>0.28567182364763649</v>
      </c>
      <c r="L66" s="31">
        <v>0</v>
      </c>
      <c r="M66" s="36">
        <f t="shared" si="11"/>
        <v>0</v>
      </c>
      <c r="N66" s="31">
        <f t="shared" si="12"/>
        <v>43142968</v>
      </c>
      <c r="O66" s="36">
        <f t="shared" si="13"/>
        <v>0.76673106598676244</v>
      </c>
      <c r="P66" s="31">
        <v>11570387</v>
      </c>
      <c r="Q66" s="31">
        <v>61838506</v>
      </c>
      <c r="R66" s="31">
        <v>51195506</v>
      </c>
      <c r="S66" s="31">
        <v>31515976</v>
      </c>
      <c r="T66" s="36">
        <f t="shared" si="14"/>
        <v>0.61560043961671163</v>
      </c>
      <c r="U66" s="36">
        <f t="shared" si="15"/>
        <v>0.38926943411659432</v>
      </c>
    </row>
    <row r="67" spans="1:21" x14ac:dyDescent="0.2">
      <c r="A67" s="17" t="s">
        <v>29</v>
      </c>
      <c r="B67" s="11" t="s">
        <v>130</v>
      </c>
      <c r="C67" s="10" t="s">
        <v>131</v>
      </c>
      <c r="D67" s="31">
        <v>903827661</v>
      </c>
      <c r="E67" s="31">
        <v>900838213</v>
      </c>
      <c r="F67" s="31">
        <v>334422447</v>
      </c>
      <c r="G67" s="36">
        <f t="shared" si="8"/>
        <v>0.37000687346744082</v>
      </c>
      <c r="H67" s="31">
        <v>128513977</v>
      </c>
      <c r="I67" s="36">
        <f t="shared" si="9"/>
        <v>0.14218858588352054</v>
      </c>
      <c r="J67" s="31">
        <v>99269364</v>
      </c>
      <c r="K67" s="36">
        <f t="shared" si="10"/>
        <v>0.11019666191713828</v>
      </c>
      <c r="L67" s="31">
        <v>0</v>
      </c>
      <c r="M67" s="36">
        <f t="shared" si="11"/>
        <v>0</v>
      </c>
      <c r="N67" s="31">
        <f t="shared" si="12"/>
        <v>562205788</v>
      </c>
      <c r="O67" s="36">
        <f t="shared" si="13"/>
        <v>0.62409185121901578</v>
      </c>
      <c r="P67" s="31">
        <v>83999734</v>
      </c>
      <c r="Q67" s="31">
        <v>761936620</v>
      </c>
      <c r="R67" s="31">
        <v>707205569</v>
      </c>
      <c r="S67" s="31">
        <v>207447957</v>
      </c>
      <c r="T67" s="36">
        <f t="shared" si="14"/>
        <v>0.29333473334116239</v>
      </c>
      <c r="U67" s="36">
        <f t="shared" si="15"/>
        <v>0.18178188516644589</v>
      </c>
    </row>
    <row r="68" spans="1:21" x14ac:dyDescent="0.2">
      <c r="A68" s="17" t="s">
        <v>29</v>
      </c>
      <c r="B68" s="11" t="s">
        <v>132</v>
      </c>
      <c r="C68" s="10" t="s">
        <v>133</v>
      </c>
      <c r="D68" s="31">
        <v>186816829</v>
      </c>
      <c r="E68" s="31">
        <v>187805231</v>
      </c>
      <c r="F68" s="31">
        <v>42001681</v>
      </c>
      <c r="G68" s="36">
        <f t="shared" si="8"/>
        <v>0.22482814436380355</v>
      </c>
      <c r="H68" s="31">
        <v>11968857</v>
      </c>
      <c r="I68" s="36">
        <f t="shared" si="9"/>
        <v>6.4067338387378367E-2</v>
      </c>
      <c r="J68" s="31">
        <v>46038357</v>
      </c>
      <c r="K68" s="36">
        <f t="shared" si="10"/>
        <v>0.24513884280465009</v>
      </c>
      <c r="L68" s="31">
        <v>0</v>
      </c>
      <c r="M68" s="36">
        <f t="shared" si="11"/>
        <v>0</v>
      </c>
      <c r="N68" s="31">
        <f t="shared" si="12"/>
        <v>100008895</v>
      </c>
      <c r="O68" s="36">
        <f t="shared" si="13"/>
        <v>0.53251389467421173</v>
      </c>
      <c r="P68" s="31">
        <v>7761292</v>
      </c>
      <c r="Q68" s="31">
        <v>159155204</v>
      </c>
      <c r="R68" s="31">
        <v>159155204</v>
      </c>
      <c r="S68" s="31">
        <v>32386265</v>
      </c>
      <c r="T68" s="36">
        <f t="shared" si="14"/>
        <v>0.20348857081669788</v>
      </c>
      <c r="U68" s="36">
        <f t="shared" si="15"/>
        <v>4.9317903514002568</v>
      </c>
    </row>
    <row r="69" spans="1:21" x14ac:dyDescent="0.2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6.5" x14ac:dyDescent="0.3">
      <c r="A70" s="18" t="s">
        <v>0</v>
      </c>
      <c r="B70" s="13" t="s">
        <v>136</v>
      </c>
      <c r="C70" s="12" t="s">
        <v>0</v>
      </c>
      <c r="D70" s="32">
        <f>SUM(D64:D69)</f>
        <v>1268452729</v>
      </c>
      <c r="E70" s="32">
        <f>SUM(E64:E69)</f>
        <v>1206380747</v>
      </c>
      <c r="F70" s="32">
        <f>SUM(F64:F69)</f>
        <v>402575357</v>
      </c>
      <c r="G70" s="37">
        <f t="shared" si="8"/>
        <v>0.31737513570361831</v>
      </c>
      <c r="H70" s="32">
        <f>SUM(H64:H69)</f>
        <v>160109702</v>
      </c>
      <c r="I70" s="37">
        <f t="shared" si="9"/>
        <v>0.12622441368092954</v>
      </c>
      <c r="J70" s="32">
        <f>SUM(J64:J69)</f>
        <v>173562143</v>
      </c>
      <c r="K70" s="37">
        <f t="shared" si="10"/>
        <v>0.14387012013546333</v>
      </c>
      <c r="L70" s="32">
        <f>SUM(L64:L69)</f>
        <v>0</v>
      </c>
      <c r="M70" s="37">
        <f t="shared" si="11"/>
        <v>0</v>
      </c>
      <c r="N70" s="32">
        <f t="shared" si="12"/>
        <v>736247202</v>
      </c>
      <c r="O70" s="37">
        <f t="shared" si="13"/>
        <v>0.61029422413353551</v>
      </c>
      <c r="P70" s="32">
        <f>SUM(P64:P69)</f>
        <v>105453429</v>
      </c>
      <c r="Q70" s="32">
        <f>SUM(Q64:Q69)</f>
        <v>1102263876</v>
      </c>
      <c r="R70" s="32">
        <f>SUM(R64:R69)</f>
        <v>1022519559</v>
      </c>
      <c r="S70" s="32">
        <f>SUM(S64:S69)</f>
        <v>287071943</v>
      </c>
      <c r="T70" s="37">
        <f t="shared" si="14"/>
        <v>0.28074958613089962</v>
      </c>
      <c r="U70" s="37">
        <f t="shared" si="15"/>
        <v>0.6458653326484054</v>
      </c>
    </row>
    <row r="71" spans="1:21" x14ac:dyDescent="0.2">
      <c r="A71" s="17" t="s">
        <v>29</v>
      </c>
      <c r="B71" s="11" t="s">
        <v>137</v>
      </c>
      <c r="C71" s="10" t="s">
        <v>138</v>
      </c>
      <c r="D71" s="31">
        <v>138278556</v>
      </c>
      <c r="E71" s="31">
        <v>141963559</v>
      </c>
      <c r="F71" s="31">
        <v>37732480</v>
      </c>
      <c r="G71" s="36">
        <f t="shared" si="8"/>
        <v>0.27287296809781553</v>
      </c>
      <c r="H71" s="31">
        <v>28509626</v>
      </c>
      <c r="I71" s="36">
        <f t="shared" si="9"/>
        <v>0.20617532338130579</v>
      </c>
      <c r="J71" s="31">
        <v>28050176</v>
      </c>
      <c r="K71" s="36">
        <f t="shared" si="10"/>
        <v>0.1975871568562183</v>
      </c>
      <c r="L71" s="31">
        <v>0</v>
      </c>
      <c r="M71" s="36">
        <f t="shared" si="11"/>
        <v>0</v>
      </c>
      <c r="N71" s="31">
        <f t="shared" si="12"/>
        <v>94292282</v>
      </c>
      <c r="O71" s="36">
        <f t="shared" si="13"/>
        <v>0.66420060657960822</v>
      </c>
      <c r="P71" s="31">
        <v>20856478</v>
      </c>
      <c r="Q71" s="31">
        <v>122735892</v>
      </c>
      <c r="R71" s="31">
        <v>120283440</v>
      </c>
      <c r="S71" s="31">
        <v>76958459</v>
      </c>
      <c r="T71" s="36">
        <f t="shared" si="14"/>
        <v>0.63980926218937539</v>
      </c>
      <c r="U71" s="36">
        <f t="shared" si="15"/>
        <v>0.34491432350179152</v>
      </c>
    </row>
    <row r="72" spans="1:21" x14ac:dyDescent="0.2">
      <c r="A72" s="17" t="s">
        <v>29</v>
      </c>
      <c r="B72" s="11" t="s">
        <v>139</v>
      </c>
      <c r="C72" s="10" t="s">
        <v>140</v>
      </c>
      <c r="D72" s="31">
        <v>280377124</v>
      </c>
      <c r="E72" s="31">
        <v>349791433</v>
      </c>
      <c r="F72" s="31">
        <v>43309923</v>
      </c>
      <c r="G72" s="36">
        <f t="shared" si="8"/>
        <v>0.15447024486919267</v>
      </c>
      <c r="H72" s="31">
        <v>148661070</v>
      </c>
      <c r="I72" s="36">
        <f t="shared" si="9"/>
        <v>0.53021825703583436</v>
      </c>
      <c r="J72" s="31">
        <v>25101977</v>
      </c>
      <c r="K72" s="36">
        <f t="shared" si="10"/>
        <v>7.1762698087577237E-2</v>
      </c>
      <c r="L72" s="31">
        <v>0</v>
      </c>
      <c r="M72" s="36">
        <f t="shared" si="11"/>
        <v>0</v>
      </c>
      <c r="N72" s="31">
        <f t="shared" si="12"/>
        <v>217072970</v>
      </c>
      <c r="O72" s="36">
        <f t="shared" si="13"/>
        <v>0.62057829186456948</v>
      </c>
      <c r="P72" s="31">
        <v>28640614</v>
      </c>
      <c r="Q72" s="31">
        <v>205349770</v>
      </c>
      <c r="R72" s="31">
        <v>196091016</v>
      </c>
      <c r="S72" s="31">
        <v>98119522</v>
      </c>
      <c r="T72" s="36">
        <f t="shared" si="14"/>
        <v>0.50037744717483645</v>
      </c>
      <c r="U72" s="36">
        <f t="shared" si="15"/>
        <v>-0.12355311237391764</v>
      </c>
    </row>
    <row r="73" spans="1:21" x14ac:dyDescent="0.2">
      <c r="A73" s="17" t="s">
        <v>29</v>
      </c>
      <c r="B73" s="11" t="s">
        <v>141</v>
      </c>
      <c r="C73" s="10" t="s">
        <v>142</v>
      </c>
      <c r="D73" s="31">
        <v>156884939</v>
      </c>
      <c r="E73" s="31">
        <v>156884939</v>
      </c>
      <c r="F73" s="31">
        <v>49529726</v>
      </c>
      <c r="G73" s="36">
        <f t="shared" si="8"/>
        <v>0.31570733504253073</v>
      </c>
      <c r="H73" s="31">
        <v>30085977</v>
      </c>
      <c r="I73" s="36">
        <f t="shared" si="9"/>
        <v>0.19177097044350447</v>
      </c>
      <c r="J73" s="31">
        <v>-3860866</v>
      </c>
      <c r="K73" s="36">
        <f t="shared" si="10"/>
        <v>-2.460953884171125E-2</v>
      </c>
      <c r="L73" s="31">
        <v>0</v>
      </c>
      <c r="M73" s="36">
        <f t="shared" si="11"/>
        <v>0</v>
      </c>
      <c r="N73" s="31">
        <f t="shared" si="12"/>
        <v>75754837</v>
      </c>
      <c r="O73" s="36">
        <f t="shared" si="13"/>
        <v>0.48286876664432399</v>
      </c>
      <c r="P73" s="31">
        <v>39670195</v>
      </c>
      <c r="Q73" s="31">
        <v>150975362</v>
      </c>
      <c r="R73" s="31">
        <v>141874012</v>
      </c>
      <c r="S73" s="31">
        <v>91083447</v>
      </c>
      <c r="T73" s="36">
        <f t="shared" si="14"/>
        <v>0.6420023351422528</v>
      </c>
      <c r="U73" s="36">
        <f t="shared" si="15"/>
        <v>-1.097324099364775</v>
      </c>
    </row>
    <row r="74" spans="1:21" x14ac:dyDescent="0.2">
      <c r="A74" s="17" t="s">
        <v>29</v>
      </c>
      <c r="B74" s="11" t="s">
        <v>143</v>
      </c>
      <c r="C74" s="10" t="s">
        <v>144</v>
      </c>
      <c r="D74" s="31">
        <v>734986031</v>
      </c>
      <c r="E74" s="31">
        <v>1248057408</v>
      </c>
      <c r="F74" s="31">
        <v>315961681</v>
      </c>
      <c r="G74" s="36">
        <f t="shared" si="8"/>
        <v>0.42988800830692248</v>
      </c>
      <c r="H74" s="31">
        <v>197950743</v>
      </c>
      <c r="I74" s="36">
        <f t="shared" si="9"/>
        <v>0.26932585743252035</v>
      </c>
      <c r="J74" s="31">
        <v>193987611</v>
      </c>
      <c r="K74" s="36">
        <f t="shared" si="10"/>
        <v>0.15543164100989815</v>
      </c>
      <c r="L74" s="31">
        <v>0</v>
      </c>
      <c r="M74" s="36">
        <f t="shared" si="11"/>
        <v>0</v>
      </c>
      <c r="N74" s="31">
        <f t="shared" si="12"/>
        <v>707900035</v>
      </c>
      <c r="O74" s="36">
        <f t="shared" si="13"/>
        <v>0.56720150087839549</v>
      </c>
      <c r="P74" s="31">
        <v>188813005</v>
      </c>
      <c r="Q74" s="31">
        <v>749699621</v>
      </c>
      <c r="R74" s="31">
        <v>1603551568</v>
      </c>
      <c r="S74" s="31">
        <v>728772960</v>
      </c>
      <c r="T74" s="36">
        <f t="shared" si="14"/>
        <v>0.45447428978473614</v>
      </c>
      <c r="U74" s="36">
        <f t="shared" si="15"/>
        <v>2.7405982972412257E-2</v>
      </c>
    </row>
    <row r="75" spans="1:21" x14ac:dyDescent="0.2">
      <c r="A75" s="17" t="s">
        <v>29</v>
      </c>
      <c r="B75" s="11" t="s">
        <v>145</v>
      </c>
      <c r="C75" s="10" t="s">
        <v>146</v>
      </c>
      <c r="D75" s="31">
        <v>42833972</v>
      </c>
      <c r="E75" s="31">
        <v>44172778</v>
      </c>
      <c r="F75" s="31">
        <v>14226955</v>
      </c>
      <c r="G75" s="36">
        <f t="shared" si="8"/>
        <v>0.33214185693542497</v>
      </c>
      <c r="H75" s="31">
        <v>6008439</v>
      </c>
      <c r="I75" s="36">
        <f t="shared" si="9"/>
        <v>0.14027274892928446</v>
      </c>
      <c r="J75" s="31">
        <v>3376017</v>
      </c>
      <c r="K75" s="36">
        <f t="shared" si="10"/>
        <v>7.6427545489667861E-2</v>
      </c>
      <c r="L75" s="31">
        <v>0</v>
      </c>
      <c r="M75" s="36">
        <f t="shared" si="11"/>
        <v>0</v>
      </c>
      <c r="N75" s="31">
        <f t="shared" si="12"/>
        <v>23611411</v>
      </c>
      <c r="O75" s="36">
        <f t="shared" si="13"/>
        <v>0.53452402291746293</v>
      </c>
      <c r="P75" s="31">
        <v>13757400</v>
      </c>
      <c r="Q75" s="31">
        <v>31047285</v>
      </c>
      <c r="R75" s="31">
        <v>40552934</v>
      </c>
      <c r="S75" s="31">
        <v>24326143</v>
      </c>
      <c r="T75" s="36">
        <f t="shared" si="14"/>
        <v>0.59986147981302662</v>
      </c>
      <c r="U75" s="36">
        <f t="shared" si="15"/>
        <v>-0.75460355881198482</v>
      </c>
    </row>
    <row r="76" spans="1:21" x14ac:dyDescent="0.2">
      <c r="A76" s="17" t="s">
        <v>29</v>
      </c>
      <c r="B76" s="11" t="s">
        <v>147</v>
      </c>
      <c r="C76" s="10" t="s">
        <v>148</v>
      </c>
      <c r="D76" s="31">
        <v>90574560</v>
      </c>
      <c r="E76" s="31">
        <v>103574561</v>
      </c>
      <c r="F76" s="31">
        <v>1368188</v>
      </c>
      <c r="G76" s="36">
        <f t="shared" si="8"/>
        <v>1.5105654391255116E-2</v>
      </c>
      <c r="H76" s="31">
        <v>4716709</v>
      </c>
      <c r="I76" s="36">
        <f t="shared" si="9"/>
        <v>5.2075428243868918E-2</v>
      </c>
      <c r="J76" s="31">
        <v>11337755</v>
      </c>
      <c r="K76" s="36">
        <f t="shared" si="10"/>
        <v>0.10946466864580773</v>
      </c>
      <c r="L76" s="31">
        <v>0</v>
      </c>
      <c r="M76" s="36">
        <f t="shared" si="11"/>
        <v>0</v>
      </c>
      <c r="N76" s="31">
        <f t="shared" si="12"/>
        <v>17422652</v>
      </c>
      <c r="O76" s="36">
        <f t="shared" si="13"/>
        <v>0.16821362148954702</v>
      </c>
      <c r="P76" s="31">
        <v>1627229</v>
      </c>
      <c r="Q76" s="31">
        <v>71850310</v>
      </c>
      <c r="R76" s="31">
        <v>110327967</v>
      </c>
      <c r="S76" s="31">
        <v>4131402</v>
      </c>
      <c r="T76" s="36">
        <f t="shared" si="14"/>
        <v>3.7446552423104108E-2</v>
      </c>
      <c r="U76" s="36">
        <f t="shared" si="15"/>
        <v>5.9675227027050282</v>
      </c>
    </row>
    <row r="77" spans="1:21" x14ac:dyDescent="0.2">
      <c r="A77" s="17" t="s">
        <v>44</v>
      </c>
      <c r="B77" s="11" t="s">
        <v>149</v>
      </c>
      <c r="C77" s="10" t="s">
        <v>150</v>
      </c>
      <c r="D77" s="31">
        <v>0</v>
      </c>
      <c r="E77" s="31">
        <v>0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0</v>
      </c>
      <c r="K77" s="36">
        <f t="shared" si="10"/>
        <v>0</v>
      </c>
      <c r="L77" s="31">
        <v>0</v>
      </c>
      <c r="M77" s="36">
        <f t="shared" si="11"/>
        <v>0</v>
      </c>
      <c r="N77" s="31">
        <f t="shared" si="12"/>
        <v>0</v>
      </c>
      <c r="O77" s="36">
        <f t="shared" si="13"/>
        <v>0</v>
      </c>
      <c r="P77" s="31">
        <v>0</v>
      </c>
      <c r="Q77" s="31">
        <v>0</v>
      </c>
      <c r="R77" s="31">
        <v>0</v>
      </c>
      <c r="S77" s="31">
        <v>0</v>
      </c>
      <c r="T77" s="36">
        <f t="shared" si="14"/>
        <v>0</v>
      </c>
      <c r="U77" s="36">
        <f t="shared" si="15"/>
        <v>0</v>
      </c>
    </row>
    <row r="78" spans="1:21" ht="16.5" x14ac:dyDescent="0.3">
      <c r="A78" s="18" t="s">
        <v>0</v>
      </c>
      <c r="B78" s="13" t="s">
        <v>151</v>
      </c>
      <c r="C78" s="12" t="s">
        <v>0</v>
      </c>
      <c r="D78" s="32">
        <f>SUM(D71:D77)</f>
        <v>1443935182</v>
      </c>
      <c r="E78" s="32">
        <f>SUM(E71:E77)</f>
        <v>2044444678</v>
      </c>
      <c r="F78" s="32">
        <f>SUM(F71:F77)</f>
        <v>462128953</v>
      </c>
      <c r="G78" s="37">
        <f t="shared" si="8"/>
        <v>0.32004826723586266</v>
      </c>
      <c r="H78" s="32">
        <f>SUM(H71:H77)</f>
        <v>415932564</v>
      </c>
      <c r="I78" s="37">
        <f t="shared" si="9"/>
        <v>0.2880548719810887</v>
      </c>
      <c r="J78" s="32">
        <f>SUM(J71:J77)</f>
        <v>257992670</v>
      </c>
      <c r="K78" s="37">
        <f t="shared" si="10"/>
        <v>0.12619205243175574</v>
      </c>
      <c r="L78" s="32">
        <f>SUM(L71:L77)</f>
        <v>0</v>
      </c>
      <c r="M78" s="37">
        <f t="shared" si="11"/>
        <v>0</v>
      </c>
      <c r="N78" s="32">
        <f t="shared" si="12"/>
        <v>1136054187</v>
      </c>
      <c r="O78" s="37">
        <f t="shared" si="13"/>
        <v>0.55567861494367132</v>
      </c>
      <c r="P78" s="32">
        <f>SUM(P71:P77)</f>
        <v>293364921</v>
      </c>
      <c r="Q78" s="32">
        <f>SUM(Q71:Q77)</f>
        <v>1331658240</v>
      </c>
      <c r="R78" s="32">
        <f>SUM(R71:R77)</f>
        <v>2212680937</v>
      </c>
      <c r="S78" s="32">
        <f>SUM(S71:S77)</f>
        <v>1023391933</v>
      </c>
      <c r="T78" s="37">
        <f t="shared" si="14"/>
        <v>0.46251220222809736</v>
      </c>
      <c r="U78" s="37">
        <f t="shared" si="15"/>
        <v>-0.12057423525425526</v>
      </c>
    </row>
    <row r="79" spans="1:21" x14ac:dyDescent="0.2">
      <c r="A79" s="17" t="s">
        <v>29</v>
      </c>
      <c r="B79" s="11" t="s">
        <v>152</v>
      </c>
      <c r="C79" s="10" t="s">
        <v>153</v>
      </c>
      <c r="D79" s="31">
        <v>393431771</v>
      </c>
      <c r="E79" s="31">
        <v>484389261</v>
      </c>
      <c r="F79" s="31">
        <v>0</v>
      </c>
      <c r="G79" s="36">
        <f t="shared" si="8"/>
        <v>0</v>
      </c>
      <c r="H79" s="31">
        <v>0</v>
      </c>
      <c r="I79" s="36">
        <f t="shared" si="9"/>
        <v>0</v>
      </c>
      <c r="J79" s="31">
        <v>70889827</v>
      </c>
      <c r="K79" s="36">
        <f t="shared" si="10"/>
        <v>0.1463488824125686</v>
      </c>
      <c r="L79" s="31">
        <v>0</v>
      </c>
      <c r="M79" s="36">
        <f t="shared" si="11"/>
        <v>0</v>
      </c>
      <c r="N79" s="31">
        <f t="shared" si="12"/>
        <v>70889827</v>
      </c>
      <c r="O79" s="36">
        <f t="shared" si="13"/>
        <v>0.1463488824125686</v>
      </c>
      <c r="P79" s="31">
        <v>19022791</v>
      </c>
      <c r="Q79" s="31">
        <v>423012559</v>
      </c>
      <c r="R79" s="31">
        <v>425831617</v>
      </c>
      <c r="S79" s="31">
        <v>54560212</v>
      </c>
      <c r="T79" s="36">
        <f t="shared" si="14"/>
        <v>0.12812625888227552</v>
      </c>
      <c r="U79" s="36">
        <f t="shared" si="15"/>
        <v>2.7265734034506295</v>
      </c>
    </row>
    <row r="80" spans="1:21" x14ac:dyDescent="0.2">
      <c r="A80" s="17" t="s">
        <v>29</v>
      </c>
      <c r="B80" s="11" t="s">
        <v>154</v>
      </c>
      <c r="C80" s="10" t="s">
        <v>155</v>
      </c>
      <c r="D80" s="31">
        <v>445852710</v>
      </c>
      <c r="E80" s="31">
        <v>435728795</v>
      </c>
      <c r="F80" s="31">
        <v>89415818</v>
      </c>
      <c r="G80" s="36">
        <f t="shared" si="8"/>
        <v>0.20055012786621843</v>
      </c>
      <c r="H80" s="31">
        <v>72788838</v>
      </c>
      <c r="I80" s="36">
        <f t="shared" si="9"/>
        <v>0.16325758791507625</v>
      </c>
      <c r="J80" s="31">
        <v>40564165</v>
      </c>
      <c r="K80" s="36">
        <f t="shared" si="10"/>
        <v>9.3094983543605375E-2</v>
      </c>
      <c r="L80" s="31">
        <v>0</v>
      </c>
      <c r="M80" s="36">
        <f t="shared" si="11"/>
        <v>0</v>
      </c>
      <c r="N80" s="31">
        <f t="shared" si="12"/>
        <v>202768821</v>
      </c>
      <c r="O80" s="36">
        <f t="shared" si="13"/>
        <v>0.46535556824974122</v>
      </c>
      <c r="P80" s="31">
        <v>69627348</v>
      </c>
      <c r="Q80" s="31">
        <v>428695278</v>
      </c>
      <c r="R80" s="31">
        <v>427365278</v>
      </c>
      <c r="S80" s="31">
        <v>253196134</v>
      </c>
      <c r="T80" s="36">
        <f t="shared" si="14"/>
        <v>0.59245836532372664</v>
      </c>
      <c r="U80" s="36">
        <f t="shared" si="15"/>
        <v>-0.41741045486896899</v>
      </c>
    </row>
    <row r="81" spans="1:21" x14ac:dyDescent="0.2">
      <c r="A81" s="17" t="s">
        <v>29</v>
      </c>
      <c r="B81" s="11" t="s">
        <v>156</v>
      </c>
      <c r="C81" s="10" t="s">
        <v>157</v>
      </c>
      <c r="D81" s="31">
        <v>523589590</v>
      </c>
      <c r="E81" s="31">
        <v>528471410</v>
      </c>
      <c r="F81" s="31">
        <v>120124772</v>
      </c>
      <c r="G81" s="36">
        <f t="shared" si="8"/>
        <v>0.22942543987553304</v>
      </c>
      <c r="H81" s="31">
        <v>114654078</v>
      </c>
      <c r="I81" s="36">
        <f t="shared" si="9"/>
        <v>0.21897700066955111</v>
      </c>
      <c r="J81" s="31">
        <v>106035097</v>
      </c>
      <c r="K81" s="36">
        <f t="shared" si="10"/>
        <v>0.20064490716725811</v>
      </c>
      <c r="L81" s="31">
        <v>0</v>
      </c>
      <c r="M81" s="36">
        <f t="shared" si="11"/>
        <v>0</v>
      </c>
      <c r="N81" s="31">
        <f t="shared" si="12"/>
        <v>340813947</v>
      </c>
      <c r="O81" s="36">
        <f t="shared" si="13"/>
        <v>0.6449051747189124</v>
      </c>
      <c r="P81" s="31">
        <v>98886444</v>
      </c>
      <c r="Q81" s="31">
        <v>481256820</v>
      </c>
      <c r="R81" s="31">
        <v>473221290</v>
      </c>
      <c r="S81" s="31">
        <v>304641288</v>
      </c>
      <c r="T81" s="36">
        <f t="shared" si="14"/>
        <v>0.6437607403504606</v>
      </c>
      <c r="U81" s="36">
        <f t="shared" si="15"/>
        <v>7.2291536744915286E-2</v>
      </c>
    </row>
    <row r="82" spans="1:21" x14ac:dyDescent="0.2">
      <c r="A82" s="17" t="s">
        <v>29</v>
      </c>
      <c r="B82" s="11" t="s">
        <v>158</v>
      </c>
      <c r="C82" s="10" t="s">
        <v>159</v>
      </c>
      <c r="D82" s="31">
        <v>11855692</v>
      </c>
      <c r="E82" s="31">
        <v>11310803</v>
      </c>
      <c r="F82" s="31">
        <v>727187</v>
      </c>
      <c r="G82" s="36">
        <f t="shared" si="8"/>
        <v>6.13365293227928E-2</v>
      </c>
      <c r="H82" s="31">
        <v>931713</v>
      </c>
      <c r="I82" s="36">
        <f t="shared" si="9"/>
        <v>7.8587820938668104E-2</v>
      </c>
      <c r="J82" s="31">
        <v>688997</v>
      </c>
      <c r="K82" s="36">
        <f t="shared" si="10"/>
        <v>6.0914950070300046E-2</v>
      </c>
      <c r="L82" s="31">
        <v>0</v>
      </c>
      <c r="M82" s="36">
        <f t="shared" si="11"/>
        <v>0</v>
      </c>
      <c r="N82" s="31">
        <f t="shared" si="12"/>
        <v>2347897</v>
      </c>
      <c r="O82" s="36">
        <f t="shared" si="13"/>
        <v>0.2075800453778569</v>
      </c>
      <c r="P82" s="31">
        <v>992230</v>
      </c>
      <c r="Q82" s="31">
        <v>17171322</v>
      </c>
      <c r="R82" s="31">
        <v>11343105</v>
      </c>
      <c r="S82" s="31">
        <v>3022983</v>
      </c>
      <c r="T82" s="36">
        <f t="shared" si="14"/>
        <v>0.26650401279014874</v>
      </c>
      <c r="U82" s="36">
        <f t="shared" si="15"/>
        <v>-0.30560757082531265</v>
      </c>
    </row>
    <row r="83" spans="1:21" x14ac:dyDescent="0.2">
      <c r="A83" s="17" t="s">
        <v>44</v>
      </c>
      <c r="B83" s="11" t="s">
        <v>160</v>
      </c>
      <c r="C83" s="10" t="s">
        <v>161</v>
      </c>
      <c r="D83" s="31">
        <v>0</v>
      </c>
      <c r="E83" s="31">
        <v>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0</v>
      </c>
      <c r="Q83" s="31">
        <v>0</v>
      </c>
      <c r="R83" s="31">
        <v>0</v>
      </c>
      <c r="S83" s="31">
        <v>0</v>
      </c>
      <c r="T83" s="36">
        <f t="shared" si="14"/>
        <v>0</v>
      </c>
      <c r="U83" s="36">
        <f t="shared" si="15"/>
        <v>0</v>
      </c>
    </row>
    <row r="84" spans="1:21" ht="16.5" x14ac:dyDescent="0.3">
      <c r="A84" s="18" t="s">
        <v>0</v>
      </c>
      <c r="B84" s="13" t="s">
        <v>162</v>
      </c>
      <c r="C84" s="12" t="s">
        <v>0</v>
      </c>
      <c r="D84" s="32">
        <f>SUM(D79:D83)</f>
        <v>1374729763</v>
      </c>
      <c r="E84" s="32">
        <f>SUM(E79:E83)</f>
        <v>1459900269</v>
      </c>
      <c r="F84" s="32">
        <f>SUM(F79:F83)</f>
        <v>210267777</v>
      </c>
      <c r="G84" s="37">
        <f t="shared" si="8"/>
        <v>0.15295208022640303</v>
      </c>
      <c r="H84" s="32">
        <f>SUM(H79:H83)</f>
        <v>188374629</v>
      </c>
      <c r="I84" s="37">
        <f t="shared" si="9"/>
        <v>0.13702666085363571</v>
      </c>
      <c r="J84" s="32">
        <f>SUM(J79:J83)</f>
        <v>218178086</v>
      </c>
      <c r="K84" s="37">
        <f t="shared" si="10"/>
        <v>0.1494472537836076</v>
      </c>
      <c r="L84" s="32">
        <f>SUM(L79:L83)</f>
        <v>0</v>
      </c>
      <c r="M84" s="37">
        <f t="shared" si="11"/>
        <v>0</v>
      </c>
      <c r="N84" s="32">
        <f t="shared" si="12"/>
        <v>616820492</v>
      </c>
      <c r="O84" s="37">
        <f t="shared" si="13"/>
        <v>0.42250865014396405</v>
      </c>
      <c r="P84" s="32">
        <f>SUM(P79:P83)</f>
        <v>188528813</v>
      </c>
      <c r="Q84" s="32">
        <f>SUM(Q79:Q83)</f>
        <v>1350135979</v>
      </c>
      <c r="R84" s="32">
        <f>SUM(R79:R83)</f>
        <v>1337761290</v>
      </c>
      <c r="S84" s="32">
        <f>SUM(S79:S83)</f>
        <v>615420617</v>
      </c>
      <c r="T84" s="37">
        <f t="shared" si="14"/>
        <v>0.46003769252435162</v>
      </c>
      <c r="U84" s="37">
        <f t="shared" si="15"/>
        <v>0.1572665341079722</v>
      </c>
    </row>
    <row r="85" spans="1:21" ht="16.5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7729769606</v>
      </c>
      <c r="E85" s="32">
        <f>SUM(E57,E59:E62,E64:E69,E71:E77,E79:E83)</f>
        <v>8365244215</v>
      </c>
      <c r="F85" s="32">
        <f>SUM(F57,F59:F62,F64:F69,F71:F77,F79:F83)</f>
        <v>2274091259</v>
      </c>
      <c r="G85" s="37">
        <f t="shared" si="8"/>
        <v>0.29419909970341229</v>
      </c>
      <c r="H85" s="32">
        <f>SUM(H57,H59:H62,H64:H69,H71:H77,H79:H83)</f>
        <v>1535574169</v>
      </c>
      <c r="I85" s="37">
        <f t="shared" si="9"/>
        <v>0.19865717185258108</v>
      </c>
      <c r="J85" s="32">
        <f>SUM(J57,J59:J62,J64:J69,J71:J77,J79:J83)</f>
        <v>1554164047</v>
      </c>
      <c r="K85" s="37">
        <f t="shared" si="10"/>
        <v>0.18578824563342411</v>
      </c>
      <c r="L85" s="32">
        <f>SUM(L57,L59:L62,L64:L69,L71:L77,L79:L83)</f>
        <v>0</v>
      </c>
      <c r="M85" s="37">
        <f t="shared" si="11"/>
        <v>0</v>
      </c>
      <c r="N85" s="32">
        <f t="shared" si="12"/>
        <v>5363829475</v>
      </c>
      <c r="O85" s="37">
        <f t="shared" si="13"/>
        <v>0.64120417015225184</v>
      </c>
      <c r="P85" s="32">
        <f>SUM(P57,P59:P62,P64:P69,P71:P77,P79:P83)</f>
        <v>1298423139</v>
      </c>
      <c r="Q85" s="32">
        <f>SUM(Q57,Q59:Q62,Q64:Q69,Q71:Q77,Q79:Q83)</f>
        <v>7179126952</v>
      </c>
      <c r="R85" s="32">
        <f>SUM(R57,R59:R62,R64:R69,R71:R77,R79:R83)</f>
        <v>7921433564</v>
      </c>
      <c r="S85" s="32">
        <f>SUM(S57,S59:S62,S64:S69,S71:S77,S79:S83)</f>
        <v>4395357506</v>
      </c>
      <c r="T85" s="37">
        <f t="shared" si="14"/>
        <v>0.55486894770856654</v>
      </c>
      <c r="U85" s="37">
        <f t="shared" si="15"/>
        <v>0.19696268521289806</v>
      </c>
    </row>
    <row r="86" spans="1:21" ht="14.4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4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x14ac:dyDescent="0.2">
      <c r="A88" s="17" t="s">
        <v>23</v>
      </c>
      <c r="B88" s="11" t="s">
        <v>165</v>
      </c>
      <c r="C88" s="10" t="s">
        <v>166</v>
      </c>
      <c r="D88" s="31">
        <v>21446425130</v>
      </c>
      <c r="E88" s="31">
        <v>21254057776</v>
      </c>
      <c r="F88" s="31">
        <v>5608518465</v>
      </c>
      <c r="G88" s="36">
        <f t="shared" ref="G88:G99" si="16">IF(($D88      =0),0,($F88      /$D88      ))</f>
        <v>0.26151297621880165</v>
      </c>
      <c r="H88" s="31">
        <v>4590399580</v>
      </c>
      <c r="I88" s="36">
        <f t="shared" ref="I88:I99" si="17">IF(($D88      =0),0,($H88      /$D88      ))</f>
        <v>0.21404031451278052</v>
      </c>
      <c r="J88" s="31">
        <v>2977997428</v>
      </c>
      <c r="K88" s="36">
        <f t="shared" ref="K88:K99" si="18">IF(($E88      =0),0,($J88      /$E88      ))</f>
        <v>0.14011430002616926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13176915473</v>
      </c>
      <c r="O88" s="36">
        <f t="shared" ref="O88:O99" si="21">IF(($E88      =0),0,($N88      /$E88      ))</f>
        <v>0.61997175371751001</v>
      </c>
      <c r="P88" s="31">
        <v>3517226779</v>
      </c>
      <c r="Q88" s="31">
        <v>18557006260</v>
      </c>
      <c r="R88" s="31">
        <v>18558696252</v>
      </c>
      <c r="S88" s="31">
        <v>12910924586</v>
      </c>
      <c r="T88" s="36">
        <f t="shared" ref="T88:T99" si="22">IF(($R88      =0),0,($S88      /$R88      ))</f>
        <v>0.6956805807201375</v>
      </c>
      <c r="U88" s="36">
        <f t="shared" ref="U88:U99" si="23">IF(($P88      =0),0,(($J88      /$P88      )-1))</f>
        <v>-0.1533109420807125</v>
      </c>
    </row>
    <row r="89" spans="1:21" x14ac:dyDescent="0.2">
      <c r="A89" s="17" t="s">
        <v>23</v>
      </c>
      <c r="B89" s="11" t="s">
        <v>167</v>
      </c>
      <c r="C89" s="10" t="s">
        <v>168</v>
      </c>
      <c r="D89" s="31">
        <v>20788869948</v>
      </c>
      <c r="E89" s="31">
        <v>17433524840</v>
      </c>
      <c r="F89" s="31">
        <v>6268317957</v>
      </c>
      <c r="G89" s="36">
        <f t="shared" si="16"/>
        <v>0.30152278467656901</v>
      </c>
      <c r="H89" s="31">
        <v>4491588735</v>
      </c>
      <c r="I89" s="36">
        <f t="shared" si="17"/>
        <v>0.21605737811795367</v>
      </c>
      <c r="J89" s="31">
        <v>3984696710</v>
      </c>
      <c r="K89" s="36">
        <f t="shared" si="18"/>
        <v>0.22856517810198618</v>
      </c>
      <c r="L89" s="31">
        <v>0</v>
      </c>
      <c r="M89" s="36">
        <f t="shared" si="19"/>
        <v>0</v>
      </c>
      <c r="N89" s="31">
        <f t="shared" si="20"/>
        <v>14744603402</v>
      </c>
      <c r="O89" s="36">
        <f t="shared" si="21"/>
        <v>0.84576145887431453</v>
      </c>
      <c r="P89" s="31">
        <v>3389959606</v>
      </c>
      <c r="Q89" s="31">
        <v>18405342512</v>
      </c>
      <c r="R89" s="31">
        <v>17346220132</v>
      </c>
      <c r="S89" s="31">
        <v>13265081162</v>
      </c>
      <c r="T89" s="36">
        <f t="shared" si="22"/>
        <v>0.76472459481410671</v>
      </c>
      <c r="U89" s="36">
        <f t="shared" si="23"/>
        <v>0.17544076423428634</v>
      </c>
    </row>
    <row r="90" spans="1:21" x14ac:dyDescent="0.2">
      <c r="A90" s="17" t="s">
        <v>23</v>
      </c>
      <c r="B90" s="11" t="s">
        <v>169</v>
      </c>
      <c r="C90" s="10" t="s">
        <v>170</v>
      </c>
      <c r="D90" s="31">
        <v>17459645837</v>
      </c>
      <c r="E90" s="31">
        <v>17459645837</v>
      </c>
      <c r="F90" s="31">
        <v>321681188</v>
      </c>
      <c r="G90" s="36">
        <f t="shared" si="16"/>
        <v>1.8424267651426358E-2</v>
      </c>
      <c r="H90" s="31">
        <v>13322120057</v>
      </c>
      <c r="I90" s="36">
        <f t="shared" si="17"/>
        <v>0.76302349895140087</v>
      </c>
      <c r="J90" s="31">
        <v>3366630033</v>
      </c>
      <c r="K90" s="36">
        <f t="shared" si="18"/>
        <v>0.1928235007989412</v>
      </c>
      <c r="L90" s="31">
        <v>0</v>
      </c>
      <c r="M90" s="36">
        <f t="shared" si="19"/>
        <v>0</v>
      </c>
      <c r="N90" s="31">
        <f t="shared" si="20"/>
        <v>17010431278</v>
      </c>
      <c r="O90" s="36">
        <f t="shared" si="21"/>
        <v>0.97427126740176839</v>
      </c>
      <c r="P90" s="31">
        <v>1889622971</v>
      </c>
      <c r="Q90" s="31">
        <v>16679806157</v>
      </c>
      <c r="R90" s="31">
        <v>15098058143</v>
      </c>
      <c r="S90" s="31">
        <v>7862409354</v>
      </c>
      <c r="T90" s="36">
        <f t="shared" si="22"/>
        <v>0.52075633035267477</v>
      </c>
      <c r="U90" s="36">
        <f t="shared" si="23"/>
        <v>0.78164114464503931</v>
      </c>
    </row>
    <row r="91" spans="1:21" ht="16.5" x14ac:dyDescent="0.3">
      <c r="A91" s="18" t="s">
        <v>0</v>
      </c>
      <c r="B91" s="13" t="s">
        <v>28</v>
      </c>
      <c r="C91" s="12" t="s">
        <v>0</v>
      </c>
      <c r="D91" s="32">
        <f>SUM(D88:D90)</f>
        <v>59694940915</v>
      </c>
      <c r="E91" s="32">
        <f>SUM(E88:E90)</f>
        <v>56147228453</v>
      </c>
      <c r="F91" s="32">
        <f>SUM(F88:F90)</f>
        <v>12198517610</v>
      </c>
      <c r="G91" s="37">
        <f t="shared" si="16"/>
        <v>0.20434759500590755</v>
      </c>
      <c r="H91" s="32">
        <f>SUM(H88:H90)</f>
        <v>22404108372</v>
      </c>
      <c r="I91" s="37">
        <f t="shared" si="17"/>
        <v>0.37531000162813377</v>
      </c>
      <c r="J91" s="32">
        <f>SUM(J88:J90)</f>
        <v>10329324171</v>
      </c>
      <c r="K91" s="37">
        <f t="shared" si="18"/>
        <v>0.18396854939414367</v>
      </c>
      <c r="L91" s="32">
        <f>SUM(L88:L90)</f>
        <v>0</v>
      </c>
      <c r="M91" s="37">
        <f t="shared" si="19"/>
        <v>0</v>
      </c>
      <c r="N91" s="32">
        <f t="shared" si="20"/>
        <v>44931950153</v>
      </c>
      <c r="O91" s="37">
        <f t="shared" si="21"/>
        <v>0.80025232573343952</v>
      </c>
      <c r="P91" s="32">
        <f>SUM(P88:P90)</f>
        <v>8796809356</v>
      </c>
      <c r="Q91" s="32">
        <f>SUM(Q88:Q90)</f>
        <v>53642154929</v>
      </c>
      <c r="R91" s="32">
        <f>SUM(R88:R90)</f>
        <v>51002974527</v>
      </c>
      <c r="S91" s="32">
        <f>SUM(S88:S90)</f>
        <v>34038415102</v>
      </c>
      <c r="T91" s="37">
        <f t="shared" si="22"/>
        <v>0.66738097959327281</v>
      </c>
      <c r="U91" s="37">
        <f t="shared" si="23"/>
        <v>0.17421257560330372</v>
      </c>
    </row>
    <row r="92" spans="1:21" x14ac:dyDescent="0.2">
      <c r="A92" s="17" t="s">
        <v>29</v>
      </c>
      <c r="B92" s="11" t="s">
        <v>171</v>
      </c>
      <c r="C92" s="10" t="s">
        <v>172</v>
      </c>
      <c r="D92" s="31">
        <v>3090132426</v>
      </c>
      <c r="E92" s="31">
        <v>3379320701</v>
      </c>
      <c r="F92" s="31">
        <v>857034654</v>
      </c>
      <c r="G92" s="36">
        <f t="shared" si="16"/>
        <v>0.27734560719437595</v>
      </c>
      <c r="H92" s="31">
        <v>708703149</v>
      </c>
      <c r="I92" s="36">
        <f t="shared" si="17"/>
        <v>0.22934394106772174</v>
      </c>
      <c r="J92" s="31">
        <v>911163240</v>
      </c>
      <c r="K92" s="36">
        <f t="shared" si="18"/>
        <v>0.26962911206692247</v>
      </c>
      <c r="L92" s="31">
        <v>0</v>
      </c>
      <c r="M92" s="36">
        <f t="shared" si="19"/>
        <v>0</v>
      </c>
      <c r="N92" s="31">
        <f t="shared" si="20"/>
        <v>2476901043</v>
      </c>
      <c r="O92" s="36">
        <f t="shared" si="21"/>
        <v>0.73295826651404872</v>
      </c>
      <c r="P92" s="31">
        <v>465465617</v>
      </c>
      <c r="Q92" s="31">
        <v>2775384529</v>
      </c>
      <c r="R92" s="31">
        <v>2816080233</v>
      </c>
      <c r="S92" s="31">
        <v>1910029431</v>
      </c>
      <c r="T92" s="36">
        <f t="shared" si="22"/>
        <v>0.67825817198582639</v>
      </c>
      <c r="U92" s="36">
        <f t="shared" si="23"/>
        <v>0.95753071058737294</v>
      </c>
    </row>
    <row r="93" spans="1:21" x14ac:dyDescent="0.2">
      <c r="A93" s="17" t="s">
        <v>29</v>
      </c>
      <c r="B93" s="11" t="s">
        <v>173</v>
      </c>
      <c r="C93" s="10" t="s">
        <v>174</v>
      </c>
      <c r="D93" s="31">
        <v>649873629</v>
      </c>
      <c r="E93" s="31">
        <v>626777356</v>
      </c>
      <c r="F93" s="31">
        <v>141019752</v>
      </c>
      <c r="G93" s="36">
        <f t="shared" si="16"/>
        <v>0.21699565224241465</v>
      </c>
      <c r="H93" s="31">
        <v>128441264</v>
      </c>
      <c r="I93" s="36">
        <f t="shared" si="17"/>
        <v>0.19764036924784956</v>
      </c>
      <c r="J93" s="31">
        <v>109412261</v>
      </c>
      <c r="K93" s="36">
        <f t="shared" si="18"/>
        <v>0.1745632000783385</v>
      </c>
      <c r="L93" s="31">
        <v>0</v>
      </c>
      <c r="M93" s="36">
        <f t="shared" si="19"/>
        <v>0</v>
      </c>
      <c r="N93" s="31">
        <f t="shared" si="20"/>
        <v>378873277</v>
      </c>
      <c r="O93" s="36">
        <f t="shared" si="21"/>
        <v>0.60447824633919922</v>
      </c>
      <c r="P93" s="31">
        <v>94439992</v>
      </c>
      <c r="Q93" s="31">
        <v>569371162</v>
      </c>
      <c r="R93" s="31">
        <v>562674143</v>
      </c>
      <c r="S93" s="31">
        <v>364897655</v>
      </c>
      <c r="T93" s="36">
        <f t="shared" si="22"/>
        <v>0.64850617278142808</v>
      </c>
      <c r="U93" s="36">
        <f t="shared" si="23"/>
        <v>0.15853738107051085</v>
      </c>
    </row>
    <row r="94" spans="1:21" x14ac:dyDescent="0.2">
      <c r="A94" s="17" t="s">
        <v>29</v>
      </c>
      <c r="B94" s="11" t="s">
        <v>175</v>
      </c>
      <c r="C94" s="10" t="s">
        <v>176</v>
      </c>
      <c r="D94" s="31">
        <v>623887993</v>
      </c>
      <c r="E94" s="31">
        <v>561646015</v>
      </c>
      <c r="F94" s="31">
        <v>109245109</v>
      </c>
      <c r="G94" s="36">
        <f t="shared" si="16"/>
        <v>0.17510372090138943</v>
      </c>
      <c r="H94" s="31">
        <v>110527539</v>
      </c>
      <c r="I94" s="36">
        <f t="shared" si="17"/>
        <v>0.17715926615051877</v>
      </c>
      <c r="J94" s="31">
        <v>97823328</v>
      </c>
      <c r="K94" s="36">
        <f t="shared" si="18"/>
        <v>0.17417256668330497</v>
      </c>
      <c r="L94" s="31">
        <v>0</v>
      </c>
      <c r="M94" s="36">
        <f t="shared" si="19"/>
        <v>0</v>
      </c>
      <c r="N94" s="31">
        <f t="shared" si="20"/>
        <v>317595976</v>
      </c>
      <c r="O94" s="36">
        <f t="shared" si="21"/>
        <v>0.56547356790201742</v>
      </c>
      <c r="P94" s="31">
        <v>88401598</v>
      </c>
      <c r="Q94" s="31">
        <v>475988433</v>
      </c>
      <c r="R94" s="31">
        <v>530425697</v>
      </c>
      <c r="S94" s="31">
        <v>261524857</v>
      </c>
      <c r="T94" s="36">
        <f t="shared" si="22"/>
        <v>0.4930471100460278</v>
      </c>
      <c r="U94" s="36">
        <f t="shared" si="23"/>
        <v>0.10657872949310265</v>
      </c>
    </row>
    <row r="95" spans="1:21" x14ac:dyDescent="0.2">
      <c r="A95" s="17" t="s">
        <v>44</v>
      </c>
      <c r="B95" s="11" t="s">
        <v>177</v>
      </c>
      <c r="C95" s="10" t="s">
        <v>178</v>
      </c>
      <c r="D95" s="31">
        <v>0</v>
      </c>
      <c r="E95" s="31">
        <v>0</v>
      </c>
      <c r="F95" s="31">
        <v>0</v>
      </c>
      <c r="G95" s="36">
        <f t="shared" si="16"/>
        <v>0</v>
      </c>
      <c r="H95" s="31">
        <v>0</v>
      </c>
      <c r="I95" s="36">
        <f t="shared" si="17"/>
        <v>0</v>
      </c>
      <c r="J95" s="31">
        <v>0</v>
      </c>
      <c r="K95" s="36">
        <f t="shared" si="18"/>
        <v>0</v>
      </c>
      <c r="L95" s="31">
        <v>0</v>
      </c>
      <c r="M95" s="36">
        <f t="shared" si="19"/>
        <v>0</v>
      </c>
      <c r="N95" s="31">
        <f t="shared" si="20"/>
        <v>0</v>
      </c>
      <c r="O95" s="36">
        <f t="shared" si="21"/>
        <v>0</v>
      </c>
      <c r="P95" s="31">
        <v>0</v>
      </c>
      <c r="Q95" s="31">
        <v>0</v>
      </c>
      <c r="R95" s="31">
        <v>0</v>
      </c>
      <c r="S95" s="31">
        <v>0</v>
      </c>
      <c r="T95" s="36">
        <f t="shared" si="22"/>
        <v>0</v>
      </c>
      <c r="U95" s="36">
        <f t="shared" si="23"/>
        <v>0</v>
      </c>
    </row>
    <row r="96" spans="1:21" ht="16.5" x14ac:dyDescent="0.3">
      <c r="A96" s="18" t="s">
        <v>0</v>
      </c>
      <c r="B96" s="13" t="s">
        <v>179</v>
      </c>
      <c r="C96" s="12" t="s">
        <v>0</v>
      </c>
      <c r="D96" s="32">
        <f>SUM(D92:D95)</f>
        <v>4363894048</v>
      </c>
      <c r="E96" s="32">
        <f>SUM(E92:E95)</f>
        <v>4567744072</v>
      </c>
      <c r="F96" s="32">
        <f>SUM(F92:F95)</f>
        <v>1107299515</v>
      </c>
      <c r="G96" s="37">
        <f t="shared" si="16"/>
        <v>0.25374115476233489</v>
      </c>
      <c r="H96" s="32">
        <f>SUM(H92:H95)</f>
        <v>947671952</v>
      </c>
      <c r="I96" s="37">
        <f t="shared" si="17"/>
        <v>0.2171619983382328</v>
      </c>
      <c r="J96" s="32">
        <f>SUM(J92:J95)</f>
        <v>1118398829</v>
      </c>
      <c r="K96" s="37">
        <f t="shared" si="18"/>
        <v>0.24484708673932026</v>
      </c>
      <c r="L96" s="32">
        <f>SUM(L92:L95)</f>
        <v>0</v>
      </c>
      <c r="M96" s="37">
        <f t="shared" si="19"/>
        <v>0</v>
      </c>
      <c r="N96" s="32">
        <f t="shared" si="20"/>
        <v>3173370296</v>
      </c>
      <c r="O96" s="37">
        <f t="shared" si="21"/>
        <v>0.69473469747409267</v>
      </c>
      <c r="P96" s="32">
        <f>SUM(P92:P95)</f>
        <v>648307207</v>
      </c>
      <c r="Q96" s="32">
        <f>SUM(Q92:Q95)</f>
        <v>3820744124</v>
      </c>
      <c r="R96" s="32">
        <f>SUM(R92:R95)</f>
        <v>3909180073</v>
      </c>
      <c r="S96" s="32">
        <f>SUM(S92:S95)</f>
        <v>2536451943</v>
      </c>
      <c r="T96" s="37">
        <f t="shared" si="22"/>
        <v>0.64884499962506592</v>
      </c>
      <c r="U96" s="37">
        <f t="shared" si="23"/>
        <v>0.7251062720331598</v>
      </c>
    </row>
    <row r="97" spans="1:21" x14ac:dyDescent="0.2">
      <c r="A97" s="17" t="s">
        <v>29</v>
      </c>
      <c r="B97" s="11" t="s">
        <v>180</v>
      </c>
      <c r="C97" s="10" t="s">
        <v>181</v>
      </c>
      <c r="D97" s="31">
        <v>1513334554</v>
      </c>
      <c r="E97" s="31">
        <v>1393062725</v>
      </c>
      <c r="F97" s="31">
        <v>391007811</v>
      </c>
      <c r="G97" s="36">
        <f t="shared" si="16"/>
        <v>0.25837499709928646</v>
      </c>
      <c r="H97" s="31">
        <v>244974977</v>
      </c>
      <c r="I97" s="36">
        <f t="shared" si="17"/>
        <v>0.16187760753396502</v>
      </c>
      <c r="J97" s="31">
        <v>277487387</v>
      </c>
      <c r="K97" s="36">
        <f t="shared" si="18"/>
        <v>0.19919231346887126</v>
      </c>
      <c r="L97" s="31">
        <v>0</v>
      </c>
      <c r="M97" s="36">
        <f t="shared" si="19"/>
        <v>0</v>
      </c>
      <c r="N97" s="31">
        <f t="shared" si="20"/>
        <v>913470175</v>
      </c>
      <c r="O97" s="36">
        <f t="shared" si="21"/>
        <v>0.65572795726050315</v>
      </c>
      <c r="P97" s="31">
        <v>217311576</v>
      </c>
      <c r="Q97" s="31">
        <v>1292072011</v>
      </c>
      <c r="R97" s="31">
        <v>1291719372</v>
      </c>
      <c r="S97" s="31">
        <v>818106909</v>
      </c>
      <c r="T97" s="36">
        <f t="shared" si="22"/>
        <v>0.63334724765589412</v>
      </c>
      <c r="U97" s="36">
        <f t="shared" si="23"/>
        <v>0.27691028755872638</v>
      </c>
    </row>
    <row r="98" spans="1:21" x14ac:dyDescent="0.2">
      <c r="A98" s="17" t="s">
        <v>29</v>
      </c>
      <c r="B98" s="11" t="s">
        <v>182</v>
      </c>
      <c r="C98" s="10" t="s">
        <v>183</v>
      </c>
      <c r="D98" s="31">
        <v>725012154</v>
      </c>
      <c r="E98" s="31">
        <v>783130546</v>
      </c>
      <c r="F98" s="31">
        <v>184216207</v>
      </c>
      <c r="G98" s="36">
        <f t="shared" si="16"/>
        <v>0.25408706044947216</v>
      </c>
      <c r="H98" s="31">
        <v>86639605</v>
      </c>
      <c r="I98" s="36">
        <f t="shared" si="17"/>
        <v>0.11950090011870339</v>
      </c>
      <c r="J98" s="31">
        <v>0</v>
      </c>
      <c r="K98" s="36">
        <f t="shared" si="18"/>
        <v>0</v>
      </c>
      <c r="L98" s="31">
        <v>0</v>
      </c>
      <c r="M98" s="36">
        <f t="shared" si="19"/>
        <v>0</v>
      </c>
      <c r="N98" s="31">
        <f t="shared" si="20"/>
        <v>270855812</v>
      </c>
      <c r="O98" s="36">
        <f t="shared" si="21"/>
        <v>0.34586291312917322</v>
      </c>
      <c r="P98" s="31">
        <v>102284385</v>
      </c>
      <c r="Q98" s="31">
        <v>654698858</v>
      </c>
      <c r="R98" s="31">
        <v>663436265</v>
      </c>
      <c r="S98" s="31">
        <v>364101518</v>
      </c>
      <c r="T98" s="36">
        <f t="shared" si="22"/>
        <v>0.54881159986031214</v>
      </c>
      <c r="U98" s="36">
        <f t="shared" si="23"/>
        <v>-1</v>
      </c>
    </row>
    <row r="99" spans="1:21" x14ac:dyDescent="0.2">
      <c r="A99" s="17" t="s">
        <v>29</v>
      </c>
      <c r="B99" s="11" t="s">
        <v>184</v>
      </c>
      <c r="C99" s="10" t="s">
        <v>185</v>
      </c>
      <c r="D99" s="31">
        <v>1236667661</v>
      </c>
      <c r="E99" s="31">
        <v>1212528286</v>
      </c>
      <c r="F99" s="31">
        <v>336595800</v>
      </c>
      <c r="G99" s="36">
        <f t="shared" si="16"/>
        <v>0.27217967333909282</v>
      </c>
      <c r="H99" s="31">
        <v>266584050</v>
      </c>
      <c r="I99" s="36">
        <f t="shared" si="17"/>
        <v>0.21556644392595628</v>
      </c>
      <c r="J99" s="31">
        <v>-47883193</v>
      </c>
      <c r="K99" s="36">
        <f t="shared" si="18"/>
        <v>-3.9490371938424203E-2</v>
      </c>
      <c r="L99" s="31">
        <v>0</v>
      </c>
      <c r="M99" s="36">
        <f t="shared" si="19"/>
        <v>0</v>
      </c>
      <c r="N99" s="31">
        <f t="shared" si="20"/>
        <v>555296657</v>
      </c>
      <c r="O99" s="36">
        <f t="shared" si="21"/>
        <v>0.45796594059827156</v>
      </c>
      <c r="P99" s="31">
        <v>435218399</v>
      </c>
      <c r="Q99" s="31">
        <v>828638969</v>
      </c>
      <c r="R99" s="31">
        <v>1002129586</v>
      </c>
      <c r="S99" s="31">
        <v>949609141</v>
      </c>
      <c r="T99" s="36">
        <f t="shared" si="22"/>
        <v>0.94759116412315958</v>
      </c>
      <c r="U99" s="36">
        <f t="shared" si="23"/>
        <v>-1.1100210678363347</v>
      </c>
    </row>
    <row r="100" spans="1:21" x14ac:dyDescent="0.2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=0),0,(($J100     /$P100     )-1))</f>
        <v>0</v>
      </c>
    </row>
    <row r="101" spans="1:21" ht="16.5" x14ac:dyDescent="0.3">
      <c r="A101" s="18" t="s">
        <v>0</v>
      </c>
      <c r="B101" s="13" t="s">
        <v>188</v>
      </c>
      <c r="C101" s="12" t="s">
        <v>0</v>
      </c>
      <c r="D101" s="32">
        <f>SUM(D97:D100)</f>
        <v>3475014369</v>
      </c>
      <c r="E101" s="32">
        <f>SUM(E97:E100)</f>
        <v>3388721557</v>
      </c>
      <c r="F101" s="32">
        <f>SUM(F97:F100)</f>
        <v>911819818</v>
      </c>
      <c r="G101" s="37">
        <f>IF(($D101     =0),0,($F101     /$D101     ))</f>
        <v>0.26239310724415599</v>
      </c>
      <c r="H101" s="32">
        <f>SUM(H97:H100)</f>
        <v>598198632</v>
      </c>
      <c r="I101" s="37">
        <f>IF(($D101     =0),0,($H101     /$D101     ))</f>
        <v>0.17214277941882086</v>
      </c>
      <c r="J101" s="32">
        <f>SUM(J97:J100)</f>
        <v>229604194</v>
      </c>
      <c r="K101" s="37">
        <f>IF(($E101     =0),0,($J101     /$E101     ))</f>
        <v>6.7755402778877538E-2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1739622644</v>
      </c>
      <c r="O101" s="37">
        <f>IF(($E101     =0),0,($N101     /$E101     ))</f>
        <v>0.51335661981625602</v>
      </c>
      <c r="P101" s="32">
        <f>SUM(P97:P100)</f>
        <v>754814360</v>
      </c>
      <c r="Q101" s="32">
        <f>SUM(Q97:Q100)</f>
        <v>2775409838</v>
      </c>
      <c r="R101" s="32">
        <f>SUM(R97:R100)</f>
        <v>2957285223</v>
      </c>
      <c r="S101" s="32">
        <f>SUM(S97:S100)</f>
        <v>2131817568</v>
      </c>
      <c r="T101" s="37">
        <f>IF(($R101     =0),0,($S101     /$R101     ))</f>
        <v>0.72086978672871826</v>
      </c>
      <c r="U101" s="37">
        <f>IF(($P101     =0),0,(($J101     /$P101     )-1))</f>
        <v>-0.69581369119686598</v>
      </c>
    </row>
    <row r="102" spans="1:21" ht="16.5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67533849332</v>
      </c>
      <c r="E102" s="32">
        <f>SUM(E88:E90,E92:E95,E97:E100)</f>
        <v>64103694082</v>
      </c>
      <c r="F102" s="32">
        <f>SUM(F88:F90,F92:F95,F97:F100)</f>
        <v>14217636943</v>
      </c>
      <c r="G102" s="37">
        <f>IF(($D102     =0),0,($F102     /$D102     ))</f>
        <v>0.21052608556496372</v>
      </c>
      <c r="H102" s="32">
        <f>SUM(H88:H90,H92:H95,H97:H100)</f>
        <v>23949978956</v>
      </c>
      <c r="I102" s="37">
        <f>IF(($D102     =0),0,($H102     /$D102     ))</f>
        <v>0.3546366628423715</v>
      </c>
      <c r="J102" s="32">
        <f>SUM(J88:J90,J92:J95,J97:J100)</f>
        <v>11677327194</v>
      </c>
      <c r="K102" s="37">
        <f>IF(($E102     =0),0,($J102     /$E102     ))</f>
        <v>0.1821630931138325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49844943093</v>
      </c>
      <c r="O102" s="37">
        <f>IF(($E102     =0),0,($N102     /$E102     ))</f>
        <v>0.77756740554201875</v>
      </c>
      <c r="P102" s="32">
        <f>SUM(P88:P90,P92:P95,P97:P100)</f>
        <v>10199930923</v>
      </c>
      <c r="Q102" s="32">
        <f>SUM(Q88:Q90,Q92:Q95,Q97:Q100)</f>
        <v>60238308891</v>
      </c>
      <c r="R102" s="32">
        <f>SUM(R88:R90,R92:R95,R97:R100)</f>
        <v>57869439823</v>
      </c>
      <c r="S102" s="32">
        <f>SUM(S88:S90,S92:S95,S97:S100)</f>
        <v>38706684613</v>
      </c>
      <c r="T102" s="37">
        <f>IF(($R102     =0),0,($S102     /$R102     ))</f>
        <v>0.66886226532326254</v>
      </c>
      <c r="U102" s="37">
        <f>IF(($P102     =0),0,(($J102     /$P102     )-1))</f>
        <v>0.14484375258548021</v>
      </c>
    </row>
    <row r="103" spans="1:21" ht="14.4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x14ac:dyDescent="0.2">
      <c r="A105" s="17" t="s">
        <v>23</v>
      </c>
      <c r="B105" s="11" t="s">
        <v>191</v>
      </c>
      <c r="C105" s="10" t="s">
        <v>192</v>
      </c>
      <c r="D105" s="31">
        <v>18799966690</v>
      </c>
      <c r="E105" s="31">
        <v>18858391387</v>
      </c>
      <c r="F105" s="31">
        <v>5392074970</v>
      </c>
      <c r="G105" s="36">
        <f t="shared" ref="G105:G136" si="24">IF(($D105     =0),0,($F105     /$D105     ))</f>
        <v>0.28681300658198133</v>
      </c>
      <c r="H105" s="31">
        <v>4374646046</v>
      </c>
      <c r="I105" s="36">
        <f t="shared" ref="I105:I136" si="25">IF(($D105     =0),0,($H105     /$D105     ))</f>
        <v>0.23269435090685259</v>
      </c>
      <c r="J105" s="31">
        <v>3872284492</v>
      </c>
      <c r="K105" s="36">
        <f t="shared" ref="K105:K136" si="26">IF(($E105     =0),0,($J105     /$E105     ))</f>
        <v>0.20533482482866236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13639005508</v>
      </c>
      <c r="O105" s="36">
        <f t="shared" ref="O105:O136" si="29">IF(($E105     =0),0,($N105     /$E105     ))</f>
        <v>0.7232327099437561</v>
      </c>
      <c r="P105" s="31">
        <v>3492368243</v>
      </c>
      <c r="Q105" s="31">
        <v>16670617810</v>
      </c>
      <c r="R105" s="31">
        <v>16674814635</v>
      </c>
      <c r="S105" s="31">
        <v>12078884010</v>
      </c>
      <c r="T105" s="36">
        <f t="shared" ref="T105:T136" si="30">IF(($R105     =0),0,($S105     /$R105     ))</f>
        <v>0.72437890761596468</v>
      </c>
      <c r="U105" s="36">
        <f t="shared" ref="U105:U136" si="31">IF(($P105     =0),0,(($J105     /$P105     )-1))</f>
        <v>0.1087847049810664</v>
      </c>
    </row>
    <row r="106" spans="1:21" ht="16.5" x14ac:dyDescent="0.3">
      <c r="A106" s="18" t="s">
        <v>0</v>
      </c>
      <c r="B106" s="13" t="s">
        <v>28</v>
      </c>
      <c r="C106" s="12" t="s">
        <v>0</v>
      </c>
      <c r="D106" s="32">
        <f>D105</f>
        <v>18799966690</v>
      </c>
      <c r="E106" s="32">
        <f>E105</f>
        <v>18858391387</v>
      </c>
      <c r="F106" s="32">
        <f>F105</f>
        <v>5392074970</v>
      </c>
      <c r="G106" s="37">
        <f t="shared" si="24"/>
        <v>0.28681300658198133</v>
      </c>
      <c r="H106" s="32">
        <f>H105</f>
        <v>4374646046</v>
      </c>
      <c r="I106" s="37">
        <f t="shared" si="25"/>
        <v>0.23269435090685259</v>
      </c>
      <c r="J106" s="32">
        <f>J105</f>
        <v>3872284492</v>
      </c>
      <c r="K106" s="37">
        <f t="shared" si="26"/>
        <v>0.20533482482866236</v>
      </c>
      <c r="L106" s="32">
        <f>L105</f>
        <v>0</v>
      </c>
      <c r="M106" s="37">
        <f t="shared" si="27"/>
        <v>0</v>
      </c>
      <c r="N106" s="32">
        <f t="shared" si="28"/>
        <v>13639005508</v>
      </c>
      <c r="O106" s="37">
        <f t="shared" si="29"/>
        <v>0.7232327099437561</v>
      </c>
      <c r="P106" s="32">
        <f>P105</f>
        <v>3492368243</v>
      </c>
      <c r="Q106" s="32">
        <f>Q105</f>
        <v>16670617810</v>
      </c>
      <c r="R106" s="32">
        <f>R105</f>
        <v>16674814635</v>
      </c>
      <c r="S106" s="32">
        <f>S105</f>
        <v>12078884010</v>
      </c>
      <c r="T106" s="37">
        <f t="shared" si="30"/>
        <v>0.72437890761596468</v>
      </c>
      <c r="U106" s="37">
        <f t="shared" si="31"/>
        <v>0.1087847049810664</v>
      </c>
    </row>
    <row r="107" spans="1:21" x14ac:dyDescent="0.2">
      <c r="A107" s="17" t="s">
        <v>29</v>
      </c>
      <c r="B107" s="11" t="s">
        <v>193</v>
      </c>
      <c r="C107" s="10" t="s">
        <v>194</v>
      </c>
      <c r="D107" s="31">
        <v>5293520</v>
      </c>
      <c r="E107" s="31">
        <v>5293520</v>
      </c>
      <c r="F107" s="31">
        <v>900700</v>
      </c>
      <c r="G107" s="36">
        <f t="shared" si="24"/>
        <v>0.17015143042814612</v>
      </c>
      <c r="H107" s="31">
        <v>553300</v>
      </c>
      <c r="I107" s="36">
        <f t="shared" si="25"/>
        <v>0.10452402182290801</v>
      </c>
      <c r="J107" s="31">
        <v>1005902</v>
      </c>
      <c r="K107" s="36">
        <f t="shared" si="26"/>
        <v>0.19002516284060511</v>
      </c>
      <c r="L107" s="31">
        <v>0</v>
      </c>
      <c r="M107" s="36">
        <f t="shared" si="27"/>
        <v>0</v>
      </c>
      <c r="N107" s="31">
        <f t="shared" si="28"/>
        <v>2459902</v>
      </c>
      <c r="O107" s="36">
        <f t="shared" si="29"/>
        <v>0.46470061509165922</v>
      </c>
      <c r="P107" s="31">
        <v>0</v>
      </c>
      <c r="Q107" s="31">
        <v>3692000</v>
      </c>
      <c r="R107" s="31">
        <v>5692000</v>
      </c>
      <c r="S107" s="31">
        <v>2853499</v>
      </c>
      <c r="T107" s="36">
        <f t="shared" si="30"/>
        <v>0.5013174631061138</v>
      </c>
      <c r="U107" s="36">
        <f t="shared" si="31"/>
        <v>0</v>
      </c>
    </row>
    <row r="108" spans="1:21" x14ac:dyDescent="0.2">
      <c r="A108" s="17" t="s">
        <v>29</v>
      </c>
      <c r="B108" s="11" t="s">
        <v>195</v>
      </c>
      <c r="C108" s="10" t="s">
        <v>196</v>
      </c>
      <c r="D108" s="31">
        <v>27326890</v>
      </c>
      <c r="E108" s="31">
        <v>46883822</v>
      </c>
      <c r="F108" s="31">
        <v>13308636</v>
      </c>
      <c r="G108" s="36">
        <f t="shared" si="24"/>
        <v>0.48701612221515145</v>
      </c>
      <c r="H108" s="31">
        <v>12848962</v>
      </c>
      <c r="I108" s="36">
        <f t="shared" si="25"/>
        <v>0.47019481543637054</v>
      </c>
      <c r="J108" s="31">
        <v>6853474</v>
      </c>
      <c r="K108" s="36">
        <f t="shared" si="26"/>
        <v>0.14617993387996397</v>
      </c>
      <c r="L108" s="31">
        <v>0</v>
      </c>
      <c r="M108" s="36">
        <f t="shared" si="27"/>
        <v>0</v>
      </c>
      <c r="N108" s="31">
        <f t="shared" si="28"/>
        <v>33011072</v>
      </c>
      <c r="O108" s="36">
        <f t="shared" si="29"/>
        <v>0.7041036884748858</v>
      </c>
      <c r="P108" s="31">
        <v>3364374</v>
      </c>
      <c r="Q108" s="31">
        <v>25164862</v>
      </c>
      <c r="R108" s="31">
        <v>20137364</v>
      </c>
      <c r="S108" s="31">
        <v>14866414</v>
      </c>
      <c r="T108" s="36">
        <f t="shared" si="30"/>
        <v>0.73825024963545383</v>
      </c>
      <c r="U108" s="36">
        <f t="shared" si="31"/>
        <v>1.0370725727876864</v>
      </c>
    </row>
    <row r="109" spans="1:21" x14ac:dyDescent="0.2">
      <c r="A109" s="17" t="s">
        <v>29</v>
      </c>
      <c r="B109" s="11" t="s">
        <v>197</v>
      </c>
      <c r="C109" s="10" t="s">
        <v>198</v>
      </c>
      <c r="D109" s="31">
        <v>59073594</v>
      </c>
      <c r="E109" s="31">
        <v>60053592</v>
      </c>
      <c r="F109" s="31">
        <v>13696251</v>
      </c>
      <c r="G109" s="36">
        <f t="shared" si="24"/>
        <v>0.23185064717748508</v>
      </c>
      <c r="H109" s="31">
        <v>17499870</v>
      </c>
      <c r="I109" s="36">
        <f t="shared" si="25"/>
        <v>0.29623845131210402</v>
      </c>
      <c r="J109" s="31">
        <v>13383724</v>
      </c>
      <c r="K109" s="36">
        <f t="shared" si="26"/>
        <v>0.22286300543021639</v>
      </c>
      <c r="L109" s="31">
        <v>0</v>
      </c>
      <c r="M109" s="36">
        <f t="shared" si="27"/>
        <v>0</v>
      </c>
      <c r="N109" s="31">
        <f t="shared" si="28"/>
        <v>44579845</v>
      </c>
      <c r="O109" s="36">
        <f t="shared" si="29"/>
        <v>0.74233436361308747</v>
      </c>
      <c r="P109" s="31">
        <v>11276978</v>
      </c>
      <c r="Q109" s="31">
        <v>67688592</v>
      </c>
      <c r="R109" s="31">
        <v>67845690</v>
      </c>
      <c r="S109" s="31">
        <v>45552885</v>
      </c>
      <c r="T109" s="36">
        <f t="shared" si="30"/>
        <v>0.67141899507544256</v>
      </c>
      <c r="U109" s="36">
        <f t="shared" si="31"/>
        <v>0.1868183124947127</v>
      </c>
    </row>
    <row r="110" spans="1:21" x14ac:dyDescent="0.2">
      <c r="A110" s="17" t="s">
        <v>29</v>
      </c>
      <c r="B110" s="11" t="s">
        <v>199</v>
      </c>
      <c r="C110" s="10" t="s">
        <v>200</v>
      </c>
      <c r="D110" s="31">
        <v>194313600</v>
      </c>
      <c r="E110" s="31">
        <v>189460566</v>
      </c>
      <c r="F110" s="31">
        <v>37550750</v>
      </c>
      <c r="G110" s="36">
        <f t="shared" si="24"/>
        <v>0.19324818231971411</v>
      </c>
      <c r="H110" s="31">
        <v>38391983</v>
      </c>
      <c r="I110" s="36">
        <f t="shared" si="25"/>
        <v>0.19757743667967656</v>
      </c>
      <c r="J110" s="31">
        <v>40491139</v>
      </c>
      <c r="K110" s="36">
        <f t="shared" si="26"/>
        <v>0.21371803037894441</v>
      </c>
      <c r="L110" s="31">
        <v>0</v>
      </c>
      <c r="M110" s="36">
        <f t="shared" si="27"/>
        <v>0</v>
      </c>
      <c r="N110" s="31">
        <f t="shared" si="28"/>
        <v>116433872</v>
      </c>
      <c r="O110" s="36">
        <f t="shared" si="29"/>
        <v>0.61455465091347816</v>
      </c>
      <c r="P110" s="31">
        <v>31951480</v>
      </c>
      <c r="Q110" s="31">
        <v>164111638</v>
      </c>
      <c r="R110" s="31">
        <v>168414671</v>
      </c>
      <c r="S110" s="31">
        <v>99515065</v>
      </c>
      <c r="T110" s="36">
        <f t="shared" si="30"/>
        <v>0.59089308793056394</v>
      </c>
      <c r="U110" s="36">
        <f t="shared" si="31"/>
        <v>0.26726959126775984</v>
      </c>
    </row>
    <row r="111" spans="1:21" x14ac:dyDescent="0.2">
      <c r="A111" s="17" t="s">
        <v>44</v>
      </c>
      <c r="B111" s="11" t="s">
        <v>201</v>
      </c>
      <c r="C111" s="10" t="s">
        <v>202</v>
      </c>
      <c r="D111" s="31">
        <v>0</v>
      </c>
      <c r="E111" s="31">
        <v>0</v>
      </c>
      <c r="F111" s="31">
        <v>0</v>
      </c>
      <c r="G111" s="36">
        <f t="shared" si="24"/>
        <v>0</v>
      </c>
      <c r="H111" s="31">
        <v>0</v>
      </c>
      <c r="I111" s="36">
        <f t="shared" si="25"/>
        <v>0</v>
      </c>
      <c r="J111" s="31">
        <v>0</v>
      </c>
      <c r="K111" s="36">
        <f t="shared" si="26"/>
        <v>0</v>
      </c>
      <c r="L111" s="31">
        <v>0</v>
      </c>
      <c r="M111" s="36">
        <f t="shared" si="27"/>
        <v>0</v>
      </c>
      <c r="N111" s="31">
        <f t="shared" si="28"/>
        <v>0</v>
      </c>
      <c r="O111" s="36">
        <f t="shared" si="29"/>
        <v>0</v>
      </c>
      <c r="P111" s="31">
        <v>0</v>
      </c>
      <c r="Q111" s="31">
        <v>0</v>
      </c>
      <c r="R111" s="31">
        <v>0</v>
      </c>
      <c r="S111" s="31">
        <v>0</v>
      </c>
      <c r="T111" s="36">
        <f t="shared" si="30"/>
        <v>0</v>
      </c>
      <c r="U111" s="36">
        <f t="shared" si="31"/>
        <v>0</v>
      </c>
    </row>
    <row r="112" spans="1:21" ht="16.5" x14ac:dyDescent="0.3">
      <c r="A112" s="18" t="s">
        <v>0</v>
      </c>
      <c r="B112" s="13" t="s">
        <v>203</v>
      </c>
      <c r="C112" s="12" t="s">
        <v>0</v>
      </c>
      <c r="D112" s="32">
        <f>SUM(D107:D111)</f>
        <v>286007604</v>
      </c>
      <c r="E112" s="32">
        <f>SUM(E107:E111)</f>
        <v>301691500</v>
      </c>
      <c r="F112" s="32">
        <f>SUM(F107:F111)</f>
        <v>65456337</v>
      </c>
      <c r="G112" s="37">
        <f t="shared" si="24"/>
        <v>0.22886222633437397</v>
      </c>
      <c r="H112" s="32">
        <f>SUM(H107:H111)</f>
        <v>69294115</v>
      </c>
      <c r="I112" s="37">
        <f t="shared" si="25"/>
        <v>0.24228067376837994</v>
      </c>
      <c r="J112" s="32">
        <f>SUM(J107:J111)</f>
        <v>61734239</v>
      </c>
      <c r="K112" s="37">
        <f t="shared" si="26"/>
        <v>0.20462704119937089</v>
      </c>
      <c r="L112" s="32">
        <f>SUM(L107:L111)</f>
        <v>0</v>
      </c>
      <c r="M112" s="37">
        <f t="shared" si="27"/>
        <v>0</v>
      </c>
      <c r="N112" s="32">
        <f t="shared" si="28"/>
        <v>196484691</v>
      </c>
      <c r="O112" s="37">
        <f t="shared" si="29"/>
        <v>0.65127685400483604</v>
      </c>
      <c r="P112" s="32">
        <f>SUM(P107:P111)</f>
        <v>46592832</v>
      </c>
      <c r="Q112" s="32">
        <f>SUM(Q107:Q111)</f>
        <v>260657092</v>
      </c>
      <c r="R112" s="32">
        <f>SUM(R107:R111)</f>
        <v>262089725</v>
      </c>
      <c r="S112" s="32">
        <f>SUM(S107:S111)</f>
        <v>162787863</v>
      </c>
      <c r="T112" s="37">
        <f t="shared" si="30"/>
        <v>0.62111501318870854</v>
      </c>
      <c r="U112" s="37">
        <f t="shared" si="31"/>
        <v>0.32497288424107817</v>
      </c>
    </row>
    <row r="113" spans="1:21" x14ac:dyDescent="0.2">
      <c r="A113" s="17" t="s">
        <v>29</v>
      </c>
      <c r="B113" s="11" t="s">
        <v>204</v>
      </c>
      <c r="C113" s="10" t="s">
        <v>205</v>
      </c>
      <c r="D113" s="31">
        <v>3300000</v>
      </c>
      <c r="E113" s="31">
        <v>4500000</v>
      </c>
      <c r="F113" s="31">
        <v>1030963</v>
      </c>
      <c r="G113" s="36">
        <f t="shared" si="24"/>
        <v>0.3124130303030303</v>
      </c>
      <c r="H113" s="31">
        <v>1032282</v>
      </c>
      <c r="I113" s="36">
        <f t="shared" si="25"/>
        <v>0.3128127272727273</v>
      </c>
      <c r="J113" s="31">
        <v>1046521</v>
      </c>
      <c r="K113" s="36">
        <f t="shared" si="26"/>
        <v>0.23256022222222222</v>
      </c>
      <c r="L113" s="31">
        <v>0</v>
      </c>
      <c r="M113" s="36">
        <f t="shared" si="27"/>
        <v>0</v>
      </c>
      <c r="N113" s="31">
        <f t="shared" si="28"/>
        <v>3109766</v>
      </c>
      <c r="O113" s="36">
        <f t="shared" si="29"/>
        <v>0.69105911111111107</v>
      </c>
      <c r="P113" s="31">
        <v>905915</v>
      </c>
      <c r="Q113" s="31">
        <v>16060000</v>
      </c>
      <c r="R113" s="31">
        <v>3100000</v>
      </c>
      <c r="S113" s="31">
        <v>3326036</v>
      </c>
      <c r="T113" s="36">
        <f t="shared" si="30"/>
        <v>1.0729148387096774</v>
      </c>
      <c r="U113" s="36">
        <f t="shared" si="31"/>
        <v>0.15520882201972586</v>
      </c>
    </row>
    <row r="114" spans="1:21" x14ac:dyDescent="0.2">
      <c r="A114" s="17" t="s">
        <v>29</v>
      </c>
      <c r="B114" s="11" t="s">
        <v>206</v>
      </c>
      <c r="C114" s="10" t="s">
        <v>207</v>
      </c>
      <c r="D114" s="31">
        <v>223744463</v>
      </c>
      <c r="E114" s="31">
        <v>227442416</v>
      </c>
      <c r="F114" s="31">
        <v>68166166</v>
      </c>
      <c r="G114" s="36">
        <f t="shared" si="24"/>
        <v>0.30466079511429073</v>
      </c>
      <c r="H114" s="31">
        <v>43539446</v>
      </c>
      <c r="I114" s="36">
        <f t="shared" si="25"/>
        <v>0.19459451830099589</v>
      </c>
      <c r="J114" s="31">
        <v>31525242</v>
      </c>
      <c r="K114" s="36">
        <f t="shared" si="26"/>
        <v>0.13860757616996119</v>
      </c>
      <c r="L114" s="31">
        <v>0</v>
      </c>
      <c r="M114" s="36">
        <f t="shared" si="27"/>
        <v>0</v>
      </c>
      <c r="N114" s="31">
        <f t="shared" si="28"/>
        <v>143230854</v>
      </c>
      <c r="O114" s="36">
        <f t="shared" si="29"/>
        <v>0.62974557041286439</v>
      </c>
      <c r="P114" s="31">
        <v>30872370</v>
      </c>
      <c r="Q114" s="31">
        <v>205439130</v>
      </c>
      <c r="R114" s="31">
        <v>185264110</v>
      </c>
      <c r="S114" s="31">
        <v>123823552</v>
      </c>
      <c r="T114" s="36">
        <f t="shared" si="30"/>
        <v>0.6683623287856455</v>
      </c>
      <c r="U114" s="36">
        <f t="shared" si="31"/>
        <v>2.1147453208159916E-2</v>
      </c>
    </row>
    <row r="115" spans="1:21" x14ac:dyDescent="0.2">
      <c r="A115" s="17" t="s">
        <v>29</v>
      </c>
      <c r="B115" s="11" t="s">
        <v>208</v>
      </c>
      <c r="C115" s="10" t="s">
        <v>209</v>
      </c>
      <c r="D115" s="31">
        <v>80566968</v>
      </c>
      <c r="E115" s="31">
        <v>114924066</v>
      </c>
      <c r="F115" s="31">
        <v>42746655</v>
      </c>
      <c r="G115" s="36">
        <f t="shared" si="24"/>
        <v>0.53057296384791341</v>
      </c>
      <c r="H115" s="31">
        <v>29012585</v>
      </c>
      <c r="I115" s="36">
        <f t="shared" si="25"/>
        <v>0.36010521086011327</v>
      </c>
      <c r="J115" s="31">
        <v>17557872</v>
      </c>
      <c r="K115" s="36">
        <f t="shared" si="26"/>
        <v>0.15277802649272781</v>
      </c>
      <c r="L115" s="31">
        <v>0</v>
      </c>
      <c r="M115" s="36">
        <f t="shared" si="27"/>
        <v>0</v>
      </c>
      <c r="N115" s="31">
        <f t="shared" si="28"/>
        <v>89317112</v>
      </c>
      <c r="O115" s="36">
        <f t="shared" si="29"/>
        <v>0.77718371015519061</v>
      </c>
      <c r="P115" s="31">
        <v>23929429</v>
      </c>
      <c r="Q115" s="31">
        <v>81970780</v>
      </c>
      <c r="R115" s="31">
        <v>106859953</v>
      </c>
      <c r="S115" s="31">
        <v>95256242</v>
      </c>
      <c r="T115" s="36">
        <f t="shared" si="30"/>
        <v>0.89141197731951094</v>
      </c>
      <c r="U115" s="36">
        <f t="shared" si="31"/>
        <v>-0.26626448127951574</v>
      </c>
    </row>
    <row r="116" spans="1:21" x14ac:dyDescent="0.2">
      <c r="A116" s="17" t="s">
        <v>29</v>
      </c>
      <c r="B116" s="11" t="s">
        <v>210</v>
      </c>
      <c r="C116" s="10" t="s">
        <v>211</v>
      </c>
      <c r="D116" s="31">
        <v>0</v>
      </c>
      <c r="E116" s="31">
        <v>4246734</v>
      </c>
      <c r="F116" s="31">
        <v>4248311</v>
      </c>
      <c r="G116" s="36">
        <f t="shared" si="24"/>
        <v>0</v>
      </c>
      <c r="H116" s="31">
        <v>0</v>
      </c>
      <c r="I116" s="36">
        <f t="shared" si="25"/>
        <v>0</v>
      </c>
      <c r="J116" s="31">
        <v>5983</v>
      </c>
      <c r="K116" s="36">
        <f t="shared" si="26"/>
        <v>1.4088473636446267E-3</v>
      </c>
      <c r="L116" s="31">
        <v>0</v>
      </c>
      <c r="M116" s="36">
        <f t="shared" si="27"/>
        <v>0</v>
      </c>
      <c r="N116" s="31">
        <f t="shared" si="28"/>
        <v>4254294</v>
      </c>
      <c r="O116" s="36">
        <f t="shared" si="29"/>
        <v>1.0017801915542626</v>
      </c>
      <c r="P116" s="31">
        <v>0</v>
      </c>
      <c r="Q116" s="31">
        <v>0</v>
      </c>
      <c r="R116" s="31">
        <v>0</v>
      </c>
      <c r="S116" s="31">
        <v>311534</v>
      </c>
      <c r="T116" s="36">
        <f t="shared" si="30"/>
        <v>0</v>
      </c>
      <c r="U116" s="36">
        <f t="shared" si="31"/>
        <v>0</v>
      </c>
    </row>
    <row r="117" spans="1:21" x14ac:dyDescent="0.2">
      <c r="A117" s="17" t="s">
        <v>29</v>
      </c>
      <c r="B117" s="11" t="s">
        <v>212</v>
      </c>
      <c r="C117" s="10" t="s">
        <v>213</v>
      </c>
      <c r="D117" s="31">
        <v>3277057428</v>
      </c>
      <c r="E117" s="31">
        <v>3253645067</v>
      </c>
      <c r="F117" s="31">
        <v>1084660755</v>
      </c>
      <c r="G117" s="36">
        <f t="shared" si="24"/>
        <v>0.33098619076137836</v>
      </c>
      <c r="H117" s="31">
        <v>592894428</v>
      </c>
      <c r="I117" s="36">
        <f t="shared" si="25"/>
        <v>0.18092280682485495</v>
      </c>
      <c r="J117" s="31">
        <v>608343233</v>
      </c>
      <c r="K117" s="36">
        <f t="shared" si="26"/>
        <v>0.1869728321537292</v>
      </c>
      <c r="L117" s="31">
        <v>0</v>
      </c>
      <c r="M117" s="36">
        <f t="shared" si="27"/>
        <v>0</v>
      </c>
      <c r="N117" s="31">
        <f t="shared" si="28"/>
        <v>2285898416</v>
      </c>
      <c r="O117" s="36">
        <f t="shared" si="29"/>
        <v>0.70256539017874375</v>
      </c>
      <c r="P117" s="31">
        <v>385607733</v>
      </c>
      <c r="Q117" s="31">
        <v>2284198195</v>
      </c>
      <c r="R117" s="31">
        <v>2772776062</v>
      </c>
      <c r="S117" s="31">
        <v>1766055354</v>
      </c>
      <c r="T117" s="36">
        <f t="shared" si="30"/>
        <v>0.63692678907727818</v>
      </c>
      <c r="U117" s="36">
        <f t="shared" si="31"/>
        <v>0.57762197419417416</v>
      </c>
    </row>
    <row r="118" spans="1:21" x14ac:dyDescent="0.2">
      <c r="A118" s="17" t="s">
        <v>29</v>
      </c>
      <c r="B118" s="11" t="s">
        <v>214</v>
      </c>
      <c r="C118" s="10" t="s">
        <v>215</v>
      </c>
      <c r="D118" s="31">
        <v>0</v>
      </c>
      <c r="E118" s="31">
        <v>37873913</v>
      </c>
      <c r="F118" s="31">
        <v>0</v>
      </c>
      <c r="G118" s="36">
        <f t="shared" si="24"/>
        <v>0</v>
      </c>
      <c r="H118" s="31">
        <v>0</v>
      </c>
      <c r="I118" s="36">
        <f t="shared" si="25"/>
        <v>0</v>
      </c>
      <c r="J118" s="31">
        <v>0</v>
      </c>
      <c r="K118" s="36">
        <f t="shared" si="26"/>
        <v>0</v>
      </c>
      <c r="L118" s="31">
        <v>0</v>
      </c>
      <c r="M118" s="36">
        <f t="shared" si="27"/>
        <v>0</v>
      </c>
      <c r="N118" s="31">
        <f t="shared" si="28"/>
        <v>0</v>
      </c>
      <c r="O118" s="36">
        <f t="shared" si="29"/>
        <v>0</v>
      </c>
      <c r="P118" s="31">
        <v>0</v>
      </c>
      <c r="Q118" s="31">
        <v>0</v>
      </c>
      <c r="R118" s="31">
        <v>0</v>
      </c>
      <c r="S118" s="31">
        <v>0</v>
      </c>
      <c r="T118" s="36">
        <f t="shared" si="30"/>
        <v>0</v>
      </c>
      <c r="U118" s="36">
        <f t="shared" si="31"/>
        <v>0</v>
      </c>
    </row>
    <row r="119" spans="1:21" x14ac:dyDescent="0.2">
      <c r="A119" s="17" t="s">
        <v>29</v>
      </c>
      <c r="B119" s="11" t="s">
        <v>216</v>
      </c>
      <c r="C119" s="10" t="s">
        <v>217</v>
      </c>
      <c r="D119" s="31">
        <v>0</v>
      </c>
      <c r="E119" s="31">
        <v>0</v>
      </c>
      <c r="F119" s="31">
        <v>0</v>
      </c>
      <c r="G119" s="36">
        <f t="shared" si="24"/>
        <v>0</v>
      </c>
      <c r="H119" s="31">
        <v>0</v>
      </c>
      <c r="I119" s="36">
        <f t="shared" si="25"/>
        <v>0</v>
      </c>
      <c r="J119" s="31">
        <v>0</v>
      </c>
      <c r="K119" s="36">
        <f t="shared" si="26"/>
        <v>0</v>
      </c>
      <c r="L119" s="31">
        <v>0</v>
      </c>
      <c r="M119" s="36">
        <f t="shared" si="27"/>
        <v>0</v>
      </c>
      <c r="N119" s="31">
        <f t="shared" si="28"/>
        <v>0</v>
      </c>
      <c r="O119" s="36">
        <f t="shared" si="29"/>
        <v>0</v>
      </c>
      <c r="P119" s="31">
        <v>0</v>
      </c>
      <c r="Q119" s="31">
        <v>0</v>
      </c>
      <c r="R119" s="31">
        <v>0</v>
      </c>
      <c r="S119" s="31">
        <v>0</v>
      </c>
      <c r="T119" s="36">
        <f t="shared" si="30"/>
        <v>0</v>
      </c>
      <c r="U119" s="36">
        <f t="shared" si="31"/>
        <v>0</v>
      </c>
    </row>
    <row r="120" spans="1:21" x14ac:dyDescent="0.2">
      <c r="A120" s="17" t="s">
        <v>44</v>
      </c>
      <c r="B120" s="11" t="s">
        <v>218</v>
      </c>
      <c r="C120" s="10" t="s">
        <v>219</v>
      </c>
      <c r="D120" s="31">
        <v>0</v>
      </c>
      <c r="E120" s="31">
        <v>0</v>
      </c>
      <c r="F120" s="31">
        <v>0</v>
      </c>
      <c r="G120" s="36">
        <f t="shared" si="24"/>
        <v>0</v>
      </c>
      <c r="H120" s="31">
        <v>0</v>
      </c>
      <c r="I120" s="36">
        <f t="shared" si="25"/>
        <v>0</v>
      </c>
      <c r="J120" s="31">
        <v>0</v>
      </c>
      <c r="K120" s="36">
        <f t="shared" si="26"/>
        <v>0</v>
      </c>
      <c r="L120" s="31">
        <v>0</v>
      </c>
      <c r="M120" s="36">
        <f t="shared" si="27"/>
        <v>0</v>
      </c>
      <c r="N120" s="31">
        <f t="shared" si="28"/>
        <v>0</v>
      </c>
      <c r="O120" s="36">
        <f t="shared" si="29"/>
        <v>0</v>
      </c>
      <c r="P120" s="31">
        <v>0</v>
      </c>
      <c r="Q120" s="31">
        <v>0</v>
      </c>
      <c r="R120" s="31">
        <v>0</v>
      </c>
      <c r="S120" s="31">
        <v>0</v>
      </c>
      <c r="T120" s="36">
        <f t="shared" si="30"/>
        <v>0</v>
      </c>
      <c r="U120" s="36">
        <f t="shared" si="31"/>
        <v>0</v>
      </c>
    </row>
    <row r="121" spans="1:21" ht="16.5" x14ac:dyDescent="0.3">
      <c r="A121" s="18" t="s">
        <v>0</v>
      </c>
      <c r="B121" s="13" t="s">
        <v>220</v>
      </c>
      <c r="C121" s="12" t="s">
        <v>0</v>
      </c>
      <c r="D121" s="32">
        <f>SUM(D113:D120)</f>
        <v>3584668859</v>
      </c>
      <c r="E121" s="32">
        <f>SUM(E113:E120)</f>
        <v>3642632196</v>
      </c>
      <c r="F121" s="32">
        <f>SUM(F113:F120)</f>
        <v>1200852850</v>
      </c>
      <c r="G121" s="37">
        <f t="shared" si="24"/>
        <v>0.33499687062726258</v>
      </c>
      <c r="H121" s="32">
        <f>SUM(H113:H120)</f>
        <v>666478741</v>
      </c>
      <c r="I121" s="37">
        <f t="shared" si="25"/>
        <v>0.18592477219386028</v>
      </c>
      <c r="J121" s="32">
        <f>SUM(J113:J120)</f>
        <v>658478851</v>
      </c>
      <c r="K121" s="37">
        <f t="shared" si="26"/>
        <v>0.18077006284715769</v>
      </c>
      <c r="L121" s="32">
        <f>SUM(L113:L120)</f>
        <v>0</v>
      </c>
      <c r="M121" s="37">
        <f t="shared" si="27"/>
        <v>0</v>
      </c>
      <c r="N121" s="32">
        <f t="shared" si="28"/>
        <v>2525810442</v>
      </c>
      <c r="O121" s="37">
        <f t="shared" si="29"/>
        <v>0.69340254686531633</v>
      </c>
      <c r="P121" s="32">
        <f>SUM(P113:P120)</f>
        <v>441315447</v>
      </c>
      <c r="Q121" s="32">
        <f>SUM(Q113:Q120)</f>
        <v>2587668105</v>
      </c>
      <c r="R121" s="32">
        <f>SUM(R113:R120)</f>
        <v>3068000125</v>
      </c>
      <c r="S121" s="32">
        <f>SUM(S113:S120)</f>
        <v>1988772718</v>
      </c>
      <c r="T121" s="37">
        <f t="shared" si="30"/>
        <v>0.64823097684847719</v>
      </c>
      <c r="U121" s="37">
        <f t="shared" si="31"/>
        <v>0.49208203672961393</v>
      </c>
    </row>
    <row r="122" spans="1:21" x14ac:dyDescent="0.2">
      <c r="A122" s="17" t="s">
        <v>29</v>
      </c>
      <c r="B122" s="11" t="s">
        <v>221</v>
      </c>
      <c r="C122" s="10" t="s">
        <v>222</v>
      </c>
      <c r="D122" s="31">
        <v>1256665</v>
      </c>
      <c r="E122" s="31">
        <v>8928782</v>
      </c>
      <c r="F122" s="31">
        <v>101768</v>
      </c>
      <c r="G122" s="36">
        <f t="shared" si="24"/>
        <v>8.0982600772680075E-2</v>
      </c>
      <c r="H122" s="31">
        <v>170651</v>
      </c>
      <c r="I122" s="36">
        <f t="shared" si="25"/>
        <v>0.13579673182590427</v>
      </c>
      <c r="J122" s="31">
        <v>5314610</v>
      </c>
      <c r="K122" s="36">
        <f t="shared" si="26"/>
        <v>0.5952222822776948</v>
      </c>
      <c r="L122" s="31">
        <v>0</v>
      </c>
      <c r="M122" s="36">
        <f t="shared" si="27"/>
        <v>0</v>
      </c>
      <c r="N122" s="31">
        <f t="shared" si="28"/>
        <v>5587029</v>
      </c>
      <c r="O122" s="36">
        <f t="shared" si="29"/>
        <v>0.62573249072493875</v>
      </c>
      <c r="P122" s="31">
        <v>225956</v>
      </c>
      <c r="Q122" s="31">
        <v>1177986</v>
      </c>
      <c r="R122" s="31">
        <v>1210068</v>
      </c>
      <c r="S122" s="31">
        <v>695558</v>
      </c>
      <c r="T122" s="36">
        <f t="shared" si="30"/>
        <v>0.57480901899727954</v>
      </c>
      <c r="U122" s="36">
        <f t="shared" si="31"/>
        <v>22.520552673971924</v>
      </c>
    </row>
    <row r="123" spans="1:21" x14ac:dyDescent="0.2">
      <c r="A123" s="17" t="s">
        <v>29</v>
      </c>
      <c r="B123" s="11" t="s">
        <v>223</v>
      </c>
      <c r="C123" s="10" t="s">
        <v>224</v>
      </c>
      <c r="D123" s="31">
        <v>289119681</v>
      </c>
      <c r="E123" s="31">
        <v>277125951</v>
      </c>
      <c r="F123" s="31">
        <v>72473378</v>
      </c>
      <c r="G123" s="36">
        <f t="shared" si="24"/>
        <v>0.25066912687967446</v>
      </c>
      <c r="H123" s="31">
        <v>64380245</v>
      </c>
      <c r="I123" s="36">
        <f t="shared" si="25"/>
        <v>0.22267679867839921</v>
      </c>
      <c r="J123" s="31">
        <v>63584397</v>
      </c>
      <c r="K123" s="36">
        <f t="shared" si="26"/>
        <v>0.22944223292895438</v>
      </c>
      <c r="L123" s="31">
        <v>0</v>
      </c>
      <c r="M123" s="36">
        <f t="shared" si="27"/>
        <v>0</v>
      </c>
      <c r="N123" s="31">
        <f t="shared" si="28"/>
        <v>200438020</v>
      </c>
      <c r="O123" s="36">
        <f t="shared" si="29"/>
        <v>0.72327408991011455</v>
      </c>
      <c r="P123" s="31">
        <v>50767717</v>
      </c>
      <c r="Q123" s="31">
        <v>238258573</v>
      </c>
      <c r="R123" s="31">
        <v>239243044</v>
      </c>
      <c r="S123" s="31">
        <v>224780289</v>
      </c>
      <c r="T123" s="36">
        <f t="shared" si="30"/>
        <v>0.93954785577799282</v>
      </c>
      <c r="U123" s="36">
        <f t="shared" si="31"/>
        <v>0.25245728501047227</v>
      </c>
    </row>
    <row r="124" spans="1:21" x14ac:dyDescent="0.2">
      <c r="A124" s="17" t="s">
        <v>29</v>
      </c>
      <c r="B124" s="11" t="s">
        <v>225</v>
      </c>
      <c r="C124" s="10" t="s">
        <v>226</v>
      </c>
      <c r="D124" s="31">
        <v>542526810</v>
      </c>
      <c r="E124" s="31">
        <v>534679038</v>
      </c>
      <c r="F124" s="31">
        <v>129632019</v>
      </c>
      <c r="G124" s="36">
        <f t="shared" si="24"/>
        <v>0.2389412220937063</v>
      </c>
      <c r="H124" s="31">
        <v>111507727</v>
      </c>
      <c r="I124" s="36">
        <f t="shared" si="25"/>
        <v>0.205534039875375</v>
      </c>
      <c r="J124" s="31">
        <v>104312769</v>
      </c>
      <c r="K124" s="36">
        <f t="shared" si="26"/>
        <v>0.19509418096918174</v>
      </c>
      <c r="L124" s="31">
        <v>0</v>
      </c>
      <c r="M124" s="36">
        <f t="shared" si="27"/>
        <v>0</v>
      </c>
      <c r="N124" s="31">
        <f t="shared" si="28"/>
        <v>345452515</v>
      </c>
      <c r="O124" s="36">
        <f t="shared" si="29"/>
        <v>0.64609324557062586</v>
      </c>
      <c r="P124" s="31">
        <v>84457552</v>
      </c>
      <c r="Q124" s="31">
        <v>472400124</v>
      </c>
      <c r="R124" s="31">
        <v>479315836</v>
      </c>
      <c r="S124" s="31">
        <v>308743542</v>
      </c>
      <c r="T124" s="36">
        <f t="shared" si="30"/>
        <v>0.64413382327722635</v>
      </c>
      <c r="U124" s="36">
        <f t="shared" si="31"/>
        <v>0.2350910786521494</v>
      </c>
    </row>
    <row r="125" spans="1:21" x14ac:dyDescent="0.2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6.5" x14ac:dyDescent="0.3">
      <c r="A126" s="18" t="s">
        <v>0</v>
      </c>
      <c r="B126" s="13" t="s">
        <v>229</v>
      </c>
      <c r="C126" s="12" t="s">
        <v>0</v>
      </c>
      <c r="D126" s="32">
        <f>SUM(D122:D125)</f>
        <v>832903156</v>
      </c>
      <c r="E126" s="32">
        <f>SUM(E122:E125)</f>
        <v>820733771</v>
      </c>
      <c r="F126" s="32">
        <f>SUM(F122:F125)</f>
        <v>202207165</v>
      </c>
      <c r="G126" s="37">
        <f t="shared" si="24"/>
        <v>0.24277392100552925</v>
      </c>
      <c r="H126" s="32">
        <f>SUM(H122:H125)</f>
        <v>176058623</v>
      </c>
      <c r="I126" s="37">
        <f t="shared" si="25"/>
        <v>0.21137946438517277</v>
      </c>
      <c r="J126" s="32">
        <f>SUM(J122:J125)</f>
        <v>173211776</v>
      </c>
      <c r="K126" s="37">
        <f t="shared" si="26"/>
        <v>0.21104502107785206</v>
      </c>
      <c r="L126" s="32">
        <f>SUM(L122:L125)</f>
        <v>0</v>
      </c>
      <c r="M126" s="37">
        <f t="shared" si="27"/>
        <v>0</v>
      </c>
      <c r="N126" s="32">
        <f t="shared" si="28"/>
        <v>551477564</v>
      </c>
      <c r="O126" s="37">
        <f t="shared" si="29"/>
        <v>0.67193234089547416</v>
      </c>
      <c r="P126" s="32">
        <f>SUM(P122:P125)</f>
        <v>135451225</v>
      </c>
      <c r="Q126" s="32">
        <f>SUM(Q122:Q125)</f>
        <v>711836683</v>
      </c>
      <c r="R126" s="32">
        <f>SUM(R122:R125)</f>
        <v>719768948</v>
      </c>
      <c r="S126" s="32">
        <f>SUM(S122:S125)</f>
        <v>534219389</v>
      </c>
      <c r="T126" s="37">
        <f t="shared" si="30"/>
        <v>0.74220955277998457</v>
      </c>
      <c r="U126" s="37">
        <f t="shared" si="31"/>
        <v>0.27877600221038978</v>
      </c>
    </row>
    <row r="127" spans="1:21" x14ac:dyDescent="0.2">
      <c r="A127" s="17" t="s">
        <v>29</v>
      </c>
      <c r="B127" s="11" t="s">
        <v>230</v>
      </c>
      <c r="C127" s="10" t="s">
        <v>231</v>
      </c>
      <c r="D127" s="31">
        <v>211671056</v>
      </c>
      <c r="E127" s="31">
        <v>210382586</v>
      </c>
      <c r="F127" s="31">
        <v>14133491</v>
      </c>
      <c r="G127" s="36">
        <f t="shared" si="24"/>
        <v>6.6771013794158049E-2</v>
      </c>
      <c r="H127" s="31">
        <v>83873153</v>
      </c>
      <c r="I127" s="36">
        <f t="shared" si="25"/>
        <v>0.39624289964330317</v>
      </c>
      <c r="J127" s="31">
        <v>25793258</v>
      </c>
      <c r="K127" s="36">
        <f t="shared" si="26"/>
        <v>0.12260167768828548</v>
      </c>
      <c r="L127" s="31">
        <v>0</v>
      </c>
      <c r="M127" s="36">
        <f t="shared" si="27"/>
        <v>0</v>
      </c>
      <c r="N127" s="31">
        <f t="shared" si="28"/>
        <v>123799902</v>
      </c>
      <c r="O127" s="36">
        <f t="shared" si="29"/>
        <v>0.58845127989823265</v>
      </c>
      <c r="P127" s="31">
        <v>26060538</v>
      </c>
      <c r="Q127" s="31">
        <v>220760577</v>
      </c>
      <c r="R127" s="31">
        <v>203453244</v>
      </c>
      <c r="S127" s="31">
        <v>42375000</v>
      </c>
      <c r="T127" s="36">
        <f t="shared" si="30"/>
        <v>0.20827881220709363</v>
      </c>
      <c r="U127" s="36">
        <f t="shared" si="31"/>
        <v>-1.0256119808424558E-2</v>
      </c>
    </row>
    <row r="128" spans="1:21" x14ac:dyDescent="0.2">
      <c r="A128" s="17" t="s">
        <v>29</v>
      </c>
      <c r="B128" s="11" t="s">
        <v>232</v>
      </c>
      <c r="C128" s="10" t="s">
        <v>233</v>
      </c>
      <c r="D128" s="31">
        <v>45414075</v>
      </c>
      <c r="E128" s="31">
        <v>44434888</v>
      </c>
      <c r="F128" s="31">
        <v>8889165</v>
      </c>
      <c r="G128" s="36">
        <f t="shared" si="24"/>
        <v>0.19573590346164707</v>
      </c>
      <c r="H128" s="31">
        <v>9634818</v>
      </c>
      <c r="I128" s="36">
        <f t="shared" si="25"/>
        <v>0.21215488810462396</v>
      </c>
      <c r="J128" s="31">
        <v>7758249</v>
      </c>
      <c r="K128" s="36">
        <f t="shared" si="26"/>
        <v>0.1745981445930504</v>
      </c>
      <c r="L128" s="31">
        <v>0</v>
      </c>
      <c r="M128" s="36">
        <f t="shared" si="27"/>
        <v>0</v>
      </c>
      <c r="N128" s="31">
        <f t="shared" si="28"/>
        <v>26282232</v>
      </c>
      <c r="O128" s="36">
        <f t="shared" si="29"/>
        <v>0.5914773994704341</v>
      </c>
      <c r="P128" s="31">
        <v>9715035</v>
      </c>
      <c r="Q128" s="31">
        <v>44238676</v>
      </c>
      <c r="R128" s="31">
        <v>43586022</v>
      </c>
      <c r="S128" s="31">
        <v>22190186</v>
      </c>
      <c r="T128" s="36">
        <f t="shared" si="30"/>
        <v>0.50911243976337184</v>
      </c>
      <c r="U128" s="36">
        <f t="shared" si="31"/>
        <v>-0.20141831707245517</v>
      </c>
    </row>
    <row r="129" spans="1:21" x14ac:dyDescent="0.2">
      <c r="A129" s="17" t="s">
        <v>29</v>
      </c>
      <c r="B129" s="11" t="s">
        <v>234</v>
      </c>
      <c r="C129" s="10" t="s">
        <v>235</v>
      </c>
      <c r="D129" s="31">
        <v>29531976</v>
      </c>
      <c r="E129" s="31">
        <v>32332007</v>
      </c>
      <c r="F129" s="31">
        <v>2813344</v>
      </c>
      <c r="G129" s="36">
        <f t="shared" si="24"/>
        <v>9.526433314181211E-2</v>
      </c>
      <c r="H129" s="31">
        <v>22238860</v>
      </c>
      <c r="I129" s="36">
        <f t="shared" si="25"/>
        <v>0.75304341301103594</v>
      </c>
      <c r="J129" s="31">
        <v>12584000</v>
      </c>
      <c r="K129" s="36">
        <f t="shared" si="26"/>
        <v>0.3892118419991682</v>
      </c>
      <c r="L129" s="31">
        <v>0</v>
      </c>
      <c r="M129" s="36">
        <f t="shared" si="27"/>
        <v>0</v>
      </c>
      <c r="N129" s="31">
        <f t="shared" si="28"/>
        <v>37636204</v>
      </c>
      <c r="O129" s="36">
        <f t="shared" si="29"/>
        <v>1.1640540594959046</v>
      </c>
      <c r="P129" s="31">
        <v>429969</v>
      </c>
      <c r="Q129" s="31">
        <v>19570320</v>
      </c>
      <c r="R129" s="31">
        <v>2130312</v>
      </c>
      <c r="S129" s="31">
        <v>8795014</v>
      </c>
      <c r="T129" s="36">
        <f t="shared" si="30"/>
        <v>4.1285098145248211</v>
      </c>
      <c r="U129" s="36">
        <f t="shared" si="31"/>
        <v>28.267226241891859</v>
      </c>
    </row>
    <row r="130" spans="1:21" x14ac:dyDescent="0.2">
      <c r="A130" s="17" t="s">
        <v>29</v>
      </c>
      <c r="B130" s="11" t="s">
        <v>236</v>
      </c>
      <c r="C130" s="10" t="s">
        <v>237</v>
      </c>
      <c r="D130" s="31">
        <v>105884407</v>
      </c>
      <c r="E130" s="31">
        <v>118115991</v>
      </c>
      <c r="F130" s="31">
        <v>33738833</v>
      </c>
      <c r="G130" s="36">
        <f t="shared" si="24"/>
        <v>0.31863835248187206</v>
      </c>
      <c r="H130" s="31">
        <v>25883269</v>
      </c>
      <c r="I130" s="36">
        <f t="shared" si="25"/>
        <v>0.24444835394884915</v>
      </c>
      <c r="J130" s="31">
        <v>21797232</v>
      </c>
      <c r="K130" s="36">
        <f t="shared" si="26"/>
        <v>0.18454090606580104</v>
      </c>
      <c r="L130" s="31">
        <v>0</v>
      </c>
      <c r="M130" s="36">
        <f t="shared" si="27"/>
        <v>0</v>
      </c>
      <c r="N130" s="31">
        <f t="shared" si="28"/>
        <v>81419334</v>
      </c>
      <c r="O130" s="36">
        <f t="shared" si="29"/>
        <v>0.68931677506731492</v>
      </c>
      <c r="P130" s="31">
        <v>15051152</v>
      </c>
      <c r="Q130" s="31">
        <v>99773707</v>
      </c>
      <c r="R130" s="31">
        <v>96763429</v>
      </c>
      <c r="S130" s="31">
        <v>62620105</v>
      </c>
      <c r="T130" s="36">
        <f t="shared" si="30"/>
        <v>0.647146402800587</v>
      </c>
      <c r="U130" s="36">
        <f t="shared" si="31"/>
        <v>0.44821021008890227</v>
      </c>
    </row>
    <row r="131" spans="1:21" x14ac:dyDescent="0.2">
      <c r="A131" s="17" t="s">
        <v>44</v>
      </c>
      <c r="B131" s="11" t="s">
        <v>238</v>
      </c>
      <c r="C131" s="10" t="s">
        <v>239</v>
      </c>
      <c r="D131" s="31">
        <v>0</v>
      </c>
      <c r="E131" s="31">
        <v>0</v>
      </c>
      <c r="F131" s="31">
        <v>0</v>
      </c>
      <c r="G131" s="36">
        <f t="shared" si="24"/>
        <v>0</v>
      </c>
      <c r="H131" s="31">
        <v>0</v>
      </c>
      <c r="I131" s="36">
        <f t="shared" si="25"/>
        <v>0</v>
      </c>
      <c r="J131" s="31">
        <v>0</v>
      </c>
      <c r="K131" s="36">
        <f t="shared" si="26"/>
        <v>0</v>
      </c>
      <c r="L131" s="31">
        <v>0</v>
      </c>
      <c r="M131" s="36">
        <f t="shared" si="27"/>
        <v>0</v>
      </c>
      <c r="N131" s="31">
        <f t="shared" si="28"/>
        <v>0</v>
      </c>
      <c r="O131" s="36">
        <f t="shared" si="29"/>
        <v>0</v>
      </c>
      <c r="P131" s="31">
        <v>0</v>
      </c>
      <c r="Q131" s="31">
        <v>0</v>
      </c>
      <c r="R131" s="31">
        <v>0</v>
      </c>
      <c r="S131" s="31">
        <v>0</v>
      </c>
      <c r="T131" s="36">
        <f t="shared" si="30"/>
        <v>0</v>
      </c>
      <c r="U131" s="36">
        <f t="shared" si="31"/>
        <v>0</v>
      </c>
    </row>
    <row r="132" spans="1:21" ht="16.5" x14ac:dyDescent="0.3">
      <c r="A132" s="18" t="s">
        <v>0</v>
      </c>
      <c r="B132" s="13" t="s">
        <v>240</v>
      </c>
      <c r="C132" s="12" t="s">
        <v>0</v>
      </c>
      <c r="D132" s="32">
        <f>SUM(D127:D131)</f>
        <v>392501514</v>
      </c>
      <c r="E132" s="32">
        <f>SUM(E127:E131)</f>
        <v>405265472</v>
      </c>
      <c r="F132" s="32">
        <f>SUM(F127:F131)</f>
        <v>59574833</v>
      </c>
      <c r="G132" s="37">
        <f t="shared" si="24"/>
        <v>0.15178242853860685</v>
      </c>
      <c r="H132" s="32">
        <f>SUM(H127:H131)</f>
        <v>141630100</v>
      </c>
      <c r="I132" s="37">
        <f t="shared" si="25"/>
        <v>0.36083962723262258</v>
      </c>
      <c r="J132" s="32">
        <f>SUM(J127:J131)</f>
        <v>67932739</v>
      </c>
      <c r="K132" s="37">
        <f t="shared" si="26"/>
        <v>0.16762528192877976</v>
      </c>
      <c r="L132" s="32">
        <f>SUM(L127:L131)</f>
        <v>0</v>
      </c>
      <c r="M132" s="37">
        <f t="shared" si="27"/>
        <v>0</v>
      </c>
      <c r="N132" s="32">
        <f t="shared" si="28"/>
        <v>269137672</v>
      </c>
      <c r="O132" s="37">
        <f t="shared" si="29"/>
        <v>0.66410215178657017</v>
      </c>
      <c r="P132" s="32">
        <f>SUM(P127:P131)</f>
        <v>51256694</v>
      </c>
      <c r="Q132" s="32">
        <f>SUM(Q127:Q131)</f>
        <v>384343280</v>
      </c>
      <c r="R132" s="32">
        <f>SUM(R127:R131)</f>
        <v>345933007</v>
      </c>
      <c r="S132" s="32">
        <f>SUM(S127:S131)</f>
        <v>135980305</v>
      </c>
      <c r="T132" s="37">
        <f t="shared" si="30"/>
        <v>0.39308277108116485</v>
      </c>
      <c r="U132" s="37">
        <f t="shared" si="31"/>
        <v>0.32534374924765919</v>
      </c>
    </row>
    <row r="133" spans="1:21" x14ac:dyDescent="0.2">
      <c r="A133" s="17" t="s">
        <v>29</v>
      </c>
      <c r="B133" s="11" t="s">
        <v>241</v>
      </c>
      <c r="C133" s="10" t="s">
        <v>242</v>
      </c>
      <c r="D133" s="31">
        <v>789456485</v>
      </c>
      <c r="E133" s="31">
        <v>828030650</v>
      </c>
      <c r="F133" s="31">
        <v>177309413</v>
      </c>
      <c r="G133" s="36">
        <f t="shared" si="24"/>
        <v>0.22459681612470381</v>
      </c>
      <c r="H133" s="31">
        <v>174723616</v>
      </c>
      <c r="I133" s="36">
        <f t="shared" si="25"/>
        <v>0.22132140190095467</v>
      </c>
      <c r="J133" s="31">
        <v>158992333</v>
      </c>
      <c r="K133" s="36">
        <f t="shared" si="26"/>
        <v>0.19201261813194959</v>
      </c>
      <c r="L133" s="31">
        <v>0</v>
      </c>
      <c r="M133" s="36">
        <f t="shared" si="27"/>
        <v>0</v>
      </c>
      <c r="N133" s="31">
        <f t="shared" si="28"/>
        <v>511025362</v>
      </c>
      <c r="O133" s="36">
        <f t="shared" si="29"/>
        <v>0.61715754362474384</v>
      </c>
      <c r="P133" s="31">
        <v>137553212</v>
      </c>
      <c r="Q133" s="31">
        <v>742465694</v>
      </c>
      <c r="R133" s="31">
        <v>712621839</v>
      </c>
      <c r="S133" s="31">
        <v>481281129</v>
      </c>
      <c r="T133" s="36">
        <f t="shared" si="30"/>
        <v>0.67536679717164827</v>
      </c>
      <c r="U133" s="36">
        <f t="shared" si="31"/>
        <v>0.15586056252906699</v>
      </c>
    </row>
    <row r="134" spans="1:21" x14ac:dyDescent="0.2">
      <c r="A134" s="17" t="s">
        <v>29</v>
      </c>
      <c r="B134" s="11" t="s">
        <v>243</v>
      </c>
      <c r="C134" s="10" t="s">
        <v>244</v>
      </c>
      <c r="D134" s="31">
        <v>24124615</v>
      </c>
      <c r="E134" s="31">
        <v>24200083</v>
      </c>
      <c r="F134" s="31">
        <v>5525732</v>
      </c>
      <c r="G134" s="36">
        <f t="shared" si="24"/>
        <v>0.22904954130874214</v>
      </c>
      <c r="H134" s="31">
        <v>6590585</v>
      </c>
      <c r="I134" s="36">
        <f t="shared" si="25"/>
        <v>0.27318923017009805</v>
      </c>
      <c r="J134" s="31">
        <v>4918972</v>
      </c>
      <c r="K134" s="36">
        <f t="shared" si="26"/>
        <v>0.203262608644772</v>
      </c>
      <c r="L134" s="31">
        <v>0</v>
      </c>
      <c r="M134" s="36">
        <f t="shared" si="27"/>
        <v>0</v>
      </c>
      <c r="N134" s="31">
        <f t="shared" si="28"/>
        <v>17035289</v>
      </c>
      <c r="O134" s="36">
        <f t="shared" si="29"/>
        <v>0.70393514766044396</v>
      </c>
      <c r="P134" s="31">
        <v>5105503</v>
      </c>
      <c r="Q134" s="31">
        <v>22826188</v>
      </c>
      <c r="R134" s="31">
        <v>20816188</v>
      </c>
      <c r="S134" s="31">
        <v>15225150</v>
      </c>
      <c r="T134" s="36">
        <f t="shared" si="30"/>
        <v>0.73140913216195014</v>
      </c>
      <c r="U134" s="36">
        <f t="shared" si="31"/>
        <v>-3.653528359497582E-2</v>
      </c>
    </row>
    <row r="135" spans="1:21" x14ac:dyDescent="0.2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x14ac:dyDescent="0.2">
      <c r="A136" s="17" t="s">
        <v>44</v>
      </c>
      <c r="B136" s="11" t="s">
        <v>247</v>
      </c>
      <c r="C136" s="10" t="s">
        <v>248</v>
      </c>
      <c r="D136" s="31">
        <v>5574896</v>
      </c>
      <c r="E136" s="31">
        <v>10481336</v>
      </c>
      <c r="F136" s="31">
        <v>1915992</v>
      </c>
      <c r="G136" s="36">
        <f t="shared" si="24"/>
        <v>0.34368210635678226</v>
      </c>
      <c r="H136" s="31">
        <v>2811152</v>
      </c>
      <c r="I136" s="36">
        <f t="shared" si="25"/>
        <v>0.50425191788331114</v>
      </c>
      <c r="J136" s="31">
        <v>1639577</v>
      </c>
      <c r="K136" s="36">
        <f t="shared" si="26"/>
        <v>0.15642824540688324</v>
      </c>
      <c r="L136" s="31">
        <v>0</v>
      </c>
      <c r="M136" s="36">
        <f t="shared" si="27"/>
        <v>0</v>
      </c>
      <c r="N136" s="31">
        <f t="shared" si="28"/>
        <v>6366721</v>
      </c>
      <c r="O136" s="36">
        <f t="shared" si="29"/>
        <v>0.60743410954481381</v>
      </c>
      <c r="P136" s="31">
        <v>1632910</v>
      </c>
      <c r="Q136" s="31">
        <v>6105838</v>
      </c>
      <c r="R136" s="31">
        <v>6105838</v>
      </c>
      <c r="S136" s="31">
        <v>5671820</v>
      </c>
      <c r="T136" s="36">
        <f t="shared" si="30"/>
        <v>0.92891753760908824</v>
      </c>
      <c r="U136" s="36">
        <f t="shared" si="31"/>
        <v>4.0828949544065019E-3</v>
      </c>
    </row>
    <row r="137" spans="1:21" ht="16.5" x14ac:dyDescent="0.3">
      <c r="A137" s="18" t="s">
        <v>0</v>
      </c>
      <c r="B137" s="13" t="s">
        <v>249</v>
      </c>
      <c r="C137" s="12" t="s">
        <v>0</v>
      </c>
      <c r="D137" s="32">
        <f>SUM(D133:D136)</f>
        <v>819155996</v>
      </c>
      <c r="E137" s="32">
        <f>SUM(E133:E136)</f>
        <v>862712069</v>
      </c>
      <c r="F137" s="32">
        <f>SUM(F133:F136)</f>
        <v>184751137</v>
      </c>
      <c r="G137" s="37">
        <f t="shared" ref="G137:G170" si="32">IF(($D137     =0),0,($F137     /$D137     ))</f>
        <v>0.22553840526365385</v>
      </c>
      <c r="H137" s="32">
        <f>SUM(H133:H136)</f>
        <v>184125353</v>
      </c>
      <c r="I137" s="37">
        <f t="shared" ref="I137:I170" si="33">IF(($D137     =0),0,($H137     /$D137     ))</f>
        <v>0.22477446774374829</v>
      </c>
      <c r="J137" s="32">
        <f>SUM(J133:J136)</f>
        <v>165550882</v>
      </c>
      <c r="K137" s="37">
        <f t="shared" ref="K137:K170" si="34">IF(($E137     =0),0,($J137     /$E137     ))</f>
        <v>0.1918958687942037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534427372</v>
      </c>
      <c r="O137" s="37">
        <f t="shared" ref="O137:O170" si="37">IF(($E137     =0),0,($N137     /$E137     ))</f>
        <v>0.61947362417158902</v>
      </c>
      <c r="P137" s="32">
        <f>SUM(P133:P136)</f>
        <v>144291625</v>
      </c>
      <c r="Q137" s="32">
        <f>SUM(Q133:Q136)</f>
        <v>771397720</v>
      </c>
      <c r="R137" s="32">
        <f>SUM(R133:R136)</f>
        <v>739543865</v>
      </c>
      <c r="S137" s="32">
        <f>SUM(S133:S136)</f>
        <v>502178099</v>
      </c>
      <c r="T137" s="37">
        <f t="shared" ref="T137:T170" si="38">IF(($R137     =0),0,($S137     /$R137     ))</f>
        <v>0.67903761056823853</v>
      </c>
      <c r="U137" s="37">
        <f t="shared" ref="U137:U170" si="39">IF(($P137     =0),0,(($J137     /$P137     )-1))</f>
        <v>0.14733534950486549</v>
      </c>
    </row>
    <row r="138" spans="1:21" x14ac:dyDescent="0.2">
      <c r="A138" s="17" t="s">
        <v>29</v>
      </c>
      <c r="B138" s="11" t="s">
        <v>250</v>
      </c>
      <c r="C138" s="10" t="s">
        <v>251</v>
      </c>
      <c r="D138" s="31">
        <v>52529184</v>
      </c>
      <c r="E138" s="31">
        <v>52829184</v>
      </c>
      <c r="F138" s="31">
        <v>15128674</v>
      </c>
      <c r="G138" s="36">
        <f t="shared" si="32"/>
        <v>0.28800512111515003</v>
      </c>
      <c r="H138" s="31">
        <v>11146443</v>
      </c>
      <c r="I138" s="36">
        <f t="shared" si="33"/>
        <v>0.21219524369539036</v>
      </c>
      <c r="J138" s="31">
        <v>9351373</v>
      </c>
      <c r="K138" s="36">
        <f t="shared" si="34"/>
        <v>0.17701149803865984</v>
      </c>
      <c r="L138" s="31">
        <v>0</v>
      </c>
      <c r="M138" s="36">
        <f t="shared" si="35"/>
        <v>0</v>
      </c>
      <c r="N138" s="31">
        <f t="shared" si="36"/>
        <v>35626490</v>
      </c>
      <c r="O138" s="36">
        <f t="shared" si="37"/>
        <v>0.67437138533125929</v>
      </c>
      <c r="P138" s="31">
        <v>12955874</v>
      </c>
      <c r="Q138" s="31">
        <v>42666642</v>
      </c>
      <c r="R138" s="31">
        <v>39018297</v>
      </c>
      <c r="S138" s="31">
        <v>29199713</v>
      </c>
      <c r="T138" s="36">
        <f t="shared" si="38"/>
        <v>0.74835949400866986</v>
      </c>
      <c r="U138" s="36">
        <f t="shared" si="39"/>
        <v>-0.27821365042605384</v>
      </c>
    </row>
    <row r="139" spans="1:21" x14ac:dyDescent="0.2">
      <c r="A139" s="17" t="s">
        <v>29</v>
      </c>
      <c r="B139" s="11" t="s">
        <v>252</v>
      </c>
      <c r="C139" s="10" t="s">
        <v>253</v>
      </c>
      <c r="D139" s="31">
        <v>43965158</v>
      </c>
      <c r="E139" s="31">
        <v>59922890</v>
      </c>
      <c r="F139" s="31">
        <v>7591240</v>
      </c>
      <c r="G139" s="36">
        <f t="shared" si="32"/>
        <v>0.17266490888080058</v>
      </c>
      <c r="H139" s="31">
        <v>18079491</v>
      </c>
      <c r="I139" s="36">
        <f t="shared" si="33"/>
        <v>0.41122315539045712</v>
      </c>
      <c r="J139" s="31">
        <v>13352232</v>
      </c>
      <c r="K139" s="36">
        <f t="shared" si="34"/>
        <v>0.22282356541882409</v>
      </c>
      <c r="L139" s="31">
        <v>0</v>
      </c>
      <c r="M139" s="36">
        <f t="shared" si="35"/>
        <v>0</v>
      </c>
      <c r="N139" s="31">
        <f t="shared" si="36"/>
        <v>39022963</v>
      </c>
      <c r="O139" s="36">
        <f t="shared" si="37"/>
        <v>0.65121964244381403</v>
      </c>
      <c r="P139" s="31">
        <v>9233509</v>
      </c>
      <c r="Q139" s="31">
        <v>50384194</v>
      </c>
      <c r="R139" s="31">
        <v>37121078</v>
      </c>
      <c r="S139" s="31">
        <v>26467128</v>
      </c>
      <c r="T139" s="36">
        <f t="shared" si="38"/>
        <v>0.71299459568496371</v>
      </c>
      <c r="U139" s="36">
        <f t="shared" si="39"/>
        <v>0.44606259657081604</v>
      </c>
    </row>
    <row r="140" spans="1:21" x14ac:dyDescent="0.2">
      <c r="A140" s="17" t="s">
        <v>29</v>
      </c>
      <c r="B140" s="11" t="s">
        <v>254</v>
      </c>
      <c r="C140" s="10" t="s">
        <v>255</v>
      </c>
      <c r="D140" s="31">
        <v>320427637</v>
      </c>
      <c r="E140" s="31">
        <v>284946232</v>
      </c>
      <c r="F140" s="31">
        <v>63876975</v>
      </c>
      <c r="G140" s="36">
        <f t="shared" si="32"/>
        <v>0.19934914353221037</v>
      </c>
      <c r="H140" s="31">
        <v>114881625</v>
      </c>
      <c r="I140" s="36">
        <f t="shared" si="33"/>
        <v>0.35852595636124857</v>
      </c>
      <c r="J140" s="31">
        <v>76587236</v>
      </c>
      <c r="K140" s="36">
        <f t="shared" si="34"/>
        <v>0.26877785139478527</v>
      </c>
      <c r="L140" s="31">
        <v>0</v>
      </c>
      <c r="M140" s="36">
        <f t="shared" si="35"/>
        <v>0</v>
      </c>
      <c r="N140" s="31">
        <f t="shared" si="36"/>
        <v>255345836</v>
      </c>
      <c r="O140" s="36">
        <f t="shared" si="37"/>
        <v>0.89611936331904185</v>
      </c>
      <c r="P140" s="31">
        <v>52255577</v>
      </c>
      <c r="Q140" s="31">
        <v>308045843</v>
      </c>
      <c r="R140" s="31">
        <v>284810401</v>
      </c>
      <c r="S140" s="31">
        <v>190888440</v>
      </c>
      <c r="T140" s="36">
        <f t="shared" si="38"/>
        <v>0.67022987689273328</v>
      </c>
      <c r="U140" s="36">
        <f t="shared" si="39"/>
        <v>0.46562798454985965</v>
      </c>
    </row>
    <row r="141" spans="1:21" x14ac:dyDescent="0.2">
      <c r="A141" s="17" t="s">
        <v>29</v>
      </c>
      <c r="B141" s="11" t="s">
        <v>256</v>
      </c>
      <c r="C141" s="10" t="s">
        <v>257</v>
      </c>
      <c r="D141" s="31">
        <v>0</v>
      </c>
      <c r="E141" s="31">
        <v>0</v>
      </c>
      <c r="F141" s="31">
        <v>0</v>
      </c>
      <c r="G141" s="36">
        <f t="shared" si="32"/>
        <v>0</v>
      </c>
      <c r="H141" s="31">
        <v>0</v>
      </c>
      <c r="I141" s="36">
        <f t="shared" si="33"/>
        <v>0</v>
      </c>
      <c r="J141" s="31">
        <v>0</v>
      </c>
      <c r="K141" s="36">
        <f t="shared" si="34"/>
        <v>0</v>
      </c>
      <c r="L141" s="31">
        <v>0</v>
      </c>
      <c r="M141" s="36">
        <f t="shared" si="35"/>
        <v>0</v>
      </c>
      <c r="N141" s="31">
        <f t="shared" si="36"/>
        <v>0</v>
      </c>
      <c r="O141" s="36">
        <f t="shared" si="37"/>
        <v>0</v>
      </c>
      <c r="P141" s="31">
        <v>0</v>
      </c>
      <c r="Q141" s="31">
        <v>0</v>
      </c>
      <c r="R141" s="31">
        <v>0</v>
      </c>
      <c r="S141" s="31">
        <v>0</v>
      </c>
      <c r="T141" s="36">
        <f t="shared" si="38"/>
        <v>0</v>
      </c>
      <c r="U141" s="36">
        <f t="shared" si="39"/>
        <v>0</v>
      </c>
    </row>
    <row r="142" spans="1:21" x14ac:dyDescent="0.2">
      <c r="A142" s="17" t="s">
        <v>29</v>
      </c>
      <c r="B142" s="11" t="s">
        <v>258</v>
      </c>
      <c r="C142" s="10" t="s">
        <v>259</v>
      </c>
      <c r="D142" s="31">
        <v>152920996</v>
      </c>
      <c r="E142" s="31">
        <v>185082414</v>
      </c>
      <c r="F142" s="31">
        <v>42149623</v>
      </c>
      <c r="G142" s="36">
        <f t="shared" si="32"/>
        <v>0.27563005802028651</v>
      </c>
      <c r="H142" s="31">
        <v>54825977</v>
      </c>
      <c r="I142" s="36">
        <f t="shared" si="33"/>
        <v>0.35852484900111425</v>
      </c>
      <c r="J142" s="31">
        <v>35786838</v>
      </c>
      <c r="K142" s="36">
        <f t="shared" si="34"/>
        <v>0.1933562310247369</v>
      </c>
      <c r="L142" s="31">
        <v>0</v>
      </c>
      <c r="M142" s="36">
        <f t="shared" si="35"/>
        <v>0</v>
      </c>
      <c r="N142" s="31">
        <f t="shared" si="36"/>
        <v>132762438</v>
      </c>
      <c r="O142" s="36">
        <f t="shared" si="37"/>
        <v>0.71731524962712012</v>
      </c>
      <c r="P142" s="31">
        <v>33533874</v>
      </c>
      <c r="Q142" s="31">
        <v>120722849</v>
      </c>
      <c r="R142" s="31">
        <v>125676796</v>
      </c>
      <c r="S142" s="31">
        <v>116015977</v>
      </c>
      <c r="T142" s="36">
        <f t="shared" si="38"/>
        <v>0.92312965235046252</v>
      </c>
      <c r="U142" s="36">
        <f t="shared" si="39"/>
        <v>6.7184721932217029E-2</v>
      </c>
    </row>
    <row r="143" spans="1:21" x14ac:dyDescent="0.2">
      <c r="A143" s="17" t="s">
        <v>44</v>
      </c>
      <c r="B143" s="11" t="s">
        <v>260</v>
      </c>
      <c r="C143" s="10" t="s">
        <v>261</v>
      </c>
      <c r="D143" s="31">
        <v>0</v>
      </c>
      <c r="E143" s="31">
        <v>0</v>
      </c>
      <c r="F143" s="31">
        <v>0</v>
      </c>
      <c r="G143" s="36">
        <f t="shared" si="32"/>
        <v>0</v>
      </c>
      <c r="H143" s="31">
        <v>0</v>
      </c>
      <c r="I143" s="36">
        <f t="shared" si="33"/>
        <v>0</v>
      </c>
      <c r="J143" s="31">
        <v>0</v>
      </c>
      <c r="K143" s="36">
        <f t="shared" si="34"/>
        <v>0</v>
      </c>
      <c r="L143" s="31">
        <v>0</v>
      </c>
      <c r="M143" s="36">
        <f t="shared" si="35"/>
        <v>0</v>
      </c>
      <c r="N143" s="31">
        <f t="shared" si="36"/>
        <v>0</v>
      </c>
      <c r="O143" s="36">
        <f t="shared" si="37"/>
        <v>0</v>
      </c>
      <c r="P143" s="31">
        <v>0</v>
      </c>
      <c r="Q143" s="31">
        <v>0</v>
      </c>
      <c r="R143" s="31">
        <v>0</v>
      </c>
      <c r="S143" s="31">
        <v>0</v>
      </c>
      <c r="T143" s="36">
        <f t="shared" si="38"/>
        <v>0</v>
      </c>
      <c r="U143" s="36">
        <f t="shared" si="39"/>
        <v>0</v>
      </c>
    </row>
    <row r="144" spans="1:21" ht="16.5" x14ac:dyDescent="0.3">
      <c r="A144" s="18" t="s">
        <v>0</v>
      </c>
      <c r="B144" s="13" t="s">
        <v>262</v>
      </c>
      <c r="C144" s="12" t="s">
        <v>0</v>
      </c>
      <c r="D144" s="32">
        <f>SUM(D138:D143)</f>
        <v>569842975</v>
      </c>
      <c r="E144" s="32">
        <f>SUM(E138:E143)</f>
        <v>582780720</v>
      </c>
      <c r="F144" s="32">
        <f>SUM(F138:F143)</f>
        <v>128746512</v>
      </c>
      <c r="G144" s="37">
        <f t="shared" si="32"/>
        <v>0.2259333143485712</v>
      </c>
      <c r="H144" s="32">
        <f>SUM(H138:H143)</f>
        <v>198933536</v>
      </c>
      <c r="I144" s="37">
        <f t="shared" si="33"/>
        <v>0.34910237508850572</v>
      </c>
      <c r="J144" s="32">
        <f>SUM(J138:J143)</f>
        <v>135077679</v>
      </c>
      <c r="K144" s="37">
        <f t="shared" si="34"/>
        <v>0.2317813104730026</v>
      </c>
      <c r="L144" s="32">
        <f>SUM(L138:L143)</f>
        <v>0</v>
      </c>
      <c r="M144" s="37">
        <f t="shared" si="35"/>
        <v>0</v>
      </c>
      <c r="N144" s="32">
        <f t="shared" si="36"/>
        <v>462757727</v>
      </c>
      <c r="O144" s="37">
        <f t="shared" si="37"/>
        <v>0.79405119476155628</v>
      </c>
      <c r="P144" s="32">
        <f>SUM(P138:P143)</f>
        <v>107978834</v>
      </c>
      <c r="Q144" s="32">
        <f>SUM(Q138:Q143)</f>
        <v>521819528</v>
      </c>
      <c r="R144" s="32">
        <f>SUM(R138:R143)</f>
        <v>486626572</v>
      </c>
      <c r="S144" s="32">
        <f>SUM(S138:S143)</f>
        <v>362571258</v>
      </c>
      <c r="T144" s="37">
        <f t="shared" si="38"/>
        <v>0.74507081787551876</v>
      </c>
      <c r="U144" s="37">
        <f t="shared" si="39"/>
        <v>0.2509644158595008</v>
      </c>
    </row>
    <row r="145" spans="1:21" x14ac:dyDescent="0.2">
      <c r="A145" s="17" t="s">
        <v>29</v>
      </c>
      <c r="B145" s="11" t="s">
        <v>263</v>
      </c>
      <c r="C145" s="10" t="s">
        <v>264</v>
      </c>
      <c r="D145" s="31">
        <v>992024</v>
      </c>
      <c r="E145" s="31">
        <v>16470285</v>
      </c>
      <c r="F145" s="31">
        <v>5959843</v>
      </c>
      <c r="G145" s="36">
        <f t="shared" si="32"/>
        <v>6.0077609009459447</v>
      </c>
      <c r="H145" s="31">
        <v>2491720</v>
      </c>
      <c r="I145" s="36">
        <f t="shared" si="33"/>
        <v>2.5117537478931959</v>
      </c>
      <c r="J145" s="31">
        <v>0</v>
      </c>
      <c r="K145" s="36">
        <f t="shared" si="34"/>
        <v>0</v>
      </c>
      <c r="L145" s="31">
        <v>0</v>
      </c>
      <c r="M145" s="36">
        <f t="shared" si="35"/>
        <v>0</v>
      </c>
      <c r="N145" s="31">
        <f t="shared" si="36"/>
        <v>8451563</v>
      </c>
      <c r="O145" s="36">
        <f t="shared" si="37"/>
        <v>0.51314005798928186</v>
      </c>
      <c r="P145" s="31">
        <v>0</v>
      </c>
      <c r="Q145" s="31">
        <v>0</v>
      </c>
      <c r="R145" s="31">
        <v>350000</v>
      </c>
      <c r="S145" s="31">
        <v>75614</v>
      </c>
      <c r="T145" s="36">
        <f t="shared" si="38"/>
        <v>0.21604000000000001</v>
      </c>
      <c r="U145" s="36">
        <f t="shared" si="39"/>
        <v>0</v>
      </c>
    </row>
    <row r="146" spans="1:21" x14ac:dyDescent="0.2">
      <c r="A146" s="17" t="s">
        <v>29</v>
      </c>
      <c r="B146" s="11" t="s">
        <v>265</v>
      </c>
      <c r="C146" s="10" t="s">
        <v>266</v>
      </c>
      <c r="D146" s="31">
        <v>0</v>
      </c>
      <c r="E146" s="31">
        <v>15000000</v>
      </c>
      <c r="F146" s="31">
        <v>4028721</v>
      </c>
      <c r="G146" s="36">
        <f t="shared" si="32"/>
        <v>0</v>
      </c>
      <c r="H146" s="31">
        <v>5374392</v>
      </c>
      <c r="I146" s="36">
        <f t="shared" si="33"/>
        <v>0</v>
      </c>
      <c r="J146" s="31">
        <v>4282689</v>
      </c>
      <c r="K146" s="36">
        <f t="shared" si="34"/>
        <v>0.28551260000000001</v>
      </c>
      <c r="L146" s="31">
        <v>0</v>
      </c>
      <c r="M146" s="36">
        <f t="shared" si="35"/>
        <v>0</v>
      </c>
      <c r="N146" s="31">
        <f t="shared" si="36"/>
        <v>13685802</v>
      </c>
      <c r="O146" s="36">
        <f t="shared" si="37"/>
        <v>0.91238680000000005</v>
      </c>
      <c r="P146" s="31">
        <v>2929760</v>
      </c>
      <c r="Q146" s="31">
        <v>2000000</v>
      </c>
      <c r="R146" s="31">
        <v>0</v>
      </c>
      <c r="S146" s="31">
        <v>4210551</v>
      </c>
      <c r="T146" s="36">
        <f t="shared" si="38"/>
        <v>0</v>
      </c>
      <c r="U146" s="36">
        <f t="shared" si="39"/>
        <v>0.46178833761127192</v>
      </c>
    </row>
    <row r="147" spans="1:21" x14ac:dyDescent="0.2">
      <c r="A147" s="17" t="s">
        <v>29</v>
      </c>
      <c r="B147" s="11" t="s">
        <v>267</v>
      </c>
      <c r="C147" s="10" t="s">
        <v>268</v>
      </c>
      <c r="D147" s="31">
        <v>0</v>
      </c>
      <c r="E147" s="31">
        <v>6810000</v>
      </c>
      <c r="F147" s="31">
        <v>0</v>
      </c>
      <c r="G147" s="36">
        <f t="shared" si="32"/>
        <v>0</v>
      </c>
      <c r="H147" s="31">
        <v>0</v>
      </c>
      <c r="I147" s="36">
        <f t="shared" si="33"/>
        <v>0</v>
      </c>
      <c r="J147" s="31">
        <v>1764000</v>
      </c>
      <c r="K147" s="36">
        <f t="shared" si="34"/>
        <v>0.25903083700440527</v>
      </c>
      <c r="L147" s="31">
        <v>0</v>
      </c>
      <c r="M147" s="36">
        <f t="shared" si="35"/>
        <v>0</v>
      </c>
      <c r="N147" s="31">
        <f t="shared" si="36"/>
        <v>1764000</v>
      </c>
      <c r="O147" s="36">
        <f t="shared" si="37"/>
        <v>0.25903083700440527</v>
      </c>
      <c r="P147" s="31">
        <v>316948</v>
      </c>
      <c r="Q147" s="31">
        <v>0</v>
      </c>
      <c r="R147" s="31">
        <v>3000000</v>
      </c>
      <c r="S147" s="31">
        <v>1218832</v>
      </c>
      <c r="T147" s="36">
        <f t="shared" si="38"/>
        <v>0.40627733333333332</v>
      </c>
      <c r="U147" s="36">
        <f t="shared" si="39"/>
        <v>4.5655817358052424</v>
      </c>
    </row>
    <row r="148" spans="1:21" x14ac:dyDescent="0.2">
      <c r="A148" s="17" t="s">
        <v>29</v>
      </c>
      <c r="B148" s="11" t="s">
        <v>269</v>
      </c>
      <c r="C148" s="10" t="s">
        <v>270</v>
      </c>
      <c r="D148" s="31">
        <v>0</v>
      </c>
      <c r="E148" s="31">
        <v>0</v>
      </c>
      <c r="F148" s="31">
        <v>0</v>
      </c>
      <c r="G148" s="36">
        <f t="shared" si="32"/>
        <v>0</v>
      </c>
      <c r="H148" s="31">
        <v>0</v>
      </c>
      <c r="I148" s="36">
        <f t="shared" si="33"/>
        <v>0</v>
      </c>
      <c r="J148" s="31">
        <v>0</v>
      </c>
      <c r="K148" s="36">
        <f t="shared" si="34"/>
        <v>0</v>
      </c>
      <c r="L148" s="31">
        <v>0</v>
      </c>
      <c r="M148" s="36">
        <f t="shared" si="35"/>
        <v>0</v>
      </c>
      <c r="N148" s="31">
        <f t="shared" si="36"/>
        <v>0</v>
      </c>
      <c r="O148" s="36">
        <f t="shared" si="37"/>
        <v>0</v>
      </c>
      <c r="P148" s="31">
        <v>0</v>
      </c>
      <c r="Q148" s="31">
        <v>0</v>
      </c>
      <c r="R148" s="31">
        <v>0</v>
      </c>
      <c r="S148" s="31">
        <v>0</v>
      </c>
      <c r="T148" s="36">
        <f t="shared" si="38"/>
        <v>0</v>
      </c>
      <c r="U148" s="36">
        <f t="shared" si="39"/>
        <v>0</v>
      </c>
    </row>
    <row r="149" spans="1:21" x14ac:dyDescent="0.2">
      <c r="A149" s="17" t="s">
        <v>44</v>
      </c>
      <c r="B149" s="11" t="s">
        <v>271</v>
      </c>
      <c r="C149" s="10" t="s">
        <v>272</v>
      </c>
      <c r="D149" s="31">
        <v>70013873</v>
      </c>
      <c r="E149" s="31">
        <v>70600855</v>
      </c>
      <c r="F149" s="31">
        <v>25895378</v>
      </c>
      <c r="G149" s="36">
        <f t="shared" si="32"/>
        <v>0.36986067032743641</v>
      </c>
      <c r="H149" s="31">
        <v>21864150</v>
      </c>
      <c r="I149" s="36">
        <f t="shared" si="33"/>
        <v>0.31228310994879543</v>
      </c>
      <c r="J149" s="31">
        <v>25096541</v>
      </c>
      <c r="K149" s="36">
        <f t="shared" si="34"/>
        <v>0.35547078006349925</v>
      </c>
      <c r="L149" s="31">
        <v>0</v>
      </c>
      <c r="M149" s="36">
        <f t="shared" si="35"/>
        <v>0</v>
      </c>
      <c r="N149" s="31">
        <f t="shared" si="36"/>
        <v>72856069</v>
      </c>
      <c r="O149" s="36">
        <f t="shared" si="37"/>
        <v>1.0319431542295061</v>
      </c>
      <c r="P149" s="31">
        <v>17076498</v>
      </c>
      <c r="Q149" s="31">
        <v>95763037</v>
      </c>
      <c r="R149" s="31">
        <v>94250753</v>
      </c>
      <c r="S149" s="31">
        <v>58085153</v>
      </c>
      <c r="T149" s="36">
        <f t="shared" si="38"/>
        <v>0.61628317176415559</v>
      </c>
      <c r="U149" s="36">
        <f t="shared" si="39"/>
        <v>0.4696538482304744</v>
      </c>
    </row>
    <row r="150" spans="1:21" ht="16.5" x14ac:dyDescent="0.3">
      <c r="A150" s="18" t="s">
        <v>0</v>
      </c>
      <c r="B150" s="13" t="s">
        <v>273</v>
      </c>
      <c r="C150" s="12" t="s">
        <v>0</v>
      </c>
      <c r="D150" s="32">
        <f>SUM(D145:D149)</f>
        <v>71005897</v>
      </c>
      <c r="E150" s="32">
        <f>SUM(E145:E149)</f>
        <v>108881140</v>
      </c>
      <c r="F150" s="32">
        <f>SUM(F145:F149)</f>
        <v>35883942</v>
      </c>
      <c r="G150" s="37">
        <f t="shared" si="32"/>
        <v>0.50536565998173366</v>
      </c>
      <c r="H150" s="32">
        <f>SUM(H145:H149)</f>
        <v>29730262</v>
      </c>
      <c r="I150" s="37">
        <f t="shared" si="33"/>
        <v>0.41870130870961325</v>
      </c>
      <c r="J150" s="32">
        <f>SUM(J145:J149)</f>
        <v>31143230</v>
      </c>
      <c r="K150" s="37">
        <f t="shared" si="34"/>
        <v>0.28602960990305576</v>
      </c>
      <c r="L150" s="32">
        <f>SUM(L145:L149)</f>
        <v>0</v>
      </c>
      <c r="M150" s="37">
        <f t="shared" si="35"/>
        <v>0</v>
      </c>
      <c r="N150" s="32">
        <f t="shared" si="36"/>
        <v>96757434</v>
      </c>
      <c r="O150" s="37">
        <f t="shared" si="37"/>
        <v>0.88865191896411078</v>
      </c>
      <c r="P150" s="32">
        <f>SUM(P145:P149)</f>
        <v>20323206</v>
      </c>
      <c r="Q150" s="32">
        <f>SUM(Q145:Q149)</f>
        <v>97763037</v>
      </c>
      <c r="R150" s="32">
        <f>SUM(R145:R149)</f>
        <v>97600753</v>
      </c>
      <c r="S150" s="32">
        <f>SUM(S145:S149)</f>
        <v>63590150</v>
      </c>
      <c r="T150" s="37">
        <f t="shared" si="38"/>
        <v>0.65153339544419298</v>
      </c>
      <c r="U150" s="37">
        <f t="shared" si="39"/>
        <v>0.53239749673353698</v>
      </c>
    </row>
    <row r="151" spans="1:21" x14ac:dyDescent="0.2">
      <c r="A151" s="17" t="s">
        <v>29</v>
      </c>
      <c r="B151" s="11" t="s">
        <v>274</v>
      </c>
      <c r="C151" s="10" t="s">
        <v>275</v>
      </c>
      <c r="D151" s="31">
        <v>1630000</v>
      </c>
      <c r="E151" s="31">
        <v>1930000</v>
      </c>
      <c r="F151" s="31">
        <v>463330</v>
      </c>
      <c r="G151" s="36">
        <f t="shared" si="32"/>
        <v>0.28425153374233131</v>
      </c>
      <c r="H151" s="31">
        <v>990659</v>
      </c>
      <c r="I151" s="36">
        <f t="shared" si="33"/>
        <v>0.60776625766871162</v>
      </c>
      <c r="J151" s="31">
        <v>387216</v>
      </c>
      <c r="K151" s="36">
        <f t="shared" si="34"/>
        <v>0.20063005181347152</v>
      </c>
      <c r="L151" s="31">
        <v>0</v>
      </c>
      <c r="M151" s="36">
        <f t="shared" si="35"/>
        <v>0</v>
      </c>
      <c r="N151" s="31">
        <f t="shared" si="36"/>
        <v>1841205</v>
      </c>
      <c r="O151" s="36">
        <f t="shared" si="37"/>
        <v>0.95399222797927463</v>
      </c>
      <c r="P151" s="31">
        <v>304810</v>
      </c>
      <c r="Q151" s="31">
        <v>1640750</v>
      </c>
      <c r="R151" s="31">
        <v>1390750</v>
      </c>
      <c r="S151" s="31">
        <v>1217179</v>
      </c>
      <c r="T151" s="36">
        <f t="shared" si="38"/>
        <v>0.8751961172029481</v>
      </c>
      <c r="U151" s="36">
        <f t="shared" si="39"/>
        <v>0.27035202257143798</v>
      </c>
    </row>
    <row r="152" spans="1:21" x14ac:dyDescent="0.2">
      <c r="A152" s="17" t="s">
        <v>29</v>
      </c>
      <c r="B152" s="11" t="s">
        <v>276</v>
      </c>
      <c r="C152" s="10" t="s">
        <v>277</v>
      </c>
      <c r="D152" s="31">
        <v>1846846400</v>
      </c>
      <c r="E152" s="31">
        <v>2053019900</v>
      </c>
      <c r="F152" s="31">
        <v>487650759</v>
      </c>
      <c r="G152" s="36">
        <f t="shared" si="32"/>
        <v>0.26404510900310929</v>
      </c>
      <c r="H152" s="31">
        <v>412587103</v>
      </c>
      <c r="I152" s="36">
        <f t="shared" si="33"/>
        <v>0.22340087567650455</v>
      </c>
      <c r="J152" s="31">
        <v>493810221</v>
      </c>
      <c r="K152" s="36">
        <f t="shared" si="34"/>
        <v>0.24052870651667818</v>
      </c>
      <c r="L152" s="31">
        <v>0</v>
      </c>
      <c r="M152" s="36">
        <f t="shared" si="35"/>
        <v>0</v>
      </c>
      <c r="N152" s="31">
        <f t="shared" si="36"/>
        <v>1394048083</v>
      </c>
      <c r="O152" s="36">
        <f t="shared" si="37"/>
        <v>0.67902317118309474</v>
      </c>
      <c r="P152" s="31">
        <v>362903361</v>
      </c>
      <c r="Q152" s="31">
        <v>1579287500</v>
      </c>
      <c r="R152" s="31">
        <v>1562471131</v>
      </c>
      <c r="S152" s="31">
        <v>1168450822</v>
      </c>
      <c r="T152" s="36">
        <f t="shared" si="38"/>
        <v>0.74782234296526018</v>
      </c>
      <c r="U152" s="36">
        <f t="shared" si="39"/>
        <v>0.36072099095274024</v>
      </c>
    </row>
    <row r="153" spans="1:21" x14ac:dyDescent="0.2">
      <c r="A153" s="17" t="s">
        <v>29</v>
      </c>
      <c r="B153" s="11" t="s">
        <v>278</v>
      </c>
      <c r="C153" s="10" t="s">
        <v>279</v>
      </c>
      <c r="D153" s="31">
        <v>114406690</v>
      </c>
      <c r="E153" s="31">
        <v>114210530</v>
      </c>
      <c r="F153" s="31">
        <v>27772288</v>
      </c>
      <c r="G153" s="36">
        <f t="shared" si="32"/>
        <v>0.2427505594296977</v>
      </c>
      <c r="H153" s="31">
        <v>25038587</v>
      </c>
      <c r="I153" s="36">
        <f t="shared" si="33"/>
        <v>0.21885596899971496</v>
      </c>
      <c r="J153" s="31">
        <v>23522133</v>
      </c>
      <c r="K153" s="36">
        <f t="shared" si="34"/>
        <v>0.20595415326415173</v>
      </c>
      <c r="L153" s="31">
        <v>0</v>
      </c>
      <c r="M153" s="36">
        <f t="shared" si="35"/>
        <v>0</v>
      </c>
      <c r="N153" s="31">
        <f t="shared" si="36"/>
        <v>76333008</v>
      </c>
      <c r="O153" s="36">
        <f t="shared" si="37"/>
        <v>0.66835350470749066</v>
      </c>
      <c r="P153" s="31">
        <v>20934037</v>
      </c>
      <c r="Q153" s="31">
        <v>98372550</v>
      </c>
      <c r="R153" s="31">
        <v>110852860</v>
      </c>
      <c r="S153" s="31">
        <v>65224052</v>
      </c>
      <c r="T153" s="36">
        <f t="shared" si="38"/>
        <v>0.58838402545500401</v>
      </c>
      <c r="U153" s="36">
        <f t="shared" si="39"/>
        <v>0.12363100342279898</v>
      </c>
    </row>
    <row r="154" spans="1:21" x14ac:dyDescent="0.2">
      <c r="A154" s="17" t="s">
        <v>29</v>
      </c>
      <c r="B154" s="11" t="s">
        <v>280</v>
      </c>
      <c r="C154" s="10" t="s">
        <v>281</v>
      </c>
      <c r="D154" s="31">
        <v>35950925</v>
      </c>
      <c r="E154" s="31">
        <v>37866391</v>
      </c>
      <c r="F154" s="31">
        <v>8777460</v>
      </c>
      <c r="G154" s="36">
        <f t="shared" si="32"/>
        <v>0.24415115883666413</v>
      </c>
      <c r="H154" s="31">
        <v>9939188</v>
      </c>
      <c r="I154" s="36">
        <f t="shared" si="33"/>
        <v>0.27646543169612464</v>
      </c>
      <c r="J154" s="31">
        <v>4208303</v>
      </c>
      <c r="K154" s="36">
        <f t="shared" si="34"/>
        <v>0.11113557138307688</v>
      </c>
      <c r="L154" s="31">
        <v>0</v>
      </c>
      <c r="M154" s="36">
        <f t="shared" si="35"/>
        <v>0</v>
      </c>
      <c r="N154" s="31">
        <f t="shared" si="36"/>
        <v>22924951</v>
      </c>
      <c r="O154" s="36">
        <f t="shared" si="37"/>
        <v>0.60541684577228394</v>
      </c>
      <c r="P154" s="31">
        <v>4637010</v>
      </c>
      <c r="Q154" s="31">
        <v>33645592</v>
      </c>
      <c r="R154" s="31">
        <v>25729640</v>
      </c>
      <c r="S154" s="31">
        <v>15675943</v>
      </c>
      <c r="T154" s="36">
        <f t="shared" si="38"/>
        <v>0.60925621190191548</v>
      </c>
      <c r="U154" s="36">
        <f t="shared" si="39"/>
        <v>-9.2453326604859609E-2</v>
      </c>
    </row>
    <row r="155" spans="1:21" x14ac:dyDescent="0.2">
      <c r="A155" s="17" t="s">
        <v>29</v>
      </c>
      <c r="B155" s="11" t="s">
        <v>282</v>
      </c>
      <c r="C155" s="10" t="s">
        <v>283</v>
      </c>
      <c r="D155" s="31">
        <v>33215999</v>
      </c>
      <c r="E155" s="31">
        <v>40313874</v>
      </c>
      <c r="F155" s="31">
        <v>6548386</v>
      </c>
      <c r="G155" s="36">
        <f t="shared" si="32"/>
        <v>0.19714553820886133</v>
      </c>
      <c r="H155" s="31">
        <v>8938402</v>
      </c>
      <c r="I155" s="36">
        <f t="shared" si="33"/>
        <v>0.26909929760053281</v>
      </c>
      <c r="J155" s="31">
        <v>4129302</v>
      </c>
      <c r="K155" s="36">
        <f t="shared" si="34"/>
        <v>0.10242880651956197</v>
      </c>
      <c r="L155" s="31">
        <v>0</v>
      </c>
      <c r="M155" s="36">
        <f t="shared" si="35"/>
        <v>0</v>
      </c>
      <c r="N155" s="31">
        <f t="shared" si="36"/>
        <v>19616090</v>
      </c>
      <c r="O155" s="36">
        <f t="shared" si="37"/>
        <v>0.48658409757395182</v>
      </c>
      <c r="P155" s="31">
        <v>7066908</v>
      </c>
      <c r="Q155" s="31">
        <v>22229404</v>
      </c>
      <c r="R155" s="31">
        <v>30303587</v>
      </c>
      <c r="S155" s="31">
        <v>26025840</v>
      </c>
      <c r="T155" s="36">
        <f t="shared" si="38"/>
        <v>0.85883694230653285</v>
      </c>
      <c r="U155" s="36">
        <f t="shared" si="39"/>
        <v>-0.4156847662372285</v>
      </c>
    </row>
    <row r="156" spans="1:21" x14ac:dyDescent="0.2">
      <c r="A156" s="17" t="s">
        <v>44</v>
      </c>
      <c r="B156" s="11" t="s">
        <v>284</v>
      </c>
      <c r="C156" s="10" t="s">
        <v>285</v>
      </c>
      <c r="D156" s="31">
        <v>0</v>
      </c>
      <c r="E156" s="31">
        <v>0</v>
      </c>
      <c r="F156" s="31">
        <v>0</v>
      </c>
      <c r="G156" s="36">
        <f t="shared" si="32"/>
        <v>0</v>
      </c>
      <c r="H156" s="31">
        <v>0</v>
      </c>
      <c r="I156" s="36">
        <f t="shared" si="33"/>
        <v>0</v>
      </c>
      <c r="J156" s="31">
        <v>0</v>
      </c>
      <c r="K156" s="36">
        <f t="shared" si="34"/>
        <v>0</v>
      </c>
      <c r="L156" s="31">
        <v>0</v>
      </c>
      <c r="M156" s="36">
        <f t="shared" si="35"/>
        <v>0</v>
      </c>
      <c r="N156" s="31">
        <f t="shared" si="36"/>
        <v>0</v>
      </c>
      <c r="O156" s="36">
        <f t="shared" si="37"/>
        <v>0</v>
      </c>
      <c r="P156" s="31">
        <v>0</v>
      </c>
      <c r="Q156" s="31">
        <v>0</v>
      </c>
      <c r="R156" s="31">
        <v>0</v>
      </c>
      <c r="S156" s="31">
        <v>0</v>
      </c>
      <c r="T156" s="36">
        <f t="shared" si="38"/>
        <v>0</v>
      </c>
      <c r="U156" s="36">
        <f t="shared" si="39"/>
        <v>0</v>
      </c>
    </row>
    <row r="157" spans="1:21" ht="16.5" x14ac:dyDescent="0.3">
      <c r="A157" s="18" t="s">
        <v>0</v>
      </c>
      <c r="B157" s="13" t="s">
        <v>286</v>
      </c>
      <c r="C157" s="12" t="s">
        <v>0</v>
      </c>
      <c r="D157" s="32">
        <f>SUM(D151:D156)</f>
        <v>2032050014</v>
      </c>
      <c r="E157" s="32">
        <f>SUM(E151:E156)</f>
        <v>2247340695</v>
      </c>
      <c r="F157" s="32">
        <f>SUM(F151:F156)</f>
        <v>531212223</v>
      </c>
      <c r="G157" s="37">
        <f t="shared" si="32"/>
        <v>0.26141690378689664</v>
      </c>
      <c r="H157" s="32">
        <f>SUM(H151:H156)</f>
        <v>457493939</v>
      </c>
      <c r="I157" s="37">
        <f t="shared" si="33"/>
        <v>0.22513911362813532</v>
      </c>
      <c r="J157" s="32">
        <f>SUM(J151:J156)</f>
        <v>526057175</v>
      </c>
      <c r="K157" s="37">
        <f t="shared" si="34"/>
        <v>0.23407985098583373</v>
      </c>
      <c r="L157" s="32">
        <f>SUM(L151:L156)</f>
        <v>0</v>
      </c>
      <c r="M157" s="37">
        <f t="shared" si="35"/>
        <v>0</v>
      </c>
      <c r="N157" s="32">
        <f t="shared" si="36"/>
        <v>1514763337</v>
      </c>
      <c r="O157" s="37">
        <f t="shared" si="37"/>
        <v>0.67402478866249516</v>
      </c>
      <c r="P157" s="32">
        <f>SUM(P151:P156)</f>
        <v>395846126</v>
      </c>
      <c r="Q157" s="32">
        <f>SUM(Q151:Q156)</f>
        <v>1735175796</v>
      </c>
      <c r="R157" s="32">
        <f>SUM(R151:R156)</f>
        <v>1730747968</v>
      </c>
      <c r="S157" s="32">
        <f>SUM(S151:S156)</f>
        <v>1276593836</v>
      </c>
      <c r="T157" s="37">
        <f t="shared" si="38"/>
        <v>0.73759661117799447</v>
      </c>
      <c r="U157" s="37">
        <f t="shared" si="39"/>
        <v>0.32894359814954965</v>
      </c>
    </row>
    <row r="158" spans="1:21" x14ac:dyDescent="0.2">
      <c r="A158" s="17" t="s">
        <v>29</v>
      </c>
      <c r="B158" s="11" t="s">
        <v>287</v>
      </c>
      <c r="C158" s="10" t="s">
        <v>288</v>
      </c>
      <c r="D158" s="31">
        <v>55216162</v>
      </c>
      <c r="E158" s="31">
        <v>76368696</v>
      </c>
      <c r="F158" s="31">
        <v>13842663</v>
      </c>
      <c r="G158" s="36">
        <f t="shared" si="32"/>
        <v>0.25069947817090221</v>
      </c>
      <c r="H158" s="31">
        <v>15756096</v>
      </c>
      <c r="I158" s="36">
        <f t="shared" si="33"/>
        <v>0.28535297328343828</v>
      </c>
      <c r="J158" s="31">
        <v>17668480</v>
      </c>
      <c r="K158" s="36">
        <f t="shared" si="34"/>
        <v>0.23135762328585524</v>
      </c>
      <c r="L158" s="31">
        <v>0</v>
      </c>
      <c r="M158" s="36">
        <f t="shared" si="35"/>
        <v>0</v>
      </c>
      <c r="N158" s="31">
        <f t="shared" si="36"/>
        <v>47267239</v>
      </c>
      <c r="O158" s="36">
        <f t="shared" si="37"/>
        <v>0.61893473996203885</v>
      </c>
      <c r="P158" s="31">
        <v>11882191</v>
      </c>
      <c r="Q158" s="31">
        <v>45687770</v>
      </c>
      <c r="R158" s="31">
        <v>49767770</v>
      </c>
      <c r="S158" s="31">
        <v>40369228</v>
      </c>
      <c r="T158" s="36">
        <f t="shared" si="38"/>
        <v>0.81115203674988856</v>
      </c>
      <c r="U158" s="36">
        <f t="shared" si="39"/>
        <v>0.4869715526370515</v>
      </c>
    </row>
    <row r="159" spans="1:21" x14ac:dyDescent="0.2">
      <c r="A159" s="17" t="s">
        <v>29</v>
      </c>
      <c r="B159" s="11" t="s">
        <v>289</v>
      </c>
      <c r="C159" s="10" t="s">
        <v>290</v>
      </c>
      <c r="D159" s="31">
        <v>1346612019</v>
      </c>
      <c r="E159" s="31">
        <v>1424171211</v>
      </c>
      <c r="F159" s="31">
        <v>327843474</v>
      </c>
      <c r="G159" s="36">
        <f t="shared" si="32"/>
        <v>0.24345800377116639</v>
      </c>
      <c r="H159" s="31">
        <v>321809768</v>
      </c>
      <c r="I159" s="36">
        <f t="shared" si="33"/>
        <v>0.23897734719386907</v>
      </c>
      <c r="J159" s="31">
        <v>308000448</v>
      </c>
      <c r="K159" s="36">
        <f t="shared" si="34"/>
        <v>0.2162664471947397</v>
      </c>
      <c r="L159" s="31">
        <v>0</v>
      </c>
      <c r="M159" s="36">
        <f t="shared" si="35"/>
        <v>0</v>
      </c>
      <c r="N159" s="31">
        <f t="shared" si="36"/>
        <v>957653690</v>
      </c>
      <c r="O159" s="36">
        <f t="shared" si="37"/>
        <v>0.67242876601021251</v>
      </c>
      <c r="P159" s="31">
        <v>264886440</v>
      </c>
      <c r="Q159" s="31">
        <v>1128348839</v>
      </c>
      <c r="R159" s="31">
        <v>1194415339</v>
      </c>
      <c r="S159" s="31">
        <v>800896351</v>
      </c>
      <c r="T159" s="36">
        <f t="shared" si="38"/>
        <v>0.6705342143969234</v>
      </c>
      <c r="U159" s="36">
        <f t="shared" si="39"/>
        <v>0.16276411884277664</v>
      </c>
    </row>
    <row r="160" spans="1:21" x14ac:dyDescent="0.2">
      <c r="A160" s="17" t="s">
        <v>29</v>
      </c>
      <c r="B160" s="11" t="s">
        <v>291</v>
      </c>
      <c r="C160" s="10" t="s">
        <v>292</v>
      </c>
      <c r="D160" s="31">
        <v>0</v>
      </c>
      <c r="E160" s="31">
        <v>10000000</v>
      </c>
      <c r="F160" s="31">
        <v>0</v>
      </c>
      <c r="G160" s="36">
        <f t="shared" si="32"/>
        <v>0</v>
      </c>
      <c r="H160" s="31">
        <v>0</v>
      </c>
      <c r="I160" s="36">
        <f t="shared" si="33"/>
        <v>0</v>
      </c>
      <c r="J160" s="31">
        <v>0</v>
      </c>
      <c r="K160" s="36">
        <f t="shared" si="34"/>
        <v>0</v>
      </c>
      <c r="L160" s="31">
        <v>0</v>
      </c>
      <c r="M160" s="36">
        <f t="shared" si="35"/>
        <v>0</v>
      </c>
      <c r="N160" s="31">
        <f t="shared" si="36"/>
        <v>0</v>
      </c>
      <c r="O160" s="36">
        <f t="shared" si="37"/>
        <v>0</v>
      </c>
      <c r="P160" s="31">
        <v>0</v>
      </c>
      <c r="Q160" s="31">
        <v>0</v>
      </c>
      <c r="R160" s="31">
        <v>0</v>
      </c>
      <c r="S160" s="31">
        <v>0</v>
      </c>
      <c r="T160" s="36">
        <f t="shared" si="38"/>
        <v>0</v>
      </c>
      <c r="U160" s="36">
        <f t="shared" si="39"/>
        <v>0</v>
      </c>
    </row>
    <row r="161" spans="1:21" x14ac:dyDescent="0.2">
      <c r="A161" s="17" t="s">
        <v>29</v>
      </c>
      <c r="B161" s="11" t="s">
        <v>293</v>
      </c>
      <c r="C161" s="10" t="s">
        <v>294</v>
      </c>
      <c r="D161" s="31">
        <v>0</v>
      </c>
      <c r="E161" s="31">
        <v>23260767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20065420</v>
      </c>
      <c r="K161" s="36">
        <f t="shared" si="34"/>
        <v>0.86262933634131667</v>
      </c>
      <c r="L161" s="31">
        <v>0</v>
      </c>
      <c r="M161" s="36">
        <f t="shared" si="35"/>
        <v>0</v>
      </c>
      <c r="N161" s="31">
        <f t="shared" si="36"/>
        <v>20065420</v>
      </c>
      <c r="O161" s="36">
        <f t="shared" si="37"/>
        <v>0.86262933634131667</v>
      </c>
      <c r="P161" s="31">
        <v>0</v>
      </c>
      <c r="Q161" s="31">
        <v>0</v>
      </c>
      <c r="R161" s="31">
        <v>0</v>
      </c>
      <c r="S161" s="31">
        <v>0</v>
      </c>
      <c r="T161" s="36">
        <f t="shared" si="38"/>
        <v>0</v>
      </c>
      <c r="U161" s="36">
        <f t="shared" si="39"/>
        <v>0</v>
      </c>
    </row>
    <row r="162" spans="1:21" x14ac:dyDescent="0.2">
      <c r="A162" s="17" t="s">
        <v>44</v>
      </c>
      <c r="B162" s="11" t="s">
        <v>295</v>
      </c>
      <c r="C162" s="10" t="s">
        <v>296</v>
      </c>
      <c r="D162" s="31">
        <v>0</v>
      </c>
      <c r="E162" s="31">
        <v>0</v>
      </c>
      <c r="F162" s="31">
        <v>0</v>
      </c>
      <c r="G162" s="36">
        <f t="shared" si="32"/>
        <v>0</v>
      </c>
      <c r="H162" s="31">
        <v>0</v>
      </c>
      <c r="I162" s="36">
        <f t="shared" si="33"/>
        <v>0</v>
      </c>
      <c r="J162" s="31">
        <v>0</v>
      </c>
      <c r="K162" s="36">
        <f t="shared" si="34"/>
        <v>0</v>
      </c>
      <c r="L162" s="31">
        <v>0</v>
      </c>
      <c r="M162" s="36">
        <f t="shared" si="35"/>
        <v>0</v>
      </c>
      <c r="N162" s="31">
        <f t="shared" si="36"/>
        <v>0</v>
      </c>
      <c r="O162" s="36">
        <f t="shared" si="37"/>
        <v>0</v>
      </c>
      <c r="P162" s="31">
        <v>0</v>
      </c>
      <c r="Q162" s="31">
        <v>0</v>
      </c>
      <c r="R162" s="31">
        <v>0</v>
      </c>
      <c r="S162" s="31">
        <v>0</v>
      </c>
      <c r="T162" s="36">
        <f t="shared" si="38"/>
        <v>0</v>
      </c>
      <c r="U162" s="36">
        <f t="shared" si="39"/>
        <v>0</v>
      </c>
    </row>
    <row r="163" spans="1:21" ht="16.5" x14ac:dyDescent="0.3">
      <c r="A163" s="18" t="s">
        <v>0</v>
      </c>
      <c r="B163" s="13" t="s">
        <v>297</v>
      </c>
      <c r="C163" s="12" t="s">
        <v>0</v>
      </c>
      <c r="D163" s="32">
        <f>SUM(D158:D162)</f>
        <v>1401828181</v>
      </c>
      <c r="E163" s="32">
        <f>SUM(E158:E162)</f>
        <v>1533800674</v>
      </c>
      <c r="F163" s="32">
        <f>SUM(F158:F162)</f>
        <v>341686137</v>
      </c>
      <c r="G163" s="37">
        <f t="shared" si="32"/>
        <v>0.2437432358909041</v>
      </c>
      <c r="H163" s="32">
        <f>SUM(H158:H162)</f>
        <v>337565864</v>
      </c>
      <c r="I163" s="37">
        <f t="shared" si="33"/>
        <v>0.24080402190173975</v>
      </c>
      <c r="J163" s="32">
        <f>SUM(J158:J162)</f>
        <v>345734348</v>
      </c>
      <c r="K163" s="37">
        <f t="shared" si="34"/>
        <v>0.22541022041564182</v>
      </c>
      <c r="L163" s="32">
        <f>SUM(L158:L162)</f>
        <v>0</v>
      </c>
      <c r="M163" s="37">
        <f t="shared" si="35"/>
        <v>0</v>
      </c>
      <c r="N163" s="32">
        <f t="shared" si="36"/>
        <v>1024986349</v>
      </c>
      <c r="O163" s="37">
        <f t="shared" si="37"/>
        <v>0.66826567909045009</v>
      </c>
      <c r="P163" s="32">
        <f>SUM(P158:P162)</f>
        <v>276768631</v>
      </c>
      <c r="Q163" s="32">
        <f>SUM(Q158:Q162)</f>
        <v>1174036609</v>
      </c>
      <c r="R163" s="32">
        <f>SUM(R158:R162)</f>
        <v>1244183109</v>
      </c>
      <c r="S163" s="32">
        <f>SUM(S158:S162)</f>
        <v>841265579</v>
      </c>
      <c r="T163" s="37">
        <f t="shared" si="38"/>
        <v>0.67615897765736344</v>
      </c>
      <c r="U163" s="37">
        <f t="shared" si="39"/>
        <v>0.24918184098688556</v>
      </c>
    </row>
    <row r="164" spans="1:21" x14ac:dyDescent="0.2">
      <c r="A164" s="17" t="s">
        <v>29</v>
      </c>
      <c r="B164" s="11" t="s">
        <v>298</v>
      </c>
      <c r="C164" s="10" t="s">
        <v>299</v>
      </c>
      <c r="D164" s="31">
        <v>166507443</v>
      </c>
      <c r="E164" s="31">
        <v>166507443</v>
      </c>
      <c r="F164" s="31">
        <v>60844011</v>
      </c>
      <c r="G164" s="36">
        <f t="shared" si="32"/>
        <v>0.36541316053961626</v>
      </c>
      <c r="H164" s="31">
        <v>39600128</v>
      </c>
      <c r="I164" s="36">
        <f t="shared" si="33"/>
        <v>0.23782797505334341</v>
      </c>
      <c r="J164" s="31">
        <v>33814282</v>
      </c>
      <c r="K164" s="36">
        <f t="shared" si="34"/>
        <v>0.20307970256921187</v>
      </c>
      <c r="L164" s="31">
        <v>0</v>
      </c>
      <c r="M164" s="36">
        <f t="shared" si="35"/>
        <v>0</v>
      </c>
      <c r="N164" s="31">
        <f t="shared" si="36"/>
        <v>134258421</v>
      </c>
      <c r="O164" s="36">
        <f t="shared" si="37"/>
        <v>0.80632083816217148</v>
      </c>
      <c r="P164" s="31">
        <v>27086207</v>
      </c>
      <c r="Q164" s="31">
        <v>160989978</v>
      </c>
      <c r="R164" s="31">
        <v>165553818</v>
      </c>
      <c r="S164" s="31">
        <v>127509356</v>
      </c>
      <c r="T164" s="36">
        <f t="shared" si="38"/>
        <v>0.77019882440886989</v>
      </c>
      <c r="U164" s="36">
        <f t="shared" si="39"/>
        <v>0.2483948749265632</v>
      </c>
    </row>
    <row r="165" spans="1:21" x14ac:dyDescent="0.2">
      <c r="A165" s="17" t="s">
        <v>29</v>
      </c>
      <c r="B165" s="11" t="s">
        <v>300</v>
      </c>
      <c r="C165" s="10" t="s">
        <v>301</v>
      </c>
      <c r="D165" s="31">
        <v>0</v>
      </c>
      <c r="E165" s="31">
        <v>19011305</v>
      </c>
      <c r="F165" s="31">
        <v>6941278</v>
      </c>
      <c r="G165" s="36">
        <f t="shared" si="32"/>
        <v>0</v>
      </c>
      <c r="H165" s="31">
        <v>8265128</v>
      </c>
      <c r="I165" s="36">
        <f t="shared" si="33"/>
        <v>0</v>
      </c>
      <c r="J165" s="31">
        <v>1208089</v>
      </c>
      <c r="K165" s="36">
        <f t="shared" si="34"/>
        <v>6.3545821814967457E-2</v>
      </c>
      <c r="L165" s="31">
        <v>0</v>
      </c>
      <c r="M165" s="36">
        <f t="shared" si="35"/>
        <v>0</v>
      </c>
      <c r="N165" s="31">
        <f t="shared" si="36"/>
        <v>16414495</v>
      </c>
      <c r="O165" s="36">
        <f t="shared" si="37"/>
        <v>0.86340706227163255</v>
      </c>
      <c r="P165" s="31">
        <v>0</v>
      </c>
      <c r="Q165" s="31">
        <v>0</v>
      </c>
      <c r="R165" s="31">
        <v>0</v>
      </c>
      <c r="S165" s="31">
        <v>0</v>
      </c>
      <c r="T165" s="36">
        <f t="shared" si="38"/>
        <v>0</v>
      </c>
      <c r="U165" s="36">
        <f t="shared" si="39"/>
        <v>0</v>
      </c>
    </row>
    <row r="166" spans="1:21" x14ac:dyDescent="0.2">
      <c r="A166" s="17" t="s">
        <v>29</v>
      </c>
      <c r="B166" s="11" t="s">
        <v>302</v>
      </c>
      <c r="C166" s="10" t="s">
        <v>303</v>
      </c>
      <c r="D166" s="31">
        <v>5525000</v>
      </c>
      <c r="E166" s="31">
        <v>9057315</v>
      </c>
      <c r="F166" s="31">
        <v>772533</v>
      </c>
      <c r="G166" s="36">
        <f t="shared" si="32"/>
        <v>0.13982497737556562</v>
      </c>
      <c r="H166" s="31">
        <v>1025599</v>
      </c>
      <c r="I166" s="36">
        <f t="shared" si="33"/>
        <v>0.185628778280543</v>
      </c>
      <c r="J166" s="31">
        <v>2786929</v>
      </c>
      <c r="K166" s="36">
        <f t="shared" si="34"/>
        <v>0.307699246410222</v>
      </c>
      <c r="L166" s="31">
        <v>0</v>
      </c>
      <c r="M166" s="36">
        <f t="shared" si="35"/>
        <v>0</v>
      </c>
      <c r="N166" s="31">
        <f t="shared" si="36"/>
        <v>4585061</v>
      </c>
      <c r="O166" s="36">
        <f t="shared" si="37"/>
        <v>0.50622739741303024</v>
      </c>
      <c r="P166" s="31">
        <v>745252</v>
      </c>
      <c r="Q166" s="31">
        <v>4000000</v>
      </c>
      <c r="R166" s="31">
        <v>5200000</v>
      </c>
      <c r="S166" s="31">
        <v>2068605</v>
      </c>
      <c r="T166" s="36">
        <f t="shared" si="38"/>
        <v>0.39780865384615383</v>
      </c>
      <c r="U166" s="36">
        <f t="shared" si="39"/>
        <v>2.7395793637588359</v>
      </c>
    </row>
    <row r="167" spans="1:21" x14ac:dyDescent="0.2">
      <c r="A167" s="17" t="s">
        <v>29</v>
      </c>
      <c r="B167" s="11" t="s">
        <v>304</v>
      </c>
      <c r="C167" s="10" t="s">
        <v>305</v>
      </c>
      <c r="D167" s="31">
        <v>0</v>
      </c>
      <c r="E167" s="31">
        <v>12556309</v>
      </c>
      <c r="F167" s="31">
        <v>0</v>
      </c>
      <c r="G167" s="36">
        <f t="shared" si="32"/>
        <v>0</v>
      </c>
      <c r="H167" s="31">
        <v>0</v>
      </c>
      <c r="I167" s="36">
        <f t="shared" si="33"/>
        <v>0</v>
      </c>
      <c r="J167" s="31">
        <v>0</v>
      </c>
      <c r="K167" s="36">
        <f t="shared" si="34"/>
        <v>0</v>
      </c>
      <c r="L167" s="31">
        <v>0</v>
      </c>
      <c r="M167" s="36">
        <f t="shared" si="35"/>
        <v>0</v>
      </c>
      <c r="N167" s="31">
        <f t="shared" si="36"/>
        <v>0</v>
      </c>
      <c r="O167" s="36">
        <f t="shared" si="37"/>
        <v>0</v>
      </c>
      <c r="P167" s="31">
        <v>0</v>
      </c>
      <c r="Q167" s="31">
        <v>0</v>
      </c>
      <c r="R167" s="31">
        <v>2500000</v>
      </c>
      <c r="S167" s="31">
        <v>0</v>
      </c>
      <c r="T167" s="36">
        <f t="shared" si="38"/>
        <v>0</v>
      </c>
      <c r="U167" s="36">
        <f t="shared" si="39"/>
        <v>0</v>
      </c>
    </row>
    <row r="168" spans="1:21" x14ac:dyDescent="0.2">
      <c r="A168" s="17" t="s">
        <v>44</v>
      </c>
      <c r="B168" s="11" t="s">
        <v>306</v>
      </c>
      <c r="C168" s="10" t="s">
        <v>307</v>
      </c>
      <c r="D168" s="31">
        <v>0</v>
      </c>
      <c r="E168" s="31">
        <v>0</v>
      </c>
      <c r="F168" s="31">
        <v>0</v>
      </c>
      <c r="G168" s="36">
        <f t="shared" si="32"/>
        <v>0</v>
      </c>
      <c r="H168" s="31">
        <v>0</v>
      </c>
      <c r="I168" s="36">
        <f t="shared" si="33"/>
        <v>0</v>
      </c>
      <c r="J168" s="31">
        <v>0</v>
      </c>
      <c r="K168" s="36">
        <f t="shared" si="34"/>
        <v>0</v>
      </c>
      <c r="L168" s="31">
        <v>0</v>
      </c>
      <c r="M168" s="36">
        <f t="shared" si="35"/>
        <v>0</v>
      </c>
      <c r="N168" s="31">
        <f t="shared" si="36"/>
        <v>0</v>
      </c>
      <c r="O168" s="36">
        <f t="shared" si="37"/>
        <v>0</v>
      </c>
      <c r="P168" s="31">
        <v>0</v>
      </c>
      <c r="Q168" s="31">
        <v>0</v>
      </c>
      <c r="R168" s="31">
        <v>0</v>
      </c>
      <c r="S168" s="31">
        <v>0</v>
      </c>
      <c r="T168" s="36">
        <f t="shared" si="38"/>
        <v>0</v>
      </c>
      <c r="U168" s="36">
        <f t="shared" si="39"/>
        <v>0</v>
      </c>
    </row>
    <row r="169" spans="1:21" ht="16.5" x14ac:dyDescent="0.3">
      <c r="A169" s="18" t="s">
        <v>0</v>
      </c>
      <c r="B169" s="13" t="s">
        <v>308</v>
      </c>
      <c r="C169" s="12" t="s">
        <v>0</v>
      </c>
      <c r="D169" s="32">
        <f>SUM(D164:D168)</f>
        <v>172032443</v>
      </c>
      <c r="E169" s="32">
        <f>SUM(E164:E168)</f>
        <v>207132372</v>
      </c>
      <c r="F169" s="32">
        <f>SUM(F164:F168)</f>
        <v>68557822</v>
      </c>
      <c r="G169" s="37">
        <f t="shared" si="32"/>
        <v>0.39851681929553251</v>
      </c>
      <c r="H169" s="32">
        <f>SUM(H164:H168)</f>
        <v>48890855</v>
      </c>
      <c r="I169" s="37">
        <f t="shared" si="33"/>
        <v>0.28419555141700803</v>
      </c>
      <c r="J169" s="32">
        <f>SUM(J164:J168)</f>
        <v>37809300</v>
      </c>
      <c r="K169" s="37">
        <f t="shared" si="34"/>
        <v>0.18253689481236665</v>
      </c>
      <c r="L169" s="32">
        <f>SUM(L164:L168)</f>
        <v>0</v>
      </c>
      <c r="M169" s="37">
        <f t="shared" si="35"/>
        <v>0</v>
      </c>
      <c r="N169" s="32">
        <f t="shared" si="36"/>
        <v>155257977</v>
      </c>
      <c r="O169" s="37">
        <f t="shared" si="37"/>
        <v>0.74955920941223031</v>
      </c>
      <c r="P169" s="32">
        <f>SUM(P164:P168)</f>
        <v>27831459</v>
      </c>
      <c r="Q169" s="32">
        <f>SUM(Q164:Q168)</f>
        <v>164989978</v>
      </c>
      <c r="R169" s="32">
        <f>SUM(R164:R168)</f>
        <v>173253818</v>
      </c>
      <c r="S169" s="32">
        <f>SUM(S164:S168)</f>
        <v>129577961</v>
      </c>
      <c r="T169" s="37">
        <f t="shared" si="38"/>
        <v>0.74790825677503969</v>
      </c>
      <c r="U169" s="37">
        <f t="shared" si="39"/>
        <v>0.3585094478877302</v>
      </c>
    </row>
    <row r="170" spans="1:21" ht="16.5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28961963329</v>
      </c>
      <c r="E170" s="32">
        <f>SUM(E105,E107:E111,E113:E120,E122:E125,E127:E131,E133:E136,E138:E143,E145:E149,E151:E156,E158:E162,E164:E168)</f>
        <v>29571361996</v>
      </c>
      <c r="F170" s="32">
        <f>SUM(F105,F107:F111,F113:F120,F122:F125,F127:F131,F133:F136,F138:F143,F145:F149,F151:F156,F158:F162,F164:F168)</f>
        <v>8211003928</v>
      </c>
      <c r="G170" s="37">
        <f t="shared" si="32"/>
        <v>0.28350992074415798</v>
      </c>
      <c r="H170" s="32">
        <f>SUM(H105,H107:H111,H113:H120,H122:H125,H127:H131,H133:H136,H138:H143,H145:H149,H151:H156,H158:H162,H164:H168)</f>
        <v>6684847434</v>
      </c>
      <c r="I170" s="37">
        <f t="shared" si="33"/>
        <v>0.23081471922541844</v>
      </c>
      <c r="J170" s="32">
        <f>SUM(J105,J107:J111,J113:J120,J122:J125,J127:J131,J133:J136,J138:J143,J145:J149,J151:J156,J158:J162,J164:J168)</f>
        <v>6075014711</v>
      </c>
      <c r="K170" s="37">
        <f t="shared" si="34"/>
        <v>0.20543574258844563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20970866073</v>
      </c>
      <c r="O170" s="37">
        <f t="shared" si="37"/>
        <v>0.70916131884072997</v>
      </c>
      <c r="P170" s="32">
        <f>SUM(P105,P107:P111,P113:P120,P122:P125,P127:P131,P133:P136,P138:P143,P145:P149,P151:P156,P158:P162,P164:P168)</f>
        <v>5140024322</v>
      </c>
      <c r="Q170" s="32">
        <f>SUM(Q105,Q107:Q111,Q113:Q120,Q122:Q125,Q127:Q131,Q133:Q136,Q138:Q143,Q145:Q149,Q151:Q156,Q158:Q162,Q164:Q168)</f>
        <v>25080305638</v>
      </c>
      <c r="R170" s="32">
        <f>SUM(R105,R107:R111,R113:R120,R122:R125,R127:R131,R133:R136,R138:R143,R145:R149,R151:R156,R158:R162,R164:R168)</f>
        <v>25542562525</v>
      </c>
      <c r="S170" s="32">
        <f>SUM(S105,S107:S111,S113:S120,S122:S125,S127:S131,S133:S136,S138:S143,S145:S149,S151:S156,S158:S162,S164:S168)</f>
        <v>18076421168</v>
      </c>
      <c r="T170" s="37">
        <f t="shared" si="38"/>
        <v>0.70769802952650307</v>
      </c>
      <c r="U170" s="37">
        <f t="shared" si="39"/>
        <v>0.18190388418944137</v>
      </c>
    </row>
    <row r="171" spans="1:21" ht="14.4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4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x14ac:dyDescent="0.2">
      <c r="A173" s="17" t="s">
        <v>29</v>
      </c>
      <c r="B173" s="11" t="s">
        <v>311</v>
      </c>
      <c r="C173" s="10" t="s">
        <v>312</v>
      </c>
      <c r="D173" s="31">
        <v>26376909</v>
      </c>
      <c r="E173" s="31">
        <v>23496480</v>
      </c>
      <c r="F173" s="31">
        <v>2495628</v>
      </c>
      <c r="G173" s="36">
        <f t="shared" ref="G173:G205" si="40">IF(($D173     =0),0,($F173     /$D173     ))</f>
        <v>9.4614118735443939E-2</v>
      </c>
      <c r="H173" s="31">
        <v>5225883</v>
      </c>
      <c r="I173" s="36">
        <f t="shared" ref="I173:I205" si="41">IF(($D173     =0),0,($H173     /$D173     ))</f>
        <v>0.19812340407285781</v>
      </c>
      <c r="J173" s="31">
        <v>4012427</v>
      </c>
      <c r="K173" s="36">
        <f t="shared" ref="K173:K205" si="42">IF(($E173     =0),0,($J173     /$E173     ))</f>
        <v>0.17076715320762939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11733938</v>
      </c>
      <c r="O173" s="36">
        <f t="shared" ref="O173:O205" si="45">IF(($E173     =0),0,($N173     /$E173     ))</f>
        <v>0.49939131308178925</v>
      </c>
      <c r="P173" s="31">
        <v>13545948</v>
      </c>
      <c r="Q173" s="31">
        <v>57331169</v>
      </c>
      <c r="R173" s="31">
        <v>69085438</v>
      </c>
      <c r="S173" s="31">
        <v>38953095</v>
      </c>
      <c r="T173" s="36">
        <f t="shared" ref="T173:T205" si="46">IF(($R173     =0),0,($S173     /$R173     ))</f>
        <v>0.56383944471771319</v>
      </c>
      <c r="U173" s="36">
        <f t="shared" ref="U173:U205" si="47">IF(($P173     =0),0,(($J173     /$P173     )-1))</f>
        <v>-0.70379134778902142</v>
      </c>
    </row>
    <row r="174" spans="1:21" x14ac:dyDescent="0.2">
      <c r="A174" s="17" t="s">
        <v>29</v>
      </c>
      <c r="B174" s="11" t="s">
        <v>313</v>
      </c>
      <c r="C174" s="10" t="s">
        <v>314</v>
      </c>
      <c r="D174" s="31">
        <v>53645144</v>
      </c>
      <c r="E174" s="31">
        <v>54841438</v>
      </c>
      <c r="F174" s="31">
        <v>15478821</v>
      </c>
      <c r="G174" s="36">
        <f t="shared" si="40"/>
        <v>0.28854095349245407</v>
      </c>
      <c r="H174" s="31">
        <v>17537932</v>
      </c>
      <c r="I174" s="36">
        <f t="shared" si="41"/>
        <v>0.326924875064181</v>
      </c>
      <c r="J174" s="31">
        <v>8274688</v>
      </c>
      <c r="K174" s="36">
        <f t="shared" si="42"/>
        <v>0.15088386267333107</v>
      </c>
      <c r="L174" s="31">
        <v>0</v>
      </c>
      <c r="M174" s="36">
        <f t="shared" si="43"/>
        <v>0</v>
      </c>
      <c r="N174" s="31">
        <f t="shared" si="44"/>
        <v>41291441</v>
      </c>
      <c r="O174" s="36">
        <f t="shared" si="45"/>
        <v>0.75292411187321528</v>
      </c>
      <c r="P174" s="31">
        <v>16801445</v>
      </c>
      <c r="Q174" s="31">
        <v>55491756</v>
      </c>
      <c r="R174" s="31">
        <v>61022996</v>
      </c>
      <c r="S174" s="31">
        <v>43671267</v>
      </c>
      <c r="T174" s="36">
        <f t="shared" si="46"/>
        <v>0.7156526205301359</v>
      </c>
      <c r="U174" s="36">
        <f t="shared" si="47"/>
        <v>-0.50750140836100699</v>
      </c>
    </row>
    <row r="175" spans="1:21" x14ac:dyDescent="0.2">
      <c r="A175" s="17" t="s">
        <v>29</v>
      </c>
      <c r="B175" s="11" t="s">
        <v>315</v>
      </c>
      <c r="C175" s="10" t="s">
        <v>316</v>
      </c>
      <c r="D175" s="31">
        <v>702008501</v>
      </c>
      <c r="E175" s="31">
        <v>761956164</v>
      </c>
      <c r="F175" s="31">
        <v>158375399</v>
      </c>
      <c r="G175" s="36">
        <f t="shared" si="40"/>
        <v>0.22560324949683194</v>
      </c>
      <c r="H175" s="31">
        <v>174293204</v>
      </c>
      <c r="I175" s="36">
        <f t="shared" si="41"/>
        <v>0.24827791081122536</v>
      </c>
      <c r="J175" s="31">
        <v>169700983</v>
      </c>
      <c r="K175" s="36">
        <f t="shared" si="42"/>
        <v>0.22271751449470523</v>
      </c>
      <c r="L175" s="31">
        <v>0</v>
      </c>
      <c r="M175" s="36">
        <f t="shared" si="43"/>
        <v>0</v>
      </c>
      <c r="N175" s="31">
        <f t="shared" si="44"/>
        <v>502369586</v>
      </c>
      <c r="O175" s="36">
        <f t="shared" si="45"/>
        <v>0.65931560073316764</v>
      </c>
      <c r="P175" s="31">
        <v>166677458</v>
      </c>
      <c r="Q175" s="31">
        <v>643677552</v>
      </c>
      <c r="R175" s="31">
        <v>668780251</v>
      </c>
      <c r="S175" s="31">
        <v>467867751</v>
      </c>
      <c r="T175" s="36">
        <f t="shared" si="46"/>
        <v>0.69958368283216543</v>
      </c>
      <c r="U175" s="36">
        <f t="shared" si="47"/>
        <v>1.8139975472868164E-2</v>
      </c>
    </row>
    <row r="176" spans="1:21" x14ac:dyDescent="0.2">
      <c r="A176" s="17" t="s">
        <v>29</v>
      </c>
      <c r="B176" s="11" t="s">
        <v>317</v>
      </c>
      <c r="C176" s="10" t="s">
        <v>318</v>
      </c>
      <c r="D176" s="31">
        <v>215338548</v>
      </c>
      <c r="E176" s="31">
        <v>213625816</v>
      </c>
      <c r="F176" s="31">
        <v>44513886</v>
      </c>
      <c r="G176" s="36">
        <f t="shared" si="40"/>
        <v>0.20671582683839773</v>
      </c>
      <c r="H176" s="31">
        <v>36904960</v>
      </c>
      <c r="I176" s="36">
        <f t="shared" si="41"/>
        <v>0.1713811128697682</v>
      </c>
      <c r="J176" s="31">
        <v>41296987</v>
      </c>
      <c r="K176" s="36">
        <f t="shared" si="42"/>
        <v>0.19331458984339234</v>
      </c>
      <c r="L176" s="31">
        <v>0</v>
      </c>
      <c r="M176" s="36">
        <f t="shared" si="43"/>
        <v>0</v>
      </c>
      <c r="N176" s="31">
        <f t="shared" si="44"/>
        <v>122715833</v>
      </c>
      <c r="O176" s="36">
        <f t="shared" si="45"/>
        <v>0.57444289879271893</v>
      </c>
      <c r="P176" s="31">
        <v>32681998</v>
      </c>
      <c r="Q176" s="31">
        <v>161358757</v>
      </c>
      <c r="R176" s="31">
        <v>167746597</v>
      </c>
      <c r="S176" s="31">
        <v>118018461</v>
      </c>
      <c r="T176" s="36">
        <f t="shared" si="46"/>
        <v>0.70355204284710471</v>
      </c>
      <c r="U176" s="36">
        <f t="shared" si="47"/>
        <v>0.26360043838201075</v>
      </c>
    </row>
    <row r="177" spans="1:21" x14ac:dyDescent="0.2">
      <c r="A177" s="17" t="s">
        <v>29</v>
      </c>
      <c r="B177" s="11" t="s">
        <v>319</v>
      </c>
      <c r="C177" s="10" t="s">
        <v>320</v>
      </c>
      <c r="D177" s="31">
        <v>999996</v>
      </c>
      <c r="E177" s="31">
        <v>1000000</v>
      </c>
      <c r="F177" s="31">
        <v>101530</v>
      </c>
      <c r="G177" s="36">
        <f t="shared" si="40"/>
        <v>0.10153040612162449</v>
      </c>
      <c r="H177" s="31">
        <v>185112</v>
      </c>
      <c r="I177" s="36">
        <f t="shared" si="41"/>
        <v>0.18511274045096179</v>
      </c>
      <c r="J177" s="31">
        <v>144697</v>
      </c>
      <c r="K177" s="36">
        <f t="shared" si="42"/>
        <v>0.14469699999999999</v>
      </c>
      <c r="L177" s="31">
        <v>0</v>
      </c>
      <c r="M177" s="36">
        <f t="shared" si="43"/>
        <v>0</v>
      </c>
      <c r="N177" s="31">
        <f t="shared" si="44"/>
        <v>431339</v>
      </c>
      <c r="O177" s="36">
        <f t="shared" si="45"/>
        <v>0.43133899999999997</v>
      </c>
      <c r="P177" s="31">
        <v>155117</v>
      </c>
      <c r="Q177" s="31">
        <v>1500000</v>
      </c>
      <c r="R177" s="31">
        <v>1000000</v>
      </c>
      <c r="S177" s="31">
        <v>543654</v>
      </c>
      <c r="T177" s="36">
        <f t="shared" si="46"/>
        <v>0.54365399999999997</v>
      </c>
      <c r="U177" s="36">
        <f t="shared" si="47"/>
        <v>-6.7175100085741679E-2</v>
      </c>
    </row>
    <row r="178" spans="1:21" x14ac:dyDescent="0.2">
      <c r="A178" s="17" t="s">
        <v>44</v>
      </c>
      <c r="B178" s="11" t="s">
        <v>321</v>
      </c>
      <c r="C178" s="10" t="s">
        <v>322</v>
      </c>
      <c r="D178" s="31">
        <v>2193214</v>
      </c>
      <c r="E178" s="31">
        <v>2354214</v>
      </c>
      <c r="F178" s="31">
        <v>367629</v>
      </c>
      <c r="G178" s="36">
        <f t="shared" si="40"/>
        <v>0.16762112589104392</v>
      </c>
      <c r="H178" s="31">
        <v>578938</v>
      </c>
      <c r="I178" s="36">
        <f t="shared" si="41"/>
        <v>0.2639678572177635</v>
      </c>
      <c r="J178" s="31">
        <v>376246</v>
      </c>
      <c r="K178" s="36">
        <f t="shared" si="42"/>
        <v>0.15981809640075201</v>
      </c>
      <c r="L178" s="31">
        <v>0</v>
      </c>
      <c r="M178" s="36">
        <f t="shared" si="43"/>
        <v>0</v>
      </c>
      <c r="N178" s="31">
        <f t="shared" si="44"/>
        <v>1322813</v>
      </c>
      <c r="O178" s="36">
        <f t="shared" si="45"/>
        <v>0.56189156975534083</v>
      </c>
      <c r="P178" s="31">
        <v>453757</v>
      </c>
      <c r="Q178" s="31">
        <v>2173652</v>
      </c>
      <c r="R178" s="31">
        <v>2155604</v>
      </c>
      <c r="S178" s="31">
        <v>2316193</v>
      </c>
      <c r="T178" s="36">
        <f t="shared" si="46"/>
        <v>1.0744983772529648</v>
      </c>
      <c r="U178" s="36">
        <f t="shared" si="47"/>
        <v>-0.17082050524840386</v>
      </c>
    </row>
    <row r="179" spans="1:21" ht="16.5" x14ac:dyDescent="0.3">
      <c r="A179" s="18" t="s">
        <v>0</v>
      </c>
      <c r="B179" s="13" t="s">
        <v>323</v>
      </c>
      <c r="C179" s="12" t="s">
        <v>0</v>
      </c>
      <c r="D179" s="32">
        <f>SUM(D173:D178)</f>
        <v>1000562312</v>
      </c>
      <c r="E179" s="32">
        <f>SUM(E173:E178)</f>
        <v>1057274112</v>
      </c>
      <c r="F179" s="32">
        <f>SUM(F173:F178)</f>
        <v>221332893</v>
      </c>
      <c r="G179" s="37">
        <f t="shared" si="40"/>
        <v>0.22120850480324708</v>
      </c>
      <c r="H179" s="32">
        <f>SUM(H173:H178)</f>
        <v>234726029</v>
      </c>
      <c r="I179" s="37">
        <f t="shared" si="41"/>
        <v>0.23459411391461643</v>
      </c>
      <c r="J179" s="32">
        <f>SUM(J173:J178)</f>
        <v>223806028</v>
      </c>
      <c r="K179" s="37">
        <f t="shared" si="42"/>
        <v>0.21168212241254614</v>
      </c>
      <c r="L179" s="32">
        <f>SUM(L173:L178)</f>
        <v>0</v>
      </c>
      <c r="M179" s="37">
        <f t="shared" si="43"/>
        <v>0</v>
      </c>
      <c r="N179" s="32">
        <f t="shared" si="44"/>
        <v>679864950</v>
      </c>
      <c r="O179" s="37">
        <f t="shared" si="45"/>
        <v>0.64303565393645046</v>
      </c>
      <c r="P179" s="32">
        <f>SUM(P173:P178)</f>
        <v>230315723</v>
      </c>
      <c r="Q179" s="32">
        <f>SUM(Q173:Q178)</f>
        <v>921532886</v>
      </c>
      <c r="R179" s="32">
        <f>SUM(R173:R178)</f>
        <v>969790886</v>
      </c>
      <c r="S179" s="32">
        <f>SUM(S173:S178)</f>
        <v>671370421</v>
      </c>
      <c r="T179" s="37">
        <f t="shared" si="46"/>
        <v>0.69228369815799651</v>
      </c>
      <c r="U179" s="37">
        <f t="shared" si="47"/>
        <v>-2.8264223194175986E-2</v>
      </c>
    </row>
    <row r="180" spans="1:21" x14ac:dyDescent="0.2">
      <c r="A180" s="17" t="s">
        <v>29</v>
      </c>
      <c r="B180" s="11" t="s">
        <v>324</v>
      </c>
      <c r="C180" s="10" t="s">
        <v>325</v>
      </c>
      <c r="D180" s="31">
        <v>155992576</v>
      </c>
      <c r="E180" s="31">
        <v>155992576</v>
      </c>
      <c r="F180" s="31">
        <v>72917260</v>
      </c>
      <c r="G180" s="36">
        <f t="shared" si="40"/>
        <v>0.46744057871061762</v>
      </c>
      <c r="H180" s="31">
        <v>53253860</v>
      </c>
      <c r="I180" s="36">
        <f t="shared" si="41"/>
        <v>0.34138714396254344</v>
      </c>
      <c r="J180" s="31">
        <v>-2383487</v>
      </c>
      <c r="K180" s="36">
        <f t="shared" si="42"/>
        <v>-1.5279489967522557E-2</v>
      </c>
      <c r="L180" s="31">
        <v>0</v>
      </c>
      <c r="M180" s="36">
        <f t="shared" si="43"/>
        <v>0</v>
      </c>
      <c r="N180" s="31">
        <f t="shared" si="44"/>
        <v>123787633</v>
      </c>
      <c r="O180" s="36">
        <f t="shared" si="45"/>
        <v>0.79354823270563846</v>
      </c>
      <c r="P180" s="31">
        <v>29131775</v>
      </c>
      <c r="Q180" s="31">
        <v>133869149</v>
      </c>
      <c r="R180" s="31">
        <v>142157324</v>
      </c>
      <c r="S180" s="31">
        <v>99485076</v>
      </c>
      <c r="T180" s="36">
        <f t="shared" si="46"/>
        <v>0.69982378115108579</v>
      </c>
      <c r="U180" s="36">
        <f t="shared" si="47"/>
        <v>-1.08181743130997</v>
      </c>
    </row>
    <row r="181" spans="1:21" x14ac:dyDescent="0.2">
      <c r="A181" s="17" t="s">
        <v>29</v>
      </c>
      <c r="B181" s="11" t="s">
        <v>326</v>
      </c>
      <c r="C181" s="10" t="s">
        <v>327</v>
      </c>
      <c r="D181" s="31">
        <v>0</v>
      </c>
      <c r="E181" s="31">
        <v>0</v>
      </c>
      <c r="F181" s="31">
        <v>0</v>
      </c>
      <c r="G181" s="36">
        <f t="shared" si="40"/>
        <v>0</v>
      </c>
      <c r="H181" s="31">
        <v>0</v>
      </c>
      <c r="I181" s="36">
        <f t="shared" si="41"/>
        <v>0</v>
      </c>
      <c r="J181" s="31">
        <v>0</v>
      </c>
      <c r="K181" s="36">
        <f t="shared" si="42"/>
        <v>0</v>
      </c>
      <c r="L181" s="31">
        <v>0</v>
      </c>
      <c r="M181" s="36">
        <f t="shared" si="43"/>
        <v>0</v>
      </c>
      <c r="N181" s="31">
        <f t="shared" si="44"/>
        <v>0</v>
      </c>
      <c r="O181" s="36">
        <f t="shared" si="45"/>
        <v>0</v>
      </c>
      <c r="P181" s="31">
        <v>0</v>
      </c>
      <c r="Q181" s="31">
        <v>0</v>
      </c>
      <c r="R181" s="31">
        <v>0</v>
      </c>
      <c r="S181" s="31">
        <v>0</v>
      </c>
      <c r="T181" s="36">
        <f t="shared" si="46"/>
        <v>0</v>
      </c>
      <c r="U181" s="36">
        <f t="shared" si="47"/>
        <v>0</v>
      </c>
    </row>
    <row r="182" spans="1:21" x14ac:dyDescent="0.2">
      <c r="A182" s="17" t="s">
        <v>29</v>
      </c>
      <c r="B182" s="11" t="s">
        <v>328</v>
      </c>
      <c r="C182" s="10" t="s">
        <v>329</v>
      </c>
      <c r="D182" s="31">
        <v>478360420</v>
      </c>
      <c r="E182" s="31">
        <v>459351311</v>
      </c>
      <c r="F182" s="31">
        <v>89271969</v>
      </c>
      <c r="G182" s="36">
        <f t="shared" si="40"/>
        <v>0.1866207262716259</v>
      </c>
      <c r="H182" s="31">
        <v>115782591</v>
      </c>
      <c r="I182" s="36">
        <f t="shared" si="41"/>
        <v>0.24204049114264095</v>
      </c>
      <c r="J182" s="31">
        <v>106580022</v>
      </c>
      <c r="K182" s="36">
        <f t="shared" si="42"/>
        <v>0.23202289717640537</v>
      </c>
      <c r="L182" s="31">
        <v>0</v>
      </c>
      <c r="M182" s="36">
        <f t="shared" si="43"/>
        <v>0</v>
      </c>
      <c r="N182" s="31">
        <f t="shared" si="44"/>
        <v>311634582</v>
      </c>
      <c r="O182" s="36">
        <f t="shared" si="45"/>
        <v>0.67842319056753497</v>
      </c>
      <c r="P182" s="31">
        <v>89235529</v>
      </c>
      <c r="Q182" s="31">
        <v>415255524</v>
      </c>
      <c r="R182" s="31">
        <v>422122328</v>
      </c>
      <c r="S182" s="31">
        <v>267999600</v>
      </c>
      <c r="T182" s="36">
        <f t="shared" si="46"/>
        <v>0.63488610344250729</v>
      </c>
      <c r="U182" s="36">
        <f t="shared" si="47"/>
        <v>0.19436757079122602</v>
      </c>
    </row>
    <row r="183" spans="1:21" x14ac:dyDescent="0.2">
      <c r="A183" s="17" t="s">
        <v>29</v>
      </c>
      <c r="B183" s="11" t="s">
        <v>330</v>
      </c>
      <c r="C183" s="10" t="s">
        <v>331</v>
      </c>
      <c r="D183" s="31">
        <v>12067264</v>
      </c>
      <c r="E183" s="31">
        <v>17821788</v>
      </c>
      <c r="F183" s="31">
        <v>2265751</v>
      </c>
      <c r="G183" s="36">
        <f t="shared" si="40"/>
        <v>0.18776012524462876</v>
      </c>
      <c r="H183" s="31">
        <v>3664215</v>
      </c>
      <c r="I183" s="36">
        <f t="shared" si="41"/>
        <v>0.30364919504537236</v>
      </c>
      <c r="J183" s="31">
        <v>6731057</v>
      </c>
      <c r="K183" s="36">
        <f t="shared" si="42"/>
        <v>0.37768696384448069</v>
      </c>
      <c r="L183" s="31">
        <v>0</v>
      </c>
      <c r="M183" s="36">
        <f t="shared" si="43"/>
        <v>0</v>
      </c>
      <c r="N183" s="31">
        <f t="shared" si="44"/>
        <v>12661023</v>
      </c>
      <c r="O183" s="36">
        <f t="shared" si="45"/>
        <v>0.71042383626154681</v>
      </c>
      <c r="P183" s="31">
        <v>4577455</v>
      </c>
      <c r="Q183" s="31">
        <v>20013546</v>
      </c>
      <c r="R183" s="31">
        <v>14375965</v>
      </c>
      <c r="S183" s="31">
        <v>9410852</v>
      </c>
      <c r="T183" s="36">
        <f t="shared" si="46"/>
        <v>0.65462402002230802</v>
      </c>
      <c r="U183" s="36">
        <f t="shared" si="47"/>
        <v>0.47048021225768477</v>
      </c>
    </row>
    <row r="184" spans="1:21" x14ac:dyDescent="0.2">
      <c r="A184" s="17" t="s">
        <v>44</v>
      </c>
      <c r="B184" s="11" t="s">
        <v>332</v>
      </c>
      <c r="C184" s="10" t="s">
        <v>333</v>
      </c>
      <c r="D184" s="31">
        <v>0</v>
      </c>
      <c r="E184" s="31">
        <v>0</v>
      </c>
      <c r="F184" s="31">
        <v>0</v>
      </c>
      <c r="G184" s="36">
        <f t="shared" si="40"/>
        <v>0</v>
      </c>
      <c r="H184" s="31">
        <v>0</v>
      </c>
      <c r="I184" s="36">
        <f t="shared" si="41"/>
        <v>0</v>
      </c>
      <c r="J184" s="31">
        <v>0</v>
      </c>
      <c r="K184" s="36">
        <f t="shared" si="42"/>
        <v>0</v>
      </c>
      <c r="L184" s="31">
        <v>0</v>
      </c>
      <c r="M184" s="36">
        <f t="shared" si="43"/>
        <v>0</v>
      </c>
      <c r="N184" s="31">
        <f t="shared" si="44"/>
        <v>0</v>
      </c>
      <c r="O184" s="36">
        <f t="shared" si="45"/>
        <v>0</v>
      </c>
      <c r="P184" s="31">
        <v>0</v>
      </c>
      <c r="Q184" s="31">
        <v>0</v>
      </c>
      <c r="R184" s="31">
        <v>0</v>
      </c>
      <c r="S184" s="31">
        <v>0</v>
      </c>
      <c r="T184" s="36">
        <f t="shared" si="46"/>
        <v>0</v>
      </c>
      <c r="U184" s="36">
        <f t="shared" si="47"/>
        <v>0</v>
      </c>
    </row>
    <row r="185" spans="1:21" ht="16.5" x14ac:dyDescent="0.3">
      <c r="A185" s="18" t="s">
        <v>0</v>
      </c>
      <c r="B185" s="13" t="s">
        <v>334</v>
      </c>
      <c r="C185" s="12" t="s">
        <v>0</v>
      </c>
      <c r="D185" s="32">
        <f>SUM(D180:D184)</f>
        <v>646420260</v>
      </c>
      <c r="E185" s="32">
        <f>SUM(E180:E184)</f>
        <v>633165675</v>
      </c>
      <c r="F185" s="32">
        <f>SUM(F180:F184)</f>
        <v>164454980</v>
      </c>
      <c r="G185" s="37">
        <f t="shared" si="40"/>
        <v>0.25440876497280579</v>
      </c>
      <c r="H185" s="32">
        <f>SUM(H180:H184)</f>
        <v>172700666</v>
      </c>
      <c r="I185" s="37">
        <f t="shared" si="41"/>
        <v>0.26716468632960233</v>
      </c>
      <c r="J185" s="32">
        <f>SUM(J180:J184)</f>
        <v>110927592</v>
      </c>
      <c r="K185" s="37">
        <f t="shared" si="42"/>
        <v>0.17519520779454761</v>
      </c>
      <c r="L185" s="32">
        <f>SUM(L180:L184)</f>
        <v>0</v>
      </c>
      <c r="M185" s="37">
        <f t="shared" si="43"/>
        <v>0</v>
      </c>
      <c r="N185" s="32">
        <f t="shared" si="44"/>
        <v>448083238</v>
      </c>
      <c r="O185" s="37">
        <f t="shared" si="45"/>
        <v>0.70768719103416333</v>
      </c>
      <c r="P185" s="32">
        <f>SUM(P180:P184)</f>
        <v>122944759</v>
      </c>
      <c r="Q185" s="32">
        <f>SUM(Q180:Q184)</f>
        <v>569138219</v>
      </c>
      <c r="R185" s="32">
        <f>SUM(R180:R184)</f>
        <v>578655617</v>
      </c>
      <c r="S185" s="32">
        <f>SUM(S180:S184)</f>
        <v>376895528</v>
      </c>
      <c r="T185" s="37">
        <f t="shared" si="46"/>
        <v>0.65132959385063738</v>
      </c>
      <c r="U185" s="37">
        <f t="shared" si="47"/>
        <v>-9.7744443095780897E-2</v>
      </c>
    </row>
    <row r="186" spans="1:21" x14ac:dyDescent="0.2">
      <c r="A186" s="17" t="s">
        <v>29</v>
      </c>
      <c r="B186" s="11" t="s">
        <v>335</v>
      </c>
      <c r="C186" s="10" t="s">
        <v>336</v>
      </c>
      <c r="D186" s="31">
        <v>100172469</v>
      </c>
      <c r="E186" s="31">
        <v>99889624</v>
      </c>
      <c r="F186" s="31">
        <v>12680873</v>
      </c>
      <c r="G186" s="36">
        <f t="shared" si="40"/>
        <v>0.12659040080164141</v>
      </c>
      <c r="H186" s="31">
        <v>18258396</v>
      </c>
      <c r="I186" s="36">
        <f t="shared" si="41"/>
        <v>0.18226960144109056</v>
      </c>
      <c r="J186" s="31">
        <v>35806880</v>
      </c>
      <c r="K186" s="36">
        <f t="shared" si="42"/>
        <v>0.35846445873096888</v>
      </c>
      <c r="L186" s="31">
        <v>0</v>
      </c>
      <c r="M186" s="36">
        <f t="shared" si="43"/>
        <v>0</v>
      </c>
      <c r="N186" s="31">
        <f t="shared" si="44"/>
        <v>66746149</v>
      </c>
      <c r="O186" s="36">
        <f t="shared" si="45"/>
        <v>0.66819902135180731</v>
      </c>
      <c r="P186" s="31">
        <v>36541100</v>
      </c>
      <c r="Q186" s="31">
        <v>85344118</v>
      </c>
      <c r="R186" s="31">
        <v>85985607</v>
      </c>
      <c r="S186" s="31">
        <v>67171487</v>
      </c>
      <c r="T186" s="36">
        <f t="shared" si="46"/>
        <v>0.78119454340771244</v>
      </c>
      <c r="U186" s="36">
        <f t="shared" si="47"/>
        <v>-2.0092991179794795E-2</v>
      </c>
    </row>
    <row r="187" spans="1:21" x14ac:dyDescent="0.2">
      <c r="A187" s="17" t="s">
        <v>29</v>
      </c>
      <c r="B187" s="11" t="s">
        <v>337</v>
      </c>
      <c r="C187" s="10" t="s">
        <v>338</v>
      </c>
      <c r="D187" s="31">
        <v>31287310</v>
      </c>
      <c r="E187" s="31">
        <v>51008970</v>
      </c>
      <c r="F187" s="31">
        <v>8794719</v>
      </c>
      <c r="G187" s="36">
        <f t="shared" si="40"/>
        <v>0.28109540257695531</v>
      </c>
      <c r="H187" s="31">
        <v>6312925</v>
      </c>
      <c r="I187" s="36">
        <f t="shared" si="41"/>
        <v>0.20177269953856691</v>
      </c>
      <c r="J187" s="31">
        <v>16034216</v>
      </c>
      <c r="K187" s="36">
        <f t="shared" si="42"/>
        <v>0.31434110510367097</v>
      </c>
      <c r="L187" s="31">
        <v>0</v>
      </c>
      <c r="M187" s="36">
        <f t="shared" si="43"/>
        <v>0</v>
      </c>
      <c r="N187" s="31">
        <f t="shared" si="44"/>
        <v>31141860</v>
      </c>
      <c r="O187" s="36">
        <f t="shared" si="45"/>
        <v>0.61051732665842895</v>
      </c>
      <c r="P187" s="31">
        <v>5714486</v>
      </c>
      <c r="Q187" s="31">
        <v>24794358</v>
      </c>
      <c r="R187" s="31">
        <v>28931322</v>
      </c>
      <c r="S187" s="31">
        <v>18605259</v>
      </c>
      <c r="T187" s="36">
        <f t="shared" si="46"/>
        <v>0.64308361021318006</v>
      </c>
      <c r="U187" s="36">
        <f t="shared" si="47"/>
        <v>1.8058894535746521</v>
      </c>
    </row>
    <row r="188" spans="1:21" x14ac:dyDescent="0.2">
      <c r="A188" s="17" t="s">
        <v>29</v>
      </c>
      <c r="B188" s="11" t="s">
        <v>339</v>
      </c>
      <c r="C188" s="10" t="s">
        <v>340</v>
      </c>
      <c r="D188" s="31">
        <v>1544811202</v>
      </c>
      <c r="E188" s="31">
        <v>1459783646</v>
      </c>
      <c r="F188" s="31">
        <v>388014041</v>
      </c>
      <c r="G188" s="36">
        <f t="shared" si="40"/>
        <v>0.25117246722295583</v>
      </c>
      <c r="H188" s="31">
        <v>299802580</v>
      </c>
      <c r="I188" s="36">
        <f t="shared" si="41"/>
        <v>0.19407069265930918</v>
      </c>
      <c r="J188" s="31">
        <v>253691869</v>
      </c>
      <c r="K188" s="36">
        <f t="shared" si="42"/>
        <v>0.17378730724593966</v>
      </c>
      <c r="L188" s="31">
        <v>0</v>
      </c>
      <c r="M188" s="36">
        <f t="shared" si="43"/>
        <v>0</v>
      </c>
      <c r="N188" s="31">
        <f t="shared" si="44"/>
        <v>941508490</v>
      </c>
      <c r="O188" s="36">
        <f t="shared" si="45"/>
        <v>0.64496440454026016</v>
      </c>
      <c r="P188" s="31">
        <v>230511220</v>
      </c>
      <c r="Q188" s="31">
        <v>1178920655</v>
      </c>
      <c r="R188" s="31">
        <v>1192056838</v>
      </c>
      <c r="S188" s="31">
        <v>811982170</v>
      </c>
      <c r="T188" s="36">
        <f t="shared" si="46"/>
        <v>0.68116061593365063</v>
      </c>
      <c r="U188" s="36">
        <f t="shared" si="47"/>
        <v>0.10056191191040509</v>
      </c>
    </row>
    <row r="189" spans="1:21" x14ac:dyDescent="0.2">
      <c r="A189" s="17" t="s">
        <v>29</v>
      </c>
      <c r="B189" s="11" t="s">
        <v>341</v>
      </c>
      <c r="C189" s="10" t="s">
        <v>342</v>
      </c>
      <c r="D189" s="31">
        <v>13597671</v>
      </c>
      <c r="E189" s="31">
        <v>82132005</v>
      </c>
      <c r="F189" s="31">
        <v>3034442</v>
      </c>
      <c r="G189" s="36">
        <f t="shared" si="40"/>
        <v>0.2231589512645217</v>
      </c>
      <c r="H189" s="31">
        <v>2810455</v>
      </c>
      <c r="I189" s="36">
        <f t="shared" si="41"/>
        <v>0.20668649800395966</v>
      </c>
      <c r="J189" s="31">
        <v>3190418</v>
      </c>
      <c r="K189" s="36">
        <f t="shared" si="42"/>
        <v>3.8845003235949249E-2</v>
      </c>
      <c r="L189" s="31">
        <v>0</v>
      </c>
      <c r="M189" s="36">
        <f t="shared" si="43"/>
        <v>0</v>
      </c>
      <c r="N189" s="31">
        <f t="shared" si="44"/>
        <v>9035315</v>
      </c>
      <c r="O189" s="36">
        <f t="shared" si="45"/>
        <v>0.11000967284312614</v>
      </c>
      <c r="P189" s="31">
        <v>3308495</v>
      </c>
      <c r="Q189" s="31">
        <v>58191507</v>
      </c>
      <c r="R189" s="31">
        <v>13407798</v>
      </c>
      <c r="S189" s="31">
        <v>10019250</v>
      </c>
      <c r="T189" s="36">
        <f t="shared" si="46"/>
        <v>0.74727035714589374</v>
      </c>
      <c r="U189" s="36">
        <f t="shared" si="47"/>
        <v>-3.5689036858148504E-2</v>
      </c>
    </row>
    <row r="190" spans="1:21" x14ac:dyDescent="0.2">
      <c r="A190" s="17" t="s">
        <v>44</v>
      </c>
      <c r="B190" s="11" t="s">
        <v>343</v>
      </c>
      <c r="C190" s="10" t="s">
        <v>344</v>
      </c>
      <c r="D190" s="31">
        <v>0</v>
      </c>
      <c r="E190" s="31">
        <v>0</v>
      </c>
      <c r="F190" s="31">
        <v>0</v>
      </c>
      <c r="G190" s="36">
        <f t="shared" si="40"/>
        <v>0</v>
      </c>
      <c r="H190" s="31">
        <v>0</v>
      </c>
      <c r="I190" s="36">
        <f t="shared" si="41"/>
        <v>0</v>
      </c>
      <c r="J190" s="31">
        <v>0</v>
      </c>
      <c r="K190" s="36">
        <f t="shared" si="42"/>
        <v>0</v>
      </c>
      <c r="L190" s="31">
        <v>0</v>
      </c>
      <c r="M190" s="36">
        <f t="shared" si="43"/>
        <v>0</v>
      </c>
      <c r="N190" s="31">
        <f t="shared" si="44"/>
        <v>0</v>
      </c>
      <c r="O190" s="36">
        <f t="shared" si="45"/>
        <v>0</v>
      </c>
      <c r="P190" s="31">
        <v>0</v>
      </c>
      <c r="Q190" s="31">
        <v>0</v>
      </c>
      <c r="R190" s="31">
        <v>0</v>
      </c>
      <c r="S190" s="31">
        <v>0</v>
      </c>
      <c r="T190" s="36">
        <f t="shared" si="46"/>
        <v>0</v>
      </c>
      <c r="U190" s="36">
        <f t="shared" si="47"/>
        <v>0</v>
      </c>
    </row>
    <row r="191" spans="1:21" ht="16.5" x14ac:dyDescent="0.3">
      <c r="A191" s="18" t="s">
        <v>0</v>
      </c>
      <c r="B191" s="13" t="s">
        <v>345</v>
      </c>
      <c r="C191" s="12" t="s">
        <v>0</v>
      </c>
      <c r="D191" s="32">
        <f>SUM(D186:D190)</f>
        <v>1689868652</v>
      </c>
      <c r="E191" s="32">
        <f>SUM(E186:E190)</f>
        <v>1692814245</v>
      </c>
      <c r="F191" s="32">
        <f>SUM(F186:F190)</f>
        <v>412524075</v>
      </c>
      <c r="G191" s="37">
        <f t="shared" si="40"/>
        <v>0.24411605867223343</v>
      </c>
      <c r="H191" s="32">
        <f>SUM(H186:H190)</f>
        <v>327184356</v>
      </c>
      <c r="I191" s="37">
        <f t="shared" si="41"/>
        <v>0.19361525856626163</v>
      </c>
      <c r="J191" s="32">
        <f>SUM(J186:J190)</f>
        <v>308723383</v>
      </c>
      <c r="K191" s="37">
        <f t="shared" si="42"/>
        <v>0.1823728645430911</v>
      </c>
      <c r="L191" s="32">
        <f>SUM(L186:L190)</f>
        <v>0</v>
      </c>
      <c r="M191" s="37">
        <f t="shared" si="43"/>
        <v>0</v>
      </c>
      <c r="N191" s="32">
        <f t="shared" si="44"/>
        <v>1048431814</v>
      </c>
      <c r="O191" s="37">
        <f t="shared" si="45"/>
        <v>0.61934250441045879</v>
      </c>
      <c r="P191" s="32">
        <f>SUM(P186:P190)</f>
        <v>276075301</v>
      </c>
      <c r="Q191" s="32">
        <f>SUM(Q186:Q190)</f>
        <v>1347250638</v>
      </c>
      <c r="R191" s="32">
        <f>SUM(R186:R190)</f>
        <v>1320381565</v>
      </c>
      <c r="S191" s="32">
        <f>SUM(S186:S190)</f>
        <v>907778166</v>
      </c>
      <c r="T191" s="37">
        <f t="shared" si="46"/>
        <v>0.68751199657956452</v>
      </c>
      <c r="U191" s="37">
        <f t="shared" si="47"/>
        <v>0.11825788790863268</v>
      </c>
    </row>
    <row r="192" spans="1:21" x14ac:dyDescent="0.2">
      <c r="A192" s="17" t="s">
        <v>29</v>
      </c>
      <c r="B192" s="11" t="s">
        <v>346</v>
      </c>
      <c r="C192" s="10" t="s">
        <v>347</v>
      </c>
      <c r="D192" s="31">
        <v>164803399</v>
      </c>
      <c r="E192" s="31">
        <v>142168732</v>
      </c>
      <c r="F192" s="31">
        <v>13063010</v>
      </c>
      <c r="G192" s="36">
        <f t="shared" si="40"/>
        <v>7.9264202554463092E-2</v>
      </c>
      <c r="H192" s="31">
        <v>32923309</v>
      </c>
      <c r="I192" s="36">
        <f t="shared" si="41"/>
        <v>0.19977324011381586</v>
      </c>
      <c r="J192" s="31">
        <v>7067516</v>
      </c>
      <c r="K192" s="36">
        <f t="shared" si="42"/>
        <v>4.9712168777027568E-2</v>
      </c>
      <c r="L192" s="31">
        <v>0</v>
      </c>
      <c r="M192" s="36">
        <f t="shared" si="43"/>
        <v>0</v>
      </c>
      <c r="N192" s="31">
        <f t="shared" si="44"/>
        <v>53053835</v>
      </c>
      <c r="O192" s="36">
        <f t="shared" si="45"/>
        <v>0.37317512967619348</v>
      </c>
      <c r="P192" s="31">
        <v>18674976</v>
      </c>
      <c r="Q192" s="31">
        <v>111921766</v>
      </c>
      <c r="R192" s="31">
        <v>144929726</v>
      </c>
      <c r="S192" s="31">
        <v>65421365</v>
      </c>
      <c r="T192" s="36">
        <f t="shared" si="46"/>
        <v>0.45140059810780298</v>
      </c>
      <c r="U192" s="36">
        <f t="shared" si="47"/>
        <v>-0.62155153505953642</v>
      </c>
    </row>
    <row r="193" spans="1:21" x14ac:dyDescent="0.2">
      <c r="A193" s="17" t="s">
        <v>29</v>
      </c>
      <c r="B193" s="11" t="s">
        <v>348</v>
      </c>
      <c r="C193" s="10" t="s">
        <v>349</v>
      </c>
      <c r="D193" s="31">
        <v>232323385</v>
      </c>
      <c r="E193" s="31">
        <v>217417846</v>
      </c>
      <c r="F193" s="31">
        <v>81830008</v>
      </c>
      <c r="G193" s="36">
        <f t="shared" si="40"/>
        <v>0.3522245855706691</v>
      </c>
      <c r="H193" s="31">
        <v>65200264</v>
      </c>
      <c r="I193" s="36">
        <f t="shared" si="41"/>
        <v>0.28064443017649732</v>
      </c>
      <c r="J193" s="31">
        <v>67007427</v>
      </c>
      <c r="K193" s="36">
        <f t="shared" si="42"/>
        <v>0.3081965359918063</v>
      </c>
      <c r="L193" s="31">
        <v>0</v>
      </c>
      <c r="M193" s="36">
        <f t="shared" si="43"/>
        <v>0</v>
      </c>
      <c r="N193" s="31">
        <f t="shared" si="44"/>
        <v>214037699</v>
      </c>
      <c r="O193" s="36">
        <f t="shared" si="45"/>
        <v>0.98445322193100926</v>
      </c>
      <c r="P193" s="31">
        <v>46570968</v>
      </c>
      <c r="Q193" s="31">
        <v>194819588</v>
      </c>
      <c r="R193" s="31">
        <v>189662817</v>
      </c>
      <c r="S193" s="31">
        <v>126226595</v>
      </c>
      <c r="T193" s="36">
        <f t="shared" si="46"/>
        <v>0.66553158387392297</v>
      </c>
      <c r="U193" s="36">
        <f t="shared" si="47"/>
        <v>0.43882401156016337</v>
      </c>
    </row>
    <row r="194" spans="1:21" x14ac:dyDescent="0.2">
      <c r="A194" s="17" t="s">
        <v>29</v>
      </c>
      <c r="B194" s="11" t="s">
        <v>350</v>
      </c>
      <c r="C194" s="10" t="s">
        <v>351</v>
      </c>
      <c r="D194" s="31">
        <v>183265753</v>
      </c>
      <c r="E194" s="31">
        <v>184215753</v>
      </c>
      <c r="F194" s="31">
        <v>44907231</v>
      </c>
      <c r="G194" s="36">
        <f t="shared" si="40"/>
        <v>0.24503885895145941</v>
      </c>
      <c r="H194" s="31">
        <v>36850609</v>
      </c>
      <c r="I194" s="36">
        <f t="shared" si="41"/>
        <v>0.20107744298521502</v>
      </c>
      <c r="J194" s="31">
        <v>35535586</v>
      </c>
      <c r="K194" s="36">
        <f t="shared" si="42"/>
        <v>0.19290199356620713</v>
      </c>
      <c r="L194" s="31">
        <v>0</v>
      </c>
      <c r="M194" s="36">
        <f t="shared" si="43"/>
        <v>0</v>
      </c>
      <c r="N194" s="31">
        <f t="shared" si="44"/>
        <v>117293426</v>
      </c>
      <c r="O194" s="36">
        <f t="shared" si="45"/>
        <v>0.63671767527937739</v>
      </c>
      <c r="P194" s="31">
        <v>26947720</v>
      </c>
      <c r="Q194" s="31">
        <v>146683250</v>
      </c>
      <c r="R194" s="31">
        <v>147737223</v>
      </c>
      <c r="S194" s="31">
        <v>99555114</v>
      </c>
      <c r="T194" s="36">
        <f t="shared" si="46"/>
        <v>0.67386615220187263</v>
      </c>
      <c r="U194" s="36">
        <f t="shared" si="47"/>
        <v>0.31868618198496934</v>
      </c>
    </row>
    <row r="195" spans="1:21" x14ac:dyDescent="0.2">
      <c r="A195" s="17" t="s">
        <v>29</v>
      </c>
      <c r="B195" s="11" t="s">
        <v>352</v>
      </c>
      <c r="C195" s="10" t="s">
        <v>353</v>
      </c>
      <c r="D195" s="31">
        <v>397512193</v>
      </c>
      <c r="E195" s="31">
        <v>376927112</v>
      </c>
      <c r="F195" s="31">
        <v>73919552</v>
      </c>
      <c r="G195" s="36">
        <f t="shared" si="40"/>
        <v>0.18595543307020018</v>
      </c>
      <c r="H195" s="31">
        <v>131962799</v>
      </c>
      <c r="I195" s="36">
        <f t="shared" si="41"/>
        <v>0.33197170130577602</v>
      </c>
      <c r="J195" s="31">
        <v>38306062</v>
      </c>
      <c r="K195" s="36">
        <f t="shared" si="42"/>
        <v>0.10162723980438955</v>
      </c>
      <c r="L195" s="31">
        <v>0</v>
      </c>
      <c r="M195" s="36">
        <f t="shared" si="43"/>
        <v>0</v>
      </c>
      <c r="N195" s="31">
        <f t="shared" si="44"/>
        <v>244188413</v>
      </c>
      <c r="O195" s="36">
        <f t="shared" si="45"/>
        <v>0.64783987467582327</v>
      </c>
      <c r="P195" s="31">
        <v>70306575</v>
      </c>
      <c r="Q195" s="31">
        <v>363578282</v>
      </c>
      <c r="R195" s="31">
        <v>353810452</v>
      </c>
      <c r="S195" s="31">
        <v>248393055</v>
      </c>
      <c r="T195" s="36">
        <f t="shared" si="46"/>
        <v>0.70205120735099147</v>
      </c>
      <c r="U195" s="36">
        <f t="shared" si="47"/>
        <v>-0.45515676165422647</v>
      </c>
    </row>
    <row r="196" spans="1:21" x14ac:dyDescent="0.2">
      <c r="A196" s="17" t="s">
        <v>29</v>
      </c>
      <c r="B196" s="11" t="s">
        <v>354</v>
      </c>
      <c r="C196" s="10" t="s">
        <v>355</v>
      </c>
      <c r="D196" s="31">
        <v>310193397</v>
      </c>
      <c r="E196" s="31">
        <v>320236675</v>
      </c>
      <c r="F196" s="31">
        <v>110647584</v>
      </c>
      <c r="G196" s="36">
        <f t="shared" si="40"/>
        <v>0.35670515578382861</v>
      </c>
      <c r="H196" s="31">
        <v>77707450</v>
      </c>
      <c r="I196" s="36">
        <f t="shared" si="41"/>
        <v>0.25051290824220868</v>
      </c>
      <c r="J196" s="31">
        <v>46274034</v>
      </c>
      <c r="K196" s="36">
        <f t="shared" si="42"/>
        <v>0.14449948307763313</v>
      </c>
      <c r="L196" s="31">
        <v>0</v>
      </c>
      <c r="M196" s="36">
        <f t="shared" si="43"/>
        <v>0</v>
      </c>
      <c r="N196" s="31">
        <f t="shared" si="44"/>
        <v>234629068</v>
      </c>
      <c r="O196" s="36">
        <f t="shared" si="45"/>
        <v>0.73267394498147342</v>
      </c>
      <c r="P196" s="31">
        <v>66395647</v>
      </c>
      <c r="Q196" s="31">
        <v>241622031</v>
      </c>
      <c r="R196" s="31">
        <v>246586031</v>
      </c>
      <c r="S196" s="31">
        <v>199264329</v>
      </c>
      <c r="T196" s="36">
        <f t="shared" si="46"/>
        <v>0.80809252735001846</v>
      </c>
      <c r="U196" s="36">
        <f t="shared" si="47"/>
        <v>-0.30305620788664056</v>
      </c>
    </row>
    <row r="197" spans="1:21" x14ac:dyDescent="0.2">
      <c r="A197" s="17" t="s">
        <v>44</v>
      </c>
      <c r="B197" s="11" t="s">
        <v>356</v>
      </c>
      <c r="C197" s="10" t="s">
        <v>357</v>
      </c>
      <c r="D197" s="31">
        <v>0</v>
      </c>
      <c r="E197" s="31">
        <v>0</v>
      </c>
      <c r="F197" s="31">
        <v>0</v>
      </c>
      <c r="G197" s="36">
        <f t="shared" si="40"/>
        <v>0</v>
      </c>
      <c r="H197" s="31">
        <v>0</v>
      </c>
      <c r="I197" s="36">
        <f t="shared" si="41"/>
        <v>0</v>
      </c>
      <c r="J197" s="31">
        <v>0</v>
      </c>
      <c r="K197" s="36">
        <f t="shared" si="42"/>
        <v>0</v>
      </c>
      <c r="L197" s="31">
        <v>0</v>
      </c>
      <c r="M197" s="36">
        <f t="shared" si="43"/>
        <v>0</v>
      </c>
      <c r="N197" s="31">
        <f t="shared" si="44"/>
        <v>0</v>
      </c>
      <c r="O197" s="36">
        <f t="shared" si="45"/>
        <v>0</v>
      </c>
      <c r="P197" s="31">
        <v>0</v>
      </c>
      <c r="Q197" s="31">
        <v>0</v>
      </c>
      <c r="R197" s="31">
        <v>0</v>
      </c>
      <c r="S197" s="31">
        <v>0</v>
      </c>
      <c r="T197" s="36">
        <f t="shared" si="46"/>
        <v>0</v>
      </c>
      <c r="U197" s="36">
        <f t="shared" si="47"/>
        <v>0</v>
      </c>
    </row>
    <row r="198" spans="1:21" ht="16.5" x14ac:dyDescent="0.3">
      <c r="A198" s="18" t="s">
        <v>0</v>
      </c>
      <c r="B198" s="13" t="s">
        <v>358</v>
      </c>
      <c r="C198" s="12" t="s">
        <v>0</v>
      </c>
      <c r="D198" s="32">
        <f>SUM(D192:D197)</f>
        <v>1288098127</v>
      </c>
      <c r="E198" s="32">
        <f>SUM(E192:E197)</f>
        <v>1240966118</v>
      </c>
      <c r="F198" s="32">
        <f>SUM(F192:F197)</f>
        <v>324367385</v>
      </c>
      <c r="G198" s="37">
        <f t="shared" si="40"/>
        <v>0.25181884687268086</v>
      </c>
      <c r="H198" s="32">
        <f>SUM(H192:H197)</f>
        <v>344644431</v>
      </c>
      <c r="I198" s="37">
        <f t="shared" si="41"/>
        <v>0.26756069570777352</v>
      </c>
      <c r="J198" s="32">
        <f>SUM(J192:J197)</f>
        <v>194190625</v>
      </c>
      <c r="K198" s="37">
        <f t="shared" si="42"/>
        <v>0.15648342221701173</v>
      </c>
      <c r="L198" s="32">
        <f>SUM(L192:L197)</f>
        <v>0</v>
      </c>
      <c r="M198" s="37">
        <f t="shared" si="43"/>
        <v>0</v>
      </c>
      <c r="N198" s="32">
        <f t="shared" si="44"/>
        <v>863202441</v>
      </c>
      <c r="O198" s="37">
        <f t="shared" si="45"/>
        <v>0.69558904830631318</v>
      </c>
      <c r="P198" s="32">
        <f>SUM(P192:P197)</f>
        <v>228895886</v>
      </c>
      <c r="Q198" s="32">
        <f>SUM(Q192:Q197)</f>
        <v>1058624917</v>
      </c>
      <c r="R198" s="32">
        <f>SUM(R192:R197)</f>
        <v>1082726249</v>
      </c>
      <c r="S198" s="32">
        <f>SUM(S192:S197)</f>
        <v>738860458</v>
      </c>
      <c r="T198" s="37">
        <f t="shared" si="46"/>
        <v>0.68240744941983944</v>
      </c>
      <c r="U198" s="37">
        <f t="shared" si="47"/>
        <v>-0.15162029168143287</v>
      </c>
    </row>
    <row r="199" spans="1:21" x14ac:dyDescent="0.2">
      <c r="A199" s="17" t="s">
        <v>29</v>
      </c>
      <c r="B199" s="11" t="s">
        <v>359</v>
      </c>
      <c r="C199" s="10" t="s">
        <v>360</v>
      </c>
      <c r="D199" s="31">
        <v>67924622</v>
      </c>
      <c r="E199" s="31">
        <v>67918641</v>
      </c>
      <c r="F199" s="31">
        <v>8999277</v>
      </c>
      <c r="G199" s="36">
        <f t="shared" si="40"/>
        <v>0.1324891730718796</v>
      </c>
      <c r="H199" s="31">
        <v>14538904</v>
      </c>
      <c r="I199" s="36">
        <f t="shared" si="41"/>
        <v>0.21404468029281046</v>
      </c>
      <c r="J199" s="31">
        <v>15106782</v>
      </c>
      <c r="K199" s="36">
        <f t="shared" si="42"/>
        <v>0.22242468014046393</v>
      </c>
      <c r="L199" s="31">
        <v>0</v>
      </c>
      <c r="M199" s="36">
        <f t="shared" si="43"/>
        <v>0</v>
      </c>
      <c r="N199" s="31">
        <f t="shared" si="44"/>
        <v>38644963</v>
      </c>
      <c r="O199" s="36">
        <f t="shared" si="45"/>
        <v>0.56898904970728137</v>
      </c>
      <c r="P199" s="31">
        <v>12107331</v>
      </c>
      <c r="Q199" s="31">
        <v>72415938</v>
      </c>
      <c r="R199" s="31">
        <v>73071535</v>
      </c>
      <c r="S199" s="31">
        <v>35294652</v>
      </c>
      <c r="T199" s="36">
        <f t="shared" si="46"/>
        <v>0.48301506188422072</v>
      </c>
      <c r="U199" s="36">
        <f t="shared" si="47"/>
        <v>0.24773841567559352</v>
      </c>
    </row>
    <row r="200" spans="1:21" x14ac:dyDescent="0.2">
      <c r="A200" s="17" t="s">
        <v>29</v>
      </c>
      <c r="B200" s="11" t="s">
        <v>361</v>
      </c>
      <c r="C200" s="10" t="s">
        <v>362</v>
      </c>
      <c r="D200" s="31">
        <v>133039263</v>
      </c>
      <c r="E200" s="31">
        <v>125592244</v>
      </c>
      <c r="F200" s="31">
        <v>28098420</v>
      </c>
      <c r="G200" s="36">
        <f t="shared" si="40"/>
        <v>0.21120396615546494</v>
      </c>
      <c r="H200" s="31">
        <v>28898695</v>
      </c>
      <c r="I200" s="36">
        <f t="shared" si="41"/>
        <v>0.21721929563004269</v>
      </c>
      <c r="J200" s="31">
        <v>28332298</v>
      </c>
      <c r="K200" s="36">
        <f t="shared" si="42"/>
        <v>0.22558955153313448</v>
      </c>
      <c r="L200" s="31">
        <v>0</v>
      </c>
      <c r="M200" s="36">
        <f t="shared" si="43"/>
        <v>0</v>
      </c>
      <c r="N200" s="31">
        <f t="shared" si="44"/>
        <v>85329413</v>
      </c>
      <c r="O200" s="36">
        <f t="shared" si="45"/>
        <v>0.67941626236091457</v>
      </c>
      <c r="P200" s="31">
        <v>23714153</v>
      </c>
      <c r="Q200" s="31">
        <v>134925233</v>
      </c>
      <c r="R200" s="31">
        <v>114298408</v>
      </c>
      <c r="S200" s="31">
        <v>75858010</v>
      </c>
      <c r="T200" s="36">
        <f t="shared" si="46"/>
        <v>0.66368387213232227</v>
      </c>
      <c r="U200" s="36">
        <f t="shared" si="47"/>
        <v>0.19474214406898693</v>
      </c>
    </row>
    <row r="201" spans="1:21" x14ac:dyDescent="0.2">
      <c r="A201" s="17" t="s">
        <v>29</v>
      </c>
      <c r="B201" s="11" t="s">
        <v>363</v>
      </c>
      <c r="C201" s="10" t="s">
        <v>364</v>
      </c>
      <c r="D201" s="31">
        <v>3980374</v>
      </c>
      <c r="E201" s="31">
        <v>4672612</v>
      </c>
      <c r="F201" s="31">
        <v>1323258</v>
      </c>
      <c r="G201" s="36">
        <f t="shared" si="40"/>
        <v>0.33244564455500913</v>
      </c>
      <c r="H201" s="31">
        <v>1097145</v>
      </c>
      <c r="I201" s="36">
        <f t="shared" si="41"/>
        <v>0.27563867113994817</v>
      </c>
      <c r="J201" s="31">
        <v>979292</v>
      </c>
      <c r="K201" s="36">
        <f t="shared" si="42"/>
        <v>0.20958127916462999</v>
      </c>
      <c r="L201" s="31">
        <v>0</v>
      </c>
      <c r="M201" s="36">
        <f t="shared" si="43"/>
        <v>0</v>
      </c>
      <c r="N201" s="31">
        <f t="shared" si="44"/>
        <v>3399695</v>
      </c>
      <c r="O201" s="36">
        <f t="shared" si="45"/>
        <v>0.72757913560980458</v>
      </c>
      <c r="P201" s="31">
        <v>4097466</v>
      </c>
      <c r="Q201" s="31">
        <v>12074342</v>
      </c>
      <c r="R201" s="31">
        <v>12213867</v>
      </c>
      <c r="S201" s="31">
        <v>7145238</v>
      </c>
      <c r="T201" s="36">
        <f t="shared" si="46"/>
        <v>0.58501030017765876</v>
      </c>
      <c r="U201" s="36">
        <f t="shared" si="47"/>
        <v>-0.76100057938247689</v>
      </c>
    </row>
    <row r="202" spans="1:21" x14ac:dyDescent="0.2">
      <c r="A202" s="17" t="s">
        <v>29</v>
      </c>
      <c r="B202" s="11" t="s">
        <v>365</v>
      </c>
      <c r="C202" s="10" t="s">
        <v>366</v>
      </c>
      <c r="D202" s="31">
        <v>0</v>
      </c>
      <c r="E202" s="31">
        <v>0</v>
      </c>
      <c r="F202" s="31">
        <v>0</v>
      </c>
      <c r="G202" s="36">
        <f t="shared" si="40"/>
        <v>0</v>
      </c>
      <c r="H202" s="31">
        <v>0</v>
      </c>
      <c r="I202" s="36">
        <f t="shared" si="41"/>
        <v>0</v>
      </c>
      <c r="J202" s="31">
        <v>0</v>
      </c>
      <c r="K202" s="36">
        <f t="shared" si="42"/>
        <v>0</v>
      </c>
      <c r="L202" s="31">
        <v>0</v>
      </c>
      <c r="M202" s="36">
        <f t="shared" si="43"/>
        <v>0</v>
      </c>
      <c r="N202" s="31">
        <f t="shared" si="44"/>
        <v>0</v>
      </c>
      <c r="O202" s="36">
        <f t="shared" si="45"/>
        <v>0</v>
      </c>
      <c r="P202" s="31">
        <v>0</v>
      </c>
      <c r="Q202" s="31">
        <v>0</v>
      </c>
      <c r="R202" s="31">
        <v>0</v>
      </c>
      <c r="S202" s="31">
        <v>0</v>
      </c>
      <c r="T202" s="36">
        <f t="shared" si="46"/>
        <v>0</v>
      </c>
      <c r="U202" s="36">
        <f t="shared" si="47"/>
        <v>0</v>
      </c>
    </row>
    <row r="203" spans="1:21" x14ac:dyDescent="0.2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6.5" x14ac:dyDescent="0.3">
      <c r="A204" s="18" t="s">
        <v>0</v>
      </c>
      <c r="B204" s="13" t="s">
        <v>369</v>
      </c>
      <c r="C204" s="12" t="s">
        <v>0</v>
      </c>
      <c r="D204" s="32">
        <f>SUM(D199:D203)</f>
        <v>204944259</v>
      </c>
      <c r="E204" s="32">
        <f>SUM(E199:E203)</f>
        <v>198183497</v>
      </c>
      <c r="F204" s="32">
        <f>SUM(F199:F203)</f>
        <v>38420955</v>
      </c>
      <c r="G204" s="37">
        <f t="shared" si="40"/>
        <v>0.1874702672203177</v>
      </c>
      <c r="H204" s="32">
        <f>SUM(H199:H203)</f>
        <v>44534744</v>
      </c>
      <c r="I204" s="37">
        <f t="shared" si="41"/>
        <v>0.21730173959154425</v>
      </c>
      <c r="J204" s="32">
        <f>SUM(J199:J203)</f>
        <v>44418372</v>
      </c>
      <c r="K204" s="37">
        <f t="shared" si="42"/>
        <v>0.22412750139331733</v>
      </c>
      <c r="L204" s="32">
        <f>SUM(L199:L203)</f>
        <v>0</v>
      </c>
      <c r="M204" s="37">
        <f t="shared" si="43"/>
        <v>0</v>
      </c>
      <c r="N204" s="32">
        <f t="shared" si="44"/>
        <v>127374071</v>
      </c>
      <c r="O204" s="37">
        <f t="shared" si="45"/>
        <v>0.64270775785130085</v>
      </c>
      <c r="P204" s="32">
        <f>SUM(P199:P203)</f>
        <v>39918950</v>
      </c>
      <c r="Q204" s="32">
        <f>SUM(Q199:Q203)</f>
        <v>219415513</v>
      </c>
      <c r="R204" s="32">
        <f>SUM(R199:R203)</f>
        <v>199583810</v>
      </c>
      <c r="S204" s="32">
        <f>SUM(S199:S203)</f>
        <v>118297900</v>
      </c>
      <c r="T204" s="37">
        <f t="shared" si="46"/>
        <v>0.59272292677447136</v>
      </c>
      <c r="U204" s="37">
        <f t="shared" si="47"/>
        <v>0.11271393661406415</v>
      </c>
    </row>
    <row r="205" spans="1:21" ht="16.5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4829893610</v>
      </c>
      <c r="E205" s="32">
        <f>SUM(E173:E178,E180:E184,E186:E190,E192:E197,E199:E203)</f>
        <v>4822403647</v>
      </c>
      <c r="F205" s="32">
        <f>SUM(F173:F178,F180:F184,F186:F190,F192:F197,F199:F203)</f>
        <v>1161100288</v>
      </c>
      <c r="G205" s="37">
        <f t="shared" si="40"/>
        <v>0.24039872961094064</v>
      </c>
      <c r="H205" s="32">
        <f>SUM(H173:H178,H180:H184,H186:H190,H192:H197,H199:H203)</f>
        <v>1123790226</v>
      </c>
      <c r="I205" s="37">
        <f t="shared" si="41"/>
        <v>0.23267390893937309</v>
      </c>
      <c r="J205" s="32">
        <f>SUM(J173:J178,J180:J184,J186:J190,J192:J197,J199:J203)</f>
        <v>882066000</v>
      </c>
      <c r="K205" s="37">
        <f t="shared" si="42"/>
        <v>0.18291003088236507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3166956514</v>
      </c>
      <c r="O205" s="37">
        <f t="shared" si="45"/>
        <v>0.65671742678988565</v>
      </c>
      <c r="P205" s="32">
        <f>SUM(P173:P178,P180:P184,P186:P190,P192:P197,P199:P203)</f>
        <v>898150619</v>
      </c>
      <c r="Q205" s="32">
        <f>SUM(Q173:Q178,Q180:Q184,Q186:Q190,Q192:Q197,Q199:Q203)</f>
        <v>4115962173</v>
      </c>
      <c r="R205" s="32">
        <f>SUM(R173:R178,R180:R184,R186:R190,R192:R197,R199:R203)</f>
        <v>4151138127</v>
      </c>
      <c r="S205" s="32">
        <f>SUM(S173:S178,S180:S184,S186:S190,S192:S197,S199:S203)</f>
        <v>2813202473</v>
      </c>
      <c r="T205" s="37">
        <f t="shared" si="46"/>
        <v>0.67769425804028416</v>
      </c>
      <c r="U205" s="37">
        <f t="shared" si="47"/>
        <v>-1.7908598691284805E-2</v>
      </c>
    </row>
    <row r="206" spans="1:21" ht="14.4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4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x14ac:dyDescent="0.2">
      <c r="A208" s="17" t="s">
        <v>29</v>
      </c>
      <c r="B208" s="11" t="s">
        <v>372</v>
      </c>
      <c r="C208" s="10" t="s">
        <v>373</v>
      </c>
      <c r="D208" s="31">
        <v>172675236</v>
      </c>
      <c r="E208" s="31">
        <v>161567140</v>
      </c>
      <c r="F208" s="31">
        <v>18619170</v>
      </c>
      <c r="G208" s="36">
        <f t="shared" ref="G208:G231" si="48">IF(($D208     =0),0,($F208     /$D208     ))</f>
        <v>0.10782767947107366</v>
      </c>
      <c r="H208" s="31">
        <v>42900892</v>
      </c>
      <c r="I208" s="36">
        <f t="shared" ref="I208:I231" si="49">IF(($D208     =0),0,($H208     /$D208     ))</f>
        <v>0.24844843414605208</v>
      </c>
      <c r="J208" s="31">
        <v>33591817</v>
      </c>
      <c r="K208" s="36">
        <f t="shared" ref="K208:K231" si="50">IF(($E208     =0),0,($J208     /$E208     ))</f>
        <v>0.20791243194624848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95111879</v>
      </c>
      <c r="O208" s="36">
        <f t="shared" ref="O208:O231" si="53">IF(($E208     =0),0,($N208     /$E208     ))</f>
        <v>0.58868331147038933</v>
      </c>
      <c r="P208" s="31">
        <v>41717285</v>
      </c>
      <c r="Q208" s="31">
        <v>139155907</v>
      </c>
      <c r="R208" s="31">
        <v>148910130</v>
      </c>
      <c r="S208" s="31">
        <v>114357420</v>
      </c>
      <c r="T208" s="36">
        <f t="shared" ref="T208:T231" si="54">IF(($R208     =0),0,($S208     /$R208     ))</f>
        <v>0.76796266311768047</v>
      </c>
      <c r="U208" s="36">
        <f t="shared" ref="U208:U231" si="55">IF(($P208     =0),0,(($J208     /$P208     )-1))</f>
        <v>-0.1947746120103454</v>
      </c>
    </row>
    <row r="209" spans="1:21" x14ac:dyDescent="0.2">
      <c r="A209" s="17" t="s">
        <v>29</v>
      </c>
      <c r="B209" s="11" t="s">
        <v>374</v>
      </c>
      <c r="C209" s="10" t="s">
        <v>375</v>
      </c>
      <c r="D209" s="31">
        <v>413982660</v>
      </c>
      <c r="E209" s="31">
        <v>425230551</v>
      </c>
      <c r="F209" s="31">
        <v>64832274</v>
      </c>
      <c r="G209" s="36">
        <f t="shared" si="48"/>
        <v>0.15660625495763519</v>
      </c>
      <c r="H209" s="31">
        <v>119713023</v>
      </c>
      <c r="I209" s="36">
        <f t="shared" si="49"/>
        <v>0.28917400308505675</v>
      </c>
      <c r="J209" s="31">
        <v>93669388</v>
      </c>
      <c r="K209" s="36">
        <f t="shared" si="50"/>
        <v>0.22027906456796423</v>
      </c>
      <c r="L209" s="31">
        <v>0</v>
      </c>
      <c r="M209" s="36">
        <f t="shared" si="51"/>
        <v>0</v>
      </c>
      <c r="N209" s="31">
        <f t="shared" si="52"/>
        <v>278214685</v>
      </c>
      <c r="O209" s="36">
        <f t="shared" si="53"/>
        <v>0.65426786562191297</v>
      </c>
      <c r="P209" s="31">
        <v>56163497</v>
      </c>
      <c r="Q209" s="31">
        <v>424769252</v>
      </c>
      <c r="R209" s="31">
        <v>428473880</v>
      </c>
      <c r="S209" s="31">
        <v>206275579</v>
      </c>
      <c r="T209" s="36">
        <f t="shared" si="54"/>
        <v>0.48141926177623712</v>
      </c>
      <c r="U209" s="36">
        <f t="shared" si="55"/>
        <v>0.66779835664435216</v>
      </c>
    </row>
    <row r="210" spans="1:21" x14ac:dyDescent="0.2">
      <c r="A210" s="17" t="s">
        <v>29</v>
      </c>
      <c r="B210" s="11" t="s">
        <v>376</v>
      </c>
      <c r="C210" s="10" t="s">
        <v>377</v>
      </c>
      <c r="D210" s="31">
        <v>274779779</v>
      </c>
      <c r="E210" s="31">
        <v>281153945</v>
      </c>
      <c r="F210" s="31">
        <v>57354732</v>
      </c>
      <c r="G210" s="36">
        <f t="shared" si="48"/>
        <v>0.20872981341177949</v>
      </c>
      <c r="H210" s="31">
        <v>46270566</v>
      </c>
      <c r="I210" s="36">
        <f t="shared" si="49"/>
        <v>0.16839145212355675</v>
      </c>
      <c r="J210" s="31">
        <v>64623413</v>
      </c>
      <c r="K210" s="36">
        <f t="shared" si="50"/>
        <v>0.22985063574334694</v>
      </c>
      <c r="L210" s="31">
        <v>0</v>
      </c>
      <c r="M210" s="36">
        <f t="shared" si="51"/>
        <v>0</v>
      </c>
      <c r="N210" s="31">
        <f t="shared" si="52"/>
        <v>168248711</v>
      </c>
      <c r="O210" s="36">
        <f t="shared" si="53"/>
        <v>0.59842201751784063</v>
      </c>
      <c r="P210" s="31">
        <v>61766258</v>
      </c>
      <c r="Q210" s="31">
        <v>225098911</v>
      </c>
      <c r="R210" s="31">
        <v>230347180</v>
      </c>
      <c r="S210" s="31">
        <v>157076709</v>
      </c>
      <c r="T210" s="36">
        <f t="shared" si="54"/>
        <v>0.68191288037474562</v>
      </c>
      <c r="U210" s="36">
        <f t="shared" si="55"/>
        <v>4.6257537570108198E-2</v>
      </c>
    </row>
    <row r="211" spans="1:21" x14ac:dyDescent="0.2">
      <c r="A211" s="17" t="s">
        <v>29</v>
      </c>
      <c r="B211" s="11" t="s">
        <v>378</v>
      </c>
      <c r="C211" s="10" t="s">
        <v>379</v>
      </c>
      <c r="D211" s="31">
        <v>166784463</v>
      </c>
      <c r="E211" s="31">
        <v>135703108</v>
      </c>
      <c r="F211" s="31">
        <v>28370164</v>
      </c>
      <c r="G211" s="36">
        <f t="shared" si="48"/>
        <v>0.1701007605246779</v>
      </c>
      <c r="H211" s="31">
        <v>17249308</v>
      </c>
      <c r="I211" s="36">
        <f t="shared" si="49"/>
        <v>0.10342275107484082</v>
      </c>
      <c r="J211" s="31">
        <v>21471676</v>
      </c>
      <c r="K211" s="36">
        <f t="shared" si="50"/>
        <v>0.15822538124918997</v>
      </c>
      <c r="L211" s="31">
        <v>0</v>
      </c>
      <c r="M211" s="36">
        <f t="shared" si="51"/>
        <v>0</v>
      </c>
      <c r="N211" s="31">
        <f t="shared" si="52"/>
        <v>67091148</v>
      </c>
      <c r="O211" s="36">
        <f t="shared" si="53"/>
        <v>0.49439654690885931</v>
      </c>
      <c r="P211" s="31">
        <v>14344445</v>
      </c>
      <c r="Q211" s="31">
        <v>147439833</v>
      </c>
      <c r="R211" s="31">
        <v>146579536</v>
      </c>
      <c r="S211" s="31">
        <v>58111038</v>
      </c>
      <c r="T211" s="36">
        <f t="shared" si="54"/>
        <v>0.39644714116164209</v>
      </c>
      <c r="U211" s="36">
        <f t="shared" si="55"/>
        <v>0.49686348966446592</v>
      </c>
    </row>
    <row r="212" spans="1:21" x14ac:dyDescent="0.2">
      <c r="A212" s="17" t="s">
        <v>29</v>
      </c>
      <c r="B212" s="11" t="s">
        <v>380</v>
      </c>
      <c r="C212" s="10" t="s">
        <v>381</v>
      </c>
      <c r="D212" s="31">
        <v>687922553</v>
      </c>
      <c r="E212" s="31">
        <v>675574898</v>
      </c>
      <c r="F212" s="31">
        <v>252115243</v>
      </c>
      <c r="G212" s="36">
        <f t="shared" si="48"/>
        <v>0.36648782904490701</v>
      </c>
      <c r="H212" s="31">
        <v>177177591</v>
      </c>
      <c r="I212" s="36">
        <f t="shared" si="49"/>
        <v>0.25755456079661337</v>
      </c>
      <c r="J212" s="31">
        <v>40803913</v>
      </c>
      <c r="K212" s="36">
        <f t="shared" si="50"/>
        <v>6.0398799778969878E-2</v>
      </c>
      <c r="L212" s="31">
        <v>0</v>
      </c>
      <c r="M212" s="36">
        <f t="shared" si="51"/>
        <v>0</v>
      </c>
      <c r="N212" s="31">
        <f t="shared" si="52"/>
        <v>470096747</v>
      </c>
      <c r="O212" s="36">
        <f t="shared" si="53"/>
        <v>0.69584697180385768</v>
      </c>
      <c r="P212" s="31">
        <v>127989779</v>
      </c>
      <c r="Q212" s="31">
        <v>596080267</v>
      </c>
      <c r="R212" s="31">
        <v>596080267</v>
      </c>
      <c r="S212" s="31">
        <v>444390123</v>
      </c>
      <c r="T212" s="36">
        <f t="shared" si="54"/>
        <v>0.74552060788148855</v>
      </c>
      <c r="U212" s="36">
        <f t="shared" si="55"/>
        <v>-0.68119397252807201</v>
      </c>
    </row>
    <row r="213" spans="1:21" x14ac:dyDescent="0.2">
      <c r="A213" s="17" t="s">
        <v>29</v>
      </c>
      <c r="B213" s="11" t="s">
        <v>382</v>
      </c>
      <c r="C213" s="10" t="s">
        <v>383</v>
      </c>
      <c r="D213" s="31">
        <v>111063030</v>
      </c>
      <c r="E213" s="31">
        <v>114063030</v>
      </c>
      <c r="F213" s="31">
        <v>35876591</v>
      </c>
      <c r="G213" s="36">
        <f t="shared" si="48"/>
        <v>0.32302910338390733</v>
      </c>
      <c r="H213" s="31">
        <v>16041126</v>
      </c>
      <c r="I213" s="36">
        <f t="shared" si="49"/>
        <v>0.14443263433385528</v>
      </c>
      <c r="J213" s="31">
        <v>27297812</v>
      </c>
      <c r="K213" s="36">
        <f t="shared" si="50"/>
        <v>0.23932217125917135</v>
      </c>
      <c r="L213" s="31">
        <v>0</v>
      </c>
      <c r="M213" s="36">
        <f t="shared" si="51"/>
        <v>0</v>
      </c>
      <c r="N213" s="31">
        <f t="shared" si="52"/>
        <v>79215529</v>
      </c>
      <c r="O213" s="36">
        <f t="shared" si="53"/>
        <v>0.69448908204525162</v>
      </c>
      <c r="P213" s="31">
        <v>16273560</v>
      </c>
      <c r="Q213" s="31">
        <v>100804000</v>
      </c>
      <c r="R213" s="31">
        <v>104804000</v>
      </c>
      <c r="S213" s="31">
        <v>67826465</v>
      </c>
      <c r="T213" s="36">
        <f t="shared" si="54"/>
        <v>0.64717439219877104</v>
      </c>
      <c r="U213" s="36">
        <f t="shared" si="55"/>
        <v>0.67743333357913071</v>
      </c>
    </row>
    <row r="214" spans="1:21" x14ac:dyDescent="0.2">
      <c r="A214" s="17" t="s">
        <v>29</v>
      </c>
      <c r="B214" s="11" t="s">
        <v>384</v>
      </c>
      <c r="C214" s="10" t="s">
        <v>385</v>
      </c>
      <c r="D214" s="31">
        <v>1107227118</v>
      </c>
      <c r="E214" s="31">
        <v>1199601601</v>
      </c>
      <c r="F214" s="31">
        <v>423015003</v>
      </c>
      <c r="G214" s="36">
        <f t="shared" si="48"/>
        <v>0.38204899078347898</v>
      </c>
      <c r="H214" s="31">
        <v>292468624</v>
      </c>
      <c r="I214" s="36">
        <f t="shared" si="49"/>
        <v>0.2641451055934127</v>
      </c>
      <c r="J214" s="31">
        <v>325251487</v>
      </c>
      <c r="K214" s="36">
        <f t="shared" si="50"/>
        <v>0.27113292173740605</v>
      </c>
      <c r="L214" s="31">
        <v>0</v>
      </c>
      <c r="M214" s="36">
        <f t="shared" si="51"/>
        <v>0</v>
      </c>
      <c r="N214" s="31">
        <f t="shared" si="52"/>
        <v>1040735114</v>
      </c>
      <c r="O214" s="36">
        <f t="shared" si="53"/>
        <v>0.86756729328506454</v>
      </c>
      <c r="P214" s="31">
        <v>297874885</v>
      </c>
      <c r="Q214" s="31">
        <v>974336963</v>
      </c>
      <c r="R214" s="31">
        <v>971636963</v>
      </c>
      <c r="S214" s="31">
        <v>813616539</v>
      </c>
      <c r="T214" s="36">
        <f t="shared" si="54"/>
        <v>0.8373668046632351</v>
      </c>
      <c r="U214" s="36">
        <f t="shared" si="55"/>
        <v>9.1906378746902329E-2</v>
      </c>
    </row>
    <row r="215" spans="1:21" x14ac:dyDescent="0.2">
      <c r="A215" s="17" t="s">
        <v>44</v>
      </c>
      <c r="B215" s="11" t="s">
        <v>386</v>
      </c>
      <c r="C215" s="10" t="s">
        <v>387</v>
      </c>
      <c r="D215" s="31">
        <v>0</v>
      </c>
      <c r="E215" s="31">
        <v>0</v>
      </c>
      <c r="F215" s="31">
        <v>0</v>
      </c>
      <c r="G215" s="36">
        <f t="shared" si="48"/>
        <v>0</v>
      </c>
      <c r="H215" s="31">
        <v>0</v>
      </c>
      <c r="I215" s="36">
        <f t="shared" si="49"/>
        <v>0</v>
      </c>
      <c r="J215" s="31">
        <v>0</v>
      </c>
      <c r="K215" s="36">
        <f t="shared" si="50"/>
        <v>0</v>
      </c>
      <c r="L215" s="31">
        <v>0</v>
      </c>
      <c r="M215" s="36">
        <f t="shared" si="51"/>
        <v>0</v>
      </c>
      <c r="N215" s="31">
        <f t="shared" si="52"/>
        <v>0</v>
      </c>
      <c r="O215" s="36">
        <f t="shared" si="53"/>
        <v>0</v>
      </c>
      <c r="P215" s="31">
        <v>0</v>
      </c>
      <c r="Q215" s="31">
        <v>0</v>
      </c>
      <c r="R215" s="31">
        <v>0</v>
      </c>
      <c r="S215" s="31">
        <v>0</v>
      </c>
      <c r="T215" s="36">
        <f t="shared" si="54"/>
        <v>0</v>
      </c>
      <c r="U215" s="36">
        <f t="shared" si="55"/>
        <v>0</v>
      </c>
    </row>
    <row r="216" spans="1:21" ht="16.5" x14ac:dyDescent="0.3">
      <c r="A216" s="18" t="s">
        <v>0</v>
      </c>
      <c r="B216" s="13" t="s">
        <v>388</v>
      </c>
      <c r="C216" s="12" t="s">
        <v>0</v>
      </c>
      <c r="D216" s="32">
        <f>SUM(D208:D215)</f>
        <v>2934434839</v>
      </c>
      <c r="E216" s="32">
        <f>SUM(E208:E215)</f>
        <v>2992894273</v>
      </c>
      <c r="F216" s="32">
        <f>SUM(F208:F215)</f>
        <v>880183177</v>
      </c>
      <c r="G216" s="37">
        <f t="shared" si="48"/>
        <v>0.29994981156233469</v>
      </c>
      <c r="H216" s="32">
        <f>SUM(H208:H215)</f>
        <v>711821130</v>
      </c>
      <c r="I216" s="37">
        <f t="shared" si="49"/>
        <v>0.24257520410389322</v>
      </c>
      <c r="J216" s="32">
        <f>SUM(J208:J215)</f>
        <v>606709506</v>
      </c>
      <c r="K216" s="37">
        <f t="shared" si="50"/>
        <v>0.2027166517285123</v>
      </c>
      <c r="L216" s="32">
        <f>SUM(L208:L215)</f>
        <v>0</v>
      </c>
      <c r="M216" s="37">
        <f t="shared" si="51"/>
        <v>0</v>
      </c>
      <c r="N216" s="32">
        <f t="shared" si="52"/>
        <v>2198713813</v>
      </c>
      <c r="O216" s="37">
        <f t="shared" si="53"/>
        <v>0.73464466581242316</v>
      </c>
      <c r="P216" s="32">
        <f>SUM(P208:P215)</f>
        <v>616129709</v>
      </c>
      <c r="Q216" s="32">
        <f>SUM(Q208:Q215)</f>
        <v>2607685133</v>
      </c>
      <c r="R216" s="32">
        <f>SUM(R208:R215)</f>
        <v>2626831956</v>
      </c>
      <c r="S216" s="32">
        <f>SUM(S208:S215)</f>
        <v>1861653873</v>
      </c>
      <c r="T216" s="37">
        <f t="shared" si="54"/>
        <v>0.70870687740331417</v>
      </c>
      <c r="U216" s="37">
        <f t="shared" si="55"/>
        <v>-1.5289317918607326E-2</v>
      </c>
    </row>
    <row r="217" spans="1:21" x14ac:dyDescent="0.2">
      <c r="A217" s="17" t="s">
        <v>29</v>
      </c>
      <c r="B217" s="11" t="s">
        <v>389</v>
      </c>
      <c r="C217" s="10" t="s">
        <v>390</v>
      </c>
      <c r="D217" s="31">
        <v>220121537</v>
      </c>
      <c r="E217" s="31">
        <v>220121537</v>
      </c>
      <c r="F217" s="31">
        <v>74475232</v>
      </c>
      <c r="G217" s="36">
        <f t="shared" si="48"/>
        <v>0.33833687068975898</v>
      </c>
      <c r="H217" s="31">
        <v>26569995</v>
      </c>
      <c r="I217" s="36">
        <f t="shared" si="49"/>
        <v>0.12070602160114846</v>
      </c>
      <c r="J217" s="31">
        <v>51112331</v>
      </c>
      <c r="K217" s="36">
        <f t="shared" si="50"/>
        <v>0.23220050021729585</v>
      </c>
      <c r="L217" s="31">
        <v>0</v>
      </c>
      <c r="M217" s="36">
        <f t="shared" si="51"/>
        <v>0</v>
      </c>
      <c r="N217" s="31">
        <f t="shared" si="52"/>
        <v>152157558</v>
      </c>
      <c r="O217" s="36">
        <f t="shared" si="53"/>
        <v>0.69124339250820332</v>
      </c>
      <c r="P217" s="31">
        <v>51276462</v>
      </c>
      <c r="Q217" s="31">
        <v>255167482</v>
      </c>
      <c r="R217" s="31">
        <v>279599293</v>
      </c>
      <c r="S217" s="31">
        <v>186146400</v>
      </c>
      <c r="T217" s="36">
        <f t="shared" si="54"/>
        <v>0.66576134010467614</v>
      </c>
      <c r="U217" s="36">
        <f t="shared" si="55"/>
        <v>-3.2009033696591693E-3</v>
      </c>
    </row>
    <row r="218" spans="1:21" x14ac:dyDescent="0.2">
      <c r="A218" s="17" t="s">
        <v>29</v>
      </c>
      <c r="B218" s="11" t="s">
        <v>391</v>
      </c>
      <c r="C218" s="10" t="s">
        <v>392</v>
      </c>
      <c r="D218" s="31">
        <v>2445634888</v>
      </c>
      <c r="E218" s="31">
        <v>2579786512</v>
      </c>
      <c r="F218" s="31">
        <v>452492119</v>
      </c>
      <c r="G218" s="36">
        <f t="shared" si="48"/>
        <v>0.18502030749571152</v>
      </c>
      <c r="H218" s="31">
        <v>463963717</v>
      </c>
      <c r="I218" s="36">
        <f t="shared" si="49"/>
        <v>0.18971094960925336</v>
      </c>
      <c r="J218" s="31">
        <v>519942158</v>
      </c>
      <c r="K218" s="36">
        <f t="shared" si="50"/>
        <v>0.20154464548964196</v>
      </c>
      <c r="L218" s="31">
        <v>0</v>
      </c>
      <c r="M218" s="36">
        <f t="shared" si="51"/>
        <v>0</v>
      </c>
      <c r="N218" s="31">
        <f t="shared" si="52"/>
        <v>1436397994</v>
      </c>
      <c r="O218" s="36">
        <f t="shared" si="53"/>
        <v>0.556789481346044</v>
      </c>
      <c r="P218" s="31">
        <v>646383132</v>
      </c>
      <c r="Q218" s="31">
        <v>1951461532</v>
      </c>
      <c r="R218" s="31">
        <v>2457441634</v>
      </c>
      <c r="S218" s="31">
        <v>1728022372</v>
      </c>
      <c r="T218" s="36">
        <f t="shared" si="54"/>
        <v>0.70317941557264263</v>
      </c>
      <c r="U218" s="36">
        <f t="shared" si="55"/>
        <v>-0.19561304703106019</v>
      </c>
    </row>
    <row r="219" spans="1:21" x14ac:dyDescent="0.2">
      <c r="A219" s="17" t="s">
        <v>29</v>
      </c>
      <c r="B219" s="11" t="s">
        <v>393</v>
      </c>
      <c r="C219" s="10" t="s">
        <v>394</v>
      </c>
      <c r="D219" s="31">
        <v>897346615</v>
      </c>
      <c r="E219" s="31">
        <v>962994800</v>
      </c>
      <c r="F219" s="31">
        <v>253419073</v>
      </c>
      <c r="G219" s="36">
        <f t="shared" si="48"/>
        <v>0.28240934858822642</v>
      </c>
      <c r="H219" s="31">
        <v>210343408</v>
      </c>
      <c r="I219" s="36">
        <f t="shared" si="49"/>
        <v>0.23440597477486444</v>
      </c>
      <c r="J219" s="31">
        <v>233887674</v>
      </c>
      <c r="K219" s="36">
        <f t="shared" si="50"/>
        <v>0.24287532393736705</v>
      </c>
      <c r="L219" s="31">
        <v>0</v>
      </c>
      <c r="M219" s="36">
        <f t="shared" si="51"/>
        <v>0</v>
      </c>
      <c r="N219" s="31">
        <f t="shared" si="52"/>
        <v>697650155</v>
      </c>
      <c r="O219" s="36">
        <f t="shared" si="53"/>
        <v>0.72445890154339354</v>
      </c>
      <c r="P219" s="31">
        <v>177394167</v>
      </c>
      <c r="Q219" s="31">
        <v>845160170</v>
      </c>
      <c r="R219" s="31">
        <v>857146305</v>
      </c>
      <c r="S219" s="31">
        <v>557371626</v>
      </c>
      <c r="T219" s="36">
        <f t="shared" si="54"/>
        <v>0.65026428131192837</v>
      </c>
      <c r="U219" s="36">
        <f t="shared" si="55"/>
        <v>0.31846316006546038</v>
      </c>
    </row>
    <row r="220" spans="1:21" x14ac:dyDescent="0.2">
      <c r="A220" s="17" t="s">
        <v>29</v>
      </c>
      <c r="B220" s="11" t="s">
        <v>395</v>
      </c>
      <c r="C220" s="10" t="s">
        <v>396</v>
      </c>
      <c r="D220" s="31">
        <v>106036281</v>
      </c>
      <c r="E220" s="31">
        <v>121774805</v>
      </c>
      <c r="F220" s="31">
        <v>26251747</v>
      </c>
      <c r="G220" s="36">
        <f t="shared" si="48"/>
        <v>0.24757325278128153</v>
      </c>
      <c r="H220" s="31">
        <v>19674693</v>
      </c>
      <c r="I220" s="36">
        <f t="shared" si="49"/>
        <v>0.18554680355113548</v>
      </c>
      <c r="J220" s="31">
        <v>18699786</v>
      </c>
      <c r="K220" s="36">
        <f t="shared" si="50"/>
        <v>0.15356038550010406</v>
      </c>
      <c r="L220" s="31">
        <v>0</v>
      </c>
      <c r="M220" s="36">
        <f t="shared" si="51"/>
        <v>0</v>
      </c>
      <c r="N220" s="31">
        <f t="shared" si="52"/>
        <v>64626226</v>
      </c>
      <c r="O220" s="36">
        <f t="shared" si="53"/>
        <v>0.53070276729246246</v>
      </c>
      <c r="P220" s="31">
        <v>17646189</v>
      </c>
      <c r="Q220" s="31">
        <v>97943156</v>
      </c>
      <c r="R220" s="31">
        <v>102937973</v>
      </c>
      <c r="S220" s="31">
        <v>60203536</v>
      </c>
      <c r="T220" s="36">
        <f t="shared" si="54"/>
        <v>0.58485254999143998</v>
      </c>
      <c r="U220" s="36">
        <f t="shared" si="55"/>
        <v>5.9706772946838571E-2</v>
      </c>
    </row>
    <row r="221" spans="1:21" x14ac:dyDescent="0.2">
      <c r="A221" s="17" t="s">
        <v>29</v>
      </c>
      <c r="B221" s="11" t="s">
        <v>397</v>
      </c>
      <c r="C221" s="10" t="s">
        <v>398</v>
      </c>
      <c r="D221" s="31">
        <v>29766753</v>
      </c>
      <c r="E221" s="31">
        <v>61166753</v>
      </c>
      <c r="F221" s="31">
        <v>6157681</v>
      </c>
      <c r="G221" s="36">
        <f t="shared" si="48"/>
        <v>0.2068643832264809</v>
      </c>
      <c r="H221" s="31">
        <v>10532385</v>
      </c>
      <c r="I221" s="36">
        <f t="shared" si="49"/>
        <v>0.35383049672901845</v>
      </c>
      <c r="J221" s="31">
        <v>26783606</v>
      </c>
      <c r="K221" s="36">
        <f t="shared" si="50"/>
        <v>0.43787849912517018</v>
      </c>
      <c r="L221" s="31">
        <v>0</v>
      </c>
      <c r="M221" s="36">
        <f t="shared" si="51"/>
        <v>0</v>
      </c>
      <c r="N221" s="31">
        <f t="shared" si="52"/>
        <v>43473672</v>
      </c>
      <c r="O221" s="36">
        <f t="shared" si="53"/>
        <v>0.71074022843749773</v>
      </c>
      <c r="P221" s="31">
        <v>8346294</v>
      </c>
      <c r="Q221" s="31">
        <v>22124203</v>
      </c>
      <c r="R221" s="31">
        <v>27436299</v>
      </c>
      <c r="S221" s="31">
        <v>19715973</v>
      </c>
      <c r="T221" s="36">
        <f t="shared" si="54"/>
        <v>0.71860905875096348</v>
      </c>
      <c r="U221" s="36">
        <f t="shared" si="55"/>
        <v>2.2090417615291291</v>
      </c>
    </row>
    <row r="222" spans="1:21" x14ac:dyDescent="0.2">
      <c r="A222" s="17" t="s">
        <v>29</v>
      </c>
      <c r="B222" s="11" t="s">
        <v>399</v>
      </c>
      <c r="C222" s="10" t="s">
        <v>400</v>
      </c>
      <c r="D222" s="31">
        <v>45593287</v>
      </c>
      <c r="E222" s="31">
        <v>68861340</v>
      </c>
      <c r="F222" s="31">
        <v>17006362</v>
      </c>
      <c r="G222" s="36">
        <f t="shared" si="48"/>
        <v>0.37300144646294092</v>
      </c>
      <c r="H222" s="31">
        <v>18261565</v>
      </c>
      <c r="I222" s="36">
        <f t="shared" si="49"/>
        <v>0.40053188093238373</v>
      </c>
      <c r="J222" s="31">
        <v>23223981</v>
      </c>
      <c r="K222" s="36">
        <f t="shared" si="50"/>
        <v>0.33725717507094694</v>
      </c>
      <c r="L222" s="31">
        <v>0</v>
      </c>
      <c r="M222" s="36">
        <f t="shared" si="51"/>
        <v>0</v>
      </c>
      <c r="N222" s="31">
        <f t="shared" si="52"/>
        <v>58491908</v>
      </c>
      <c r="O222" s="36">
        <f t="shared" si="53"/>
        <v>0.84941576797663243</v>
      </c>
      <c r="P222" s="31">
        <v>11654502</v>
      </c>
      <c r="Q222" s="31">
        <v>51267288</v>
      </c>
      <c r="R222" s="31">
        <v>48232053</v>
      </c>
      <c r="S222" s="31">
        <v>32690534</v>
      </c>
      <c r="T222" s="36">
        <f t="shared" si="54"/>
        <v>0.67777612534967147</v>
      </c>
      <c r="U222" s="36">
        <f t="shared" si="55"/>
        <v>0.99270470758853535</v>
      </c>
    </row>
    <row r="223" spans="1:21" x14ac:dyDescent="0.2">
      <c r="A223" s="17" t="s">
        <v>44</v>
      </c>
      <c r="B223" s="11" t="s">
        <v>401</v>
      </c>
      <c r="C223" s="10" t="s">
        <v>402</v>
      </c>
      <c r="D223" s="31">
        <v>0</v>
      </c>
      <c r="E223" s="31">
        <v>0</v>
      </c>
      <c r="F223" s="31">
        <v>0</v>
      </c>
      <c r="G223" s="36">
        <f t="shared" si="48"/>
        <v>0</v>
      </c>
      <c r="H223" s="31">
        <v>0</v>
      </c>
      <c r="I223" s="36">
        <f t="shared" si="49"/>
        <v>0</v>
      </c>
      <c r="J223" s="31">
        <v>0</v>
      </c>
      <c r="K223" s="36">
        <f t="shared" si="50"/>
        <v>0</v>
      </c>
      <c r="L223" s="31">
        <v>0</v>
      </c>
      <c r="M223" s="36">
        <f t="shared" si="51"/>
        <v>0</v>
      </c>
      <c r="N223" s="31">
        <f t="shared" si="52"/>
        <v>0</v>
      </c>
      <c r="O223" s="36">
        <f t="shared" si="53"/>
        <v>0</v>
      </c>
      <c r="P223" s="31">
        <v>0</v>
      </c>
      <c r="Q223" s="31">
        <v>0</v>
      </c>
      <c r="R223" s="31">
        <v>0</v>
      </c>
      <c r="S223" s="31">
        <v>0</v>
      </c>
      <c r="T223" s="36">
        <f t="shared" si="54"/>
        <v>0</v>
      </c>
      <c r="U223" s="36">
        <f t="shared" si="55"/>
        <v>0</v>
      </c>
    </row>
    <row r="224" spans="1:21" ht="16.5" x14ac:dyDescent="0.3">
      <c r="A224" s="18" t="s">
        <v>0</v>
      </c>
      <c r="B224" s="13" t="s">
        <v>403</v>
      </c>
      <c r="C224" s="12" t="s">
        <v>0</v>
      </c>
      <c r="D224" s="32">
        <f>SUM(D217:D223)</f>
        <v>3744499361</v>
      </c>
      <c r="E224" s="32">
        <f>SUM(E217:E223)</f>
        <v>4014705747</v>
      </c>
      <c r="F224" s="32">
        <f>SUM(F217:F223)</f>
        <v>829802214</v>
      </c>
      <c r="G224" s="37">
        <f t="shared" si="48"/>
        <v>0.22160564978128194</v>
      </c>
      <c r="H224" s="32">
        <f>SUM(H217:H223)</f>
        <v>749345763</v>
      </c>
      <c r="I224" s="37">
        <f t="shared" si="49"/>
        <v>0.20011907888265226</v>
      </c>
      <c r="J224" s="32">
        <f>SUM(J217:J223)</f>
        <v>873649536</v>
      </c>
      <c r="K224" s="37">
        <f t="shared" si="50"/>
        <v>0.21761234597400744</v>
      </c>
      <c r="L224" s="32">
        <f>SUM(L217:L223)</f>
        <v>0</v>
      </c>
      <c r="M224" s="37">
        <f t="shared" si="51"/>
        <v>0</v>
      </c>
      <c r="N224" s="32">
        <f t="shared" si="52"/>
        <v>2452797513</v>
      </c>
      <c r="O224" s="37">
        <f t="shared" si="53"/>
        <v>0.610953247279171</v>
      </c>
      <c r="P224" s="32">
        <f>SUM(P217:P223)</f>
        <v>912700746</v>
      </c>
      <c r="Q224" s="32">
        <f>SUM(Q217:Q223)</f>
        <v>3223123831</v>
      </c>
      <c r="R224" s="32">
        <f>SUM(R217:R223)</f>
        <v>3772793557</v>
      </c>
      <c r="S224" s="32">
        <f>SUM(S217:S223)</f>
        <v>2584150441</v>
      </c>
      <c r="T224" s="37">
        <f t="shared" si="54"/>
        <v>0.6849435045830683</v>
      </c>
      <c r="U224" s="37">
        <f t="shared" si="55"/>
        <v>-4.2786433747475039E-2</v>
      </c>
    </row>
    <row r="225" spans="1:21" x14ac:dyDescent="0.2">
      <c r="A225" s="17" t="s">
        <v>29</v>
      </c>
      <c r="B225" s="11" t="s">
        <v>404</v>
      </c>
      <c r="C225" s="10" t="s">
        <v>405</v>
      </c>
      <c r="D225" s="31">
        <v>306669036</v>
      </c>
      <c r="E225" s="31">
        <v>306669036</v>
      </c>
      <c r="F225" s="31">
        <v>88238375</v>
      </c>
      <c r="G225" s="36">
        <f t="shared" si="48"/>
        <v>0.28773160848231183</v>
      </c>
      <c r="H225" s="31">
        <v>87515393</v>
      </c>
      <c r="I225" s="36">
        <f t="shared" si="49"/>
        <v>0.28537407669680742</v>
      </c>
      <c r="J225" s="31">
        <v>70434021</v>
      </c>
      <c r="K225" s="36">
        <f t="shared" si="50"/>
        <v>0.22967438095054371</v>
      </c>
      <c r="L225" s="31">
        <v>0</v>
      </c>
      <c r="M225" s="36">
        <f t="shared" si="51"/>
        <v>0</v>
      </c>
      <c r="N225" s="31">
        <f t="shared" si="52"/>
        <v>246187789</v>
      </c>
      <c r="O225" s="36">
        <f t="shared" si="53"/>
        <v>0.80278006612966302</v>
      </c>
      <c r="P225" s="31">
        <v>41348376</v>
      </c>
      <c r="Q225" s="31">
        <v>251396808</v>
      </c>
      <c r="R225" s="31">
        <v>251046808</v>
      </c>
      <c r="S225" s="31">
        <v>165673019</v>
      </c>
      <c r="T225" s="36">
        <f t="shared" si="54"/>
        <v>0.65992880100670315</v>
      </c>
      <c r="U225" s="36">
        <f t="shared" si="55"/>
        <v>0.70342895691961393</v>
      </c>
    </row>
    <row r="226" spans="1:21" x14ac:dyDescent="0.2">
      <c r="A226" s="17" t="s">
        <v>29</v>
      </c>
      <c r="B226" s="11" t="s">
        <v>406</v>
      </c>
      <c r="C226" s="10" t="s">
        <v>407</v>
      </c>
      <c r="D226" s="31">
        <v>226450347</v>
      </c>
      <c r="E226" s="31">
        <v>229566436</v>
      </c>
      <c r="F226" s="31">
        <v>57366995</v>
      </c>
      <c r="G226" s="36">
        <f t="shared" si="48"/>
        <v>0.25333145106640087</v>
      </c>
      <c r="H226" s="31">
        <v>58997497</v>
      </c>
      <c r="I226" s="36">
        <f t="shared" si="49"/>
        <v>0.26053171382422302</v>
      </c>
      <c r="J226" s="31">
        <v>68533198</v>
      </c>
      <c r="K226" s="36">
        <f t="shared" si="50"/>
        <v>0.29853317930152473</v>
      </c>
      <c r="L226" s="31">
        <v>0</v>
      </c>
      <c r="M226" s="36">
        <f t="shared" si="51"/>
        <v>0</v>
      </c>
      <c r="N226" s="31">
        <f t="shared" si="52"/>
        <v>184897690</v>
      </c>
      <c r="O226" s="36">
        <f t="shared" si="53"/>
        <v>0.80542126811604109</v>
      </c>
      <c r="P226" s="31">
        <v>55739154</v>
      </c>
      <c r="Q226" s="31">
        <v>209458275</v>
      </c>
      <c r="R226" s="31">
        <v>210158275</v>
      </c>
      <c r="S226" s="31">
        <v>155122098</v>
      </c>
      <c r="T226" s="36">
        <f t="shared" si="54"/>
        <v>0.73812034287015349</v>
      </c>
      <c r="U226" s="36">
        <f t="shared" si="55"/>
        <v>0.22953423369145498</v>
      </c>
    </row>
    <row r="227" spans="1:21" x14ac:dyDescent="0.2">
      <c r="A227" s="17" t="s">
        <v>29</v>
      </c>
      <c r="B227" s="11" t="s">
        <v>408</v>
      </c>
      <c r="C227" s="10" t="s">
        <v>409</v>
      </c>
      <c r="D227" s="31">
        <v>96610637</v>
      </c>
      <c r="E227" s="31">
        <v>142231071</v>
      </c>
      <c r="F227" s="31">
        <v>18427177</v>
      </c>
      <c r="G227" s="36">
        <f t="shared" si="48"/>
        <v>0.19073652314289161</v>
      </c>
      <c r="H227" s="31">
        <v>32237599</v>
      </c>
      <c r="I227" s="36">
        <f t="shared" si="49"/>
        <v>0.33368581349898357</v>
      </c>
      <c r="J227" s="31">
        <v>39096439</v>
      </c>
      <c r="K227" s="36">
        <f t="shared" si="50"/>
        <v>0.27487973426003381</v>
      </c>
      <c r="L227" s="31">
        <v>0</v>
      </c>
      <c r="M227" s="36">
        <f t="shared" si="51"/>
        <v>0</v>
      </c>
      <c r="N227" s="31">
        <f t="shared" si="52"/>
        <v>89761215</v>
      </c>
      <c r="O227" s="36">
        <f t="shared" si="53"/>
        <v>0.63109427756471015</v>
      </c>
      <c r="P227" s="31">
        <v>20039546</v>
      </c>
      <c r="Q227" s="31">
        <v>84967308</v>
      </c>
      <c r="R227" s="31">
        <v>84967308</v>
      </c>
      <c r="S227" s="31">
        <v>55833402</v>
      </c>
      <c r="T227" s="36">
        <f t="shared" si="54"/>
        <v>0.6571162875961658</v>
      </c>
      <c r="U227" s="36">
        <f t="shared" si="55"/>
        <v>0.95096430827325129</v>
      </c>
    </row>
    <row r="228" spans="1:21" x14ac:dyDescent="0.2">
      <c r="A228" s="17" t="s">
        <v>29</v>
      </c>
      <c r="B228" s="11" t="s">
        <v>410</v>
      </c>
      <c r="C228" s="10" t="s">
        <v>411</v>
      </c>
      <c r="D228" s="31">
        <v>1497719625</v>
      </c>
      <c r="E228" s="31">
        <v>1451126708</v>
      </c>
      <c r="F228" s="31">
        <v>422225437</v>
      </c>
      <c r="G228" s="36">
        <f t="shared" si="48"/>
        <v>0.28191220169128783</v>
      </c>
      <c r="H228" s="31">
        <v>374866524</v>
      </c>
      <c r="I228" s="36">
        <f t="shared" si="49"/>
        <v>0.2502915216858429</v>
      </c>
      <c r="J228" s="31">
        <v>327713966</v>
      </c>
      <c r="K228" s="36">
        <f t="shared" si="50"/>
        <v>0.2258341495565665</v>
      </c>
      <c r="L228" s="31">
        <v>0</v>
      </c>
      <c r="M228" s="36">
        <f t="shared" si="51"/>
        <v>0</v>
      </c>
      <c r="N228" s="31">
        <f t="shared" si="52"/>
        <v>1124805927</v>
      </c>
      <c r="O228" s="36">
        <f t="shared" si="53"/>
        <v>0.77512592167106609</v>
      </c>
      <c r="P228" s="31">
        <v>296495111</v>
      </c>
      <c r="Q228" s="31">
        <v>1395444253</v>
      </c>
      <c r="R228" s="31">
        <v>1301916374</v>
      </c>
      <c r="S228" s="31">
        <v>987331164</v>
      </c>
      <c r="T228" s="36">
        <f t="shared" si="54"/>
        <v>0.75836757545842193</v>
      </c>
      <c r="U228" s="36">
        <f t="shared" si="55"/>
        <v>0.10529298407217236</v>
      </c>
    </row>
    <row r="229" spans="1:21" x14ac:dyDescent="0.2">
      <c r="A229" s="17" t="s">
        <v>44</v>
      </c>
      <c r="B229" s="11" t="s">
        <v>412</v>
      </c>
      <c r="C229" s="10" t="s">
        <v>413</v>
      </c>
      <c r="D229" s="31">
        <v>0</v>
      </c>
      <c r="E229" s="31">
        <v>0</v>
      </c>
      <c r="F229" s="31">
        <v>0</v>
      </c>
      <c r="G229" s="36">
        <f t="shared" si="48"/>
        <v>0</v>
      </c>
      <c r="H229" s="31">
        <v>0</v>
      </c>
      <c r="I229" s="36">
        <f t="shared" si="49"/>
        <v>0</v>
      </c>
      <c r="J229" s="31">
        <v>0</v>
      </c>
      <c r="K229" s="36">
        <f t="shared" si="50"/>
        <v>0</v>
      </c>
      <c r="L229" s="31">
        <v>0</v>
      </c>
      <c r="M229" s="36">
        <f t="shared" si="51"/>
        <v>0</v>
      </c>
      <c r="N229" s="31">
        <f t="shared" si="52"/>
        <v>0</v>
      </c>
      <c r="O229" s="36">
        <f t="shared" si="53"/>
        <v>0</v>
      </c>
      <c r="P229" s="31">
        <v>0</v>
      </c>
      <c r="Q229" s="31">
        <v>0</v>
      </c>
      <c r="R229" s="31">
        <v>0</v>
      </c>
      <c r="S229" s="31">
        <v>0</v>
      </c>
      <c r="T229" s="36">
        <f t="shared" si="54"/>
        <v>0</v>
      </c>
      <c r="U229" s="36">
        <f t="shared" si="55"/>
        <v>0</v>
      </c>
    </row>
    <row r="230" spans="1:21" ht="16.5" x14ac:dyDescent="0.3">
      <c r="A230" s="18" t="s">
        <v>0</v>
      </c>
      <c r="B230" s="13" t="s">
        <v>414</v>
      </c>
      <c r="C230" s="12" t="s">
        <v>0</v>
      </c>
      <c r="D230" s="32">
        <f>SUM(D225:D229)</f>
        <v>2127449645</v>
      </c>
      <c r="E230" s="32">
        <f>SUM(E225:E229)</f>
        <v>2129593251</v>
      </c>
      <c r="F230" s="32">
        <f>SUM(F225:F229)</f>
        <v>586257984</v>
      </c>
      <c r="G230" s="37">
        <f t="shared" si="48"/>
        <v>0.27556844195012664</v>
      </c>
      <c r="H230" s="32">
        <f>SUM(H225:H229)</f>
        <v>553617013</v>
      </c>
      <c r="I230" s="37">
        <f t="shared" si="49"/>
        <v>0.26022567175732142</v>
      </c>
      <c r="J230" s="32">
        <f>SUM(J225:J229)</f>
        <v>505777624</v>
      </c>
      <c r="K230" s="37">
        <f t="shared" si="50"/>
        <v>0.2374996369670595</v>
      </c>
      <c r="L230" s="32">
        <f>SUM(L225:L229)</f>
        <v>0</v>
      </c>
      <c r="M230" s="37">
        <f t="shared" si="51"/>
        <v>0</v>
      </c>
      <c r="N230" s="32">
        <f t="shared" si="52"/>
        <v>1645652621</v>
      </c>
      <c r="O230" s="37">
        <f t="shared" si="53"/>
        <v>0.77275443102913932</v>
      </c>
      <c r="P230" s="32">
        <f>SUM(P225:P229)</f>
        <v>413622187</v>
      </c>
      <c r="Q230" s="32">
        <f>SUM(Q225:Q229)</f>
        <v>1941266644</v>
      </c>
      <c r="R230" s="32">
        <f>SUM(R225:R229)</f>
        <v>1848088765</v>
      </c>
      <c r="S230" s="32">
        <f>SUM(S225:S229)</f>
        <v>1363959683</v>
      </c>
      <c r="T230" s="37">
        <f t="shared" si="54"/>
        <v>0.73803797135252858</v>
      </c>
      <c r="U230" s="37">
        <f t="shared" si="55"/>
        <v>0.2228010002761287</v>
      </c>
    </row>
    <row r="231" spans="1:21" ht="16.5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8806383845</v>
      </c>
      <c r="E231" s="32">
        <f>SUM(E208:E215,E217:E223,E225:E229)</f>
        <v>9137193271</v>
      </c>
      <c r="F231" s="32">
        <f>SUM(F208:F215,F217:F223,F225:F229)</f>
        <v>2296243375</v>
      </c>
      <c r="G231" s="37">
        <f t="shared" si="48"/>
        <v>0.26074759122653257</v>
      </c>
      <c r="H231" s="32">
        <f>SUM(H208:H215,H217:H223,H225:H229)</f>
        <v>2014783906</v>
      </c>
      <c r="I231" s="37">
        <f t="shared" si="49"/>
        <v>0.22878674623567921</v>
      </c>
      <c r="J231" s="32">
        <f>SUM(J208:J215,J217:J223,J225:J229)</f>
        <v>1986136666</v>
      </c>
      <c r="K231" s="37">
        <f t="shared" si="50"/>
        <v>0.21736835449280495</v>
      </c>
      <c r="L231" s="32">
        <f>SUM(L208:L215,L217:L223,L225:L229)</f>
        <v>0</v>
      </c>
      <c r="M231" s="37">
        <f t="shared" si="51"/>
        <v>0</v>
      </c>
      <c r="N231" s="32">
        <f t="shared" si="52"/>
        <v>6297163947</v>
      </c>
      <c r="O231" s="37">
        <f t="shared" si="53"/>
        <v>0.68917924358524818</v>
      </c>
      <c r="P231" s="32">
        <f>SUM(P208:P215,P217:P223,P225:P229)</f>
        <v>1942452642</v>
      </c>
      <c r="Q231" s="32">
        <f>SUM(Q208:Q215,Q217:Q223,Q225:Q229)</f>
        <v>7772075608</v>
      </c>
      <c r="R231" s="32">
        <f>SUM(R208:R215,R217:R223,R225:R229)</f>
        <v>8247714278</v>
      </c>
      <c r="S231" s="32">
        <f>SUM(S208:S215,S217:S223,S225:S229)</f>
        <v>5809763997</v>
      </c>
      <c r="T231" s="37">
        <f t="shared" si="54"/>
        <v>0.70440897940620928</v>
      </c>
      <c r="U231" s="37">
        <f t="shared" si="55"/>
        <v>2.2489106326433639E-2</v>
      </c>
    </row>
    <row r="232" spans="1:21" ht="14.4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4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x14ac:dyDescent="0.2">
      <c r="A234" s="17" t="s">
        <v>29</v>
      </c>
      <c r="B234" s="11" t="s">
        <v>417</v>
      </c>
      <c r="C234" s="10" t="s">
        <v>418</v>
      </c>
      <c r="D234" s="31">
        <v>16920121</v>
      </c>
      <c r="E234" s="31">
        <v>19970121</v>
      </c>
      <c r="F234" s="31">
        <v>4349893</v>
      </c>
      <c r="G234" s="36">
        <f t="shared" ref="G234:G260" si="56">IF(($D234     =0),0,($F234     /$D234     ))</f>
        <v>0.25708403621936271</v>
      </c>
      <c r="H234" s="31">
        <v>7284687</v>
      </c>
      <c r="I234" s="36">
        <f t="shared" ref="I234:I260" si="57">IF(($D234     =0),0,($H234     /$D234     ))</f>
        <v>0.43053397785985098</v>
      </c>
      <c r="J234" s="31">
        <v>4094617</v>
      </c>
      <c r="K234" s="36">
        <f t="shared" ref="K234:K260" si="58">IF(($E234     =0),0,($J234     /$E234     ))</f>
        <v>0.20503716527305968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15729197</v>
      </c>
      <c r="O234" s="36">
        <f t="shared" ref="O234:O260" si="61">IF(($E234     =0),0,($N234     /$E234     ))</f>
        <v>0.7876365396083479</v>
      </c>
      <c r="P234" s="31">
        <v>4582003</v>
      </c>
      <c r="Q234" s="31">
        <v>14920152</v>
      </c>
      <c r="R234" s="31">
        <v>12920152</v>
      </c>
      <c r="S234" s="31">
        <v>11631565</v>
      </c>
      <c r="T234" s="36">
        <f t="shared" ref="T234:T260" si="62">IF(($R234     =0),0,($S234     /$R234     ))</f>
        <v>0.90026533743565862</v>
      </c>
      <c r="U234" s="36">
        <f t="shared" ref="U234:U260" si="63">IF(($P234     =0),0,(($J234     /$P234     )-1))</f>
        <v>-0.10636963790726461</v>
      </c>
    </row>
    <row r="235" spans="1:21" x14ac:dyDescent="0.2">
      <c r="A235" s="17" t="s">
        <v>29</v>
      </c>
      <c r="B235" s="11" t="s">
        <v>419</v>
      </c>
      <c r="C235" s="10" t="s">
        <v>420</v>
      </c>
      <c r="D235" s="31">
        <v>738593996</v>
      </c>
      <c r="E235" s="31">
        <v>728619610</v>
      </c>
      <c r="F235" s="31">
        <v>69573950</v>
      </c>
      <c r="G235" s="36">
        <f t="shared" si="56"/>
        <v>9.4197827733221925E-2</v>
      </c>
      <c r="H235" s="31">
        <v>309030993</v>
      </c>
      <c r="I235" s="36">
        <f t="shared" si="57"/>
        <v>0.41840442066090122</v>
      </c>
      <c r="J235" s="31">
        <v>282411666</v>
      </c>
      <c r="K235" s="36">
        <f t="shared" si="58"/>
        <v>0.38759822289164025</v>
      </c>
      <c r="L235" s="31">
        <v>0</v>
      </c>
      <c r="M235" s="36">
        <f t="shared" si="59"/>
        <v>0</v>
      </c>
      <c r="N235" s="31">
        <f t="shared" si="60"/>
        <v>661016609</v>
      </c>
      <c r="O235" s="36">
        <f t="shared" si="61"/>
        <v>0.90721770307554583</v>
      </c>
      <c r="P235" s="31">
        <v>216954025</v>
      </c>
      <c r="Q235" s="31">
        <v>666107224</v>
      </c>
      <c r="R235" s="31">
        <v>665756250</v>
      </c>
      <c r="S235" s="31">
        <v>571022224</v>
      </c>
      <c r="T235" s="36">
        <f t="shared" si="62"/>
        <v>0.85770463889749438</v>
      </c>
      <c r="U235" s="36">
        <f t="shared" si="63"/>
        <v>0.30171203783843148</v>
      </c>
    </row>
    <row r="236" spans="1:21" x14ac:dyDescent="0.2">
      <c r="A236" s="17" t="s">
        <v>29</v>
      </c>
      <c r="B236" s="11" t="s">
        <v>421</v>
      </c>
      <c r="C236" s="10" t="s">
        <v>422</v>
      </c>
      <c r="D236" s="31">
        <v>3637615223</v>
      </c>
      <c r="E236" s="31">
        <v>3473076937</v>
      </c>
      <c r="F236" s="31">
        <v>251657955</v>
      </c>
      <c r="G236" s="36">
        <f t="shared" si="56"/>
        <v>6.9182126083267709E-2</v>
      </c>
      <c r="H236" s="31">
        <v>714367604</v>
      </c>
      <c r="I236" s="36">
        <f t="shared" si="57"/>
        <v>0.19638349858533127</v>
      </c>
      <c r="J236" s="31">
        <v>438643383</v>
      </c>
      <c r="K236" s="36">
        <f t="shared" si="58"/>
        <v>0.12629820500863842</v>
      </c>
      <c r="L236" s="31">
        <v>0</v>
      </c>
      <c r="M236" s="36">
        <f t="shared" si="59"/>
        <v>0</v>
      </c>
      <c r="N236" s="31">
        <f t="shared" si="60"/>
        <v>1404668942</v>
      </c>
      <c r="O236" s="36">
        <f t="shared" si="61"/>
        <v>0.40444509795781697</v>
      </c>
      <c r="P236" s="31">
        <v>801410211</v>
      </c>
      <c r="Q236" s="31">
        <v>3045109600</v>
      </c>
      <c r="R236" s="31">
        <v>3037276590</v>
      </c>
      <c r="S236" s="31">
        <v>2307752022</v>
      </c>
      <c r="T236" s="36">
        <f t="shared" si="62"/>
        <v>0.7598096365665532</v>
      </c>
      <c r="U236" s="36">
        <f t="shared" si="63"/>
        <v>-0.45266060130097341</v>
      </c>
    </row>
    <row r="237" spans="1:21" x14ac:dyDescent="0.2">
      <c r="A237" s="17" t="s">
        <v>29</v>
      </c>
      <c r="B237" s="11" t="s">
        <v>423</v>
      </c>
      <c r="C237" s="10" t="s">
        <v>424</v>
      </c>
      <c r="D237" s="31">
        <v>63781989</v>
      </c>
      <c r="E237" s="31">
        <v>62827739</v>
      </c>
      <c r="F237" s="31">
        <v>1397225</v>
      </c>
      <c r="G237" s="36">
        <f t="shared" si="56"/>
        <v>2.1906262597110291E-2</v>
      </c>
      <c r="H237" s="31">
        <v>4951372</v>
      </c>
      <c r="I237" s="36">
        <f t="shared" si="57"/>
        <v>7.7629626758739051E-2</v>
      </c>
      <c r="J237" s="31">
        <v>36943543</v>
      </c>
      <c r="K237" s="36">
        <f t="shared" si="58"/>
        <v>0.58801325000729376</v>
      </c>
      <c r="L237" s="31">
        <v>0</v>
      </c>
      <c r="M237" s="36">
        <f t="shared" si="59"/>
        <v>0</v>
      </c>
      <c r="N237" s="31">
        <f t="shared" si="60"/>
        <v>43292140</v>
      </c>
      <c r="O237" s="36">
        <f t="shared" si="61"/>
        <v>0.68906092577993294</v>
      </c>
      <c r="P237" s="31">
        <v>10082793</v>
      </c>
      <c r="Q237" s="31">
        <v>52744323</v>
      </c>
      <c r="R237" s="31">
        <v>56506499</v>
      </c>
      <c r="S237" s="31">
        <v>17970226</v>
      </c>
      <c r="T237" s="36">
        <f t="shared" si="62"/>
        <v>0.31802051654270774</v>
      </c>
      <c r="U237" s="36">
        <f t="shared" si="63"/>
        <v>2.6640187892382596</v>
      </c>
    </row>
    <row r="238" spans="1:21" x14ac:dyDescent="0.2">
      <c r="A238" s="17" t="s">
        <v>29</v>
      </c>
      <c r="B238" s="11" t="s">
        <v>425</v>
      </c>
      <c r="C238" s="10" t="s">
        <v>426</v>
      </c>
      <c r="D238" s="31">
        <v>38507380</v>
      </c>
      <c r="E238" s="31">
        <v>38507380</v>
      </c>
      <c r="F238" s="31">
        <v>11178651</v>
      </c>
      <c r="G238" s="36">
        <f t="shared" si="56"/>
        <v>0.29029892451784567</v>
      </c>
      <c r="H238" s="31">
        <v>10686950</v>
      </c>
      <c r="I238" s="36">
        <f t="shared" si="57"/>
        <v>0.27752991764176116</v>
      </c>
      <c r="J238" s="31">
        <v>12820042</v>
      </c>
      <c r="K238" s="36">
        <f t="shared" si="58"/>
        <v>0.33292428620176184</v>
      </c>
      <c r="L238" s="31">
        <v>0</v>
      </c>
      <c r="M238" s="36">
        <f t="shared" si="59"/>
        <v>0</v>
      </c>
      <c r="N238" s="31">
        <f t="shared" si="60"/>
        <v>34685643</v>
      </c>
      <c r="O238" s="36">
        <f t="shared" si="61"/>
        <v>0.90075312836136867</v>
      </c>
      <c r="P238" s="31">
        <v>9758747</v>
      </c>
      <c r="Q238" s="31">
        <v>29246890</v>
      </c>
      <c r="R238" s="31">
        <v>35508145</v>
      </c>
      <c r="S238" s="31">
        <v>30095474</v>
      </c>
      <c r="T238" s="36">
        <f t="shared" si="62"/>
        <v>0.8475653684527874</v>
      </c>
      <c r="U238" s="36">
        <f t="shared" si="63"/>
        <v>0.31369754744128531</v>
      </c>
    </row>
    <row r="239" spans="1:21" x14ac:dyDescent="0.2">
      <c r="A239" s="17" t="s">
        <v>44</v>
      </c>
      <c r="B239" s="11" t="s">
        <v>427</v>
      </c>
      <c r="C239" s="10" t="s">
        <v>428</v>
      </c>
      <c r="D239" s="31">
        <v>0</v>
      </c>
      <c r="E239" s="31">
        <v>0</v>
      </c>
      <c r="F239" s="31">
        <v>0</v>
      </c>
      <c r="G239" s="36">
        <f t="shared" si="56"/>
        <v>0</v>
      </c>
      <c r="H239" s="31">
        <v>0</v>
      </c>
      <c r="I239" s="36">
        <f t="shared" si="57"/>
        <v>0</v>
      </c>
      <c r="J239" s="31">
        <v>0</v>
      </c>
      <c r="K239" s="36">
        <f t="shared" si="58"/>
        <v>0</v>
      </c>
      <c r="L239" s="31">
        <v>0</v>
      </c>
      <c r="M239" s="36">
        <f t="shared" si="59"/>
        <v>0</v>
      </c>
      <c r="N239" s="31">
        <f t="shared" si="60"/>
        <v>0</v>
      </c>
      <c r="O239" s="36">
        <f t="shared" si="61"/>
        <v>0</v>
      </c>
      <c r="P239" s="31">
        <v>0</v>
      </c>
      <c r="Q239" s="31">
        <v>0</v>
      </c>
      <c r="R239" s="31">
        <v>0</v>
      </c>
      <c r="S239" s="31">
        <v>0</v>
      </c>
      <c r="T239" s="36">
        <f t="shared" si="62"/>
        <v>0</v>
      </c>
      <c r="U239" s="36">
        <f t="shared" si="63"/>
        <v>0</v>
      </c>
    </row>
    <row r="240" spans="1:21" ht="16.5" x14ac:dyDescent="0.3">
      <c r="A240" s="18" t="s">
        <v>0</v>
      </c>
      <c r="B240" s="13" t="s">
        <v>429</v>
      </c>
      <c r="C240" s="12" t="s">
        <v>0</v>
      </c>
      <c r="D240" s="32">
        <f>SUM(D234:D239)</f>
        <v>4495418709</v>
      </c>
      <c r="E240" s="32">
        <f>SUM(E234:E239)</f>
        <v>4323001787</v>
      </c>
      <c r="F240" s="32">
        <f>SUM(F234:F239)</f>
        <v>338157674</v>
      </c>
      <c r="G240" s="37">
        <f t="shared" si="56"/>
        <v>7.5222731382728697E-2</v>
      </c>
      <c r="H240" s="32">
        <f>SUM(H234:H239)</f>
        <v>1046321606</v>
      </c>
      <c r="I240" s="37">
        <f t="shared" si="57"/>
        <v>0.2327528699173726</v>
      </c>
      <c r="J240" s="32">
        <f>SUM(J234:J239)</f>
        <v>774913251</v>
      </c>
      <c r="K240" s="37">
        <f t="shared" si="58"/>
        <v>0.17925351160628608</v>
      </c>
      <c r="L240" s="32">
        <f>SUM(L234:L239)</f>
        <v>0</v>
      </c>
      <c r="M240" s="37">
        <f t="shared" si="59"/>
        <v>0</v>
      </c>
      <c r="N240" s="32">
        <f t="shared" si="60"/>
        <v>2159392531</v>
      </c>
      <c r="O240" s="37">
        <f t="shared" si="61"/>
        <v>0.49951229201284619</v>
      </c>
      <c r="P240" s="32">
        <f>SUM(P234:P239)</f>
        <v>1042787779</v>
      </c>
      <c r="Q240" s="32">
        <f>SUM(Q234:Q239)</f>
        <v>3808128189</v>
      </c>
      <c r="R240" s="32">
        <f>SUM(R234:R239)</f>
        <v>3807967636</v>
      </c>
      <c r="S240" s="32">
        <f>SUM(S234:S239)</f>
        <v>2938471511</v>
      </c>
      <c r="T240" s="37">
        <f t="shared" si="62"/>
        <v>0.77166399294471311</v>
      </c>
      <c r="U240" s="37">
        <f t="shared" si="63"/>
        <v>-0.25688307189108317</v>
      </c>
    </row>
    <row r="241" spans="1:21" x14ac:dyDescent="0.2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858</v>
      </c>
      <c r="G241" s="36">
        <f t="shared" si="56"/>
        <v>0</v>
      </c>
      <c r="H241" s="31">
        <v>1663</v>
      </c>
      <c r="I241" s="36">
        <f t="shared" si="57"/>
        <v>0</v>
      </c>
      <c r="J241" s="31">
        <v>1775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4296</v>
      </c>
      <c r="O241" s="36">
        <f t="shared" si="61"/>
        <v>0</v>
      </c>
      <c r="P241" s="31">
        <v>918</v>
      </c>
      <c r="Q241" s="31">
        <v>0</v>
      </c>
      <c r="R241" s="31">
        <v>0</v>
      </c>
      <c r="S241" s="31">
        <v>3373</v>
      </c>
      <c r="T241" s="36">
        <f t="shared" si="62"/>
        <v>0</v>
      </c>
      <c r="U241" s="36">
        <f t="shared" si="63"/>
        <v>0.93355119825708055</v>
      </c>
    </row>
    <row r="242" spans="1:21" x14ac:dyDescent="0.2">
      <c r="A242" s="17" t="s">
        <v>29</v>
      </c>
      <c r="B242" s="11" t="s">
        <v>432</v>
      </c>
      <c r="C242" s="10" t="s">
        <v>433</v>
      </c>
      <c r="D242" s="31">
        <v>701079276</v>
      </c>
      <c r="E242" s="31">
        <v>71553711</v>
      </c>
      <c r="F242" s="31">
        <v>20555199</v>
      </c>
      <c r="G242" s="36">
        <f t="shared" si="56"/>
        <v>2.9319364733297295E-2</v>
      </c>
      <c r="H242" s="31">
        <v>13202807</v>
      </c>
      <c r="I242" s="36">
        <f t="shared" si="57"/>
        <v>1.8832117068598102E-2</v>
      </c>
      <c r="J242" s="31">
        <v>12865669</v>
      </c>
      <c r="K242" s="36">
        <f t="shared" si="58"/>
        <v>0.17980435703747077</v>
      </c>
      <c r="L242" s="31">
        <v>0</v>
      </c>
      <c r="M242" s="36">
        <f t="shared" si="59"/>
        <v>0</v>
      </c>
      <c r="N242" s="31">
        <f t="shared" si="60"/>
        <v>46623675</v>
      </c>
      <c r="O242" s="36">
        <f t="shared" si="61"/>
        <v>0.65158989447800963</v>
      </c>
      <c r="P242" s="31">
        <v>11526706</v>
      </c>
      <c r="Q242" s="31">
        <v>84029717</v>
      </c>
      <c r="R242" s="31">
        <v>83769007</v>
      </c>
      <c r="S242" s="31">
        <v>49005630</v>
      </c>
      <c r="T242" s="36">
        <f t="shared" si="62"/>
        <v>0.58500908337137147</v>
      </c>
      <c r="U242" s="36">
        <f t="shared" si="63"/>
        <v>0.11616180719799751</v>
      </c>
    </row>
    <row r="243" spans="1:21" x14ac:dyDescent="0.2">
      <c r="A243" s="17" t="s">
        <v>29</v>
      </c>
      <c r="B243" s="11" t="s">
        <v>434</v>
      </c>
      <c r="C243" s="10" t="s">
        <v>435</v>
      </c>
      <c r="D243" s="31">
        <v>80166907</v>
      </c>
      <c r="E243" s="31">
        <v>77466907</v>
      </c>
      <c r="F243" s="31">
        <v>12967827</v>
      </c>
      <c r="G243" s="36">
        <f t="shared" si="56"/>
        <v>0.16176035081408341</v>
      </c>
      <c r="H243" s="31">
        <v>14779629</v>
      </c>
      <c r="I243" s="36">
        <f t="shared" si="57"/>
        <v>0.18436072380839141</v>
      </c>
      <c r="J243" s="31">
        <v>13035400</v>
      </c>
      <c r="K243" s="36">
        <f t="shared" si="58"/>
        <v>0.16827056229313506</v>
      </c>
      <c r="L243" s="31">
        <v>0</v>
      </c>
      <c r="M243" s="36">
        <f t="shared" si="59"/>
        <v>0</v>
      </c>
      <c r="N243" s="31">
        <f t="shared" si="60"/>
        <v>40782856</v>
      </c>
      <c r="O243" s="36">
        <f t="shared" si="61"/>
        <v>0.52645519976678556</v>
      </c>
      <c r="P243" s="31">
        <v>12863066</v>
      </c>
      <c r="Q243" s="31">
        <v>82921968</v>
      </c>
      <c r="R243" s="31">
        <v>84296968</v>
      </c>
      <c r="S243" s="31">
        <v>44609206</v>
      </c>
      <c r="T243" s="36">
        <f t="shared" si="62"/>
        <v>0.52919110922233881</v>
      </c>
      <c r="U243" s="36">
        <f t="shared" si="63"/>
        <v>1.3397583437727789E-2</v>
      </c>
    </row>
    <row r="244" spans="1:21" x14ac:dyDescent="0.2">
      <c r="A244" s="17" t="s">
        <v>29</v>
      </c>
      <c r="B244" s="11" t="s">
        <v>436</v>
      </c>
      <c r="C244" s="10" t="s">
        <v>437</v>
      </c>
      <c r="D244" s="31">
        <v>232915989</v>
      </c>
      <c r="E244" s="31">
        <v>232915989</v>
      </c>
      <c r="F244" s="31">
        <v>0</v>
      </c>
      <c r="G244" s="36">
        <f t="shared" si="56"/>
        <v>0</v>
      </c>
      <c r="H244" s="31">
        <v>0</v>
      </c>
      <c r="I244" s="36">
        <f t="shared" si="57"/>
        <v>0</v>
      </c>
      <c r="J244" s="31">
        <v>0</v>
      </c>
      <c r="K244" s="36">
        <f t="shared" si="58"/>
        <v>0</v>
      </c>
      <c r="L244" s="31">
        <v>0</v>
      </c>
      <c r="M244" s="36">
        <f t="shared" si="59"/>
        <v>0</v>
      </c>
      <c r="N244" s="31">
        <f t="shared" si="60"/>
        <v>0</v>
      </c>
      <c r="O244" s="36">
        <f t="shared" si="61"/>
        <v>0</v>
      </c>
      <c r="P244" s="31">
        <v>0</v>
      </c>
      <c r="Q244" s="31">
        <v>163640060</v>
      </c>
      <c r="R244" s="31">
        <v>163640060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x14ac:dyDescent="0.2">
      <c r="A245" s="17" t="s">
        <v>29</v>
      </c>
      <c r="B245" s="11" t="s">
        <v>438</v>
      </c>
      <c r="C245" s="10" t="s">
        <v>439</v>
      </c>
      <c r="D245" s="31">
        <v>113612580</v>
      </c>
      <c r="E245" s="31">
        <v>111358572</v>
      </c>
      <c r="F245" s="31">
        <v>20907389</v>
      </c>
      <c r="G245" s="36">
        <f t="shared" si="56"/>
        <v>0.18402353859053283</v>
      </c>
      <c r="H245" s="31">
        <v>15540844</v>
      </c>
      <c r="I245" s="36">
        <f t="shared" si="57"/>
        <v>0.13678805639305083</v>
      </c>
      <c r="J245" s="31">
        <v>183369804</v>
      </c>
      <c r="K245" s="36">
        <f t="shared" si="58"/>
        <v>1.646660878517731</v>
      </c>
      <c r="L245" s="31">
        <v>0</v>
      </c>
      <c r="M245" s="36">
        <f t="shared" si="59"/>
        <v>0</v>
      </c>
      <c r="N245" s="31">
        <f t="shared" si="60"/>
        <v>219818037</v>
      </c>
      <c r="O245" s="36">
        <f t="shared" si="61"/>
        <v>1.9739660185297634</v>
      </c>
      <c r="P245" s="31">
        <v>11405618</v>
      </c>
      <c r="Q245" s="31">
        <v>74938538</v>
      </c>
      <c r="R245" s="31">
        <v>97950584</v>
      </c>
      <c r="S245" s="31">
        <v>50394316</v>
      </c>
      <c r="T245" s="36">
        <f t="shared" si="62"/>
        <v>0.51448714180203359</v>
      </c>
      <c r="U245" s="36">
        <f t="shared" si="63"/>
        <v>15.077147595158806</v>
      </c>
    </row>
    <row r="246" spans="1:21" x14ac:dyDescent="0.2">
      <c r="A246" s="17" t="s">
        <v>44</v>
      </c>
      <c r="B246" s="11" t="s">
        <v>440</v>
      </c>
      <c r="C246" s="10" t="s">
        <v>441</v>
      </c>
      <c r="D246" s="31">
        <v>0</v>
      </c>
      <c r="E246" s="31">
        <v>0</v>
      </c>
      <c r="F246" s="31">
        <v>0</v>
      </c>
      <c r="G246" s="36">
        <f t="shared" si="56"/>
        <v>0</v>
      </c>
      <c r="H246" s="31">
        <v>0</v>
      </c>
      <c r="I246" s="36">
        <f t="shared" si="57"/>
        <v>0</v>
      </c>
      <c r="J246" s="31">
        <v>0</v>
      </c>
      <c r="K246" s="36">
        <f t="shared" si="58"/>
        <v>0</v>
      </c>
      <c r="L246" s="31">
        <v>0</v>
      </c>
      <c r="M246" s="36">
        <f t="shared" si="59"/>
        <v>0</v>
      </c>
      <c r="N246" s="31">
        <f t="shared" si="60"/>
        <v>0</v>
      </c>
      <c r="O246" s="36">
        <f t="shared" si="61"/>
        <v>0</v>
      </c>
      <c r="P246" s="31">
        <v>0</v>
      </c>
      <c r="Q246" s="31">
        <v>0</v>
      </c>
      <c r="R246" s="31">
        <v>0</v>
      </c>
      <c r="S246" s="31">
        <v>0</v>
      </c>
      <c r="T246" s="36">
        <f t="shared" si="62"/>
        <v>0</v>
      </c>
      <c r="U246" s="36">
        <f t="shared" si="63"/>
        <v>0</v>
      </c>
    </row>
    <row r="247" spans="1:21" ht="16.5" x14ac:dyDescent="0.3">
      <c r="A247" s="18" t="s">
        <v>0</v>
      </c>
      <c r="B247" s="13" t="s">
        <v>442</v>
      </c>
      <c r="C247" s="12" t="s">
        <v>0</v>
      </c>
      <c r="D247" s="32">
        <f>SUM(D241:D246)</f>
        <v>1127774752</v>
      </c>
      <c r="E247" s="32">
        <f>SUM(E241:E246)</f>
        <v>493295179</v>
      </c>
      <c r="F247" s="32">
        <f>SUM(F241:F246)</f>
        <v>54431273</v>
      </c>
      <c r="G247" s="37">
        <f t="shared" si="56"/>
        <v>4.826431244667552E-2</v>
      </c>
      <c r="H247" s="32">
        <f>SUM(H241:H246)</f>
        <v>43524943</v>
      </c>
      <c r="I247" s="37">
        <f t="shared" si="57"/>
        <v>3.8593649062290764E-2</v>
      </c>
      <c r="J247" s="32">
        <f>SUM(J241:J246)</f>
        <v>209272648</v>
      </c>
      <c r="K247" s="37">
        <f t="shared" si="58"/>
        <v>0.42423412372331332</v>
      </c>
      <c r="L247" s="32">
        <f>SUM(L241:L246)</f>
        <v>0</v>
      </c>
      <c r="M247" s="37">
        <f t="shared" si="59"/>
        <v>0</v>
      </c>
      <c r="N247" s="32">
        <f t="shared" si="60"/>
        <v>307228864</v>
      </c>
      <c r="O247" s="37">
        <f t="shared" si="61"/>
        <v>0.62280937880400411</v>
      </c>
      <c r="P247" s="32">
        <f>SUM(P241:P246)</f>
        <v>35796308</v>
      </c>
      <c r="Q247" s="32">
        <f>SUM(Q241:Q246)</f>
        <v>405530283</v>
      </c>
      <c r="R247" s="32">
        <f>SUM(R241:R246)</f>
        <v>429656619</v>
      </c>
      <c r="S247" s="32">
        <f>SUM(S241:S246)</f>
        <v>144012525</v>
      </c>
      <c r="T247" s="37">
        <f t="shared" si="62"/>
        <v>0.33518051074176514</v>
      </c>
      <c r="U247" s="37">
        <f t="shared" si="63"/>
        <v>4.8462076033092574</v>
      </c>
    </row>
    <row r="248" spans="1:21" x14ac:dyDescent="0.2">
      <c r="A248" s="17" t="s">
        <v>29</v>
      </c>
      <c r="B248" s="11" t="s">
        <v>443</v>
      </c>
      <c r="C248" s="10" t="s">
        <v>444</v>
      </c>
      <c r="D248" s="31">
        <v>174294360</v>
      </c>
      <c r="E248" s="31">
        <v>206842952</v>
      </c>
      <c r="F248" s="31">
        <v>1747526</v>
      </c>
      <c r="G248" s="36">
        <f t="shared" si="56"/>
        <v>1.0026291154802714E-2</v>
      </c>
      <c r="H248" s="31">
        <v>81168688</v>
      </c>
      <c r="I248" s="36">
        <f t="shared" si="57"/>
        <v>0.4656988786097267</v>
      </c>
      <c r="J248" s="31">
        <v>32791869</v>
      </c>
      <c r="K248" s="36">
        <f t="shared" si="58"/>
        <v>0.1585351044496793</v>
      </c>
      <c r="L248" s="31">
        <v>0</v>
      </c>
      <c r="M248" s="36">
        <f t="shared" si="59"/>
        <v>0</v>
      </c>
      <c r="N248" s="31">
        <f t="shared" si="60"/>
        <v>115708083</v>
      </c>
      <c r="O248" s="36">
        <f t="shared" si="61"/>
        <v>0.5594006558173662</v>
      </c>
      <c r="P248" s="31">
        <v>20367971</v>
      </c>
      <c r="Q248" s="31">
        <v>132215709</v>
      </c>
      <c r="R248" s="31">
        <v>136262870</v>
      </c>
      <c r="S248" s="31">
        <v>91392692</v>
      </c>
      <c r="T248" s="36">
        <f t="shared" si="62"/>
        <v>0.67070869709407999</v>
      </c>
      <c r="U248" s="36">
        <f t="shared" si="63"/>
        <v>0.60997229424570576</v>
      </c>
    </row>
    <row r="249" spans="1:21" x14ac:dyDescent="0.2">
      <c r="A249" s="17" t="s">
        <v>29</v>
      </c>
      <c r="B249" s="11" t="s">
        <v>445</v>
      </c>
      <c r="C249" s="10" t="s">
        <v>446</v>
      </c>
      <c r="D249" s="31">
        <v>35111868</v>
      </c>
      <c r="E249" s="31">
        <v>36443024</v>
      </c>
      <c r="F249" s="31">
        <v>20220097</v>
      </c>
      <c r="G249" s="36">
        <f t="shared" si="56"/>
        <v>0.57587642446138154</v>
      </c>
      <c r="H249" s="31">
        <v>3350501</v>
      </c>
      <c r="I249" s="36">
        <f t="shared" si="57"/>
        <v>9.542360434938979E-2</v>
      </c>
      <c r="J249" s="31">
        <v>6628635</v>
      </c>
      <c r="K249" s="36">
        <f t="shared" si="58"/>
        <v>0.18189036672697634</v>
      </c>
      <c r="L249" s="31">
        <v>0</v>
      </c>
      <c r="M249" s="36">
        <f t="shared" si="59"/>
        <v>0</v>
      </c>
      <c r="N249" s="31">
        <f t="shared" si="60"/>
        <v>30199233</v>
      </c>
      <c r="O249" s="36">
        <f t="shared" si="61"/>
        <v>0.82866978876396202</v>
      </c>
      <c r="P249" s="31">
        <v>3736866</v>
      </c>
      <c r="Q249" s="31">
        <v>30388888</v>
      </c>
      <c r="R249" s="31">
        <v>42225382</v>
      </c>
      <c r="S249" s="31">
        <v>16236978</v>
      </c>
      <c r="T249" s="36">
        <f t="shared" si="62"/>
        <v>0.38453122816035151</v>
      </c>
      <c r="U249" s="36">
        <f t="shared" si="63"/>
        <v>0.77384872778419145</v>
      </c>
    </row>
    <row r="250" spans="1:21" x14ac:dyDescent="0.2">
      <c r="A250" s="17" t="s">
        <v>29</v>
      </c>
      <c r="B250" s="11" t="s">
        <v>447</v>
      </c>
      <c r="C250" s="10" t="s">
        <v>448</v>
      </c>
      <c r="D250" s="31">
        <v>41784581</v>
      </c>
      <c r="E250" s="31">
        <v>46790513</v>
      </c>
      <c r="F250" s="31">
        <v>11298057</v>
      </c>
      <c r="G250" s="36">
        <f t="shared" si="56"/>
        <v>0.27038818457937869</v>
      </c>
      <c r="H250" s="31">
        <v>8901983</v>
      </c>
      <c r="I250" s="36">
        <f t="shared" si="57"/>
        <v>0.21304468746497662</v>
      </c>
      <c r="J250" s="31">
        <v>11212669</v>
      </c>
      <c r="K250" s="36">
        <f t="shared" si="58"/>
        <v>0.23963552184178874</v>
      </c>
      <c r="L250" s="31">
        <v>0</v>
      </c>
      <c r="M250" s="36">
        <f t="shared" si="59"/>
        <v>0</v>
      </c>
      <c r="N250" s="31">
        <f t="shared" si="60"/>
        <v>31412709</v>
      </c>
      <c r="O250" s="36">
        <f t="shared" si="61"/>
        <v>0.67134782215360622</v>
      </c>
      <c r="P250" s="31">
        <v>9814998</v>
      </c>
      <c r="Q250" s="31">
        <v>36092962</v>
      </c>
      <c r="R250" s="31">
        <v>45154962</v>
      </c>
      <c r="S250" s="31">
        <v>28482940</v>
      </c>
      <c r="T250" s="36">
        <f t="shared" si="62"/>
        <v>0.63078206111656121</v>
      </c>
      <c r="U250" s="36">
        <f t="shared" si="63"/>
        <v>0.14240155729017978</v>
      </c>
    </row>
    <row r="251" spans="1:21" x14ac:dyDescent="0.2">
      <c r="A251" s="17" t="s">
        <v>29</v>
      </c>
      <c r="B251" s="11" t="s">
        <v>449</v>
      </c>
      <c r="C251" s="10" t="s">
        <v>450</v>
      </c>
      <c r="D251" s="31">
        <v>78529220</v>
      </c>
      <c r="E251" s="31">
        <v>78786885</v>
      </c>
      <c r="F251" s="31">
        <v>16663735</v>
      </c>
      <c r="G251" s="36">
        <f t="shared" si="56"/>
        <v>0.21219789270796272</v>
      </c>
      <c r="H251" s="31">
        <v>12964332</v>
      </c>
      <c r="I251" s="36">
        <f t="shared" si="57"/>
        <v>0.16508927504946566</v>
      </c>
      <c r="J251" s="31">
        <v>17116234</v>
      </c>
      <c r="K251" s="36">
        <f t="shared" si="58"/>
        <v>0.21724724870135428</v>
      </c>
      <c r="L251" s="31">
        <v>0</v>
      </c>
      <c r="M251" s="36">
        <f t="shared" si="59"/>
        <v>0</v>
      </c>
      <c r="N251" s="31">
        <f t="shared" si="60"/>
        <v>46744301</v>
      </c>
      <c r="O251" s="36">
        <f t="shared" si="61"/>
        <v>0.59330053472732169</v>
      </c>
      <c r="P251" s="31">
        <v>8115655</v>
      </c>
      <c r="Q251" s="31">
        <v>76333832</v>
      </c>
      <c r="R251" s="31">
        <v>76333832</v>
      </c>
      <c r="S251" s="31">
        <v>32620258</v>
      </c>
      <c r="T251" s="36">
        <f t="shared" si="62"/>
        <v>0.42733683276898765</v>
      </c>
      <c r="U251" s="36">
        <f t="shared" si="63"/>
        <v>1.1090391348572606</v>
      </c>
    </row>
    <row r="252" spans="1:21" x14ac:dyDescent="0.2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x14ac:dyDescent="0.2">
      <c r="A253" s="17" t="s">
        <v>44</v>
      </c>
      <c r="B253" s="11" t="s">
        <v>453</v>
      </c>
      <c r="C253" s="10" t="s">
        <v>454</v>
      </c>
      <c r="D253" s="31">
        <v>0</v>
      </c>
      <c r="E253" s="31">
        <v>0</v>
      </c>
      <c r="F253" s="31">
        <v>0</v>
      </c>
      <c r="G253" s="36">
        <f t="shared" si="56"/>
        <v>0</v>
      </c>
      <c r="H253" s="31">
        <v>0</v>
      </c>
      <c r="I253" s="36">
        <f t="shared" si="57"/>
        <v>0</v>
      </c>
      <c r="J253" s="31">
        <v>0</v>
      </c>
      <c r="K253" s="36">
        <f t="shared" si="58"/>
        <v>0</v>
      </c>
      <c r="L253" s="31">
        <v>0</v>
      </c>
      <c r="M253" s="36">
        <f t="shared" si="59"/>
        <v>0</v>
      </c>
      <c r="N253" s="31">
        <f t="shared" si="60"/>
        <v>0</v>
      </c>
      <c r="O253" s="36">
        <f t="shared" si="61"/>
        <v>0</v>
      </c>
      <c r="P253" s="31">
        <v>0</v>
      </c>
      <c r="Q253" s="31">
        <v>0</v>
      </c>
      <c r="R253" s="31">
        <v>0</v>
      </c>
      <c r="S253" s="31">
        <v>0</v>
      </c>
      <c r="T253" s="36">
        <f t="shared" si="62"/>
        <v>0</v>
      </c>
      <c r="U253" s="36">
        <f t="shared" si="63"/>
        <v>0</v>
      </c>
    </row>
    <row r="254" spans="1:21" ht="16.5" x14ac:dyDescent="0.3">
      <c r="A254" s="18" t="s">
        <v>0</v>
      </c>
      <c r="B254" s="13" t="s">
        <v>455</v>
      </c>
      <c r="C254" s="12" t="s">
        <v>0</v>
      </c>
      <c r="D254" s="32">
        <f>SUM(D248:D253)</f>
        <v>329720029</v>
      </c>
      <c r="E254" s="32">
        <f>SUM(E248:E253)</f>
        <v>368863374</v>
      </c>
      <c r="F254" s="32">
        <f>SUM(F248:F253)</f>
        <v>49929415</v>
      </c>
      <c r="G254" s="37">
        <f t="shared" si="56"/>
        <v>0.15142973009989635</v>
      </c>
      <c r="H254" s="32">
        <f>SUM(H248:H253)</f>
        <v>106385504</v>
      </c>
      <c r="I254" s="37">
        <f t="shared" si="57"/>
        <v>0.32265405387308149</v>
      </c>
      <c r="J254" s="32">
        <f>SUM(J248:J253)</f>
        <v>67749407</v>
      </c>
      <c r="K254" s="37">
        <f t="shared" si="58"/>
        <v>0.18367073495347902</v>
      </c>
      <c r="L254" s="32">
        <f>SUM(L248:L253)</f>
        <v>0</v>
      </c>
      <c r="M254" s="37">
        <f t="shared" si="59"/>
        <v>0</v>
      </c>
      <c r="N254" s="32">
        <f t="shared" si="60"/>
        <v>224064326</v>
      </c>
      <c r="O254" s="37">
        <f t="shared" si="61"/>
        <v>0.60744530846263967</v>
      </c>
      <c r="P254" s="32">
        <f>SUM(P248:P253)</f>
        <v>42035490</v>
      </c>
      <c r="Q254" s="32">
        <f>SUM(Q248:Q253)</f>
        <v>275031391</v>
      </c>
      <c r="R254" s="32">
        <f>SUM(R248:R253)</f>
        <v>299977046</v>
      </c>
      <c r="S254" s="32">
        <f>SUM(S248:S253)</f>
        <v>168732868</v>
      </c>
      <c r="T254" s="37">
        <f t="shared" si="62"/>
        <v>0.56248593100686772</v>
      </c>
      <c r="U254" s="37">
        <f t="shared" si="63"/>
        <v>0.61171921630983728</v>
      </c>
    </row>
    <row r="255" spans="1:21" x14ac:dyDescent="0.2">
      <c r="A255" s="17" t="s">
        <v>29</v>
      </c>
      <c r="B255" s="11" t="s">
        <v>456</v>
      </c>
      <c r="C255" s="10" t="s">
        <v>457</v>
      </c>
      <c r="D255" s="31">
        <v>1683890420</v>
      </c>
      <c r="E255" s="31">
        <v>1532504578</v>
      </c>
      <c r="F255" s="31">
        <v>208212118</v>
      </c>
      <c r="G255" s="36">
        <f t="shared" si="56"/>
        <v>0.12364944626266119</v>
      </c>
      <c r="H255" s="31">
        <v>253924866</v>
      </c>
      <c r="I255" s="36">
        <f t="shared" si="57"/>
        <v>0.15079655005104192</v>
      </c>
      <c r="J255" s="31">
        <v>341965288</v>
      </c>
      <c r="K255" s="36">
        <f t="shared" si="58"/>
        <v>0.22314144630242011</v>
      </c>
      <c r="L255" s="31">
        <v>0</v>
      </c>
      <c r="M255" s="36">
        <f t="shared" si="59"/>
        <v>0</v>
      </c>
      <c r="N255" s="31">
        <f t="shared" si="60"/>
        <v>804102272</v>
      </c>
      <c r="O255" s="36">
        <f t="shared" si="61"/>
        <v>0.52469812067341182</v>
      </c>
      <c r="P255" s="31">
        <v>409983847</v>
      </c>
      <c r="Q255" s="31">
        <v>1662841719</v>
      </c>
      <c r="R255" s="31">
        <v>1728329260</v>
      </c>
      <c r="S255" s="31">
        <v>727145058</v>
      </c>
      <c r="T255" s="36">
        <f t="shared" si="62"/>
        <v>0.42072137226907796</v>
      </c>
      <c r="U255" s="36">
        <f t="shared" si="63"/>
        <v>-0.16590546066074652</v>
      </c>
    </row>
    <row r="256" spans="1:21" x14ac:dyDescent="0.2">
      <c r="A256" s="17" t="s">
        <v>29</v>
      </c>
      <c r="B256" s="11" t="s">
        <v>458</v>
      </c>
      <c r="C256" s="10" t="s">
        <v>459</v>
      </c>
      <c r="D256" s="31">
        <v>84772588</v>
      </c>
      <c r="E256" s="31">
        <v>74484556</v>
      </c>
      <c r="F256" s="31">
        <v>19599917</v>
      </c>
      <c r="G256" s="36">
        <f t="shared" si="56"/>
        <v>0.23120583507489473</v>
      </c>
      <c r="H256" s="31">
        <v>26341565</v>
      </c>
      <c r="I256" s="36">
        <f t="shared" si="57"/>
        <v>0.31073210835559251</v>
      </c>
      <c r="J256" s="31">
        <v>14687659</v>
      </c>
      <c r="K256" s="36">
        <f t="shared" si="58"/>
        <v>0.19719066325642057</v>
      </c>
      <c r="L256" s="31">
        <v>0</v>
      </c>
      <c r="M256" s="36">
        <f t="shared" si="59"/>
        <v>0</v>
      </c>
      <c r="N256" s="31">
        <f t="shared" si="60"/>
        <v>60629141</v>
      </c>
      <c r="O256" s="36">
        <f t="shared" si="61"/>
        <v>0.8139827134097436</v>
      </c>
      <c r="P256" s="31">
        <v>16784362</v>
      </c>
      <c r="Q256" s="31">
        <v>74324172</v>
      </c>
      <c r="R256" s="31">
        <v>82240492</v>
      </c>
      <c r="S256" s="31">
        <v>53979763</v>
      </c>
      <c r="T256" s="36">
        <f t="shared" si="62"/>
        <v>0.65636478682544852</v>
      </c>
      <c r="U256" s="36">
        <f t="shared" si="63"/>
        <v>-0.12492002972767147</v>
      </c>
    </row>
    <row r="257" spans="1:21" x14ac:dyDescent="0.2">
      <c r="A257" s="17" t="s">
        <v>29</v>
      </c>
      <c r="B257" s="11" t="s">
        <v>460</v>
      </c>
      <c r="C257" s="10" t="s">
        <v>461</v>
      </c>
      <c r="D257" s="31">
        <v>979747835</v>
      </c>
      <c r="E257" s="31">
        <v>963590160</v>
      </c>
      <c r="F257" s="31">
        <v>137773937</v>
      </c>
      <c r="G257" s="36">
        <f t="shared" si="56"/>
        <v>0.14062183357618749</v>
      </c>
      <c r="H257" s="31">
        <v>262399825</v>
      </c>
      <c r="I257" s="36">
        <f t="shared" si="57"/>
        <v>0.26782383754897504</v>
      </c>
      <c r="J257" s="31">
        <v>175687973</v>
      </c>
      <c r="K257" s="36">
        <f t="shared" si="58"/>
        <v>0.18232644986744156</v>
      </c>
      <c r="L257" s="31">
        <v>0</v>
      </c>
      <c r="M257" s="36">
        <f t="shared" si="59"/>
        <v>0</v>
      </c>
      <c r="N257" s="31">
        <f t="shared" si="60"/>
        <v>575861735</v>
      </c>
      <c r="O257" s="36">
        <f t="shared" si="61"/>
        <v>0.59762102074599843</v>
      </c>
      <c r="P257" s="31">
        <v>93073055</v>
      </c>
      <c r="Q257" s="31">
        <v>842459583</v>
      </c>
      <c r="R257" s="31">
        <v>844369957</v>
      </c>
      <c r="S257" s="31">
        <v>490480594</v>
      </c>
      <c r="T257" s="36">
        <f t="shared" si="62"/>
        <v>0.58088352141595678</v>
      </c>
      <c r="U257" s="36">
        <f t="shared" si="63"/>
        <v>0.88763518077278114</v>
      </c>
    </row>
    <row r="258" spans="1:21" x14ac:dyDescent="0.2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6.5" x14ac:dyDescent="0.3">
      <c r="A259" s="18" t="s">
        <v>0</v>
      </c>
      <c r="B259" s="13" t="s">
        <v>464</v>
      </c>
      <c r="C259" s="12" t="s">
        <v>0</v>
      </c>
      <c r="D259" s="32">
        <f>SUM(D255:D258)</f>
        <v>2748410843</v>
      </c>
      <c r="E259" s="32">
        <f>SUM(E255:E258)</f>
        <v>2570579294</v>
      </c>
      <c r="F259" s="32">
        <f>SUM(F255:F258)</f>
        <v>365585972</v>
      </c>
      <c r="G259" s="37">
        <f t="shared" si="56"/>
        <v>0.13301722081730269</v>
      </c>
      <c r="H259" s="32">
        <f>SUM(H255:H258)</f>
        <v>542666256</v>
      </c>
      <c r="I259" s="37">
        <f t="shared" si="57"/>
        <v>0.19744728390303473</v>
      </c>
      <c r="J259" s="32">
        <f>SUM(J255:J258)</f>
        <v>532340920</v>
      </c>
      <c r="K259" s="37">
        <f t="shared" si="58"/>
        <v>0.20708986540214464</v>
      </c>
      <c r="L259" s="32">
        <f>SUM(L255:L258)</f>
        <v>0</v>
      </c>
      <c r="M259" s="37">
        <f t="shared" si="59"/>
        <v>0</v>
      </c>
      <c r="N259" s="32">
        <f t="shared" si="60"/>
        <v>1440593148</v>
      </c>
      <c r="O259" s="37">
        <f t="shared" si="61"/>
        <v>0.56041575973263869</v>
      </c>
      <c r="P259" s="32">
        <f>SUM(P255:P258)</f>
        <v>519841264</v>
      </c>
      <c r="Q259" s="32">
        <f>SUM(Q255:Q258)</f>
        <v>2579625474</v>
      </c>
      <c r="R259" s="32">
        <f>SUM(R255:R258)</f>
        <v>2654939709</v>
      </c>
      <c r="S259" s="32">
        <f>SUM(S255:S258)</f>
        <v>1271605415</v>
      </c>
      <c r="T259" s="37">
        <f t="shared" si="62"/>
        <v>0.47895830202447737</v>
      </c>
      <c r="U259" s="37">
        <f t="shared" si="63"/>
        <v>2.404514005644609E-2</v>
      </c>
    </row>
    <row r="260" spans="1:21" ht="16.5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8701324333</v>
      </c>
      <c r="E260" s="32">
        <f>SUM(E234:E239,E241:E246,E248:E253,E255:E258)</f>
        <v>7755739634</v>
      </c>
      <c r="F260" s="32">
        <f>SUM(F234:F239,F241:F246,F248:F253,F255:F258)</f>
        <v>808104334</v>
      </c>
      <c r="G260" s="37">
        <f t="shared" si="56"/>
        <v>9.2871418542030806E-2</v>
      </c>
      <c r="H260" s="32">
        <f>SUM(H234:H239,H241:H246,H248:H253,H255:H258)</f>
        <v>1738898309</v>
      </c>
      <c r="I260" s="37">
        <f t="shared" si="57"/>
        <v>0.19984294832054272</v>
      </c>
      <c r="J260" s="32">
        <f>SUM(J234:J239,J241:J246,J248:J253,J255:J258)</f>
        <v>1584276226</v>
      </c>
      <c r="K260" s="37">
        <f t="shared" si="58"/>
        <v>0.20427145582025091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4131278869</v>
      </c>
      <c r="O260" s="37">
        <f t="shared" si="61"/>
        <v>0.53267374408613366</v>
      </c>
      <c r="P260" s="32">
        <f>SUM(P234:P239,P241:P246,P248:P253,P255:P258)</f>
        <v>1640460841</v>
      </c>
      <c r="Q260" s="32">
        <f>SUM(Q234:Q239,Q241:Q246,Q248:Q253,Q255:Q258)</f>
        <v>7068315337</v>
      </c>
      <c r="R260" s="32">
        <f>SUM(R234:R239,R241:R246,R248:R253,R255:R258)</f>
        <v>7192541010</v>
      </c>
      <c r="S260" s="32">
        <f>SUM(S234:S239,S241:S246,S248:S253,S255:S258)</f>
        <v>4522822319</v>
      </c>
      <c r="T260" s="37">
        <f t="shared" si="62"/>
        <v>0.62882120695756727</v>
      </c>
      <c r="U260" s="37">
        <f t="shared" si="63"/>
        <v>-3.4249287514690474E-2</v>
      </c>
    </row>
    <row r="261" spans="1:21" ht="14.4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x14ac:dyDescent="0.2">
      <c r="A263" s="17" t="s">
        <v>29</v>
      </c>
      <c r="B263" s="11" t="s">
        <v>467</v>
      </c>
      <c r="C263" s="10" t="s">
        <v>468</v>
      </c>
      <c r="D263" s="31">
        <v>41463796</v>
      </c>
      <c r="E263" s="31">
        <v>59922098</v>
      </c>
      <c r="F263" s="31">
        <v>4568200</v>
      </c>
      <c r="G263" s="36">
        <f t="shared" ref="G263:G299" si="64">IF(($D263     =0),0,($F263     /$D263     ))</f>
        <v>0.11017322195970673</v>
      </c>
      <c r="H263" s="31">
        <v>6281533</v>
      </c>
      <c r="I263" s="36">
        <f t="shared" ref="I263:I299" si="65">IF(($D263     =0),0,($H263     /$D263     ))</f>
        <v>0.15149440249030746</v>
      </c>
      <c r="J263" s="31">
        <v>4336375</v>
      </c>
      <c r="K263" s="36">
        <f t="shared" ref="K263:K299" si="66">IF(($E263     =0),0,($J263     /$E263     ))</f>
        <v>7.2366875405463937E-2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15186108</v>
      </c>
      <c r="O263" s="36">
        <f t="shared" ref="O263:O299" si="69">IF(($E263     =0),0,($N263     /$E263     ))</f>
        <v>0.25343084616296313</v>
      </c>
      <c r="P263" s="31">
        <v>5020234</v>
      </c>
      <c r="Q263" s="31">
        <v>22102300</v>
      </c>
      <c r="R263" s="31">
        <v>47777436</v>
      </c>
      <c r="S263" s="31">
        <v>9599533</v>
      </c>
      <c r="T263" s="36">
        <f t="shared" ref="T263:T299" si="70">IF(($R263     =0),0,($S263     /$R263     ))</f>
        <v>0.20092189543197755</v>
      </c>
      <c r="U263" s="36">
        <f t="shared" ref="U263:U299" si="71">IF(($P263     =0),0,(($J263     /$P263     )-1))</f>
        <v>-0.13622054270777018</v>
      </c>
    </row>
    <row r="264" spans="1:21" x14ac:dyDescent="0.2">
      <c r="A264" s="17" t="s">
        <v>29</v>
      </c>
      <c r="B264" s="11" t="s">
        <v>469</v>
      </c>
      <c r="C264" s="10" t="s">
        <v>470</v>
      </c>
      <c r="D264" s="31">
        <v>160710085</v>
      </c>
      <c r="E264" s="31">
        <v>161464114</v>
      </c>
      <c r="F264" s="31">
        <v>41842283</v>
      </c>
      <c r="G264" s="36">
        <f t="shared" si="64"/>
        <v>0.26035878831126247</v>
      </c>
      <c r="H264" s="31">
        <v>39353734</v>
      </c>
      <c r="I264" s="36">
        <f t="shared" si="65"/>
        <v>0.24487407868647446</v>
      </c>
      <c r="J264" s="31">
        <v>42154270</v>
      </c>
      <c r="K264" s="36">
        <f t="shared" si="66"/>
        <v>0.26107516373576362</v>
      </c>
      <c r="L264" s="31">
        <v>0</v>
      </c>
      <c r="M264" s="36">
        <f t="shared" si="67"/>
        <v>0</v>
      </c>
      <c r="N264" s="31">
        <f t="shared" si="68"/>
        <v>123350287</v>
      </c>
      <c r="O264" s="36">
        <f t="shared" si="69"/>
        <v>0.76394861956756532</v>
      </c>
      <c r="P264" s="31">
        <v>31481222</v>
      </c>
      <c r="Q264" s="31">
        <v>147819444</v>
      </c>
      <c r="R264" s="31">
        <v>152076983</v>
      </c>
      <c r="S264" s="31">
        <v>109137562</v>
      </c>
      <c r="T264" s="36">
        <f t="shared" si="70"/>
        <v>0.71764681181240952</v>
      </c>
      <c r="U264" s="36">
        <f t="shared" si="71"/>
        <v>0.33902902498511645</v>
      </c>
    </row>
    <row r="265" spans="1:21" x14ac:dyDescent="0.2">
      <c r="A265" s="17" t="s">
        <v>29</v>
      </c>
      <c r="B265" s="11" t="s">
        <v>471</v>
      </c>
      <c r="C265" s="10" t="s">
        <v>472</v>
      </c>
      <c r="D265" s="31">
        <v>233675888</v>
      </c>
      <c r="E265" s="31">
        <v>247700849</v>
      </c>
      <c r="F265" s="31">
        <v>28944226</v>
      </c>
      <c r="G265" s="36">
        <f t="shared" si="64"/>
        <v>0.12386483795024671</v>
      </c>
      <c r="H265" s="31">
        <v>51581808</v>
      </c>
      <c r="I265" s="36">
        <f t="shared" si="65"/>
        <v>0.22074082371733622</v>
      </c>
      <c r="J265" s="31">
        <v>83960495</v>
      </c>
      <c r="K265" s="36">
        <f t="shared" si="66"/>
        <v>0.33895925403146276</v>
      </c>
      <c r="L265" s="31">
        <v>0</v>
      </c>
      <c r="M265" s="36">
        <f t="shared" si="67"/>
        <v>0</v>
      </c>
      <c r="N265" s="31">
        <f t="shared" si="68"/>
        <v>164486529</v>
      </c>
      <c r="O265" s="36">
        <f t="shared" si="69"/>
        <v>0.66405314985416142</v>
      </c>
      <c r="P265" s="31">
        <v>30187197</v>
      </c>
      <c r="Q265" s="31">
        <v>200653896</v>
      </c>
      <c r="R265" s="31">
        <v>208623285</v>
      </c>
      <c r="S265" s="31">
        <v>122555569</v>
      </c>
      <c r="T265" s="36">
        <f t="shared" si="70"/>
        <v>0.58744913828770362</v>
      </c>
      <c r="U265" s="36">
        <f t="shared" si="71"/>
        <v>1.7813279583394244</v>
      </c>
    </row>
    <row r="266" spans="1:21" x14ac:dyDescent="0.2">
      <c r="A266" s="17" t="s">
        <v>44</v>
      </c>
      <c r="B266" s="11" t="s">
        <v>473</v>
      </c>
      <c r="C266" s="10" t="s">
        <v>474</v>
      </c>
      <c r="D266" s="31">
        <v>0</v>
      </c>
      <c r="E266" s="31">
        <v>0</v>
      </c>
      <c r="F266" s="31">
        <v>0</v>
      </c>
      <c r="G266" s="36">
        <f t="shared" si="64"/>
        <v>0</v>
      </c>
      <c r="H266" s="31">
        <v>0</v>
      </c>
      <c r="I266" s="36">
        <f t="shared" si="65"/>
        <v>0</v>
      </c>
      <c r="J266" s="31">
        <v>0</v>
      </c>
      <c r="K266" s="36">
        <f t="shared" si="66"/>
        <v>0</v>
      </c>
      <c r="L266" s="31">
        <v>0</v>
      </c>
      <c r="M266" s="36">
        <f t="shared" si="67"/>
        <v>0</v>
      </c>
      <c r="N266" s="31">
        <f t="shared" si="68"/>
        <v>0</v>
      </c>
      <c r="O266" s="36">
        <f t="shared" si="69"/>
        <v>0</v>
      </c>
      <c r="P266" s="31">
        <v>0</v>
      </c>
      <c r="Q266" s="31">
        <v>0</v>
      </c>
      <c r="R266" s="31">
        <v>0</v>
      </c>
      <c r="S266" s="31">
        <v>0</v>
      </c>
      <c r="T266" s="36">
        <f t="shared" si="70"/>
        <v>0</v>
      </c>
      <c r="U266" s="36">
        <f t="shared" si="71"/>
        <v>0</v>
      </c>
    </row>
    <row r="267" spans="1:21" ht="16.5" x14ac:dyDescent="0.3">
      <c r="A267" s="18" t="s">
        <v>0</v>
      </c>
      <c r="B267" s="13" t="s">
        <v>475</v>
      </c>
      <c r="C267" s="12" t="s">
        <v>0</v>
      </c>
      <c r="D267" s="32">
        <f>SUM(D263:D266)</f>
        <v>435849769</v>
      </c>
      <c r="E267" s="32">
        <f>SUM(E263:E266)</f>
        <v>469087061</v>
      </c>
      <c r="F267" s="32">
        <f>SUM(F263:F266)</f>
        <v>75354709</v>
      </c>
      <c r="G267" s="37">
        <f t="shared" si="64"/>
        <v>0.17289147398859811</v>
      </c>
      <c r="H267" s="32">
        <f>SUM(H263:H266)</f>
        <v>97217075</v>
      </c>
      <c r="I267" s="37">
        <f t="shared" si="65"/>
        <v>0.22305179884126541</v>
      </c>
      <c r="J267" s="32">
        <f>SUM(J263:J266)</f>
        <v>130451140</v>
      </c>
      <c r="K267" s="37">
        <f t="shared" si="66"/>
        <v>0.27809579680561686</v>
      </c>
      <c r="L267" s="32">
        <f>SUM(L263:L266)</f>
        <v>0</v>
      </c>
      <c r="M267" s="37">
        <f t="shared" si="67"/>
        <v>0</v>
      </c>
      <c r="N267" s="32">
        <f t="shared" si="68"/>
        <v>303022924</v>
      </c>
      <c r="O267" s="37">
        <f t="shared" si="69"/>
        <v>0.64598440075071695</v>
      </c>
      <c r="P267" s="32">
        <f>SUM(P263:P266)</f>
        <v>66688653</v>
      </c>
      <c r="Q267" s="32">
        <f>SUM(Q263:Q266)</f>
        <v>370575640</v>
      </c>
      <c r="R267" s="32">
        <f>SUM(R263:R266)</f>
        <v>408477704</v>
      </c>
      <c r="S267" s="32">
        <f>SUM(S263:S266)</f>
        <v>241292664</v>
      </c>
      <c r="T267" s="37">
        <f t="shared" si="70"/>
        <v>0.59071195719411895</v>
      </c>
      <c r="U267" s="37">
        <f t="shared" si="71"/>
        <v>0.95612198075135812</v>
      </c>
    </row>
    <row r="268" spans="1:21" x14ac:dyDescent="0.2">
      <c r="A268" s="17" t="s">
        <v>29</v>
      </c>
      <c r="B268" s="11" t="s">
        <v>476</v>
      </c>
      <c r="C268" s="10" t="s">
        <v>477</v>
      </c>
      <c r="D268" s="31">
        <v>28934024</v>
      </c>
      <c r="E268" s="31">
        <v>32542086</v>
      </c>
      <c r="F268" s="31">
        <v>300901</v>
      </c>
      <c r="G268" s="36">
        <f t="shared" si="64"/>
        <v>1.0399555900002019E-2</v>
      </c>
      <c r="H268" s="31">
        <v>5448147</v>
      </c>
      <c r="I268" s="36">
        <f t="shared" si="65"/>
        <v>0.18829551672453165</v>
      </c>
      <c r="J268" s="31">
        <v>5334928</v>
      </c>
      <c r="K268" s="36">
        <f t="shared" si="66"/>
        <v>0.16393933689438348</v>
      </c>
      <c r="L268" s="31">
        <v>0</v>
      </c>
      <c r="M268" s="36">
        <f t="shared" si="67"/>
        <v>0</v>
      </c>
      <c r="N268" s="31">
        <f t="shared" si="68"/>
        <v>11083976</v>
      </c>
      <c r="O268" s="36">
        <f t="shared" si="69"/>
        <v>0.34060434847354287</v>
      </c>
      <c r="P268" s="31">
        <v>274234</v>
      </c>
      <c r="Q268" s="31">
        <v>25061099</v>
      </c>
      <c r="R268" s="31">
        <v>29011986</v>
      </c>
      <c r="S268" s="31">
        <v>2920695</v>
      </c>
      <c r="T268" s="36">
        <f t="shared" si="70"/>
        <v>0.10067201190569994</v>
      </c>
      <c r="U268" s="36">
        <f t="shared" si="71"/>
        <v>18.453926209003988</v>
      </c>
    </row>
    <row r="269" spans="1:21" x14ac:dyDescent="0.2">
      <c r="A269" s="17" t="s">
        <v>29</v>
      </c>
      <c r="B269" s="11" t="s">
        <v>478</v>
      </c>
      <c r="C269" s="10" t="s">
        <v>479</v>
      </c>
      <c r="D269" s="31">
        <v>180888231</v>
      </c>
      <c r="E269" s="31">
        <v>151542076</v>
      </c>
      <c r="F269" s="31">
        <v>40687638</v>
      </c>
      <c r="G269" s="36">
        <f t="shared" si="64"/>
        <v>0.22493247777960745</v>
      </c>
      <c r="H269" s="31">
        <v>11688425</v>
      </c>
      <c r="I269" s="36">
        <f t="shared" si="65"/>
        <v>6.4616835132850631E-2</v>
      </c>
      <c r="J269" s="31">
        <v>38088409</v>
      </c>
      <c r="K269" s="36">
        <f t="shared" si="66"/>
        <v>0.25133883608668528</v>
      </c>
      <c r="L269" s="31">
        <v>0</v>
      </c>
      <c r="M269" s="36">
        <f t="shared" si="67"/>
        <v>0</v>
      </c>
      <c r="N269" s="31">
        <f t="shared" si="68"/>
        <v>90464472</v>
      </c>
      <c r="O269" s="36">
        <f t="shared" si="69"/>
        <v>0.59695943455334477</v>
      </c>
      <c r="P269" s="31">
        <v>22364022</v>
      </c>
      <c r="Q269" s="31">
        <v>131465958</v>
      </c>
      <c r="R269" s="31">
        <v>131188019</v>
      </c>
      <c r="S269" s="31">
        <v>90004974</v>
      </c>
      <c r="T269" s="36">
        <f t="shared" si="70"/>
        <v>0.68607617285538858</v>
      </c>
      <c r="U269" s="36">
        <f t="shared" si="71"/>
        <v>0.70311087155968632</v>
      </c>
    </row>
    <row r="270" spans="1:21" x14ac:dyDescent="0.2">
      <c r="A270" s="17" t="s">
        <v>29</v>
      </c>
      <c r="B270" s="11" t="s">
        <v>480</v>
      </c>
      <c r="C270" s="10" t="s">
        <v>481</v>
      </c>
      <c r="D270" s="31">
        <v>25600537</v>
      </c>
      <c r="E270" s="31">
        <v>25600537</v>
      </c>
      <c r="F270" s="31">
        <v>592124</v>
      </c>
      <c r="G270" s="36">
        <f t="shared" si="64"/>
        <v>2.3129358575564255E-2</v>
      </c>
      <c r="H270" s="31">
        <v>351195</v>
      </c>
      <c r="I270" s="36">
        <f t="shared" si="65"/>
        <v>1.3718266925416448E-2</v>
      </c>
      <c r="J270" s="31">
        <v>1613374</v>
      </c>
      <c r="K270" s="36">
        <f t="shared" si="66"/>
        <v>6.3021099908958947E-2</v>
      </c>
      <c r="L270" s="31">
        <v>0</v>
      </c>
      <c r="M270" s="36">
        <f t="shared" si="67"/>
        <v>0</v>
      </c>
      <c r="N270" s="31">
        <f t="shared" si="68"/>
        <v>2556693</v>
      </c>
      <c r="O270" s="36">
        <f t="shared" si="69"/>
        <v>9.9868725409939643E-2</v>
      </c>
      <c r="P270" s="31">
        <v>695684</v>
      </c>
      <c r="Q270" s="31">
        <v>20888281</v>
      </c>
      <c r="R270" s="31">
        <v>20888281</v>
      </c>
      <c r="S270" s="31">
        <v>1435409</v>
      </c>
      <c r="T270" s="36">
        <f t="shared" si="70"/>
        <v>6.8718388076070017E-2</v>
      </c>
      <c r="U270" s="36">
        <f t="shared" si="71"/>
        <v>1.3191190253045924</v>
      </c>
    </row>
    <row r="271" spans="1:21" x14ac:dyDescent="0.2">
      <c r="A271" s="17" t="s">
        <v>29</v>
      </c>
      <c r="B271" s="11" t="s">
        <v>482</v>
      </c>
      <c r="C271" s="10" t="s">
        <v>483</v>
      </c>
      <c r="D271" s="31">
        <v>33359803</v>
      </c>
      <c r="E271" s="31">
        <v>33335856</v>
      </c>
      <c r="F271" s="31">
        <v>8028743</v>
      </c>
      <c r="G271" s="36">
        <f t="shared" si="64"/>
        <v>0.24067117542630573</v>
      </c>
      <c r="H271" s="31">
        <v>7983405</v>
      </c>
      <c r="I271" s="36">
        <f t="shared" si="65"/>
        <v>0.23931211464288324</v>
      </c>
      <c r="J271" s="31">
        <v>7470485</v>
      </c>
      <c r="K271" s="36">
        <f t="shared" si="66"/>
        <v>0.22409759029436652</v>
      </c>
      <c r="L271" s="31">
        <v>0</v>
      </c>
      <c r="M271" s="36">
        <f t="shared" si="67"/>
        <v>0</v>
      </c>
      <c r="N271" s="31">
        <f t="shared" si="68"/>
        <v>23482633</v>
      </c>
      <c r="O271" s="36">
        <f t="shared" si="69"/>
        <v>0.7044256790646084</v>
      </c>
      <c r="P271" s="31">
        <v>6039082</v>
      </c>
      <c r="Q271" s="31">
        <v>35621370</v>
      </c>
      <c r="R271" s="31">
        <v>36180206</v>
      </c>
      <c r="S271" s="31">
        <v>20068004</v>
      </c>
      <c r="T271" s="36">
        <f t="shared" si="70"/>
        <v>0.55466804141468962</v>
      </c>
      <c r="U271" s="36">
        <f t="shared" si="71"/>
        <v>0.23702327605420814</v>
      </c>
    </row>
    <row r="272" spans="1:21" x14ac:dyDescent="0.2">
      <c r="A272" s="17" t="s">
        <v>29</v>
      </c>
      <c r="B272" s="11" t="s">
        <v>484</v>
      </c>
      <c r="C272" s="10" t="s">
        <v>485</v>
      </c>
      <c r="D272" s="31">
        <v>23225698</v>
      </c>
      <c r="E272" s="31">
        <v>23552286</v>
      </c>
      <c r="F272" s="31">
        <v>2439565</v>
      </c>
      <c r="G272" s="36">
        <f t="shared" si="64"/>
        <v>0.10503731685480454</v>
      </c>
      <c r="H272" s="31">
        <v>3130715</v>
      </c>
      <c r="I272" s="36">
        <f t="shared" si="65"/>
        <v>0.13479530303028997</v>
      </c>
      <c r="J272" s="31">
        <v>3339992</v>
      </c>
      <c r="K272" s="36">
        <f t="shared" si="66"/>
        <v>0.1418117969525336</v>
      </c>
      <c r="L272" s="31">
        <v>0</v>
      </c>
      <c r="M272" s="36">
        <f t="shared" si="67"/>
        <v>0</v>
      </c>
      <c r="N272" s="31">
        <f t="shared" si="68"/>
        <v>8910272</v>
      </c>
      <c r="O272" s="36">
        <f t="shared" si="69"/>
        <v>0.37831877551079329</v>
      </c>
      <c r="P272" s="31">
        <v>2937171</v>
      </c>
      <c r="Q272" s="31">
        <v>15685937</v>
      </c>
      <c r="R272" s="31">
        <v>16432934</v>
      </c>
      <c r="S272" s="31">
        <v>9465059</v>
      </c>
      <c r="T272" s="36">
        <f t="shared" si="70"/>
        <v>0.5759810755644732</v>
      </c>
      <c r="U272" s="36">
        <f t="shared" si="71"/>
        <v>0.13714591353380512</v>
      </c>
    </row>
    <row r="273" spans="1:21" x14ac:dyDescent="0.2">
      <c r="A273" s="17" t="s">
        <v>29</v>
      </c>
      <c r="B273" s="11" t="s">
        <v>486</v>
      </c>
      <c r="C273" s="10" t="s">
        <v>487</v>
      </c>
      <c r="D273" s="31">
        <v>22597886</v>
      </c>
      <c r="E273" s="31">
        <v>22597886</v>
      </c>
      <c r="F273" s="31">
        <v>3384450</v>
      </c>
      <c r="G273" s="36">
        <f t="shared" si="64"/>
        <v>0.14976843409157831</v>
      </c>
      <c r="H273" s="31">
        <v>4549027</v>
      </c>
      <c r="I273" s="36">
        <f t="shared" si="65"/>
        <v>0.20130321039764515</v>
      </c>
      <c r="J273" s="31">
        <v>1268148</v>
      </c>
      <c r="K273" s="36">
        <f t="shared" si="66"/>
        <v>5.6117992629930072E-2</v>
      </c>
      <c r="L273" s="31">
        <v>0</v>
      </c>
      <c r="M273" s="36">
        <f t="shared" si="67"/>
        <v>0</v>
      </c>
      <c r="N273" s="31">
        <f t="shared" si="68"/>
        <v>9201625</v>
      </c>
      <c r="O273" s="36">
        <f t="shared" si="69"/>
        <v>0.40718963711915351</v>
      </c>
      <c r="P273" s="31">
        <v>3868515</v>
      </c>
      <c r="Q273" s="31">
        <v>22239214</v>
      </c>
      <c r="R273" s="31">
        <v>17218712</v>
      </c>
      <c r="S273" s="31">
        <v>11820511</v>
      </c>
      <c r="T273" s="36">
        <f t="shared" si="70"/>
        <v>0.68649217200450297</v>
      </c>
      <c r="U273" s="36">
        <f t="shared" si="71"/>
        <v>-0.67218738973482073</v>
      </c>
    </row>
    <row r="274" spans="1:21" x14ac:dyDescent="0.2">
      <c r="A274" s="17" t="s">
        <v>44</v>
      </c>
      <c r="B274" s="11" t="s">
        <v>488</v>
      </c>
      <c r="C274" s="10" t="s">
        <v>489</v>
      </c>
      <c r="D274" s="31">
        <v>0</v>
      </c>
      <c r="E274" s="31">
        <v>0</v>
      </c>
      <c r="F274" s="31">
        <v>0</v>
      </c>
      <c r="G274" s="36">
        <f t="shared" si="64"/>
        <v>0</v>
      </c>
      <c r="H274" s="31">
        <v>0</v>
      </c>
      <c r="I274" s="36">
        <f t="shared" si="65"/>
        <v>0</v>
      </c>
      <c r="J274" s="31">
        <v>0</v>
      </c>
      <c r="K274" s="36">
        <f t="shared" si="66"/>
        <v>0</v>
      </c>
      <c r="L274" s="31">
        <v>0</v>
      </c>
      <c r="M274" s="36">
        <f t="shared" si="67"/>
        <v>0</v>
      </c>
      <c r="N274" s="31">
        <f t="shared" si="68"/>
        <v>0</v>
      </c>
      <c r="O274" s="36">
        <f t="shared" si="69"/>
        <v>0</v>
      </c>
      <c r="P274" s="31">
        <v>0</v>
      </c>
      <c r="Q274" s="31">
        <v>0</v>
      </c>
      <c r="R274" s="31">
        <v>0</v>
      </c>
      <c r="S274" s="31">
        <v>0</v>
      </c>
      <c r="T274" s="36">
        <f t="shared" si="70"/>
        <v>0</v>
      </c>
      <c r="U274" s="36">
        <f t="shared" si="71"/>
        <v>0</v>
      </c>
    </row>
    <row r="275" spans="1:21" ht="16.5" x14ac:dyDescent="0.3">
      <c r="A275" s="18" t="s">
        <v>0</v>
      </c>
      <c r="B275" s="13" t="s">
        <v>490</v>
      </c>
      <c r="C275" s="12" t="s">
        <v>0</v>
      </c>
      <c r="D275" s="32">
        <f>SUM(D268:D274)</f>
        <v>314606179</v>
      </c>
      <c r="E275" s="32">
        <f>SUM(E268:E274)</f>
        <v>289170727</v>
      </c>
      <c r="F275" s="32">
        <f>SUM(F268:F274)</f>
        <v>55433421</v>
      </c>
      <c r="G275" s="37">
        <f t="shared" si="64"/>
        <v>0.17619940325456862</v>
      </c>
      <c r="H275" s="32">
        <f>SUM(H268:H274)</f>
        <v>33150914</v>
      </c>
      <c r="I275" s="37">
        <f t="shared" si="65"/>
        <v>0.10537273649669798</v>
      </c>
      <c r="J275" s="32">
        <f>SUM(J268:J274)</f>
        <v>57115336</v>
      </c>
      <c r="K275" s="37">
        <f t="shared" si="66"/>
        <v>0.19751423870784818</v>
      </c>
      <c r="L275" s="32">
        <f>SUM(L268:L274)</f>
        <v>0</v>
      </c>
      <c r="M275" s="37">
        <f t="shared" si="67"/>
        <v>0</v>
      </c>
      <c r="N275" s="32">
        <f t="shared" si="68"/>
        <v>145699671</v>
      </c>
      <c r="O275" s="37">
        <f t="shared" si="69"/>
        <v>0.50385345885996269</v>
      </c>
      <c r="P275" s="32">
        <f>SUM(P268:P274)</f>
        <v>36178708</v>
      </c>
      <c r="Q275" s="32">
        <f>SUM(Q268:Q274)</f>
        <v>250961859</v>
      </c>
      <c r="R275" s="32">
        <f>SUM(R268:R274)</f>
        <v>250920138</v>
      </c>
      <c r="S275" s="32">
        <f>SUM(S268:S274)</f>
        <v>135714652</v>
      </c>
      <c r="T275" s="37">
        <f t="shared" si="70"/>
        <v>0.54086791551182711</v>
      </c>
      <c r="U275" s="37">
        <f t="shared" si="71"/>
        <v>0.57870026757174409</v>
      </c>
    </row>
    <row r="276" spans="1:21" x14ac:dyDescent="0.2">
      <c r="A276" s="17" t="s">
        <v>29</v>
      </c>
      <c r="B276" s="11" t="s">
        <v>491</v>
      </c>
      <c r="C276" s="10" t="s">
        <v>492</v>
      </c>
      <c r="D276" s="31">
        <v>31570134</v>
      </c>
      <c r="E276" s="31">
        <v>27165872</v>
      </c>
      <c r="F276" s="31">
        <v>6336184</v>
      </c>
      <c r="G276" s="36">
        <f t="shared" si="64"/>
        <v>0.20070184054334392</v>
      </c>
      <c r="H276" s="31">
        <v>5632502</v>
      </c>
      <c r="I276" s="36">
        <f t="shared" si="65"/>
        <v>0.17841235643789158</v>
      </c>
      <c r="J276" s="31">
        <v>3546324</v>
      </c>
      <c r="K276" s="36">
        <f t="shared" si="66"/>
        <v>0.13054335233560696</v>
      </c>
      <c r="L276" s="31">
        <v>0</v>
      </c>
      <c r="M276" s="36">
        <f t="shared" si="67"/>
        <v>0</v>
      </c>
      <c r="N276" s="31">
        <f t="shared" si="68"/>
        <v>15515010</v>
      </c>
      <c r="O276" s="36">
        <f t="shared" si="69"/>
        <v>0.57112136875267616</v>
      </c>
      <c r="P276" s="31">
        <v>843180</v>
      </c>
      <c r="Q276" s="31">
        <v>34630603</v>
      </c>
      <c r="R276" s="31">
        <v>30841413</v>
      </c>
      <c r="S276" s="31">
        <v>3121250</v>
      </c>
      <c r="T276" s="36">
        <f t="shared" si="70"/>
        <v>0.10120321011232526</v>
      </c>
      <c r="U276" s="36">
        <f t="shared" si="71"/>
        <v>3.2058919803600654</v>
      </c>
    </row>
    <row r="277" spans="1:21" x14ac:dyDescent="0.2">
      <c r="A277" s="17" t="s">
        <v>29</v>
      </c>
      <c r="B277" s="11" t="s">
        <v>493</v>
      </c>
      <c r="C277" s="10" t="s">
        <v>494</v>
      </c>
      <c r="D277" s="31">
        <v>63278647</v>
      </c>
      <c r="E277" s="31">
        <v>63246847</v>
      </c>
      <c r="F277" s="31">
        <v>12995790</v>
      </c>
      <c r="G277" s="36">
        <f t="shared" si="64"/>
        <v>0.20537401818973786</v>
      </c>
      <c r="H277" s="31">
        <v>7764020</v>
      </c>
      <c r="I277" s="36">
        <f t="shared" si="65"/>
        <v>0.12269573336484264</v>
      </c>
      <c r="J277" s="31">
        <v>15082741</v>
      </c>
      <c r="K277" s="36">
        <f t="shared" si="66"/>
        <v>0.23847419619194613</v>
      </c>
      <c r="L277" s="31">
        <v>0</v>
      </c>
      <c r="M277" s="36">
        <f t="shared" si="67"/>
        <v>0</v>
      </c>
      <c r="N277" s="31">
        <f t="shared" si="68"/>
        <v>35842551</v>
      </c>
      <c r="O277" s="36">
        <f t="shared" si="69"/>
        <v>0.56670889854793871</v>
      </c>
      <c r="P277" s="31">
        <v>9145299</v>
      </c>
      <c r="Q277" s="31">
        <v>59490613</v>
      </c>
      <c r="R277" s="31">
        <v>65207222</v>
      </c>
      <c r="S277" s="31">
        <v>32797048</v>
      </c>
      <c r="T277" s="36">
        <f t="shared" si="70"/>
        <v>0.50296649656383152</v>
      </c>
      <c r="U277" s="36">
        <f t="shared" si="71"/>
        <v>0.64923432246447055</v>
      </c>
    </row>
    <row r="278" spans="1:21" x14ac:dyDescent="0.2">
      <c r="A278" s="17" t="s">
        <v>29</v>
      </c>
      <c r="B278" s="11" t="s">
        <v>495</v>
      </c>
      <c r="C278" s="10" t="s">
        <v>496</v>
      </c>
      <c r="D278" s="31">
        <v>108474902</v>
      </c>
      <c r="E278" s="31">
        <v>111496537</v>
      </c>
      <c r="F278" s="31">
        <v>18884794</v>
      </c>
      <c r="G278" s="36">
        <f t="shared" si="64"/>
        <v>0.1740936719168458</v>
      </c>
      <c r="H278" s="31">
        <v>29839664</v>
      </c>
      <c r="I278" s="36">
        <f t="shared" si="65"/>
        <v>0.275083576475598</v>
      </c>
      <c r="J278" s="31">
        <v>299414</v>
      </c>
      <c r="K278" s="36">
        <f t="shared" si="66"/>
        <v>2.6854107585422139E-3</v>
      </c>
      <c r="L278" s="31">
        <v>0</v>
      </c>
      <c r="M278" s="36">
        <f t="shared" si="67"/>
        <v>0</v>
      </c>
      <c r="N278" s="31">
        <f t="shared" si="68"/>
        <v>49023872</v>
      </c>
      <c r="O278" s="36">
        <f t="shared" si="69"/>
        <v>0.43968963807369194</v>
      </c>
      <c r="P278" s="31">
        <v>11626630</v>
      </c>
      <c r="Q278" s="31">
        <v>142997695</v>
      </c>
      <c r="R278" s="31">
        <v>111720569</v>
      </c>
      <c r="S278" s="31">
        <v>49833127</v>
      </c>
      <c r="T278" s="36">
        <f t="shared" si="70"/>
        <v>0.44605149656908749</v>
      </c>
      <c r="U278" s="36">
        <f t="shared" si="71"/>
        <v>-0.97424756786790323</v>
      </c>
    </row>
    <row r="279" spans="1:21" x14ac:dyDescent="0.2">
      <c r="A279" s="17" t="s">
        <v>29</v>
      </c>
      <c r="B279" s="11" t="s">
        <v>497</v>
      </c>
      <c r="C279" s="10" t="s">
        <v>498</v>
      </c>
      <c r="D279" s="31">
        <v>25227857</v>
      </c>
      <c r="E279" s="31">
        <v>25227857</v>
      </c>
      <c r="F279" s="31">
        <v>712186</v>
      </c>
      <c r="G279" s="36">
        <f t="shared" si="64"/>
        <v>2.823014257612131E-2</v>
      </c>
      <c r="H279" s="31">
        <v>3629439</v>
      </c>
      <c r="I279" s="36">
        <f t="shared" si="65"/>
        <v>0.14386632205819147</v>
      </c>
      <c r="J279" s="31">
        <v>3528756</v>
      </c>
      <c r="K279" s="36">
        <f t="shared" si="66"/>
        <v>0.13987537665208741</v>
      </c>
      <c r="L279" s="31">
        <v>0</v>
      </c>
      <c r="M279" s="36">
        <f t="shared" si="67"/>
        <v>0</v>
      </c>
      <c r="N279" s="31">
        <f t="shared" si="68"/>
        <v>7870381</v>
      </c>
      <c r="O279" s="36">
        <f t="shared" si="69"/>
        <v>0.31197184128640021</v>
      </c>
      <c r="P279" s="31">
        <v>5613852</v>
      </c>
      <c r="Q279" s="31">
        <v>23056719</v>
      </c>
      <c r="R279" s="31">
        <v>22474964</v>
      </c>
      <c r="S279" s="31">
        <v>16203181</v>
      </c>
      <c r="T279" s="36">
        <f t="shared" si="70"/>
        <v>0.7209435797094047</v>
      </c>
      <c r="U279" s="36">
        <f t="shared" si="71"/>
        <v>-0.37141983792946442</v>
      </c>
    </row>
    <row r="280" spans="1:21" x14ac:dyDescent="0.2">
      <c r="A280" s="17" t="s">
        <v>29</v>
      </c>
      <c r="B280" s="11" t="s">
        <v>499</v>
      </c>
      <c r="C280" s="10" t="s">
        <v>500</v>
      </c>
      <c r="D280" s="31">
        <v>19075847</v>
      </c>
      <c r="E280" s="31">
        <v>32602921</v>
      </c>
      <c r="F280" s="31">
        <v>1658868</v>
      </c>
      <c r="G280" s="36">
        <f t="shared" si="64"/>
        <v>8.6961695593385707E-2</v>
      </c>
      <c r="H280" s="31">
        <v>2871261</v>
      </c>
      <c r="I280" s="36">
        <f t="shared" si="65"/>
        <v>0.15051813950908707</v>
      </c>
      <c r="J280" s="31">
        <v>8545060</v>
      </c>
      <c r="K280" s="36">
        <f t="shared" si="66"/>
        <v>0.26209492088147562</v>
      </c>
      <c r="L280" s="31">
        <v>0</v>
      </c>
      <c r="M280" s="36">
        <f t="shared" si="67"/>
        <v>0</v>
      </c>
      <c r="N280" s="31">
        <f t="shared" si="68"/>
        <v>13075189</v>
      </c>
      <c r="O280" s="36">
        <f t="shared" si="69"/>
        <v>0.40104348318974242</v>
      </c>
      <c r="P280" s="31">
        <v>617823</v>
      </c>
      <c r="Q280" s="31">
        <v>18228339</v>
      </c>
      <c r="R280" s="31">
        <v>18228336</v>
      </c>
      <c r="S280" s="31">
        <v>2348360</v>
      </c>
      <c r="T280" s="36">
        <f t="shared" si="70"/>
        <v>0.12883019053412226</v>
      </c>
      <c r="U280" s="36">
        <f t="shared" si="71"/>
        <v>12.830919211489375</v>
      </c>
    </row>
    <row r="281" spans="1:21" x14ac:dyDescent="0.2">
      <c r="A281" s="17" t="s">
        <v>29</v>
      </c>
      <c r="B281" s="11" t="s">
        <v>501</v>
      </c>
      <c r="C281" s="10" t="s">
        <v>502</v>
      </c>
      <c r="D281" s="31">
        <v>20291278</v>
      </c>
      <c r="E281" s="31">
        <v>15886400</v>
      </c>
      <c r="F281" s="31">
        <v>387652</v>
      </c>
      <c r="G281" s="36">
        <f t="shared" si="64"/>
        <v>1.9104365925103388E-2</v>
      </c>
      <c r="H281" s="31">
        <v>810820</v>
      </c>
      <c r="I281" s="36">
        <f t="shared" si="65"/>
        <v>3.9959040529630514E-2</v>
      </c>
      <c r="J281" s="31">
        <v>7962359</v>
      </c>
      <c r="K281" s="36">
        <f t="shared" si="66"/>
        <v>0.50120600010071503</v>
      </c>
      <c r="L281" s="31">
        <v>0</v>
      </c>
      <c r="M281" s="36">
        <f t="shared" si="67"/>
        <v>0</v>
      </c>
      <c r="N281" s="31">
        <f t="shared" si="68"/>
        <v>9160831</v>
      </c>
      <c r="O281" s="36">
        <f t="shared" si="69"/>
        <v>0.57664612498741064</v>
      </c>
      <c r="P281" s="31">
        <v>157402</v>
      </c>
      <c r="Q281" s="31">
        <v>17130205</v>
      </c>
      <c r="R281" s="31">
        <v>19200205</v>
      </c>
      <c r="S281" s="31">
        <v>1334923</v>
      </c>
      <c r="T281" s="36">
        <f t="shared" si="70"/>
        <v>6.9526497243128399E-2</v>
      </c>
      <c r="U281" s="36">
        <f t="shared" si="71"/>
        <v>49.586136135500183</v>
      </c>
    </row>
    <row r="282" spans="1:21" x14ac:dyDescent="0.2">
      <c r="A282" s="17" t="s">
        <v>29</v>
      </c>
      <c r="B282" s="11" t="s">
        <v>503</v>
      </c>
      <c r="C282" s="10" t="s">
        <v>504</v>
      </c>
      <c r="D282" s="31">
        <v>39452559</v>
      </c>
      <c r="E282" s="31">
        <v>39452559</v>
      </c>
      <c r="F282" s="31">
        <v>798158</v>
      </c>
      <c r="G282" s="36">
        <f t="shared" si="64"/>
        <v>2.0230829640226888E-2</v>
      </c>
      <c r="H282" s="31">
        <v>3674768</v>
      </c>
      <c r="I282" s="36">
        <f t="shared" si="65"/>
        <v>9.3143970711760421E-2</v>
      </c>
      <c r="J282" s="31">
        <v>12885954</v>
      </c>
      <c r="K282" s="36">
        <f t="shared" si="66"/>
        <v>0.32661896532491086</v>
      </c>
      <c r="L282" s="31">
        <v>0</v>
      </c>
      <c r="M282" s="36">
        <f t="shared" si="67"/>
        <v>0</v>
      </c>
      <c r="N282" s="31">
        <f t="shared" si="68"/>
        <v>17358880</v>
      </c>
      <c r="O282" s="36">
        <f t="shared" si="69"/>
        <v>0.43999376567689819</v>
      </c>
      <c r="P282" s="31">
        <v>1802128</v>
      </c>
      <c r="Q282" s="31">
        <v>34949132</v>
      </c>
      <c r="R282" s="31">
        <v>35434086</v>
      </c>
      <c r="S282" s="31">
        <v>6154971</v>
      </c>
      <c r="T282" s="36">
        <f t="shared" si="70"/>
        <v>0.17370198288732494</v>
      </c>
      <c r="U282" s="36">
        <f t="shared" si="71"/>
        <v>6.1504099597808812</v>
      </c>
    </row>
    <row r="283" spans="1:21" x14ac:dyDescent="0.2">
      <c r="A283" s="17" t="s">
        <v>29</v>
      </c>
      <c r="B283" s="11" t="s">
        <v>505</v>
      </c>
      <c r="C283" s="10" t="s">
        <v>506</v>
      </c>
      <c r="D283" s="31">
        <v>91613912</v>
      </c>
      <c r="E283" s="31">
        <v>91149090</v>
      </c>
      <c r="F283" s="31">
        <v>17576867</v>
      </c>
      <c r="G283" s="36">
        <f t="shared" si="64"/>
        <v>0.19185805535735664</v>
      </c>
      <c r="H283" s="31">
        <v>11858518</v>
      </c>
      <c r="I283" s="36">
        <f t="shared" si="65"/>
        <v>0.12944014441824075</v>
      </c>
      <c r="J283" s="31">
        <v>11969002</v>
      </c>
      <c r="K283" s="36">
        <f t="shared" si="66"/>
        <v>0.13131235868619204</v>
      </c>
      <c r="L283" s="31">
        <v>0</v>
      </c>
      <c r="M283" s="36">
        <f t="shared" si="67"/>
        <v>0</v>
      </c>
      <c r="N283" s="31">
        <f t="shared" si="68"/>
        <v>41404387</v>
      </c>
      <c r="O283" s="36">
        <f t="shared" si="69"/>
        <v>0.45424904406615579</v>
      </c>
      <c r="P283" s="31">
        <v>14358515</v>
      </c>
      <c r="Q283" s="31">
        <v>74535615</v>
      </c>
      <c r="R283" s="31">
        <v>75866389</v>
      </c>
      <c r="S283" s="31">
        <v>44880981</v>
      </c>
      <c r="T283" s="36">
        <f t="shared" si="70"/>
        <v>0.59157924334582468</v>
      </c>
      <c r="U283" s="36">
        <f t="shared" si="71"/>
        <v>-0.16641783638489083</v>
      </c>
    </row>
    <row r="284" spans="1:21" x14ac:dyDescent="0.2">
      <c r="A284" s="17" t="s">
        <v>44</v>
      </c>
      <c r="B284" s="11" t="s">
        <v>507</v>
      </c>
      <c r="C284" s="10" t="s">
        <v>508</v>
      </c>
      <c r="D284" s="31">
        <v>0</v>
      </c>
      <c r="E284" s="31">
        <v>0</v>
      </c>
      <c r="F284" s="31">
        <v>0</v>
      </c>
      <c r="G284" s="36">
        <f t="shared" si="64"/>
        <v>0</v>
      </c>
      <c r="H284" s="31">
        <v>0</v>
      </c>
      <c r="I284" s="36">
        <f t="shared" si="65"/>
        <v>0</v>
      </c>
      <c r="J284" s="31">
        <v>0</v>
      </c>
      <c r="K284" s="36">
        <f t="shared" si="66"/>
        <v>0</v>
      </c>
      <c r="L284" s="31">
        <v>0</v>
      </c>
      <c r="M284" s="36">
        <f t="shared" si="67"/>
        <v>0</v>
      </c>
      <c r="N284" s="31">
        <f t="shared" si="68"/>
        <v>0</v>
      </c>
      <c r="O284" s="36">
        <f t="shared" si="69"/>
        <v>0</v>
      </c>
      <c r="P284" s="31">
        <v>0</v>
      </c>
      <c r="Q284" s="31">
        <v>0</v>
      </c>
      <c r="R284" s="31">
        <v>0</v>
      </c>
      <c r="S284" s="31">
        <v>0</v>
      </c>
      <c r="T284" s="36">
        <f t="shared" si="70"/>
        <v>0</v>
      </c>
      <c r="U284" s="36">
        <f t="shared" si="71"/>
        <v>0</v>
      </c>
    </row>
    <row r="285" spans="1:21" ht="16.5" x14ac:dyDescent="0.3">
      <c r="A285" s="18" t="s">
        <v>0</v>
      </c>
      <c r="B285" s="13" t="s">
        <v>509</v>
      </c>
      <c r="C285" s="12" t="s">
        <v>0</v>
      </c>
      <c r="D285" s="32">
        <f>SUM(D276:D284)</f>
        <v>398985136</v>
      </c>
      <c r="E285" s="32">
        <f>SUM(E276:E284)</f>
        <v>406228083</v>
      </c>
      <c r="F285" s="32">
        <f>SUM(F276:F284)</f>
        <v>59350499</v>
      </c>
      <c r="G285" s="37">
        <f t="shared" si="64"/>
        <v>0.14875365933431667</v>
      </c>
      <c r="H285" s="32">
        <f>SUM(H276:H284)</f>
        <v>66080992</v>
      </c>
      <c r="I285" s="37">
        <f t="shared" si="65"/>
        <v>0.16562269126737594</v>
      </c>
      <c r="J285" s="32">
        <f>SUM(J276:J284)</f>
        <v>63819610</v>
      </c>
      <c r="K285" s="37">
        <f t="shared" si="66"/>
        <v>0.15710290024434376</v>
      </c>
      <c r="L285" s="32">
        <f>SUM(L276:L284)</f>
        <v>0</v>
      </c>
      <c r="M285" s="37">
        <f t="shared" si="67"/>
        <v>0</v>
      </c>
      <c r="N285" s="32">
        <f t="shared" si="68"/>
        <v>189251101</v>
      </c>
      <c r="O285" s="37">
        <f t="shared" si="69"/>
        <v>0.46587399768715643</v>
      </c>
      <c r="P285" s="32">
        <f>SUM(P276:P284)</f>
        <v>44164829</v>
      </c>
      <c r="Q285" s="32">
        <f>SUM(Q276:Q284)</f>
        <v>405018921</v>
      </c>
      <c r="R285" s="32">
        <f>SUM(R276:R284)</f>
        <v>378973184</v>
      </c>
      <c r="S285" s="32">
        <f>SUM(S276:S284)</f>
        <v>156673841</v>
      </c>
      <c r="T285" s="37">
        <f t="shared" si="70"/>
        <v>0.41341669441181356</v>
      </c>
      <c r="U285" s="37">
        <f t="shared" si="71"/>
        <v>0.44503242614162497</v>
      </c>
    </row>
    <row r="286" spans="1:21" x14ac:dyDescent="0.2">
      <c r="A286" s="17" t="s">
        <v>29</v>
      </c>
      <c r="B286" s="11" t="s">
        <v>510</v>
      </c>
      <c r="C286" s="10" t="s">
        <v>511</v>
      </c>
      <c r="D286" s="31">
        <v>145552840</v>
      </c>
      <c r="E286" s="31">
        <v>145552840</v>
      </c>
      <c r="F286" s="31">
        <v>3582819</v>
      </c>
      <c r="G286" s="36">
        <f t="shared" si="64"/>
        <v>2.4615246256960703E-2</v>
      </c>
      <c r="H286" s="31">
        <v>30493802</v>
      </c>
      <c r="I286" s="36">
        <f t="shared" si="65"/>
        <v>0.20950331164957001</v>
      </c>
      <c r="J286" s="31">
        <v>3323761</v>
      </c>
      <c r="K286" s="36">
        <f t="shared" si="66"/>
        <v>2.2835425265491212E-2</v>
      </c>
      <c r="L286" s="31">
        <v>0</v>
      </c>
      <c r="M286" s="36">
        <f t="shared" si="67"/>
        <v>0</v>
      </c>
      <c r="N286" s="31">
        <f t="shared" si="68"/>
        <v>37400382</v>
      </c>
      <c r="O286" s="36">
        <f t="shared" si="69"/>
        <v>0.25695398317202195</v>
      </c>
      <c r="P286" s="31">
        <v>1825781</v>
      </c>
      <c r="Q286" s="31">
        <v>93362984</v>
      </c>
      <c r="R286" s="31">
        <v>85220862</v>
      </c>
      <c r="S286" s="31">
        <v>5628892</v>
      </c>
      <c r="T286" s="36">
        <f t="shared" si="70"/>
        <v>6.6050634409213091E-2</v>
      </c>
      <c r="U286" s="36">
        <f t="shared" si="71"/>
        <v>0.82045984704627783</v>
      </c>
    </row>
    <row r="287" spans="1:21" x14ac:dyDescent="0.2">
      <c r="A287" s="17" t="s">
        <v>29</v>
      </c>
      <c r="B287" s="11" t="s">
        <v>512</v>
      </c>
      <c r="C287" s="10" t="s">
        <v>513</v>
      </c>
      <c r="D287" s="31">
        <v>2690000</v>
      </c>
      <c r="E287" s="31">
        <v>2690000</v>
      </c>
      <c r="F287" s="31">
        <v>99688</v>
      </c>
      <c r="G287" s="36">
        <f t="shared" si="64"/>
        <v>3.7058736059479555E-2</v>
      </c>
      <c r="H287" s="31">
        <v>646703</v>
      </c>
      <c r="I287" s="36">
        <f t="shared" si="65"/>
        <v>0.2404100371747212</v>
      </c>
      <c r="J287" s="31">
        <v>638578</v>
      </c>
      <c r="K287" s="36">
        <f t="shared" si="66"/>
        <v>0.23738959107806692</v>
      </c>
      <c r="L287" s="31">
        <v>0</v>
      </c>
      <c r="M287" s="36">
        <f t="shared" si="67"/>
        <v>0</v>
      </c>
      <c r="N287" s="31">
        <f t="shared" si="68"/>
        <v>1384969</v>
      </c>
      <c r="O287" s="36">
        <f t="shared" si="69"/>
        <v>0.51485836431226761</v>
      </c>
      <c r="P287" s="31">
        <v>34248</v>
      </c>
      <c r="Q287" s="31">
        <v>2359062</v>
      </c>
      <c r="R287" s="31">
        <v>3619062</v>
      </c>
      <c r="S287" s="31">
        <v>1020355</v>
      </c>
      <c r="T287" s="36">
        <f t="shared" si="70"/>
        <v>0.28193907703156235</v>
      </c>
      <c r="U287" s="36">
        <f t="shared" si="71"/>
        <v>17.645701938799345</v>
      </c>
    </row>
    <row r="288" spans="1:21" x14ac:dyDescent="0.2">
      <c r="A288" s="17" t="s">
        <v>29</v>
      </c>
      <c r="B288" s="11" t="s">
        <v>514</v>
      </c>
      <c r="C288" s="10" t="s">
        <v>515</v>
      </c>
      <c r="D288" s="31">
        <v>62241861</v>
      </c>
      <c r="E288" s="31">
        <v>62241863</v>
      </c>
      <c r="F288" s="31">
        <v>1358089</v>
      </c>
      <c r="G288" s="36">
        <f t="shared" si="64"/>
        <v>2.1819543602656741E-2</v>
      </c>
      <c r="H288" s="31">
        <v>9934609</v>
      </c>
      <c r="I288" s="36">
        <f t="shared" si="65"/>
        <v>0.15961298136635085</v>
      </c>
      <c r="J288" s="31">
        <v>9603658</v>
      </c>
      <c r="K288" s="36">
        <f t="shared" si="66"/>
        <v>0.15429579927580253</v>
      </c>
      <c r="L288" s="31">
        <v>0</v>
      </c>
      <c r="M288" s="36">
        <f t="shared" si="67"/>
        <v>0</v>
      </c>
      <c r="N288" s="31">
        <f t="shared" si="68"/>
        <v>20896356</v>
      </c>
      <c r="O288" s="36">
        <f t="shared" si="69"/>
        <v>0.33572831841489065</v>
      </c>
      <c r="P288" s="31">
        <v>4043454</v>
      </c>
      <c r="Q288" s="31">
        <v>59033860</v>
      </c>
      <c r="R288" s="31">
        <v>64433933</v>
      </c>
      <c r="S288" s="31">
        <v>27234384</v>
      </c>
      <c r="T288" s="36">
        <f t="shared" si="70"/>
        <v>0.42267145170231962</v>
      </c>
      <c r="U288" s="36">
        <f t="shared" si="71"/>
        <v>1.3751124657285576</v>
      </c>
    </row>
    <row r="289" spans="1:21" x14ac:dyDescent="0.2">
      <c r="A289" s="17" t="s">
        <v>29</v>
      </c>
      <c r="B289" s="11" t="s">
        <v>516</v>
      </c>
      <c r="C289" s="10" t="s">
        <v>517</v>
      </c>
      <c r="D289" s="31">
        <v>33411578</v>
      </c>
      <c r="E289" s="31">
        <v>33296211</v>
      </c>
      <c r="F289" s="31">
        <v>606254</v>
      </c>
      <c r="G289" s="36">
        <f t="shared" si="64"/>
        <v>1.8145027451262553E-2</v>
      </c>
      <c r="H289" s="31">
        <v>2659771</v>
      </c>
      <c r="I289" s="36">
        <f t="shared" si="65"/>
        <v>7.9606267025161159E-2</v>
      </c>
      <c r="J289" s="31">
        <v>2444607</v>
      </c>
      <c r="K289" s="36">
        <f t="shared" si="66"/>
        <v>7.3419975624253467E-2</v>
      </c>
      <c r="L289" s="31">
        <v>0</v>
      </c>
      <c r="M289" s="36">
        <f t="shared" si="67"/>
        <v>0</v>
      </c>
      <c r="N289" s="31">
        <f t="shared" si="68"/>
        <v>5710632</v>
      </c>
      <c r="O289" s="36">
        <f t="shared" si="69"/>
        <v>0.17150996550328204</v>
      </c>
      <c r="P289" s="31">
        <v>4983879</v>
      </c>
      <c r="Q289" s="31">
        <v>34691098</v>
      </c>
      <c r="R289" s="31">
        <v>31821958</v>
      </c>
      <c r="S289" s="31">
        <v>12246866</v>
      </c>
      <c r="T289" s="36">
        <f t="shared" si="70"/>
        <v>0.38485582816745595</v>
      </c>
      <c r="U289" s="36">
        <f t="shared" si="71"/>
        <v>-0.50949712061629104</v>
      </c>
    </row>
    <row r="290" spans="1:21" x14ac:dyDescent="0.2">
      <c r="A290" s="17" t="s">
        <v>29</v>
      </c>
      <c r="B290" s="11" t="s">
        <v>518</v>
      </c>
      <c r="C290" s="10" t="s">
        <v>519</v>
      </c>
      <c r="D290" s="31">
        <v>349639233</v>
      </c>
      <c r="E290" s="31">
        <v>351764523</v>
      </c>
      <c r="F290" s="31">
        <v>88184938</v>
      </c>
      <c r="G290" s="36">
        <f t="shared" si="64"/>
        <v>0.25221694156959784</v>
      </c>
      <c r="H290" s="31">
        <v>71363881</v>
      </c>
      <c r="I290" s="36">
        <f t="shared" si="65"/>
        <v>0.20410718896640526</v>
      </c>
      <c r="J290" s="31">
        <v>74461111</v>
      </c>
      <c r="K290" s="36">
        <f t="shared" si="66"/>
        <v>0.2116788536972502</v>
      </c>
      <c r="L290" s="31">
        <v>0</v>
      </c>
      <c r="M290" s="36">
        <f t="shared" si="67"/>
        <v>0</v>
      </c>
      <c r="N290" s="31">
        <f t="shared" si="68"/>
        <v>234009930</v>
      </c>
      <c r="O290" s="36">
        <f t="shared" si="69"/>
        <v>0.66524596626249322</v>
      </c>
      <c r="P290" s="31">
        <v>61380530</v>
      </c>
      <c r="Q290" s="31">
        <v>299869282</v>
      </c>
      <c r="R290" s="31">
        <v>300239821</v>
      </c>
      <c r="S290" s="31">
        <v>184089329</v>
      </c>
      <c r="T290" s="36">
        <f t="shared" si="70"/>
        <v>0.61314094974763522</v>
      </c>
      <c r="U290" s="36">
        <f t="shared" si="71"/>
        <v>0.21310635473496231</v>
      </c>
    </row>
    <row r="291" spans="1:21" x14ac:dyDescent="0.2">
      <c r="A291" s="17" t="s">
        <v>44</v>
      </c>
      <c r="B291" s="11" t="s">
        <v>520</v>
      </c>
      <c r="C291" s="10" t="s">
        <v>521</v>
      </c>
      <c r="D291" s="31">
        <v>0</v>
      </c>
      <c r="E291" s="31">
        <v>0</v>
      </c>
      <c r="F291" s="31">
        <v>0</v>
      </c>
      <c r="G291" s="36">
        <f t="shared" si="64"/>
        <v>0</v>
      </c>
      <c r="H291" s="31">
        <v>0</v>
      </c>
      <c r="I291" s="36">
        <f t="shared" si="65"/>
        <v>0</v>
      </c>
      <c r="J291" s="31">
        <v>0</v>
      </c>
      <c r="K291" s="36">
        <f t="shared" si="66"/>
        <v>0</v>
      </c>
      <c r="L291" s="31">
        <v>0</v>
      </c>
      <c r="M291" s="36">
        <f t="shared" si="67"/>
        <v>0</v>
      </c>
      <c r="N291" s="31">
        <f t="shared" si="68"/>
        <v>0</v>
      </c>
      <c r="O291" s="36">
        <f t="shared" si="69"/>
        <v>0</v>
      </c>
      <c r="P291" s="31">
        <v>0</v>
      </c>
      <c r="Q291" s="31">
        <v>0</v>
      </c>
      <c r="R291" s="31">
        <v>0</v>
      </c>
      <c r="S291" s="31">
        <v>0</v>
      </c>
      <c r="T291" s="36">
        <f t="shared" si="70"/>
        <v>0</v>
      </c>
      <c r="U291" s="36">
        <f t="shared" si="71"/>
        <v>0</v>
      </c>
    </row>
    <row r="292" spans="1:21" ht="16.5" x14ac:dyDescent="0.3">
      <c r="A292" s="18" t="s">
        <v>0</v>
      </c>
      <c r="B292" s="13" t="s">
        <v>522</v>
      </c>
      <c r="C292" s="12" t="s">
        <v>0</v>
      </c>
      <c r="D292" s="32">
        <f>SUM(D286:D291)</f>
        <v>593535512</v>
      </c>
      <c r="E292" s="32">
        <f>SUM(E286:E291)</f>
        <v>595545437</v>
      </c>
      <c r="F292" s="32">
        <f>SUM(F286:F291)</f>
        <v>93831788</v>
      </c>
      <c r="G292" s="37">
        <f t="shared" si="64"/>
        <v>0.15808959380344542</v>
      </c>
      <c r="H292" s="32">
        <f>SUM(H286:H291)</f>
        <v>115098766</v>
      </c>
      <c r="I292" s="37">
        <f t="shared" si="65"/>
        <v>0.1939206057143216</v>
      </c>
      <c r="J292" s="32">
        <f>SUM(J286:J291)</f>
        <v>90471715</v>
      </c>
      <c r="K292" s="37">
        <f t="shared" si="66"/>
        <v>0.15191404279032367</v>
      </c>
      <c r="L292" s="32">
        <f>SUM(L286:L291)</f>
        <v>0</v>
      </c>
      <c r="M292" s="37">
        <f t="shared" si="67"/>
        <v>0</v>
      </c>
      <c r="N292" s="32">
        <f t="shared" si="68"/>
        <v>299402269</v>
      </c>
      <c r="O292" s="37">
        <f t="shared" si="69"/>
        <v>0.50273623202993323</v>
      </c>
      <c r="P292" s="32">
        <f>SUM(P286:P291)</f>
        <v>72267892</v>
      </c>
      <c r="Q292" s="32">
        <f>SUM(Q286:Q291)</f>
        <v>489316286</v>
      </c>
      <c r="R292" s="32">
        <f>SUM(R286:R291)</f>
        <v>485335636</v>
      </c>
      <c r="S292" s="32">
        <f>SUM(S286:S291)</f>
        <v>230219826</v>
      </c>
      <c r="T292" s="37">
        <f t="shared" si="70"/>
        <v>0.4743517865232546</v>
      </c>
      <c r="U292" s="37">
        <f t="shared" si="71"/>
        <v>0.25189364870363185</v>
      </c>
    </row>
    <row r="293" spans="1:21" x14ac:dyDescent="0.2">
      <c r="A293" s="17" t="s">
        <v>29</v>
      </c>
      <c r="B293" s="11" t="s">
        <v>523</v>
      </c>
      <c r="C293" s="10" t="s">
        <v>524</v>
      </c>
      <c r="D293" s="31">
        <v>1031152255</v>
      </c>
      <c r="E293" s="31">
        <v>1026814855</v>
      </c>
      <c r="F293" s="31">
        <v>221904924</v>
      </c>
      <c r="G293" s="36">
        <f t="shared" si="64"/>
        <v>0.21520092975988303</v>
      </c>
      <c r="H293" s="31">
        <v>301098778</v>
      </c>
      <c r="I293" s="36">
        <f t="shared" si="65"/>
        <v>0.29200224946412012</v>
      </c>
      <c r="J293" s="31">
        <v>160257658</v>
      </c>
      <c r="K293" s="36">
        <f t="shared" si="66"/>
        <v>0.15607259402183074</v>
      </c>
      <c r="L293" s="31">
        <v>0</v>
      </c>
      <c r="M293" s="36">
        <f t="shared" si="67"/>
        <v>0</v>
      </c>
      <c r="N293" s="31">
        <f t="shared" si="68"/>
        <v>683261360</v>
      </c>
      <c r="O293" s="36">
        <f t="shared" si="69"/>
        <v>0.6654182656911406</v>
      </c>
      <c r="P293" s="31">
        <v>286390028</v>
      </c>
      <c r="Q293" s="31">
        <v>915682514</v>
      </c>
      <c r="R293" s="31">
        <v>979282514</v>
      </c>
      <c r="S293" s="31">
        <v>604604539</v>
      </c>
      <c r="T293" s="36">
        <f t="shared" si="70"/>
        <v>0.61739541996968605</v>
      </c>
      <c r="U293" s="36">
        <f t="shared" si="71"/>
        <v>-0.44042165462548855</v>
      </c>
    </row>
    <row r="294" spans="1:21" x14ac:dyDescent="0.2">
      <c r="A294" s="17" t="s">
        <v>29</v>
      </c>
      <c r="B294" s="11" t="s">
        <v>525</v>
      </c>
      <c r="C294" s="10" t="s">
        <v>526</v>
      </c>
      <c r="D294" s="31">
        <v>49947439</v>
      </c>
      <c r="E294" s="31">
        <v>56216534</v>
      </c>
      <c r="F294" s="31">
        <v>15775518</v>
      </c>
      <c r="G294" s="36">
        <f t="shared" si="64"/>
        <v>0.31584237982652125</v>
      </c>
      <c r="H294" s="31">
        <v>5816188</v>
      </c>
      <c r="I294" s="36">
        <f t="shared" si="65"/>
        <v>0.11644617054339863</v>
      </c>
      <c r="J294" s="31">
        <v>14895710</v>
      </c>
      <c r="K294" s="36">
        <f t="shared" si="66"/>
        <v>0.26497026657673345</v>
      </c>
      <c r="L294" s="31">
        <v>0</v>
      </c>
      <c r="M294" s="36">
        <f t="shared" si="67"/>
        <v>0</v>
      </c>
      <c r="N294" s="31">
        <f t="shared" si="68"/>
        <v>36487416</v>
      </c>
      <c r="O294" s="36">
        <f t="shared" si="69"/>
        <v>0.64905132714158431</v>
      </c>
      <c r="P294" s="31">
        <v>10477891</v>
      </c>
      <c r="Q294" s="31">
        <v>81125256</v>
      </c>
      <c r="R294" s="31">
        <v>72119985</v>
      </c>
      <c r="S294" s="31">
        <v>15846151</v>
      </c>
      <c r="T294" s="36">
        <f t="shared" si="70"/>
        <v>0.21971927753451417</v>
      </c>
      <c r="U294" s="36">
        <f t="shared" si="71"/>
        <v>0.42163246401398902</v>
      </c>
    </row>
    <row r="295" spans="1:21" x14ac:dyDescent="0.2">
      <c r="A295" s="17" t="s">
        <v>29</v>
      </c>
      <c r="B295" s="11" t="s">
        <v>527</v>
      </c>
      <c r="C295" s="10" t="s">
        <v>528</v>
      </c>
      <c r="D295" s="31">
        <v>35687712</v>
      </c>
      <c r="E295" s="31">
        <v>40557815</v>
      </c>
      <c r="F295" s="31">
        <v>1574092</v>
      </c>
      <c r="G295" s="36">
        <f t="shared" si="64"/>
        <v>4.4107394724548325E-2</v>
      </c>
      <c r="H295" s="31">
        <v>8401052</v>
      </c>
      <c r="I295" s="36">
        <f t="shared" si="65"/>
        <v>0.23540461209729557</v>
      </c>
      <c r="J295" s="31">
        <v>4889793</v>
      </c>
      <c r="K295" s="36">
        <f t="shared" si="66"/>
        <v>0.12056352148161828</v>
      </c>
      <c r="L295" s="31">
        <v>0</v>
      </c>
      <c r="M295" s="36">
        <f t="shared" si="67"/>
        <v>0</v>
      </c>
      <c r="N295" s="31">
        <f t="shared" si="68"/>
        <v>14864937</v>
      </c>
      <c r="O295" s="36">
        <f t="shared" si="69"/>
        <v>0.36651227389838431</v>
      </c>
      <c r="P295" s="31">
        <v>6060846</v>
      </c>
      <c r="Q295" s="31">
        <v>44824261</v>
      </c>
      <c r="R295" s="31">
        <v>44315230</v>
      </c>
      <c r="S295" s="31">
        <v>20905573</v>
      </c>
      <c r="T295" s="36">
        <f t="shared" si="70"/>
        <v>0.47174691409702713</v>
      </c>
      <c r="U295" s="36">
        <f t="shared" si="71"/>
        <v>-0.19321609557477615</v>
      </c>
    </row>
    <row r="296" spans="1:21" x14ac:dyDescent="0.2">
      <c r="A296" s="17" t="s">
        <v>29</v>
      </c>
      <c r="B296" s="11" t="s">
        <v>529</v>
      </c>
      <c r="C296" s="10" t="s">
        <v>530</v>
      </c>
      <c r="D296" s="31">
        <v>176916599</v>
      </c>
      <c r="E296" s="31">
        <v>139337092</v>
      </c>
      <c r="F296" s="31">
        <v>1573176</v>
      </c>
      <c r="G296" s="36">
        <f t="shared" si="64"/>
        <v>8.8921899295611034E-3</v>
      </c>
      <c r="H296" s="31">
        <v>14232582</v>
      </c>
      <c r="I296" s="36">
        <f t="shared" si="65"/>
        <v>8.044797424576311E-2</v>
      </c>
      <c r="J296" s="31">
        <v>20447159</v>
      </c>
      <c r="K296" s="36">
        <f t="shared" si="66"/>
        <v>0.14674598634511477</v>
      </c>
      <c r="L296" s="31">
        <v>0</v>
      </c>
      <c r="M296" s="36">
        <f t="shared" si="67"/>
        <v>0</v>
      </c>
      <c r="N296" s="31">
        <f t="shared" si="68"/>
        <v>36252917</v>
      </c>
      <c r="O296" s="36">
        <f t="shared" si="69"/>
        <v>0.26018138084868314</v>
      </c>
      <c r="P296" s="31">
        <v>27037597</v>
      </c>
      <c r="Q296" s="31">
        <v>149478816</v>
      </c>
      <c r="R296" s="31">
        <v>171809059</v>
      </c>
      <c r="S296" s="31">
        <v>86017999</v>
      </c>
      <c r="T296" s="36">
        <f t="shared" si="70"/>
        <v>0.50066043956389983</v>
      </c>
      <c r="U296" s="36">
        <f t="shared" si="71"/>
        <v>-0.24375087771298609</v>
      </c>
    </row>
    <row r="297" spans="1:21" x14ac:dyDescent="0.2">
      <c r="A297" s="17" t="s">
        <v>44</v>
      </c>
      <c r="B297" s="11" t="s">
        <v>531</v>
      </c>
      <c r="C297" s="10" t="s">
        <v>532</v>
      </c>
      <c r="D297" s="31">
        <v>0</v>
      </c>
      <c r="E297" s="31">
        <v>0</v>
      </c>
      <c r="F297" s="31">
        <v>0</v>
      </c>
      <c r="G297" s="36">
        <f t="shared" si="64"/>
        <v>0</v>
      </c>
      <c r="H297" s="31">
        <v>0</v>
      </c>
      <c r="I297" s="36">
        <f t="shared" si="65"/>
        <v>0</v>
      </c>
      <c r="J297" s="31">
        <v>0</v>
      </c>
      <c r="K297" s="36">
        <f t="shared" si="66"/>
        <v>0</v>
      </c>
      <c r="L297" s="31">
        <v>0</v>
      </c>
      <c r="M297" s="36">
        <f t="shared" si="67"/>
        <v>0</v>
      </c>
      <c r="N297" s="31">
        <f t="shared" si="68"/>
        <v>0</v>
      </c>
      <c r="O297" s="36">
        <f t="shared" si="69"/>
        <v>0</v>
      </c>
      <c r="P297" s="31">
        <v>0</v>
      </c>
      <c r="Q297" s="31">
        <v>0</v>
      </c>
      <c r="R297" s="31">
        <v>0</v>
      </c>
      <c r="S297" s="31">
        <v>0</v>
      </c>
      <c r="T297" s="36">
        <f t="shared" si="70"/>
        <v>0</v>
      </c>
      <c r="U297" s="36">
        <f t="shared" si="71"/>
        <v>0</v>
      </c>
    </row>
    <row r="298" spans="1:21" ht="16.5" x14ac:dyDescent="0.3">
      <c r="A298" s="18" t="s">
        <v>0</v>
      </c>
      <c r="B298" s="13" t="s">
        <v>533</v>
      </c>
      <c r="C298" s="12" t="s">
        <v>0</v>
      </c>
      <c r="D298" s="32">
        <f>SUM(D293:D297)</f>
        <v>1293704005</v>
      </c>
      <c r="E298" s="32">
        <f>SUM(E293:E297)</f>
        <v>1262926296</v>
      </c>
      <c r="F298" s="32">
        <f>SUM(F293:F297)</f>
        <v>240827710</v>
      </c>
      <c r="G298" s="37">
        <f t="shared" si="64"/>
        <v>0.18615364029888737</v>
      </c>
      <c r="H298" s="32">
        <f>SUM(H293:H297)</f>
        <v>329548600</v>
      </c>
      <c r="I298" s="37">
        <f t="shared" si="65"/>
        <v>0.2547326117306099</v>
      </c>
      <c r="J298" s="32">
        <f>SUM(J293:J297)</f>
        <v>200490320</v>
      </c>
      <c r="K298" s="37">
        <f t="shared" si="66"/>
        <v>0.15875061009894437</v>
      </c>
      <c r="L298" s="32">
        <f>SUM(L293:L297)</f>
        <v>0</v>
      </c>
      <c r="M298" s="37">
        <f t="shared" si="67"/>
        <v>0</v>
      </c>
      <c r="N298" s="32">
        <f t="shared" si="68"/>
        <v>770866630</v>
      </c>
      <c r="O298" s="37">
        <f t="shared" si="69"/>
        <v>0.61038132822281499</v>
      </c>
      <c r="P298" s="32">
        <f>SUM(P293:P297)</f>
        <v>329966362</v>
      </c>
      <c r="Q298" s="32">
        <f>SUM(Q293:Q297)</f>
        <v>1191110847</v>
      </c>
      <c r="R298" s="32">
        <f>SUM(R293:R297)</f>
        <v>1267526788</v>
      </c>
      <c r="S298" s="32">
        <f>SUM(S293:S297)</f>
        <v>727374262</v>
      </c>
      <c r="T298" s="37">
        <f t="shared" si="70"/>
        <v>0.57385316735412462</v>
      </c>
      <c r="U298" s="37">
        <f t="shared" si="71"/>
        <v>-0.39239164021210138</v>
      </c>
    </row>
    <row r="299" spans="1:21" ht="16.5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3036680601</v>
      </c>
      <c r="E299" s="32">
        <f>SUM(E263:E266,E268:E274,E276:E284,E286:E291,E293:E297)</f>
        <v>3022957604</v>
      </c>
      <c r="F299" s="32">
        <f>SUM(F263:F266,F268:F274,F276:F284,F286:F291,F293:F297)</f>
        <v>524798127</v>
      </c>
      <c r="G299" s="37">
        <f t="shared" si="64"/>
        <v>0.17281966592969322</v>
      </c>
      <c r="H299" s="32">
        <f>SUM(H263:H266,H268:H274,H276:H284,H286:H291,H293:H297)</f>
        <v>641096347</v>
      </c>
      <c r="I299" s="37">
        <f t="shared" si="65"/>
        <v>0.21111747702042899</v>
      </c>
      <c r="J299" s="32">
        <f>SUM(J263:J266,J268:J274,J276:J284,J286:J291,J293:J297)</f>
        <v>542348121</v>
      </c>
      <c r="K299" s="37">
        <f t="shared" si="66"/>
        <v>0.17940976753440435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1708242595</v>
      </c>
      <c r="O299" s="37">
        <f t="shared" si="69"/>
        <v>0.56508982882844294</v>
      </c>
      <c r="P299" s="32">
        <f>SUM(P263:P266,P268:P274,P276:P284,P286:P291,P293:P297)</f>
        <v>549266444</v>
      </c>
      <c r="Q299" s="32">
        <f>SUM(Q263:Q266,Q268:Q274,Q276:Q284,Q286:Q291,Q293:Q297)</f>
        <v>2706983553</v>
      </c>
      <c r="R299" s="32">
        <f>SUM(R263:R266,R268:R274,R276:R284,R286:R291,R293:R297)</f>
        <v>2791233450</v>
      </c>
      <c r="S299" s="32">
        <f>SUM(S263:S266,S268:S274,S276:S284,S286:S291,S293:S297)</f>
        <v>1491275245</v>
      </c>
      <c r="T299" s="37">
        <f t="shared" si="70"/>
        <v>0.53427105676166209</v>
      </c>
      <c r="U299" s="37">
        <f t="shared" si="71"/>
        <v>-1.2595568281247527E-2</v>
      </c>
    </row>
    <row r="300" spans="1:21" ht="14.4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x14ac:dyDescent="0.2">
      <c r="A302" s="17" t="s">
        <v>23</v>
      </c>
      <c r="B302" s="11" t="s">
        <v>536</v>
      </c>
      <c r="C302" s="10" t="s">
        <v>537</v>
      </c>
      <c r="D302" s="31">
        <v>17045289417</v>
      </c>
      <c r="E302" s="31">
        <v>17088155950</v>
      </c>
      <c r="F302" s="31">
        <v>3882744021</v>
      </c>
      <c r="G302" s="36">
        <f t="shared" ref="G302:G339" si="72">IF(($D302     =0),0,($F302     /$D302     ))</f>
        <v>0.22778985595442999</v>
      </c>
      <c r="H302" s="31">
        <v>3966514998</v>
      </c>
      <c r="I302" s="36">
        <f t="shared" ref="I302:I339" si="73">IF(($D302     =0),0,($H302     /$D302     ))</f>
        <v>0.23270446754890675</v>
      </c>
      <c r="J302" s="31">
        <v>3550826642</v>
      </c>
      <c r="K302" s="36">
        <f t="shared" ref="K302:K339" si="74">IF(($E302     =0),0,($J302     /$E302     ))</f>
        <v>0.20779460653271953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11400085661</v>
      </c>
      <c r="O302" s="36">
        <f t="shared" ref="O302:O339" si="77">IF(($E302     =0),0,($N302     /$E302     ))</f>
        <v>0.66713375593930013</v>
      </c>
      <c r="P302" s="31">
        <v>2889819620</v>
      </c>
      <c r="Q302" s="31">
        <v>14985682342</v>
      </c>
      <c r="R302" s="31">
        <v>15061815053</v>
      </c>
      <c r="S302" s="31">
        <v>9704263243</v>
      </c>
      <c r="T302" s="36">
        <f t="shared" ref="T302:T339" si="78">IF(($R302     =0),0,($S302     /$R302     ))</f>
        <v>0.64429573785445682</v>
      </c>
      <c r="U302" s="36">
        <f t="shared" ref="U302:U339" si="79">IF(($P302     =0),0,(($J302     /$P302     )-1))</f>
        <v>0.22873642957687434</v>
      </c>
    </row>
    <row r="303" spans="1:21" ht="16.5" x14ac:dyDescent="0.3">
      <c r="A303" s="18" t="s">
        <v>0</v>
      </c>
      <c r="B303" s="13" t="s">
        <v>28</v>
      </c>
      <c r="C303" s="12" t="s">
        <v>0</v>
      </c>
      <c r="D303" s="32">
        <f>D302</f>
        <v>17045289417</v>
      </c>
      <c r="E303" s="32">
        <f>E302</f>
        <v>17088155950</v>
      </c>
      <c r="F303" s="32">
        <f>F302</f>
        <v>3882744021</v>
      </c>
      <c r="G303" s="37">
        <f t="shared" si="72"/>
        <v>0.22778985595442999</v>
      </c>
      <c r="H303" s="32">
        <f>H302</f>
        <v>3966514998</v>
      </c>
      <c r="I303" s="37">
        <f t="shared" si="73"/>
        <v>0.23270446754890675</v>
      </c>
      <c r="J303" s="32">
        <f>J302</f>
        <v>3550826642</v>
      </c>
      <c r="K303" s="37">
        <f t="shared" si="74"/>
        <v>0.20779460653271953</v>
      </c>
      <c r="L303" s="32">
        <f>L302</f>
        <v>0</v>
      </c>
      <c r="M303" s="37">
        <f t="shared" si="75"/>
        <v>0</v>
      </c>
      <c r="N303" s="32">
        <f t="shared" si="76"/>
        <v>11400085661</v>
      </c>
      <c r="O303" s="37">
        <f t="shared" si="77"/>
        <v>0.66713375593930013</v>
      </c>
      <c r="P303" s="32">
        <f>P302</f>
        <v>2889819620</v>
      </c>
      <c r="Q303" s="32">
        <f>Q302</f>
        <v>14985682342</v>
      </c>
      <c r="R303" s="32">
        <f>R302</f>
        <v>15061815053</v>
      </c>
      <c r="S303" s="32">
        <f>S302</f>
        <v>9704263243</v>
      </c>
      <c r="T303" s="37">
        <f t="shared" si="78"/>
        <v>0.64429573785445682</v>
      </c>
      <c r="U303" s="37">
        <f t="shared" si="79"/>
        <v>0.22873642957687434</v>
      </c>
    </row>
    <row r="304" spans="1:21" x14ac:dyDescent="0.2">
      <c r="A304" s="17" t="s">
        <v>29</v>
      </c>
      <c r="B304" s="11" t="s">
        <v>538</v>
      </c>
      <c r="C304" s="10" t="s">
        <v>539</v>
      </c>
      <c r="D304" s="31">
        <v>166968201</v>
      </c>
      <c r="E304" s="31">
        <v>147874690</v>
      </c>
      <c r="F304" s="31">
        <v>44694248</v>
      </c>
      <c r="G304" s="36">
        <f t="shared" si="72"/>
        <v>0.2676811975712669</v>
      </c>
      <c r="H304" s="31">
        <v>31552245</v>
      </c>
      <c r="I304" s="36">
        <f t="shared" si="73"/>
        <v>0.18897158148095516</v>
      </c>
      <c r="J304" s="31">
        <v>34486138</v>
      </c>
      <c r="K304" s="36">
        <f t="shared" si="74"/>
        <v>0.23321190394380539</v>
      </c>
      <c r="L304" s="31">
        <v>0</v>
      </c>
      <c r="M304" s="36">
        <f t="shared" si="75"/>
        <v>0</v>
      </c>
      <c r="N304" s="31">
        <f t="shared" si="76"/>
        <v>110732631</v>
      </c>
      <c r="O304" s="36">
        <f t="shared" si="77"/>
        <v>0.74882747683190409</v>
      </c>
      <c r="P304" s="31">
        <v>38281745</v>
      </c>
      <c r="Q304" s="31">
        <v>144161492</v>
      </c>
      <c r="R304" s="31">
        <v>145213939</v>
      </c>
      <c r="S304" s="31">
        <v>111033861</v>
      </c>
      <c r="T304" s="36">
        <f t="shared" si="78"/>
        <v>0.76462260967936413</v>
      </c>
      <c r="U304" s="36">
        <f t="shared" si="79"/>
        <v>-9.9149268143340907E-2</v>
      </c>
    </row>
    <row r="305" spans="1:21" x14ac:dyDescent="0.2">
      <c r="A305" s="17" t="s">
        <v>29</v>
      </c>
      <c r="B305" s="11" t="s">
        <v>540</v>
      </c>
      <c r="C305" s="10" t="s">
        <v>541</v>
      </c>
      <c r="D305" s="31">
        <v>121419163</v>
      </c>
      <c r="E305" s="31">
        <v>122376882</v>
      </c>
      <c r="F305" s="31">
        <v>32414958</v>
      </c>
      <c r="G305" s="36">
        <f t="shared" si="72"/>
        <v>0.26696739788924423</v>
      </c>
      <c r="H305" s="31">
        <v>19847094</v>
      </c>
      <c r="I305" s="36">
        <f t="shared" si="73"/>
        <v>0.16345932149112244</v>
      </c>
      <c r="J305" s="31">
        <v>27147655</v>
      </c>
      <c r="K305" s="36">
        <f t="shared" si="74"/>
        <v>0.22183646581222752</v>
      </c>
      <c r="L305" s="31">
        <v>0</v>
      </c>
      <c r="M305" s="36">
        <f t="shared" si="75"/>
        <v>0</v>
      </c>
      <c r="N305" s="31">
        <f t="shared" si="76"/>
        <v>79409707</v>
      </c>
      <c r="O305" s="36">
        <f t="shared" si="77"/>
        <v>0.64889467440427184</v>
      </c>
      <c r="P305" s="31">
        <v>29251332</v>
      </c>
      <c r="Q305" s="31">
        <v>122669930</v>
      </c>
      <c r="R305" s="31">
        <v>115854390</v>
      </c>
      <c r="S305" s="31">
        <v>79013998</v>
      </c>
      <c r="T305" s="36">
        <f t="shared" si="78"/>
        <v>0.68201125568051413</v>
      </c>
      <c r="U305" s="36">
        <f t="shared" si="79"/>
        <v>-7.1917306193099217E-2</v>
      </c>
    </row>
    <row r="306" spans="1:21" x14ac:dyDescent="0.2">
      <c r="A306" s="17" t="s">
        <v>29</v>
      </c>
      <c r="B306" s="11" t="s">
        <v>542</v>
      </c>
      <c r="C306" s="10" t="s">
        <v>543</v>
      </c>
      <c r="D306" s="31">
        <v>158727236</v>
      </c>
      <c r="E306" s="31">
        <v>163672200</v>
      </c>
      <c r="F306" s="31">
        <v>38691520</v>
      </c>
      <c r="G306" s="36">
        <f t="shared" si="72"/>
        <v>0.24376106442123141</v>
      </c>
      <c r="H306" s="31">
        <v>40500047</v>
      </c>
      <c r="I306" s="36">
        <f t="shared" si="73"/>
        <v>0.25515499431994143</v>
      </c>
      <c r="J306" s="31">
        <v>33734299</v>
      </c>
      <c r="K306" s="36">
        <f t="shared" si="74"/>
        <v>0.20610891159280562</v>
      </c>
      <c r="L306" s="31">
        <v>0</v>
      </c>
      <c r="M306" s="36">
        <f t="shared" si="75"/>
        <v>0</v>
      </c>
      <c r="N306" s="31">
        <f t="shared" si="76"/>
        <v>112925866</v>
      </c>
      <c r="O306" s="36">
        <f t="shared" si="77"/>
        <v>0.68995141508454094</v>
      </c>
      <c r="P306" s="31">
        <v>31029765</v>
      </c>
      <c r="Q306" s="31">
        <v>150339200</v>
      </c>
      <c r="R306" s="31">
        <v>147549300</v>
      </c>
      <c r="S306" s="31">
        <v>95621018</v>
      </c>
      <c r="T306" s="36">
        <f t="shared" si="78"/>
        <v>0.64806148182336343</v>
      </c>
      <c r="U306" s="36">
        <f t="shared" si="79"/>
        <v>8.7159345228686069E-2</v>
      </c>
    </row>
    <row r="307" spans="1:21" x14ac:dyDescent="0.2">
      <c r="A307" s="17" t="s">
        <v>29</v>
      </c>
      <c r="B307" s="11" t="s">
        <v>544</v>
      </c>
      <c r="C307" s="10" t="s">
        <v>545</v>
      </c>
      <c r="D307" s="31">
        <v>514614001</v>
      </c>
      <c r="E307" s="31">
        <v>502272049</v>
      </c>
      <c r="F307" s="31">
        <v>120821658</v>
      </c>
      <c r="G307" s="36">
        <f t="shared" si="72"/>
        <v>0.23478113258717964</v>
      </c>
      <c r="H307" s="31">
        <v>105625792</v>
      </c>
      <c r="I307" s="36">
        <f t="shared" si="73"/>
        <v>0.20525246455546786</v>
      </c>
      <c r="J307" s="31">
        <v>98297111</v>
      </c>
      <c r="K307" s="36">
        <f t="shared" si="74"/>
        <v>0.19570491966595577</v>
      </c>
      <c r="L307" s="31">
        <v>0</v>
      </c>
      <c r="M307" s="36">
        <f t="shared" si="75"/>
        <v>0</v>
      </c>
      <c r="N307" s="31">
        <f t="shared" si="76"/>
        <v>324744561</v>
      </c>
      <c r="O307" s="36">
        <f t="shared" si="77"/>
        <v>0.64655113030189737</v>
      </c>
      <c r="P307" s="31">
        <v>82492646</v>
      </c>
      <c r="Q307" s="31">
        <v>440686984</v>
      </c>
      <c r="R307" s="31">
        <v>438162635</v>
      </c>
      <c r="S307" s="31">
        <v>276433984</v>
      </c>
      <c r="T307" s="36">
        <f t="shared" si="78"/>
        <v>0.63089355850710549</v>
      </c>
      <c r="U307" s="36">
        <f t="shared" si="79"/>
        <v>0.19158635061845386</v>
      </c>
    </row>
    <row r="308" spans="1:21" x14ac:dyDescent="0.2">
      <c r="A308" s="17" t="s">
        <v>29</v>
      </c>
      <c r="B308" s="11" t="s">
        <v>546</v>
      </c>
      <c r="C308" s="10" t="s">
        <v>547</v>
      </c>
      <c r="D308" s="31">
        <v>414005485</v>
      </c>
      <c r="E308" s="31">
        <v>392764047</v>
      </c>
      <c r="F308" s="31">
        <v>89362190</v>
      </c>
      <c r="G308" s="36">
        <f t="shared" si="72"/>
        <v>0.21584784075988753</v>
      </c>
      <c r="H308" s="31">
        <v>90094178</v>
      </c>
      <c r="I308" s="36">
        <f t="shared" si="73"/>
        <v>0.2176159042917028</v>
      </c>
      <c r="J308" s="31">
        <v>85455744</v>
      </c>
      <c r="K308" s="36">
        <f t="shared" si="74"/>
        <v>0.21757527108890393</v>
      </c>
      <c r="L308" s="31">
        <v>0</v>
      </c>
      <c r="M308" s="36">
        <f t="shared" si="75"/>
        <v>0</v>
      </c>
      <c r="N308" s="31">
        <f t="shared" si="76"/>
        <v>264912112</v>
      </c>
      <c r="O308" s="36">
        <f t="shared" si="77"/>
        <v>0.67448157239300466</v>
      </c>
      <c r="P308" s="31">
        <v>70939031</v>
      </c>
      <c r="Q308" s="31">
        <v>386254455</v>
      </c>
      <c r="R308" s="31">
        <v>367213648</v>
      </c>
      <c r="S308" s="31">
        <v>231918132</v>
      </c>
      <c r="T308" s="36">
        <f t="shared" si="78"/>
        <v>0.63156185306053769</v>
      </c>
      <c r="U308" s="36">
        <f t="shared" si="79"/>
        <v>0.20463647156387021</v>
      </c>
    </row>
    <row r="309" spans="1:21" x14ac:dyDescent="0.2">
      <c r="A309" s="17" t="s">
        <v>44</v>
      </c>
      <c r="B309" s="11" t="s">
        <v>548</v>
      </c>
      <c r="C309" s="10" t="s">
        <v>549</v>
      </c>
      <c r="D309" s="31">
        <v>0</v>
      </c>
      <c r="E309" s="31">
        <v>0</v>
      </c>
      <c r="F309" s="31">
        <v>0</v>
      </c>
      <c r="G309" s="36">
        <f t="shared" si="72"/>
        <v>0</v>
      </c>
      <c r="H309" s="31">
        <v>0</v>
      </c>
      <c r="I309" s="36">
        <f t="shared" si="73"/>
        <v>0</v>
      </c>
      <c r="J309" s="31">
        <v>0</v>
      </c>
      <c r="K309" s="36">
        <f t="shared" si="74"/>
        <v>0</v>
      </c>
      <c r="L309" s="31">
        <v>0</v>
      </c>
      <c r="M309" s="36">
        <f t="shared" si="75"/>
        <v>0</v>
      </c>
      <c r="N309" s="31">
        <f t="shared" si="76"/>
        <v>0</v>
      </c>
      <c r="O309" s="36">
        <f t="shared" si="77"/>
        <v>0</v>
      </c>
      <c r="P309" s="31">
        <v>0</v>
      </c>
      <c r="Q309" s="31">
        <v>0</v>
      </c>
      <c r="R309" s="31">
        <v>0</v>
      </c>
      <c r="S309" s="31">
        <v>0</v>
      </c>
      <c r="T309" s="36">
        <f t="shared" si="78"/>
        <v>0</v>
      </c>
      <c r="U309" s="36">
        <f t="shared" si="79"/>
        <v>0</v>
      </c>
    </row>
    <row r="310" spans="1:21" ht="16.5" x14ac:dyDescent="0.3">
      <c r="A310" s="18" t="s">
        <v>0</v>
      </c>
      <c r="B310" s="13" t="s">
        <v>550</v>
      </c>
      <c r="C310" s="12" t="s">
        <v>0</v>
      </c>
      <c r="D310" s="32">
        <f>SUM(D304:D309)</f>
        <v>1375734086</v>
      </c>
      <c r="E310" s="32">
        <f>SUM(E304:E309)</f>
        <v>1328959868</v>
      </c>
      <c r="F310" s="32">
        <f>SUM(F304:F309)</f>
        <v>325984574</v>
      </c>
      <c r="G310" s="37">
        <f t="shared" si="72"/>
        <v>0.23695318544284436</v>
      </c>
      <c r="H310" s="32">
        <f>SUM(H304:H309)</f>
        <v>287619356</v>
      </c>
      <c r="I310" s="37">
        <f t="shared" si="73"/>
        <v>0.20906609709458052</v>
      </c>
      <c r="J310" s="32">
        <f>SUM(J304:J309)</f>
        <v>279120947</v>
      </c>
      <c r="K310" s="37">
        <f t="shared" si="74"/>
        <v>0.21002962822350629</v>
      </c>
      <c r="L310" s="32">
        <f>SUM(L304:L309)</f>
        <v>0</v>
      </c>
      <c r="M310" s="37">
        <f t="shared" si="75"/>
        <v>0</v>
      </c>
      <c r="N310" s="32">
        <f t="shared" si="76"/>
        <v>892724877</v>
      </c>
      <c r="O310" s="37">
        <f t="shared" si="77"/>
        <v>0.67174705459202022</v>
      </c>
      <c r="P310" s="32">
        <f>SUM(P304:P309)</f>
        <v>251994519</v>
      </c>
      <c r="Q310" s="32">
        <f>SUM(Q304:Q309)</f>
        <v>1244112061</v>
      </c>
      <c r="R310" s="32">
        <f>SUM(R304:R309)</f>
        <v>1213993912</v>
      </c>
      <c r="S310" s="32">
        <f>SUM(S304:S309)</f>
        <v>794020993</v>
      </c>
      <c r="T310" s="37">
        <f t="shared" si="78"/>
        <v>0.65405681622561551</v>
      </c>
      <c r="U310" s="37">
        <f t="shared" si="79"/>
        <v>0.10764689687556261</v>
      </c>
    </row>
    <row r="311" spans="1:21" x14ac:dyDescent="0.2">
      <c r="A311" s="17" t="s">
        <v>29</v>
      </c>
      <c r="B311" s="11" t="s">
        <v>551</v>
      </c>
      <c r="C311" s="10" t="s">
        <v>552</v>
      </c>
      <c r="D311" s="31">
        <v>403518921</v>
      </c>
      <c r="E311" s="31">
        <v>405149749</v>
      </c>
      <c r="F311" s="31">
        <v>73614678</v>
      </c>
      <c r="G311" s="36">
        <f t="shared" si="72"/>
        <v>0.18243178738079546</v>
      </c>
      <c r="H311" s="31">
        <v>61403865</v>
      </c>
      <c r="I311" s="36">
        <f t="shared" si="73"/>
        <v>0.15217096845875042</v>
      </c>
      <c r="J311" s="31">
        <v>81501050</v>
      </c>
      <c r="K311" s="36">
        <f t="shared" si="74"/>
        <v>0.20116278043158803</v>
      </c>
      <c r="L311" s="31">
        <v>0</v>
      </c>
      <c r="M311" s="36">
        <f t="shared" si="75"/>
        <v>0</v>
      </c>
      <c r="N311" s="31">
        <f t="shared" si="76"/>
        <v>216519593</v>
      </c>
      <c r="O311" s="36">
        <f t="shared" si="77"/>
        <v>0.53441867737649762</v>
      </c>
      <c r="P311" s="31">
        <v>65028582</v>
      </c>
      <c r="Q311" s="31">
        <v>353659857</v>
      </c>
      <c r="R311" s="31">
        <v>354936134</v>
      </c>
      <c r="S311" s="31">
        <v>201989384</v>
      </c>
      <c r="T311" s="36">
        <f t="shared" si="78"/>
        <v>0.56908656135866964</v>
      </c>
      <c r="U311" s="36">
        <f t="shared" si="79"/>
        <v>0.25331119783605316</v>
      </c>
    </row>
    <row r="312" spans="1:21" x14ac:dyDescent="0.2">
      <c r="A312" s="17" t="s">
        <v>29</v>
      </c>
      <c r="B312" s="11" t="s">
        <v>553</v>
      </c>
      <c r="C312" s="10" t="s">
        <v>554</v>
      </c>
      <c r="D312" s="31">
        <v>1353377947</v>
      </c>
      <c r="E312" s="31">
        <v>1330206401</v>
      </c>
      <c r="F312" s="31">
        <v>362398959</v>
      </c>
      <c r="G312" s="36">
        <f t="shared" si="72"/>
        <v>0.26777365465672098</v>
      </c>
      <c r="H312" s="31">
        <v>321498084</v>
      </c>
      <c r="I312" s="36">
        <f t="shared" si="73"/>
        <v>0.23755232949720881</v>
      </c>
      <c r="J312" s="31">
        <v>271764080</v>
      </c>
      <c r="K312" s="36">
        <f t="shared" si="74"/>
        <v>0.20430218934121638</v>
      </c>
      <c r="L312" s="31">
        <v>0</v>
      </c>
      <c r="M312" s="36">
        <f t="shared" si="75"/>
        <v>0</v>
      </c>
      <c r="N312" s="31">
        <f t="shared" si="76"/>
        <v>955661123</v>
      </c>
      <c r="O312" s="36">
        <f t="shared" si="77"/>
        <v>0.71843070540148457</v>
      </c>
      <c r="P312" s="31">
        <v>203319845</v>
      </c>
      <c r="Q312" s="31">
        <v>1290147105</v>
      </c>
      <c r="R312" s="31">
        <v>1214972116</v>
      </c>
      <c r="S312" s="31">
        <v>848835702</v>
      </c>
      <c r="T312" s="36">
        <f t="shared" si="78"/>
        <v>0.6986462411948885</v>
      </c>
      <c r="U312" s="36">
        <f t="shared" si="79"/>
        <v>0.33663332273344992</v>
      </c>
    </row>
    <row r="313" spans="1:21" x14ac:dyDescent="0.2">
      <c r="A313" s="17" t="s">
        <v>29</v>
      </c>
      <c r="B313" s="11" t="s">
        <v>555</v>
      </c>
      <c r="C313" s="10" t="s">
        <v>556</v>
      </c>
      <c r="D313" s="31">
        <v>768674423</v>
      </c>
      <c r="E313" s="31">
        <v>755111645</v>
      </c>
      <c r="F313" s="31">
        <v>226717769</v>
      </c>
      <c r="G313" s="36">
        <f t="shared" si="72"/>
        <v>0.29494641972756258</v>
      </c>
      <c r="H313" s="31">
        <v>159332327</v>
      </c>
      <c r="I313" s="36">
        <f t="shared" si="73"/>
        <v>0.2072819417851243</v>
      </c>
      <c r="J313" s="31">
        <v>165271965</v>
      </c>
      <c r="K313" s="36">
        <f t="shared" si="74"/>
        <v>0.21887089954757619</v>
      </c>
      <c r="L313" s="31">
        <v>0</v>
      </c>
      <c r="M313" s="36">
        <f t="shared" si="75"/>
        <v>0</v>
      </c>
      <c r="N313" s="31">
        <f t="shared" si="76"/>
        <v>551322061</v>
      </c>
      <c r="O313" s="36">
        <f t="shared" si="77"/>
        <v>0.7301199294840699</v>
      </c>
      <c r="P313" s="31">
        <v>149008615</v>
      </c>
      <c r="Q313" s="31">
        <v>678534476</v>
      </c>
      <c r="R313" s="31">
        <v>668375339</v>
      </c>
      <c r="S313" s="31">
        <v>439992665</v>
      </c>
      <c r="T313" s="36">
        <f t="shared" si="78"/>
        <v>0.65830176448206745</v>
      </c>
      <c r="U313" s="36">
        <f t="shared" si="79"/>
        <v>0.10914368944372788</v>
      </c>
    </row>
    <row r="314" spans="1:21" x14ac:dyDescent="0.2">
      <c r="A314" s="17" t="s">
        <v>29</v>
      </c>
      <c r="B314" s="11" t="s">
        <v>557</v>
      </c>
      <c r="C314" s="10" t="s">
        <v>558</v>
      </c>
      <c r="D314" s="31">
        <v>527506683</v>
      </c>
      <c r="E314" s="31">
        <v>530735139</v>
      </c>
      <c r="F314" s="31">
        <v>121790134</v>
      </c>
      <c r="G314" s="36">
        <f t="shared" si="72"/>
        <v>0.23087884556715654</v>
      </c>
      <c r="H314" s="31">
        <v>118066610</v>
      </c>
      <c r="I314" s="36">
        <f t="shared" si="73"/>
        <v>0.22382012172535831</v>
      </c>
      <c r="J314" s="31">
        <v>112869136</v>
      </c>
      <c r="K314" s="36">
        <f t="shared" si="74"/>
        <v>0.21266565506227014</v>
      </c>
      <c r="L314" s="31">
        <v>0</v>
      </c>
      <c r="M314" s="36">
        <f t="shared" si="75"/>
        <v>0</v>
      </c>
      <c r="N314" s="31">
        <f t="shared" si="76"/>
        <v>352725880</v>
      </c>
      <c r="O314" s="36">
        <f t="shared" si="77"/>
        <v>0.66459869354910006</v>
      </c>
      <c r="P314" s="31">
        <v>130923176</v>
      </c>
      <c r="Q314" s="31">
        <v>506388184</v>
      </c>
      <c r="R314" s="31">
        <v>506543270</v>
      </c>
      <c r="S314" s="31">
        <v>297124345</v>
      </c>
      <c r="T314" s="36">
        <f t="shared" si="78"/>
        <v>0.58657248570294895</v>
      </c>
      <c r="U314" s="36">
        <f t="shared" si="79"/>
        <v>-0.13789796850024472</v>
      </c>
    </row>
    <row r="315" spans="1:21" x14ac:dyDescent="0.2">
      <c r="A315" s="17" t="s">
        <v>29</v>
      </c>
      <c r="B315" s="11" t="s">
        <v>559</v>
      </c>
      <c r="C315" s="10" t="s">
        <v>560</v>
      </c>
      <c r="D315" s="31">
        <v>564556049</v>
      </c>
      <c r="E315" s="31">
        <v>512762728</v>
      </c>
      <c r="F315" s="31">
        <v>128954301</v>
      </c>
      <c r="G315" s="36">
        <f t="shared" si="72"/>
        <v>0.2284171805942336</v>
      </c>
      <c r="H315" s="31">
        <v>120540152</v>
      </c>
      <c r="I315" s="36">
        <f t="shared" si="73"/>
        <v>0.21351317059397942</v>
      </c>
      <c r="J315" s="31">
        <v>141438907</v>
      </c>
      <c r="K315" s="36">
        <f t="shared" si="74"/>
        <v>0.2758369500678684</v>
      </c>
      <c r="L315" s="31">
        <v>0</v>
      </c>
      <c r="M315" s="36">
        <f t="shared" si="75"/>
        <v>0</v>
      </c>
      <c r="N315" s="31">
        <f t="shared" si="76"/>
        <v>390933360</v>
      </c>
      <c r="O315" s="36">
        <f t="shared" si="77"/>
        <v>0.76240596020855866</v>
      </c>
      <c r="P315" s="31">
        <v>113699310</v>
      </c>
      <c r="Q315" s="31">
        <v>505805852</v>
      </c>
      <c r="R315" s="31">
        <v>506108654</v>
      </c>
      <c r="S315" s="31">
        <v>335403433</v>
      </c>
      <c r="T315" s="36">
        <f t="shared" si="78"/>
        <v>0.66271032978622013</v>
      </c>
      <c r="U315" s="36">
        <f t="shared" si="79"/>
        <v>0.24397330995236466</v>
      </c>
    </row>
    <row r="316" spans="1:21" x14ac:dyDescent="0.2">
      <c r="A316" s="17" t="s">
        <v>44</v>
      </c>
      <c r="B316" s="11" t="s">
        <v>561</v>
      </c>
      <c r="C316" s="10" t="s">
        <v>562</v>
      </c>
      <c r="D316" s="31">
        <v>0</v>
      </c>
      <c r="E316" s="31">
        <v>0</v>
      </c>
      <c r="F316" s="31">
        <v>0</v>
      </c>
      <c r="G316" s="36">
        <f t="shared" si="72"/>
        <v>0</v>
      </c>
      <c r="H316" s="31">
        <v>0</v>
      </c>
      <c r="I316" s="36">
        <f t="shared" si="73"/>
        <v>0</v>
      </c>
      <c r="J316" s="31">
        <v>0</v>
      </c>
      <c r="K316" s="36">
        <f t="shared" si="74"/>
        <v>0</v>
      </c>
      <c r="L316" s="31">
        <v>0</v>
      </c>
      <c r="M316" s="36">
        <f t="shared" si="75"/>
        <v>0</v>
      </c>
      <c r="N316" s="31">
        <f t="shared" si="76"/>
        <v>0</v>
      </c>
      <c r="O316" s="36">
        <f t="shared" si="77"/>
        <v>0</v>
      </c>
      <c r="P316" s="31">
        <v>0</v>
      </c>
      <c r="Q316" s="31">
        <v>0</v>
      </c>
      <c r="R316" s="31">
        <v>0</v>
      </c>
      <c r="S316" s="31">
        <v>0</v>
      </c>
      <c r="T316" s="36">
        <f t="shared" si="78"/>
        <v>0</v>
      </c>
      <c r="U316" s="36">
        <f t="shared" si="79"/>
        <v>0</v>
      </c>
    </row>
    <row r="317" spans="1:21" ht="16.5" x14ac:dyDescent="0.3">
      <c r="A317" s="18" t="s">
        <v>0</v>
      </c>
      <c r="B317" s="13" t="s">
        <v>563</v>
      </c>
      <c r="C317" s="12" t="s">
        <v>0</v>
      </c>
      <c r="D317" s="32">
        <f>SUM(D311:D316)</f>
        <v>3617634023</v>
      </c>
      <c r="E317" s="32">
        <f>SUM(E311:E316)</f>
        <v>3533965662</v>
      </c>
      <c r="F317" s="32">
        <f>SUM(F311:F316)</f>
        <v>913475841</v>
      </c>
      <c r="G317" s="37">
        <f t="shared" si="72"/>
        <v>0.2525064269056384</v>
      </c>
      <c r="H317" s="32">
        <f>SUM(H311:H316)</f>
        <v>780841038</v>
      </c>
      <c r="I317" s="37">
        <f t="shared" si="73"/>
        <v>0.21584301591471405</v>
      </c>
      <c r="J317" s="32">
        <f>SUM(J311:J316)</f>
        <v>772845138</v>
      </c>
      <c r="K317" s="37">
        <f t="shared" si="74"/>
        <v>0.21869061895825517</v>
      </c>
      <c r="L317" s="32">
        <f>SUM(L311:L316)</f>
        <v>0</v>
      </c>
      <c r="M317" s="37">
        <f t="shared" si="75"/>
        <v>0</v>
      </c>
      <c r="N317" s="32">
        <f t="shared" si="76"/>
        <v>2467162017</v>
      </c>
      <c r="O317" s="37">
        <f t="shared" si="77"/>
        <v>0.6981284633093302</v>
      </c>
      <c r="P317" s="32">
        <f>SUM(P311:P316)</f>
        <v>661979528</v>
      </c>
      <c r="Q317" s="32">
        <f>SUM(Q311:Q316)</f>
        <v>3334535474</v>
      </c>
      <c r="R317" s="32">
        <f>SUM(R311:R316)</f>
        <v>3250935513</v>
      </c>
      <c r="S317" s="32">
        <f>SUM(S311:S316)</f>
        <v>2123345529</v>
      </c>
      <c r="T317" s="37">
        <f t="shared" si="78"/>
        <v>0.65314907678391709</v>
      </c>
      <c r="U317" s="37">
        <f t="shared" si="79"/>
        <v>0.16747588907311339</v>
      </c>
    </row>
    <row r="318" spans="1:21" x14ac:dyDescent="0.2">
      <c r="A318" s="17" t="s">
        <v>29</v>
      </c>
      <c r="B318" s="11" t="s">
        <v>564</v>
      </c>
      <c r="C318" s="10" t="s">
        <v>565</v>
      </c>
      <c r="D318" s="31">
        <v>113878750</v>
      </c>
      <c r="E318" s="31">
        <v>136945858</v>
      </c>
      <c r="F318" s="31">
        <v>31477248</v>
      </c>
      <c r="G318" s="36">
        <f t="shared" si="72"/>
        <v>0.27641019944458473</v>
      </c>
      <c r="H318" s="31">
        <v>56511196</v>
      </c>
      <c r="I318" s="36">
        <f t="shared" si="73"/>
        <v>0.4962400447844747</v>
      </c>
      <c r="J318" s="31">
        <v>-896354</v>
      </c>
      <c r="K318" s="36">
        <f t="shared" si="74"/>
        <v>-6.5453166170239335E-3</v>
      </c>
      <c r="L318" s="31">
        <v>0</v>
      </c>
      <c r="M318" s="36">
        <f t="shared" si="75"/>
        <v>0</v>
      </c>
      <c r="N318" s="31">
        <f t="shared" si="76"/>
        <v>87092090</v>
      </c>
      <c r="O318" s="36">
        <f t="shared" si="77"/>
        <v>0.63596001567276317</v>
      </c>
      <c r="P318" s="31">
        <v>54697107</v>
      </c>
      <c r="Q318" s="31">
        <v>124459198</v>
      </c>
      <c r="R318" s="31">
        <v>104551623</v>
      </c>
      <c r="S318" s="31">
        <v>108310308</v>
      </c>
      <c r="T318" s="36">
        <f t="shared" si="78"/>
        <v>1.0359505179560915</v>
      </c>
      <c r="U318" s="36">
        <f t="shared" si="79"/>
        <v>-1.0163875943201164</v>
      </c>
    </row>
    <row r="319" spans="1:21" x14ac:dyDescent="0.2">
      <c r="A319" s="17" t="s">
        <v>29</v>
      </c>
      <c r="B319" s="11" t="s">
        <v>566</v>
      </c>
      <c r="C319" s="10" t="s">
        <v>567</v>
      </c>
      <c r="D319" s="31">
        <v>527574642</v>
      </c>
      <c r="E319" s="31">
        <v>531852474</v>
      </c>
      <c r="F319" s="31">
        <v>116195085</v>
      </c>
      <c r="G319" s="36">
        <f t="shared" si="72"/>
        <v>0.22024387783217222</v>
      </c>
      <c r="H319" s="31">
        <v>119442274</v>
      </c>
      <c r="I319" s="36">
        <f t="shared" si="73"/>
        <v>0.22639881543055665</v>
      </c>
      <c r="J319" s="31">
        <v>119036557</v>
      </c>
      <c r="K319" s="36">
        <f t="shared" si="74"/>
        <v>0.22381499159859131</v>
      </c>
      <c r="L319" s="31">
        <v>0</v>
      </c>
      <c r="M319" s="36">
        <f t="shared" si="75"/>
        <v>0</v>
      </c>
      <c r="N319" s="31">
        <f t="shared" si="76"/>
        <v>354673916</v>
      </c>
      <c r="O319" s="36">
        <f t="shared" si="77"/>
        <v>0.66686521796643927</v>
      </c>
      <c r="P319" s="31">
        <v>89323457</v>
      </c>
      <c r="Q319" s="31">
        <v>480314815</v>
      </c>
      <c r="R319" s="31">
        <v>465206601</v>
      </c>
      <c r="S319" s="31">
        <v>295828823</v>
      </c>
      <c r="T319" s="36">
        <f t="shared" si="78"/>
        <v>0.63590848101486852</v>
      </c>
      <c r="U319" s="36">
        <f t="shared" si="79"/>
        <v>0.33264610437099407</v>
      </c>
    </row>
    <row r="320" spans="1:21" x14ac:dyDescent="0.2">
      <c r="A320" s="17" t="s">
        <v>29</v>
      </c>
      <c r="B320" s="11" t="s">
        <v>568</v>
      </c>
      <c r="C320" s="10" t="s">
        <v>569</v>
      </c>
      <c r="D320" s="31">
        <v>148893590</v>
      </c>
      <c r="E320" s="31">
        <v>157667940</v>
      </c>
      <c r="F320" s="31">
        <v>48625838</v>
      </c>
      <c r="G320" s="36">
        <f t="shared" si="72"/>
        <v>0.32658113757617102</v>
      </c>
      <c r="H320" s="31">
        <v>36088711</v>
      </c>
      <c r="I320" s="36">
        <f t="shared" si="73"/>
        <v>0.24237921189219763</v>
      </c>
      <c r="J320" s="31">
        <v>35610038</v>
      </c>
      <c r="K320" s="36">
        <f t="shared" si="74"/>
        <v>0.22585465377425493</v>
      </c>
      <c r="L320" s="31">
        <v>0</v>
      </c>
      <c r="M320" s="36">
        <f t="shared" si="75"/>
        <v>0</v>
      </c>
      <c r="N320" s="31">
        <f t="shared" si="76"/>
        <v>120324587</v>
      </c>
      <c r="O320" s="36">
        <f t="shared" si="77"/>
        <v>0.76315189378385995</v>
      </c>
      <c r="P320" s="31">
        <v>33231315</v>
      </c>
      <c r="Q320" s="31">
        <v>140201645</v>
      </c>
      <c r="R320" s="31">
        <v>141466339</v>
      </c>
      <c r="S320" s="31">
        <v>109668173</v>
      </c>
      <c r="T320" s="36">
        <f t="shared" si="78"/>
        <v>0.77522450764771678</v>
      </c>
      <c r="U320" s="36">
        <f t="shared" si="79"/>
        <v>7.1580766514957261E-2</v>
      </c>
    </row>
    <row r="321" spans="1:21" x14ac:dyDescent="0.2">
      <c r="A321" s="17" t="s">
        <v>29</v>
      </c>
      <c r="B321" s="11" t="s">
        <v>570</v>
      </c>
      <c r="C321" s="10" t="s">
        <v>571</v>
      </c>
      <c r="D321" s="31">
        <v>112790101</v>
      </c>
      <c r="E321" s="31">
        <v>112750101</v>
      </c>
      <c r="F321" s="31">
        <v>25675140</v>
      </c>
      <c r="G321" s="36">
        <f t="shared" si="72"/>
        <v>0.22763646607604332</v>
      </c>
      <c r="H321" s="31">
        <v>25115296</v>
      </c>
      <c r="I321" s="36">
        <f t="shared" si="73"/>
        <v>0.22267287445730721</v>
      </c>
      <c r="J321" s="31">
        <v>25282875</v>
      </c>
      <c r="K321" s="36">
        <f t="shared" si="74"/>
        <v>0.22423815833211538</v>
      </c>
      <c r="L321" s="31">
        <v>0</v>
      </c>
      <c r="M321" s="36">
        <f t="shared" si="75"/>
        <v>0</v>
      </c>
      <c r="N321" s="31">
        <f t="shared" si="76"/>
        <v>76073311</v>
      </c>
      <c r="O321" s="36">
        <f t="shared" si="77"/>
        <v>0.67470725369904549</v>
      </c>
      <c r="P321" s="31">
        <v>19556453</v>
      </c>
      <c r="Q321" s="31">
        <v>109475836</v>
      </c>
      <c r="R321" s="31">
        <v>101907796</v>
      </c>
      <c r="S321" s="31">
        <v>63967860</v>
      </c>
      <c r="T321" s="36">
        <f t="shared" si="78"/>
        <v>0.62770330152170106</v>
      </c>
      <c r="U321" s="36">
        <f t="shared" si="79"/>
        <v>0.29281495984982553</v>
      </c>
    </row>
    <row r="322" spans="1:21" x14ac:dyDescent="0.2">
      <c r="A322" s="17" t="s">
        <v>44</v>
      </c>
      <c r="B322" s="11" t="s">
        <v>572</v>
      </c>
      <c r="C322" s="10" t="s">
        <v>573</v>
      </c>
      <c r="D322" s="31">
        <v>200000</v>
      </c>
      <c r="E322" s="31">
        <v>300000</v>
      </c>
      <c r="F322" s="31">
        <v>100440</v>
      </c>
      <c r="G322" s="36">
        <f t="shared" si="72"/>
        <v>0.50219999999999998</v>
      </c>
      <c r="H322" s="31">
        <v>74179</v>
      </c>
      <c r="I322" s="36">
        <f t="shared" si="73"/>
        <v>0.37089499999999997</v>
      </c>
      <c r="J322" s="31">
        <v>35016</v>
      </c>
      <c r="K322" s="36">
        <f t="shared" si="74"/>
        <v>0.11672</v>
      </c>
      <c r="L322" s="31">
        <v>0</v>
      </c>
      <c r="M322" s="36">
        <f t="shared" si="75"/>
        <v>0</v>
      </c>
      <c r="N322" s="31">
        <f t="shared" si="76"/>
        <v>209635</v>
      </c>
      <c r="O322" s="36">
        <f t="shared" si="77"/>
        <v>0.69878333333333331</v>
      </c>
      <c r="P322" s="31">
        <v>94433</v>
      </c>
      <c r="Q322" s="31">
        <v>400000</v>
      </c>
      <c r="R322" s="31">
        <v>250000</v>
      </c>
      <c r="S322" s="31">
        <v>133035</v>
      </c>
      <c r="T322" s="36">
        <f t="shared" si="78"/>
        <v>0.53213999999999995</v>
      </c>
      <c r="U322" s="36">
        <f t="shared" si="79"/>
        <v>-0.62919742039329474</v>
      </c>
    </row>
    <row r="323" spans="1:21" ht="16.5" x14ac:dyDescent="0.3">
      <c r="A323" s="18" t="s">
        <v>0</v>
      </c>
      <c r="B323" s="13" t="s">
        <v>574</v>
      </c>
      <c r="C323" s="12" t="s">
        <v>0</v>
      </c>
      <c r="D323" s="32">
        <f>SUM(D318:D322)</f>
        <v>903337083</v>
      </c>
      <c r="E323" s="32">
        <f>SUM(E318:E322)</f>
        <v>939516373</v>
      </c>
      <c r="F323" s="32">
        <f>SUM(F318:F322)</f>
        <v>222073751</v>
      </c>
      <c r="G323" s="37">
        <f t="shared" si="72"/>
        <v>0.24583708028733722</v>
      </c>
      <c r="H323" s="32">
        <f>SUM(H318:H322)</f>
        <v>237231656</v>
      </c>
      <c r="I323" s="37">
        <f t="shared" si="73"/>
        <v>0.26261697926996319</v>
      </c>
      <c r="J323" s="32">
        <f>SUM(J318:J322)</f>
        <v>179068132</v>
      </c>
      <c r="K323" s="37">
        <f t="shared" si="74"/>
        <v>0.19059607383766158</v>
      </c>
      <c r="L323" s="32">
        <f>SUM(L318:L322)</f>
        <v>0</v>
      </c>
      <c r="M323" s="37">
        <f t="shared" si="75"/>
        <v>0</v>
      </c>
      <c r="N323" s="32">
        <f t="shared" si="76"/>
        <v>638373539</v>
      </c>
      <c r="O323" s="37">
        <f t="shared" si="77"/>
        <v>0.67947037150783107</v>
      </c>
      <c r="P323" s="32">
        <f>SUM(P318:P322)</f>
        <v>196902765</v>
      </c>
      <c r="Q323" s="32">
        <f>SUM(Q318:Q322)</f>
        <v>854851494</v>
      </c>
      <c r="R323" s="32">
        <f>SUM(R318:R322)</f>
        <v>813382359</v>
      </c>
      <c r="S323" s="32">
        <f>SUM(S318:S322)</f>
        <v>577908199</v>
      </c>
      <c r="T323" s="37">
        <f t="shared" si="78"/>
        <v>0.71050004048587934</v>
      </c>
      <c r="U323" s="37">
        <f t="shared" si="79"/>
        <v>-9.0575838282413113E-2</v>
      </c>
    </row>
    <row r="324" spans="1:21" x14ac:dyDescent="0.2">
      <c r="A324" s="17" t="s">
        <v>29</v>
      </c>
      <c r="B324" s="11" t="s">
        <v>575</v>
      </c>
      <c r="C324" s="10" t="s">
        <v>576</v>
      </c>
      <c r="D324" s="31">
        <v>70336404</v>
      </c>
      <c r="E324" s="31">
        <v>65456976</v>
      </c>
      <c r="F324" s="31">
        <v>8271003</v>
      </c>
      <c r="G324" s="36">
        <f t="shared" si="72"/>
        <v>0.11759206512746941</v>
      </c>
      <c r="H324" s="31">
        <v>38278736</v>
      </c>
      <c r="I324" s="36">
        <f t="shared" si="73"/>
        <v>0.54422367114474601</v>
      </c>
      <c r="J324" s="31">
        <v>1337756</v>
      </c>
      <c r="K324" s="36">
        <f t="shared" si="74"/>
        <v>2.0437179988271992E-2</v>
      </c>
      <c r="L324" s="31">
        <v>0</v>
      </c>
      <c r="M324" s="36">
        <f t="shared" si="75"/>
        <v>0</v>
      </c>
      <c r="N324" s="31">
        <f t="shared" si="76"/>
        <v>47887495</v>
      </c>
      <c r="O324" s="36">
        <f t="shared" si="77"/>
        <v>0.73158734066786102</v>
      </c>
      <c r="P324" s="31">
        <v>12563621</v>
      </c>
      <c r="Q324" s="31">
        <v>68326179</v>
      </c>
      <c r="R324" s="31">
        <v>64387529</v>
      </c>
      <c r="S324" s="31">
        <v>28605777</v>
      </c>
      <c r="T324" s="36">
        <f t="shared" si="78"/>
        <v>0.44427511731347852</v>
      </c>
      <c r="U324" s="36">
        <f t="shared" si="79"/>
        <v>-0.89352146168688151</v>
      </c>
    </row>
    <row r="325" spans="1:21" x14ac:dyDescent="0.2">
      <c r="A325" s="17" t="s">
        <v>29</v>
      </c>
      <c r="B325" s="11" t="s">
        <v>577</v>
      </c>
      <c r="C325" s="10" t="s">
        <v>578</v>
      </c>
      <c r="D325" s="31">
        <v>229333941</v>
      </c>
      <c r="E325" s="31">
        <v>212951493</v>
      </c>
      <c r="F325" s="31">
        <v>58798137</v>
      </c>
      <c r="G325" s="36">
        <f t="shared" si="72"/>
        <v>0.25638654594088189</v>
      </c>
      <c r="H325" s="31">
        <v>32941093</v>
      </c>
      <c r="I325" s="36">
        <f t="shared" si="73"/>
        <v>0.14363810631937818</v>
      </c>
      <c r="J325" s="31">
        <v>43253009</v>
      </c>
      <c r="K325" s="36">
        <f t="shared" si="74"/>
        <v>0.20311202514086155</v>
      </c>
      <c r="L325" s="31">
        <v>0</v>
      </c>
      <c r="M325" s="36">
        <f t="shared" si="75"/>
        <v>0</v>
      </c>
      <c r="N325" s="31">
        <f t="shared" si="76"/>
        <v>134992239</v>
      </c>
      <c r="O325" s="36">
        <f t="shared" si="77"/>
        <v>0.63391074229284694</v>
      </c>
      <c r="P325" s="31">
        <v>46027390</v>
      </c>
      <c r="Q325" s="31">
        <v>197085048</v>
      </c>
      <c r="R325" s="31">
        <v>199760269</v>
      </c>
      <c r="S325" s="31">
        <v>125909588</v>
      </c>
      <c r="T325" s="36">
        <f t="shared" si="78"/>
        <v>0.63030345638951857</v>
      </c>
      <c r="U325" s="36">
        <f t="shared" si="79"/>
        <v>-6.0276739567461934E-2</v>
      </c>
    </row>
    <row r="326" spans="1:21" x14ac:dyDescent="0.2">
      <c r="A326" s="17" t="s">
        <v>29</v>
      </c>
      <c r="B326" s="11" t="s">
        <v>579</v>
      </c>
      <c r="C326" s="10" t="s">
        <v>580</v>
      </c>
      <c r="D326" s="31">
        <v>598291697</v>
      </c>
      <c r="E326" s="31">
        <v>608127135</v>
      </c>
      <c r="F326" s="31">
        <v>135835167</v>
      </c>
      <c r="G326" s="36">
        <f t="shared" si="72"/>
        <v>0.22703836219207971</v>
      </c>
      <c r="H326" s="31">
        <v>131769124</v>
      </c>
      <c r="I326" s="36">
        <f t="shared" si="73"/>
        <v>0.22024227422965556</v>
      </c>
      <c r="J326" s="31">
        <v>128497875</v>
      </c>
      <c r="K326" s="36">
        <f t="shared" si="74"/>
        <v>0.21130100533994425</v>
      </c>
      <c r="L326" s="31">
        <v>0</v>
      </c>
      <c r="M326" s="36">
        <f t="shared" si="75"/>
        <v>0</v>
      </c>
      <c r="N326" s="31">
        <f t="shared" si="76"/>
        <v>396102166</v>
      </c>
      <c r="O326" s="36">
        <f t="shared" si="77"/>
        <v>0.65134762651234102</v>
      </c>
      <c r="P326" s="31">
        <v>111508465</v>
      </c>
      <c r="Q326" s="31">
        <v>515132938</v>
      </c>
      <c r="R326" s="31">
        <v>528446672</v>
      </c>
      <c r="S326" s="31">
        <v>340261633</v>
      </c>
      <c r="T326" s="36">
        <f t="shared" si="78"/>
        <v>0.64389019938799041</v>
      </c>
      <c r="U326" s="36">
        <f t="shared" si="79"/>
        <v>0.15235982308607698</v>
      </c>
    </row>
    <row r="327" spans="1:21" x14ac:dyDescent="0.2">
      <c r="A327" s="17" t="s">
        <v>29</v>
      </c>
      <c r="B327" s="11" t="s">
        <v>581</v>
      </c>
      <c r="C327" s="10" t="s">
        <v>582</v>
      </c>
      <c r="D327" s="31">
        <v>892621153</v>
      </c>
      <c r="E327" s="31">
        <v>867508673</v>
      </c>
      <c r="F327" s="31">
        <v>201852168</v>
      </c>
      <c r="G327" s="36">
        <f t="shared" si="72"/>
        <v>0.22613419738216758</v>
      </c>
      <c r="H327" s="31">
        <v>194174532</v>
      </c>
      <c r="I327" s="36">
        <f t="shared" si="73"/>
        <v>0.21753297168390093</v>
      </c>
      <c r="J327" s="31">
        <v>183622784</v>
      </c>
      <c r="K327" s="36">
        <f t="shared" si="74"/>
        <v>0.21166679909377689</v>
      </c>
      <c r="L327" s="31">
        <v>0</v>
      </c>
      <c r="M327" s="36">
        <f t="shared" si="75"/>
        <v>0</v>
      </c>
      <c r="N327" s="31">
        <f t="shared" si="76"/>
        <v>579649484</v>
      </c>
      <c r="O327" s="36">
        <f t="shared" si="77"/>
        <v>0.66817716299650187</v>
      </c>
      <c r="P327" s="31">
        <v>152675676</v>
      </c>
      <c r="Q327" s="31">
        <v>839398316</v>
      </c>
      <c r="R327" s="31">
        <v>818773122</v>
      </c>
      <c r="S327" s="31">
        <v>513478918</v>
      </c>
      <c r="T327" s="36">
        <f t="shared" si="78"/>
        <v>0.62713211291760018</v>
      </c>
      <c r="U327" s="36">
        <f t="shared" si="79"/>
        <v>0.20269835255224278</v>
      </c>
    </row>
    <row r="328" spans="1:21" x14ac:dyDescent="0.2">
      <c r="A328" s="17" t="s">
        <v>29</v>
      </c>
      <c r="B328" s="11" t="s">
        <v>583</v>
      </c>
      <c r="C328" s="10" t="s">
        <v>584</v>
      </c>
      <c r="D328" s="31">
        <v>291467400</v>
      </c>
      <c r="E328" s="31">
        <v>280749600</v>
      </c>
      <c r="F328" s="31">
        <v>68582705</v>
      </c>
      <c r="G328" s="36">
        <f t="shared" si="72"/>
        <v>0.23530146081517178</v>
      </c>
      <c r="H328" s="31">
        <v>60058682</v>
      </c>
      <c r="I328" s="36">
        <f t="shared" si="73"/>
        <v>0.20605625877885486</v>
      </c>
      <c r="J328" s="31">
        <v>64357426</v>
      </c>
      <c r="K328" s="36">
        <f t="shared" si="74"/>
        <v>0.22923425714586948</v>
      </c>
      <c r="L328" s="31">
        <v>0</v>
      </c>
      <c r="M328" s="36">
        <f t="shared" si="75"/>
        <v>0</v>
      </c>
      <c r="N328" s="31">
        <f t="shared" si="76"/>
        <v>192998813</v>
      </c>
      <c r="O328" s="36">
        <f t="shared" si="77"/>
        <v>0.68744109697752021</v>
      </c>
      <c r="P328" s="31">
        <v>46310708</v>
      </c>
      <c r="Q328" s="31">
        <v>265841400</v>
      </c>
      <c r="R328" s="31">
        <v>267457400</v>
      </c>
      <c r="S328" s="31">
        <v>163291525</v>
      </c>
      <c r="T328" s="36">
        <f t="shared" si="78"/>
        <v>0.61053283625728805</v>
      </c>
      <c r="U328" s="36">
        <f t="shared" si="79"/>
        <v>0.38968780179305407</v>
      </c>
    </row>
    <row r="329" spans="1:21" x14ac:dyDescent="0.2">
      <c r="A329" s="17" t="s">
        <v>29</v>
      </c>
      <c r="B329" s="11" t="s">
        <v>585</v>
      </c>
      <c r="C329" s="10" t="s">
        <v>586</v>
      </c>
      <c r="D329" s="31">
        <v>258402205</v>
      </c>
      <c r="E329" s="31">
        <v>256325055</v>
      </c>
      <c r="F329" s="31">
        <v>55597750</v>
      </c>
      <c r="G329" s="36">
        <f t="shared" si="72"/>
        <v>0.21515973518879222</v>
      </c>
      <c r="H329" s="31">
        <v>49387556</v>
      </c>
      <c r="I329" s="36">
        <f t="shared" si="73"/>
        <v>0.19112668175567618</v>
      </c>
      <c r="J329" s="31">
        <v>56692194</v>
      </c>
      <c r="K329" s="36">
        <f t="shared" si="74"/>
        <v>0.22117304919723904</v>
      </c>
      <c r="L329" s="31">
        <v>0</v>
      </c>
      <c r="M329" s="36">
        <f t="shared" si="75"/>
        <v>0</v>
      </c>
      <c r="N329" s="31">
        <f t="shared" si="76"/>
        <v>161677500</v>
      </c>
      <c r="O329" s="36">
        <f t="shared" si="77"/>
        <v>0.63075183969042747</v>
      </c>
      <c r="P329" s="31">
        <v>45744750</v>
      </c>
      <c r="Q329" s="31">
        <v>215443154</v>
      </c>
      <c r="R329" s="31">
        <v>229481702</v>
      </c>
      <c r="S329" s="31">
        <v>140331507</v>
      </c>
      <c r="T329" s="36">
        <f t="shared" si="78"/>
        <v>0.61151501743698933</v>
      </c>
      <c r="U329" s="36">
        <f t="shared" si="79"/>
        <v>0.23931585591789228</v>
      </c>
    </row>
    <row r="330" spans="1:21" x14ac:dyDescent="0.2">
      <c r="A330" s="17" t="s">
        <v>29</v>
      </c>
      <c r="B330" s="11" t="s">
        <v>587</v>
      </c>
      <c r="C330" s="10" t="s">
        <v>588</v>
      </c>
      <c r="D330" s="31">
        <v>389691951</v>
      </c>
      <c r="E330" s="31">
        <v>365245015</v>
      </c>
      <c r="F330" s="31">
        <v>84305111</v>
      </c>
      <c r="G330" s="36">
        <f t="shared" si="72"/>
        <v>0.21633782987732278</v>
      </c>
      <c r="H330" s="31">
        <v>86125077</v>
      </c>
      <c r="I330" s="36">
        <f t="shared" si="73"/>
        <v>0.22100809826580176</v>
      </c>
      <c r="J330" s="31">
        <v>79610817</v>
      </c>
      <c r="K330" s="36">
        <f t="shared" si="74"/>
        <v>0.21796551282157814</v>
      </c>
      <c r="L330" s="31">
        <v>0</v>
      </c>
      <c r="M330" s="36">
        <f t="shared" si="75"/>
        <v>0</v>
      </c>
      <c r="N330" s="31">
        <f t="shared" si="76"/>
        <v>250041005</v>
      </c>
      <c r="O330" s="36">
        <f t="shared" si="77"/>
        <v>0.6845843056886074</v>
      </c>
      <c r="P330" s="31">
        <v>71565965</v>
      </c>
      <c r="Q330" s="31">
        <v>339323872</v>
      </c>
      <c r="R330" s="31">
        <v>337814206</v>
      </c>
      <c r="S330" s="31">
        <v>219723294</v>
      </c>
      <c r="T330" s="36">
        <f t="shared" si="78"/>
        <v>0.65042644772612079</v>
      </c>
      <c r="U330" s="36">
        <f t="shared" si="79"/>
        <v>0.1124117029652294</v>
      </c>
    </row>
    <row r="331" spans="1:21" x14ac:dyDescent="0.2">
      <c r="A331" s="17" t="s">
        <v>44</v>
      </c>
      <c r="B331" s="11" t="s">
        <v>589</v>
      </c>
      <c r="C331" s="10" t="s">
        <v>590</v>
      </c>
      <c r="D331" s="31">
        <v>0</v>
      </c>
      <c r="E331" s="31">
        <v>0</v>
      </c>
      <c r="F331" s="31">
        <v>0</v>
      </c>
      <c r="G331" s="36">
        <f t="shared" si="72"/>
        <v>0</v>
      </c>
      <c r="H331" s="31">
        <v>0</v>
      </c>
      <c r="I331" s="36">
        <f t="shared" si="73"/>
        <v>0</v>
      </c>
      <c r="J331" s="31">
        <v>0</v>
      </c>
      <c r="K331" s="36">
        <f t="shared" si="74"/>
        <v>0</v>
      </c>
      <c r="L331" s="31">
        <v>0</v>
      </c>
      <c r="M331" s="36">
        <f t="shared" si="75"/>
        <v>0</v>
      </c>
      <c r="N331" s="31">
        <f t="shared" si="76"/>
        <v>0</v>
      </c>
      <c r="O331" s="36">
        <f t="shared" si="77"/>
        <v>0</v>
      </c>
      <c r="P331" s="31">
        <v>0</v>
      </c>
      <c r="Q331" s="31">
        <v>0</v>
      </c>
      <c r="R331" s="31">
        <v>0</v>
      </c>
      <c r="S331" s="31">
        <v>0</v>
      </c>
      <c r="T331" s="36">
        <f t="shared" si="78"/>
        <v>0</v>
      </c>
      <c r="U331" s="36">
        <f t="shared" si="79"/>
        <v>0</v>
      </c>
    </row>
    <row r="332" spans="1:21" ht="16.5" x14ac:dyDescent="0.3">
      <c r="A332" s="18" t="s">
        <v>0</v>
      </c>
      <c r="B332" s="13" t="s">
        <v>591</v>
      </c>
      <c r="C332" s="12" t="s">
        <v>0</v>
      </c>
      <c r="D332" s="32">
        <f>SUM(D324:D331)</f>
        <v>2730144751</v>
      </c>
      <c r="E332" s="32">
        <f>SUM(E324:E331)</f>
        <v>2656363947</v>
      </c>
      <c r="F332" s="32">
        <f>SUM(F324:F331)</f>
        <v>613242041</v>
      </c>
      <c r="G332" s="37">
        <f t="shared" si="72"/>
        <v>0.22461887442978293</v>
      </c>
      <c r="H332" s="32">
        <f>SUM(H324:H331)</f>
        <v>592734800</v>
      </c>
      <c r="I332" s="37">
        <f t="shared" si="73"/>
        <v>0.21710746281232618</v>
      </c>
      <c r="J332" s="32">
        <f>SUM(J324:J331)</f>
        <v>557371861</v>
      </c>
      <c r="K332" s="37">
        <f t="shared" si="74"/>
        <v>0.20982511136302515</v>
      </c>
      <c r="L332" s="32">
        <f>SUM(L324:L331)</f>
        <v>0</v>
      </c>
      <c r="M332" s="37">
        <f t="shared" si="75"/>
        <v>0</v>
      </c>
      <c r="N332" s="32">
        <f t="shared" si="76"/>
        <v>1763348702</v>
      </c>
      <c r="O332" s="37">
        <f t="shared" si="77"/>
        <v>0.6638204467394091</v>
      </c>
      <c r="P332" s="32">
        <f>SUM(P324:P331)</f>
        <v>486396575</v>
      </c>
      <c r="Q332" s="32">
        <f>SUM(Q324:Q331)</f>
        <v>2440550907</v>
      </c>
      <c r="R332" s="32">
        <f>SUM(R324:R331)</f>
        <v>2446120900</v>
      </c>
      <c r="S332" s="32">
        <f>SUM(S324:S331)</f>
        <v>1531602242</v>
      </c>
      <c r="T332" s="37">
        <f t="shared" si="78"/>
        <v>0.62613513583895219</v>
      </c>
      <c r="U332" s="37">
        <f t="shared" si="79"/>
        <v>0.14592061220825836</v>
      </c>
    </row>
    <row r="333" spans="1:21" x14ac:dyDescent="0.2">
      <c r="A333" s="17" t="s">
        <v>29</v>
      </c>
      <c r="B333" s="11" t="s">
        <v>592</v>
      </c>
      <c r="C333" s="10" t="s">
        <v>593</v>
      </c>
      <c r="D333" s="31">
        <v>15611208</v>
      </c>
      <c r="E333" s="31">
        <v>15931776</v>
      </c>
      <c r="F333" s="31">
        <v>4208585</v>
      </c>
      <c r="G333" s="36">
        <f t="shared" si="72"/>
        <v>0.26958740156431199</v>
      </c>
      <c r="H333" s="31">
        <v>2753993</v>
      </c>
      <c r="I333" s="36">
        <f t="shared" si="73"/>
        <v>0.17641126810942498</v>
      </c>
      <c r="J333" s="31">
        <v>2531045</v>
      </c>
      <c r="K333" s="36">
        <f t="shared" si="74"/>
        <v>0.15886772447717065</v>
      </c>
      <c r="L333" s="31">
        <v>0</v>
      </c>
      <c r="M333" s="36">
        <f t="shared" si="75"/>
        <v>0</v>
      </c>
      <c r="N333" s="31">
        <f t="shared" si="76"/>
        <v>9493623</v>
      </c>
      <c r="O333" s="36">
        <f t="shared" si="77"/>
        <v>0.59589232236255396</v>
      </c>
      <c r="P333" s="31">
        <v>2595068</v>
      </c>
      <c r="Q333" s="31">
        <v>15514428</v>
      </c>
      <c r="R333" s="31">
        <v>13992120</v>
      </c>
      <c r="S333" s="31">
        <v>9348259</v>
      </c>
      <c r="T333" s="36">
        <f t="shared" si="78"/>
        <v>0.66810883554457789</v>
      </c>
      <c r="U333" s="36">
        <f t="shared" si="79"/>
        <v>-2.4671029815018342E-2</v>
      </c>
    </row>
    <row r="334" spans="1:21" x14ac:dyDescent="0.2">
      <c r="A334" s="17" t="s">
        <v>29</v>
      </c>
      <c r="B334" s="11" t="s">
        <v>594</v>
      </c>
      <c r="C334" s="10" t="s">
        <v>595</v>
      </c>
      <c r="D334" s="31">
        <v>21631342</v>
      </c>
      <c r="E334" s="31">
        <v>21606903</v>
      </c>
      <c r="F334" s="31">
        <v>6204862</v>
      </c>
      <c r="G334" s="36">
        <f t="shared" si="72"/>
        <v>0.28684591090095102</v>
      </c>
      <c r="H334" s="31">
        <v>3364038</v>
      </c>
      <c r="I334" s="36">
        <f t="shared" si="73"/>
        <v>0.15551684218205233</v>
      </c>
      <c r="J334" s="31">
        <v>4803496</v>
      </c>
      <c r="K334" s="36">
        <f t="shared" si="74"/>
        <v>0.22231302653601026</v>
      </c>
      <c r="L334" s="31">
        <v>0</v>
      </c>
      <c r="M334" s="36">
        <f t="shared" si="75"/>
        <v>0</v>
      </c>
      <c r="N334" s="31">
        <f t="shared" si="76"/>
        <v>14372396</v>
      </c>
      <c r="O334" s="36">
        <f t="shared" si="77"/>
        <v>0.66517612450058206</v>
      </c>
      <c r="P334" s="31">
        <v>3436272</v>
      </c>
      <c r="Q334" s="31">
        <v>20906733</v>
      </c>
      <c r="R334" s="31">
        <v>19432614</v>
      </c>
      <c r="S334" s="31">
        <v>12984751</v>
      </c>
      <c r="T334" s="36">
        <f t="shared" si="78"/>
        <v>0.6681937386292961</v>
      </c>
      <c r="U334" s="36">
        <f t="shared" si="79"/>
        <v>0.39788002812350132</v>
      </c>
    </row>
    <row r="335" spans="1:21" x14ac:dyDescent="0.2">
      <c r="A335" s="17" t="s">
        <v>29</v>
      </c>
      <c r="B335" s="11" t="s">
        <v>596</v>
      </c>
      <c r="C335" s="10" t="s">
        <v>597</v>
      </c>
      <c r="D335" s="31">
        <v>126224059</v>
      </c>
      <c r="E335" s="31">
        <v>134316317</v>
      </c>
      <c r="F335" s="31">
        <v>26858904</v>
      </c>
      <c r="G335" s="36">
        <f t="shared" si="72"/>
        <v>0.21278751620560704</v>
      </c>
      <c r="H335" s="31">
        <v>23519230</v>
      </c>
      <c r="I335" s="36">
        <f t="shared" si="73"/>
        <v>0.18632921636595445</v>
      </c>
      <c r="J335" s="31">
        <v>26118932</v>
      </c>
      <c r="K335" s="36">
        <f t="shared" si="74"/>
        <v>0.19445836949206999</v>
      </c>
      <c r="L335" s="31">
        <v>0</v>
      </c>
      <c r="M335" s="36">
        <f t="shared" si="75"/>
        <v>0</v>
      </c>
      <c r="N335" s="31">
        <f t="shared" si="76"/>
        <v>76497066</v>
      </c>
      <c r="O335" s="36">
        <f t="shared" si="77"/>
        <v>0.56952921066172479</v>
      </c>
      <c r="P335" s="31">
        <v>21960395</v>
      </c>
      <c r="Q335" s="31">
        <v>104959718</v>
      </c>
      <c r="R335" s="31">
        <v>102787252</v>
      </c>
      <c r="S335" s="31">
        <v>64605731</v>
      </c>
      <c r="T335" s="36">
        <f t="shared" si="78"/>
        <v>0.62853836193616697</v>
      </c>
      <c r="U335" s="36">
        <f t="shared" si="79"/>
        <v>0.18936530968591403</v>
      </c>
    </row>
    <row r="336" spans="1:21" x14ac:dyDescent="0.2">
      <c r="A336" s="17" t="s">
        <v>44</v>
      </c>
      <c r="B336" s="11" t="s">
        <v>598</v>
      </c>
      <c r="C336" s="10" t="s">
        <v>599</v>
      </c>
      <c r="D336" s="31">
        <v>0</v>
      </c>
      <c r="E336" s="31">
        <v>0</v>
      </c>
      <c r="F336" s="31">
        <v>0</v>
      </c>
      <c r="G336" s="36">
        <f t="shared" si="72"/>
        <v>0</v>
      </c>
      <c r="H336" s="31">
        <v>0</v>
      </c>
      <c r="I336" s="36">
        <f t="shared" si="73"/>
        <v>0</v>
      </c>
      <c r="J336" s="31">
        <v>0</v>
      </c>
      <c r="K336" s="36">
        <f t="shared" si="74"/>
        <v>0</v>
      </c>
      <c r="L336" s="31">
        <v>0</v>
      </c>
      <c r="M336" s="36">
        <f t="shared" si="75"/>
        <v>0</v>
      </c>
      <c r="N336" s="31">
        <f t="shared" si="76"/>
        <v>0</v>
      </c>
      <c r="O336" s="36">
        <f t="shared" si="77"/>
        <v>0</v>
      </c>
      <c r="P336" s="31">
        <v>0</v>
      </c>
      <c r="Q336" s="31">
        <v>0</v>
      </c>
      <c r="R336" s="31">
        <v>0</v>
      </c>
      <c r="S336" s="31">
        <v>0</v>
      </c>
      <c r="T336" s="36">
        <f t="shared" si="78"/>
        <v>0</v>
      </c>
      <c r="U336" s="36">
        <f t="shared" si="79"/>
        <v>0</v>
      </c>
    </row>
    <row r="337" spans="1:21" ht="16.5" x14ac:dyDescent="0.3">
      <c r="A337" s="18" t="s">
        <v>0</v>
      </c>
      <c r="B337" s="13" t="s">
        <v>600</v>
      </c>
      <c r="C337" s="12" t="s">
        <v>0</v>
      </c>
      <c r="D337" s="32">
        <f>SUM(D333:D336)</f>
        <v>163466609</v>
      </c>
      <c r="E337" s="32">
        <f>SUM(E333:E336)</f>
        <v>171854996</v>
      </c>
      <c r="F337" s="32">
        <f>SUM(F333:F336)</f>
        <v>37272351</v>
      </c>
      <c r="G337" s="37">
        <f t="shared" si="72"/>
        <v>0.22801201559151446</v>
      </c>
      <c r="H337" s="32">
        <f>SUM(H333:H336)</f>
        <v>29637261</v>
      </c>
      <c r="I337" s="37">
        <f t="shared" si="73"/>
        <v>0.18130467855976629</v>
      </c>
      <c r="J337" s="32">
        <f>SUM(J333:J336)</f>
        <v>33453473</v>
      </c>
      <c r="K337" s="37">
        <f t="shared" si="74"/>
        <v>0.19466104436090995</v>
      </c>
      <c r="L337" s="32">
        <f>SUM(L333:L336)</f>
        <v>0</v>
      </c>
      <c r="M337" s="37">
        <f t="shared" si="75"/>
        <v>0</v>
      </c>
      <c r="N337" s="32">
        <f t="shared" si="76"/>
        <v>100363085</v>
      </c>
      <c r="O337" s="37">
        <f t="shared" si="77"/>
        <v>0.5839986461609763</v>
      </c>
      <c r="P337" s="32">
        <f>SUM(P333:P336)</f>
        <v>27991735</v>
      </c>
      <c r="Q337" s="32">
        <f>SUM(Q333:Q336)</f>
        <v>141380879</v>
      </c>
      <c r="R337" s="32">
        <f>SUM(R333:R336)</f>
        <v>136211986</v>
      </c>
      <c r="S337" s="32">
        <f>SUM(S333:S336)</f>
        <v>86938741</v>
      </c>
      <c r="T337" s="37">
        <f t="shared" si="78"/>
        <v>0.63826057862485019</v>
      </c>
      <c r="U337" s="37">
        <f t="shared" si="79"/>
        <v>0.19511966657300817</v>
      </c>
    </row>
    <row r="338" spans="1:21" ht="16.5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25835605969</v>
      </c>
      <c r="E338" s="32">
        <f>SUM(E302,E304:E309,E311:E316,E318:E322,E324:E331,E333:E336)</f>
        <v>25718816796</v>
      </c>
      <c r="F338" s="32">
        <f>SUM(F302,F304:F309,F311:F316,F318:F322,F324:F331,F333:F336)</f>
        <v>5994792579</v>
      </c>
      <c r="G338" s="37">
        <f t="shared" si="72"/>
        <v>0.23203607402098941</v>
      </c>
      <c r="H338" s="32">
        <f>SUM(H302,H304:H309,H311:H316,H318:H322,H324:H331,H333:H336)</f>
        <v>5894579109</v>
      </c>
      <c r="I338" s="37">
        <f t="shared" si="73"/>
        <v>0.22815718416176778</v>
      </c>
      <c r="J338" s="32">
        <f>SUM(J302,J304:J309,J311:J316,J318:J322,J324:J331,J333:J336)</f>
        <v>5372686193</v>
      </c>
      <c r="K338" s="37">
        <f t="shared" si="74"/>
        <v>0.20890098621627118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17262057881</v>
      </c>
      <c r="O338" s="37">
        <f t="shared" si="77"/>
        <v>0.67118398244839694</v>
      </c>
      <c r="P338" s="32">
        <f>SUM(P302,P304:P309,P311:P316,P318:P322,P324:P331,P333:P336)</f>
        <v>4515084742</v>
      </c>
      <c r="Q338" s="32">
        <f>SUM(Q302,Q304:Q309,Q311:Q316,Q318:Q322,Q324:Q331,Q333:Q336)</f>
        <v>23001113157</v>
      </c>
      <c r="R338" s="32">
        <f>SUM(R302,R304:R309,R311:R316,R318:R322,R324:R331,R333:R336)</f>
        <v>22922459723</v>
      </c>
      <c r="S338" s="32">
        <f>SUM(S302,S304:S309,S311:S316,S318:S322,S324:S331,S333:S336)</f>
        <v>14818078947</v>
      </c>
      <c r="T338" s="37">
        <f t="shared" si="78"/>
        <v>0.64644366817806187</v>
      </c>
      <c r="U338" s="37">
        <f t="shared" si="79"/>
        <v>0.18994138537920713</v>
      </c>
    </row>
    <row r="339" spans="1:21" ht="16.5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168644322182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165815853160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39172703297</v>
      </c>
      <c r="G339" s="39">
        <f t="shared" si="72"/>
        <v>0.23228000083349998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46396526495</v>
      </c>
      <c r="I339" s="39">
        <f t="shared" si="73"/>
        <v>0.27511466674181378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32535697433</v>
      </c>
      <c r="K339" s="39">
        <f t="shared" si="74"/>
        <v>0.19621584313536936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118104927225</v>
      </c>
      <c r="O339" s="39">
        <f t="shared" si="77"/>
        <v>0.71226559447869864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29171117619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148474214597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148210621915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98437393126</v>
      </c>
      <c r="T339" s="39">
        <f t="shared" si="78"/>
        <v>0.66417232350900357</v>
      </c>
      <c r="U339" s="39">
        <f t="shared" si="79"/>
        <v>0.11533942092806715</v>
      </c>
    </row>
    <row r="340" spans="1:21" x14ac:dyDescent="0.2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sheetProtection algorithmName="SHA-512" hashValue="qxCYwyG5jWiAOeVbjnzwRWAQaCN5v2xv8QA/TLzuryWkaZ1+ty0jSGPxop5vm6gqRjQDQ0f6Utf7iVXhk30c1g==" saltValue="qjtCyXHrCxPRhHJYiYvIpQ==" spinCount="100000" sheet="1" objects="1" scenarios="1"/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360"/>
  <sheetViews>
    <sheetView showGridLines="0" workbookViewId="0">
      <selection activeCell="T8" sqref="T8:U360"/>
    </sheetView>
  </sheetViews>
  <sheetFormatPr defaultRowHeight="12.75" x14ac:dyDescent="0.2"/>
  <cols>
    <col min="1" max="1" width="4" customWidth="1"/>
    <col min="2" max="2" width="23.28515625" customWidth="1"/>
    <col min="3" max="3" width="6.85546875" customWidth="1"/>
    <col min="4" max="11" width="11.7109375" customWidth="1"/>
    <col min="12" max="13" width="11.7109375" hidden="1" customWidth="1"/>
    <col min="14" max="16" width="11.7109375" customWidth="1"/>
    <col min="17" max="19" width="11.7109375" hidden="1" customWidth="1"/>
    <col min="20" max="21" width="11.7109375" customWidth="1"/>
    <col min="22" max="23" width="12.140625" customWidth="1"/>
  </cols>
  <sheetData>
    <row r="1" spans="1:21" ht="16.5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" customHeight="1" x14ac:dyDescent="0.2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" customHeight="1" x14ac:dyDescent="0.3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614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45" customHeight="1" x14ac:dyDescent="0.2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4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x14ac:dyDescent="0.2">
      <c r="A8" s="17" t="s">
        <v>23</v>
      </c>
      <c r="B8" s="11" t="s">
        <v>24</v>
      </c>
      <c r="C8" s="10" t="s">
        <v>25</v>
      </c>
      <c r="D8" s="31">
        <v>844337699</v>
      </c>
      <c r="E8" s="31">
        <v>840726640</v>
      </c>
      <c r="F8" s="31">
        <v>273454307</v>
      </c>
      <c r="G8" s="36">
        <f>IF(($D8       =0),0,($F8       /$D8       ))</f>
        <v>0.32386840872303629</v>
      </c>
      <c r="H8" s="31">
        <v>194748856</v>
      </c>
      <c r="I8" s="36">
        <f>IF(($D8       =0),0,($H8       /$D8       ))</f>
        <v>0.23065280187139908</v>
      </c>
      <c r="J8" s="31">
        <v>228223276</v>
      </c>
      <c r="K8" s="36">
        <f>IF(($E8       =0),0,($J8       /$E8       ))</f>
        <v>0.27145955075243006</v>
      </c>
      <c r="L8" s="31">
        <v>0</v>
      </c>
      <c r="M8" s="36">
        <f>IF(($E8       =0),0,($L8       /$E8       ))</f>
        <v>0</v>
      </c>
      <c r="N8" s="31">
        <f>$F8       +$H8       +$J8</f>
        <v>696426439</v>
      </c>
      <c r="O8" s="36">
        <f>IF(($E8       =0),0,($N8       /$E8       ))</f>
        <v>0.82836252102110142</v>
      </c>
      <c r="P8" s="31">
        <v>312458978</v>
      </c>
      <c r="Q8" s="31">
        <v>804628240</v>
      </c>
      <c r="R8" s="31">
        <v>796570546</v>
      </c>
      <c r="S8" s="31">
        <v>750212104</v>
      </c>
      <c r="T8" s="36">
        <f>IF(($R8       =0),0,($S8       /$R8       ))</f>
        <v>0.9418024652897472</v>
      </c>
      <c r="U8" s="36">
        <f>IF(($P8       =0),0,(($J8       /$P8       )-1))</f>
        <v>-0.26958963553929305</v>
      </c>
    </row>
    <row r="9" spans="1:21" x14ac:dyDescent="0.2">
      <c r="A9" s="17" t="s">
        <v>23</v>
      </c>
      <c r="B9" s="11" t="s">
        <v>26</v>
      </c>
      <c r="C9" s="10" t="s">
        <v>27</v>
      </c>
      <c r="D9" s="31">
        <v>2743123050</v>
      </c>
      <c r="E9" s="31">
        <v>2742758670</v>
      </c>
      <c r="F9" s="31">
        <v>2649635291</v>
      </c>
      <c r="G9" s="36">
        <f>IF(($D9       =0),0,($F9       /$D9       ))</f>
        <v>0.96591922516928286</v>
      </c>
      <c r="H9" s="31">
        <v>251766595</v>
      </c>
      <c r="I9" s="36">
        <f>IF(($D9       =0),0,($H9       /$D9       ))</f>
        <v>9.1781006688708339E-2</v>
      </c>
      <c r="J9" s="31">
        <v>302112628</v>
      </c>
      <c r="K9" s="36">
        <f>IF(($E9       =0),0,($J9       /$E9       ))</f>
        <v>0.11014918348612858</v>
      </c>
      <c r="L9" s="31">
        <v>0</v>
      </c>
      <c r="M9" s="36">
        <f>IF(($E9       =0),0,($L9       /$E9       ))</f>
        <v>0</v>
      </c>
      <c r="N9" s="31">
        <f>$F9       +$H9       +$J9</f>
        <v>3203514514</v>
      </c>
      <c r="O9" s="36">
        <f>IF(($E9       =0),0,($N9       /$E9       ))</f>
        <v>1.1679899325593965</v>
      </c>
      <c r="P9" s="31">
        <v>267882672</v>
      </c>
      <c r="Q9" s="31">
        <v>2374754590</v>
      </c>
      <c r="R9" s="31">
        <v>3439097550</v>
      </c>
      <c r="S9" s="31">
        <v>652798660</v>
      </c>
      <c r="T9" s="36">
        <f>IF(($R9       =0),0,($S9       /$R9       ))</f>
        <v>0.1898168488997935</v>
      </c>
      <c r="U9" s="36">
        <f>IF(($P9       =0),0,(($J9       /$P9       )-1))</f>
        <v>0.12777965720754048</v>
      </c>
    </row>
    <row r="10" spans="1:21" ht="16.5" x14ac:dyDescent="0.3">
      <c r="A10" s="18" t="s">
        <v>0</v>
      </c>
      <c r="B10" s="13" t="s">
        <v>28</v>
      </c>
      <c r="C10" s="12" t="s">
        <v>0</v>
      </c>
      <c r="D10" s="32">
        <f>SUM(D8:D9)</f>
        <v>3587460749</v>
      </c>
      <c r="E10" s="32">
        <f>SUM(E8:E9)</f>
        <v>3583485310</v>
      </c>
      <c r="F10" s="32">
        <f>SUM(F8:F9)</f>
        <v>2923089598</v>
      </c>
      <c r="G10" s="37">
        <f t="shared" ref="G10:G54" si="0">IF(($D10      =0),0,($F10      /$D10      ))</f>
        <v>0.81480740906079807</v>
      </c>
      <c r="H10" s="32">
        <f>SUM(H8:H9)</f>
        <v>446515451</v>
      </c>
      <c r="I10" s="37">
        <f t="shared" ref="I10:I54" si="1">IF(($D10      =0),0,($H10      /$D10      ))</f>
        <v>0.12446559899629998</v>
      </c>
      <c r="J10" s="32">
        <f>SUM(J8:J9)</f>
        <v>530335904</v>
      </c>
      <c r="K10" s="37">
        <f t="shared" ref="K10:K54" si="2">IF(($E10      =0),0,($J10      /$E10      ))</f>
        <v>0.14799444064136544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3899940953</v>
      </c>
      <c r="O10" s="37">
        <f t="shared" ref="O10:O54" si="5">IF(($E10      =0),0,($N10      /$E10      ))</f>
        <v>1.0883094573087562</v>
      </c>
      <c r="P10" s="32">
        <f>SUM(P8:P9)</f>
        <v>580341650</v>
      </c>
      <c r="Q10" s="32">
        <f>SUM(Q8:Q9)</f>
        <v>3179382830</v>
      </c>
      <c r="R10" s="32">
        <f>SUM(R8:R9)</f>
        <v>4235668096</v>
      </c>
      <c r="S10" s="32">
        <f>SUM(S8:S9)</f>
        <v>1403010764</v>
      </c>
      <c r="T10" s="37">
        <f t="shared" ref="T10:T54" si="6">IF(($R10      =0),0,($S10      /$R10      ))</f>
        <v>0.33123718199850188</v>
      </c>
      <c r="U10" s="37">
        <f t="shared" ref="U10:U54" si="7">IF(($P10      =0),0,(($J10      /$P10      )-1))</f>
        <v>-8.6166047189616624E-2</v>
      </c>
    </row>
    <row r="11" spans="1:21" x14ac:dyDescent="0.2">
      <c r="A11" s="17" t="s">
        <v>29</v>
      </c>
      <c r="B11" s="11" t="s">
        <v>30</v>
      </c>
      <c r="C11" s="10" t="s">
        <v>31</v>
      </c>
      <c r="D11" s="31">
        <v>68904630</v>
      </c>
      <c r="E11" s="31">
        <v>75830234</v>
      </c>
      <c r="F11" s="31">
        <v>14961464</v>
      </c>
      <c r="G11" s="36">
        <f t="shared" si="0"/>
        <v>0.21713292706165027</v>
      </c>
      <c r="H11" s="31">
        <v>15818766</v>
      </c>
      <c r="I11" s="36">
        <f t="shared" si="1"/>
        <v>0.22957479054745669</v>
      </c>
      <c r="J11" s="31">
        <v>18007881</v>
      </c>
      <c r="K11" s="36">
        <f t="shared" si="2"/>
        <v>0.23747626837073982</v>
      </c>
      <c r="L11" s="31">
        <v>0</v>
      </c>
      <c r="M11" s="36">
        <f t="shared" si="3"/>
        <v>0</v>
      </c>
      <c r="N11" s="31">
        <f t="shared" si="4"/>
        <v>48788111</v>
      </c>
      <c r="O11" s="36">
        <f t="shared" si="5"/>
        <v>0.64338600089246722</v>
      </c>
      <c r="P11" s="31">
        <v>18700621</v>
      </c>
      <c r="Q11" s="31">
        <v>65752691</v>
      </c>
      <c r="R11" s="31">
        <v>61653064</v>
      </c>
      <c r="S11" s="31">
        <v>41481569</v>
      </c>
      <c r="T11" s="36">
        <f t="shared" si="6"/>
        <v>0.67282250562599777</v>
      </c>
      <c r="U11" s="36">
        <f t="shared" si="7"/>
        <v>-3.7043689618649567E-2</v>
      </c>
    </row>
    <row r="12" spans="1:21" x14ac:dyDescent="0.2">
      <c r="A12" s="17" t="s">
        <v>29</v>
      </c>
      <c r="B12" s="11" t="s">
        <v>32</v>
      </c>
      <c r="C12" s="10" t="s">
        <v>33</v>
      </c>
      <c r="D12" s="31">
        <v>28683089</v>
      </c>
      <c r="E12" s="31">
        <v>28778213</v>
      </c>
      <c r="F12" s="31">
        <v>7073859</v>
      </c>
      <c r="G12" s="36">
        <f t="shared" si="0"/>
        <v>0.24662124082939602</v>
      </c>
      <c r="H12" s="31">
        <v>3622854</v>
      </c>
      <c r="I12" s="36">
        <f t="shared" si="1"/>
        <v>0.1263062705693937</v>
      </c>
      <c r="J12" s="31">
        <v>6917649</v>
      </c>
      <c r="K12" s="36">
        <f t="shared" si="2"/>
        <v>0.24037799011356265</v>
      </c>
      <c r="L12" s="31">
        <v>0</v>
      </c>
      <c r="M12" s="36">
        <f t="shared" si="3"/>
        <v>0</v>
      </c>
      <c r="N12" s="31">
        <f t="shared" si="4"/>
        <v>17614362</v>
      </c>
      <c r="O12" s="36">
        <f t="shared" si="5"/>
        <v>0.61207282050487288</v>
      </c>
      <c r="P12" s="31">
        <v>4314389</v>
      </c>
      <c r="Q12" s="31">
        <v>30558409</v>
      </c>
      <c r="R12" s="31">
        <v>28888528</v>
      </c>
      <c r="S12" s="31">
        <v>18580695</v>
      </c>
      <c r="T12" s="36">
        <f t="shared" si="6"/>
        <v>0.64318593872280372</v>
      </c>
      <c r="U12" s="36">
        <f t="shared" si="7"/>
        <v>0.60339019036067443</v>
      </c>
    </row>
    <row r="13" spans="1:21" x14ac:dyDescent="0.2">
      <c r="A13" s="17" t="s">
        <v>29</v>
      </c>
      <c r="B13" s="11" t="s">
        <v>34</v>
      </c>
      <c r="C13" s="10" t="s">
        <v>35</v>
      </c>
      <c r="D13" s="31">
        <v>65815008</v>
      </c>
      <c r="E13" s="31">
        <v>136107410</v>
      </c>
      <c r="F13" s="31">
        <v>2038125</v>
      </c>
      <c r="G13" s="36">
        <f t="shared" si="0"/>
        <v>3.0967480851783837E-2</v>
      </c>
      <c r="H13" s="31">
        <v>8721569</v>
      </c>
      <c r="I13" s="36">
        <f t="shared" si="1"/>
        <v>0.13251641631647298</v>
      </c>
      <c r="J13" s="31">
        <v>11913466</v>
      </c>
      <c r="K13" s="36">
        <f t="shared" si="2"/>
        <v>8.7529885404475774E-2</v>
      </c>
      <c r="L13" s="31">
        <v>0</v>
      </c>
      <c r="M13" s="36">
        <f t="shared" si="3"/>
        <v>0</v>
      </c>
      <c r="N13" s="31">
        <f t="shared" si="4"/>
        <v>22673160</v>
      </c>
      <c r="O13" s="36">
        <f t="shared" si="5"/>
        <v>0.16658284806095422</v>
      </c>
      <c r="P13" s="31">
        <v>9304448</v>
      </c>
      <c r="Q13" s="31">
        <v>75838608</v>
      </c>
      <c r="R13" s="31">
        <v>71544536</v>
      </c>
      <c r="S13" s="31">
        <v>22968479</v>
      </c>
      <c r="T13" s="36">
        <f t="shared" si="6"/>
        <v>0.32103750033405765</v>
      </c>
      <c r="U13" s="36">
        <f t="shared" si="7"/>
        <v>0.2804054576907733</v>
      </c>
    </row>
    <row r="14" spans="1:21" x14ac:dyDescent="0.2">
      <c r="A14" s="17" t="s">
        <v>29</v>
      </c>
      <c r="B14" s="11" t="s">
        <v>36</v>
      </c>
      <c r="C14" s="10" t="s">
        <v>37</v>
      </c>
      <c r="D14" s="31">
        <v>101506517</v>
      </c>
      <c r="E14" s="31">
        <v>96877202</v>
      </c>
      <c r="F14" s="31">
        <v>19103425</v>
      </c>
      <c r="G14" s="36">
        <f t="shared" si="0"/>
        <v>0.18819900007011373</v>
      </c>
      <c r="H14" s="31">
        <v>19366745</v>
      </c>
      <c r="I14" s="36">
        <f t="shared" si="1"/>
        <v>0.19079311922405928</v>
      </c>
      <c r="J14" s="31">
        <v>19856987</v>
      </c>
      <c r="K14" s="36">
        <f t="shared" si="2"/>
        <v>0.20497069062750181</v>
      </c>
      <c r="L14" s="31">
        <v>0</v>
      </c>
      <c r="M14" s="36">
        <f t="shared" si="3"/>
        <v>0</v>
      </c>
      <c r="N14" s="31">
        <f t="shared" si="4"/>
        <v>58327157</v>
      </c>
      <c r="O14" s="36">
        <f t="shared" si="5"/>
        <v>0.60207309661978059</v>
      </c>
      <c r="P14" s="31">
        <v>19855608</v>
      </c>
      <c r="Q14" s="31">
        <v>78675697</v>
      </c>
      <c r="R14" s="31">
        <v>76904897</v>
      </c>
      <c r="S14" s="31">
        <v>56316286</v>
      </c>
      <c r="T14" s="36">
        <f t="shared" si="6"/>
        <v>0.7322847854539094</v>
      </c>
      <c r="U14" s="36">
        <f t="shared" si="7"/>
        <v>6.9451411409904296E-5</v>
      </c>
    </row>
    <row r="15" spans="1:21" x14ac:dyDescent="0.2">
      <c r="A15" s="17" t="s">
        <v>29</v>
      </c>
      <c r="B15" s="11" t="s">
        <v>38</v>
      </c>
      <c r="C15" s="10" t="s">
        <v>39</v>
      </c>
      <c r="D15" s="31">
        <v>34540833</v>
      </c>
      <c r="E15" s="31">
        <v>45405174</v>
      </c>
      <c r="F15" s="31">
        <v>5653707</v>
      </c>
      <c r="G15" s="36">
        <f t="shared" si="0"/>
        <v>0.1636818370882949</v>
      </c>
      <c r="H15" s="31">
        <v>3488966</v>
      </c>
      <c r="I15" s="36">
        <f t="shared" si="1"/>
        <v>0.10100989747409972</v>
      </c>
      <c r="J15" s="31">
        <v>4058752</v>
      </c>
      <c r="K15" s="36">
        <f t="shared" si="2"/>
        <v>8.9389636520278509E-2</v>
      </c>
      <c r="L15" s="31">
        <v>0</v>
      </c>
      <c r="M15" s="36">
        <f t="shared" si="3"/>
        <v>0</v>
      </c>
      <c r="N15" s="31">
        <f t="shared" si="4"/>
        <v>13201425</v>
      </c>
      <c r="O15" s="36">
        <f t="shared" si="5"/>
        <v>0.29074715141494667</v>
      </c>
      <c r="P15" s="31">
        <v>6689305</v>
      </c>
      <c r="Q15" s="31">
        <v>37097671</v>
      </c>
      <c r="R15" s="31">
        <v>33507720</v>
      </c>
      <c r="S15" s="31">
        <v>19718386</v>
      </c>
      <c r="T15" s="36">
        <f t="shared" si="6"/>
        <v>0.58847292504533288</v>
      </c>
      <c r="U15" s="36">
        <f t="shared" si="7"/>
        <v>-0.39324757953180489</v>
      </c>
    </row>
    <row r="16" spans="1:21" x14ac:dyDescent="0.2">
      <c r="A16" s="17" t="s">
        <v>29</v>
      </c>
      <c r="B16" s="11" t="s">
        <v>40</v>
      </c>
      <c r="C16" s="10" t="s">
        <v>41</v>
      </c>
      <c r="D16" s="31">
        <v>103891982</v>
      </c>
      <c r="E16" s="31">
        <v>107010848</v>
      </c>
      <c r="F16" s="31">
        <v>22404713</v>
      </c>
      <c r="G16" s="36">
        <f t="shared" si="0"/>
        <v>0.21565391831681485</v>
      </c>
      <c r="H16" s="31">
        <v>22970049</v>
      </c>
      <c r="I16" s="36">
        <f t="shared" si="1"/>
        <v>0.22109549320177566</v>
      </c>
      <c r="J16" s="31">
        <v>25480583</v>
      </c>
      <c r="K16" s="36">
        <f t="shared" si="2"/>
        <v>0.23811214915332696</v>
      </c>
      <c r="L16" s="31">
        <v>0</v>
      </c>
      <c r="M16" s="36">
        <f t="shared" si="3"/>
        <v>0</v>
      </c>
      <c r="N16" s="31">
        <f t="shared" si="4"/>
        <v>70855345</v>
      </c>
      <c r="O16" s="36">
        <f t="shared" si="5"/>
        <v>0.66213235689899397</v>
      </c>
      <c r="P16" s="31">
        <v>18376906</v>
      </c>
      <c r="Q16" s="31">
        <v>99687512</v>
      </c>
      <c r="R16" s="31">
        <v>105113666</v>
      </c>
      <c r="S16" s="31">
        <v>67740234</v>
      </c>
      <c r="T16" s="36">
        <f t="shared" si="6"/>
        <v>0.64444744986822167</v>
      </c>
      <c r="U16" s="36">
        <f t="shared" si="7"/>
        <v>0.38655457017628536</v>
      </c>
    </row>
    <row r="17" spans="1:21" x14ac:dyDescent="0.2">
      <c r="A17" s="17" t="s">
        <v>29</v>
      </c>
      <c r="B17" s="11" t="s">
        <v>42</v>
      </c>
      <c r="C17" s="10" t="s">
        <v>43</v>
      </c>
      <c r="D17" s="31">
        <v>29524834</v>
      </c>
      <c r="E17" s="31">
        <v>45274605</v>
      </c>
      <c r="F17" s="31">
        <v>4397061</v>
      </c>
      <c r="G17" s="36">
        <f t="shared" si="0"/>
        <v>0.14892754350456297</v>
      </c>
      <c r="H17" s="31">
        <v>4899237</v>
      </c>
      <c r="I17" s="36">
        <f t="shared" si="1"/>
        <v>0.16593614040302479</v>
      </c>
      <c r="J17" s="31">
        <v>7163694</v>
      </c>
      <c r="K17" s="36">
        <f t="shared" si="2"/>
        <v>0.1582276421848407</v>
      </c>
      <c r="L17" s="31">
        <v>0</v>
      </c>
      <c r="M17" s="36">
        <f t="shared" si="3"/>
        <v>0</v>
      </c>
      <c r="N17" s="31">
        <f t="shared" si="4"/>
        <v>16459992</v>
      </c>
      <c r="O17" s="36">
        <f t="shared" si="5"/>
        <v>0.36355904154216256</v>
      </c>
      <c r="P17" s="31">
        <v>5161671</v>
      </c>
      <c r="Q17" s="31">
        <v>32860299</v>
      </c>
      <c r="R17" s="31">
        <v>33393436</v>
      </c>
      <c r="S17" s="31">
        <v>12647894</v>
      </c>
      <c r="T17" s="36">
        <f t="shared" si="6"/>
        <v>0.37875389642443502</v>
      </c>
      <c r="U17" s="36">
        <f t="shared" si="7"/>
        <v>0.38786334890387231</v>
      </c>
    </row>
    <row r="18" spans="1:21" x14ac:dyDescent="0.2">
      <c r="A18" s="17" t="s">
        <v>44</v>
      </c>
      <c r="B18" s="11" t="s">
        <v>45</v>
      </c>
      <c r="C18" s="10" t="s">
        <v>46</v>
      </c>
      <c r="D18" s="31">
        <v>4355822</v>
      </c>
      <c r="E18" s="31">
        <v>6411382</v>
      </c>
      <c r="F18" s="31">
        <v>572021</v>
      </c>
      <c r="G18" s="36">
        <f t="shared" si="0"/>
        <v>0.13132331853780985</v>
      </c>
      <c r="H18" s="31">
        <v>1832216</v>
      </c>
      <c r="I18" s="36">
        <f t="shared" si="1"/>
        <v>0.42063610496480341</v>
      </c>
      <c r="J18" s="31">
        <v>815761</v>
      </c>
      <c r="K18" s="36">
        <f t="shared" si="2"/>
        <v>0.12723637431056206</v>
      </c>
      <c r="L18" s="31">
        <v>0</v>
      </c>
      <c r="M18" s="36">
        <f t="shared" si="3"/>
        <v>0</v>
      </c>
      <c r="N18" s="31">
        <f t="shared" si="4"/>
        <v>3219998</v>
      </c>
      <c r="O18" s="36">
        <f t="shared" si="5"/>
        <v>0.50223150016642282</v>
      </c>
      <c r="P18" s="31">
        <v>1748616</v>
      </c>
      <c r="Q18" s="31">
        <v>6649960</v>
      </c>
      <c r="R18" s="31">
        <v>9475660</v>
      </c>
      <c r="S18" s="31">
        <v>4508558</v>
      </c>
      <c r="T18" s="36">
        <f t="shared" si="6"/>
        <v>0.47580411285335267</v>
      </c>
      <c r="U18" s="36">
        <f t="shared" si="7"/>
        <v>-0.53348190797750905</v>
      </c>
    </row>
    <row r="19" spans="1:21" ht="16.5" x14ac:dyDescent="0.3">
      <c r="A19" s="18" t="s">
        <v>0</v>
      </c>
      <c r="B19" s="13" t="s">
        <v>47</v>
      </c>
      <c r="C19" s="12" t="s">
        <v>0</v>
      </c>
      <c r="D19" s="32">
        <f>SUM(D11:D18)</f>
        <v>437222715</v>
      </c>
      <c r="E19" s="32">
        <f>SUM(E11:E18)</f>
        <v>541695068</v>
      </c>
      <c r="F19" s="32">
        <f>SUM(F11:F18)</f>
        <v>76204375</v>
      </c>
      <c r="G19" s="37">
        <f t="shared" si="0"/>
        <v>0.17429189377775123</v>
      </c>
      <c r="H19" s="32">
        <f>SUM(H11:H18)</f>
        <v>80720402</v>
      </c>
      <c r="I19" s="37">
        <f t="shared" si="1"/>
        <v>0.18462078760020509</v>
      </c>
      <c r="J19" s="32">
        <f>SUM(J11:J18)</f>
        <v>94214773</v>
      </c>
      <c r="K19" s="37">
        <f t="shared" si="2"/>
        <v>0.17392584604443917</v>
      </c>
      <c r="L19" s="32">
        <f>SUM(L11:L18)</f>
        <v>0</v>
      </c>
      <c r="M19" s="37">
        <f t="shared" si="3"/>
        <v>0</v>
      </c>
      <c r="N19" s="32">
        <f t="shared" si="4"/>
        <v>251139550</v>
      </c>
      <c r="O19" s="37">
        <f t="shared" si="5"/>
        <v>0.46361793716755789</v>
      </c>
      <c r="P19" s="32">
        <f>SUM(P11:P18)</f>
        <v>84151564</v>
      </c>
      <c r="Q19" s="32">
        <f>SUM(Q11:Q18)</f>
        <v>427120847</v>
      </c>
      <c r="R19" s="32">
        <f>SUM(R11:R18)</f>
        <v>420481507</v>
      </c>
      <c r="S19" s="32">
        <f>SUM(S11:S18)</f>
        <v>243962101</v>
      </c>
      <c r="T19" s="37">
        <f t="shared" si="6"/>
        <v>0.58019698117187346</v>
      </c>
      <c r="U19" s="37">
        <f t="shared" si="7"/>
        <v>0.11958433713721583</v>
      </c>
    </row>
    <row r="20" spans="1:21" x14ac:dyDescent="0.2">
      <c r="A20" s="17" t="s">
        <v>29</v>
      </c>
      <c r="B20" s="11" t="s">
        <v>48</v>
      </c>
      <c r="C20" s="10" t="s">
        <v>49</v>
      </c>
      <c r="D20" s="31">
        <v>0</v>
      </c>
      <c r="E20" s="31">
        <v>0</v>
      </c>
      <c r="F20" s="31">
        <v>0</v>
      </c>
      <c r="G20" s="36">
        <f t="shared" si="0"/>
        <v>0</v>
      </c>
      <c r="H20" s="31">
        <v>0</v>
      </c>
      <c r="I20" s="36">
        <f t="shared" si="1"/>
        <v>0</v>
      </c>
      <c r="J20" s="31">
        <v>0</v>
      </c>
      <c r="K20" s="36">
        <f t="shared" si="2"/>
        <v>0</v>
      </c>
      <c r="L20" s="31">
        <v>0</v>
      </c>
      <c r="M20" s="36">
        <f t="shared" si="3"/>
        <v>0</v>
      </c>
      <c r="N20" s="31">
        <f t="shared" si="4"/>
        <v>0</v>
      </c>
      <c r="O20" s="36">
        <f t="shared" si="5"/>
        <v>0</v>
      </c>
      <c r="P20" s="31">
        <v>0</v>
      </c>
      <c r="Q20" s="31">
        <v>0</v>
      </c>
      <c r="R20" s="31">
        <v>0</v>
      </c>
      <c r="S20" s="31">
        <v>0</v>
      </c>
      <c r="T20" s="36">
        <f t="shared" si="6"/>
        <v>0</v>
      </c>
      <c r="U20" s="36">
        <f t="shared" si="7"/>
        <v>0</v>
      </c>
    </row>
    <row r="21" spans="1:21" x14ac:dyDescent="0.2">
      <c r="A21" s="17" t="s">
        <v>29</v>
      </c>
      <c r="B21" s="11" t="s">
        <v>50</v>
      </c>
      <c r="C21" s="10" t="s">
        <v>51</v>
      </c>
      <c r="D21" s="31">
        <v>0</v>
      </c>
      <c r="E21" s="31">
        <v>0</v>
      </c>
      <c r="F21" s="31">
        <v>0</v>
      </c>
      <c r="G21" s="36">
        <f t="shared" si="0"/>
        <v>0</v>
      </c>
      <c r="H21" s="31">
        <v>0</v>
      </c>
      <c r="I21" s="36">
        <f t="shared" si="1"/>
        <v>0</v>
      </c>
      <c r="J21" s="31">
        <v>0</v>
      </c>
      <c r="K21" s="36">
        <f t="shared" si="2"/>
        <v>0</v>
      </c>
      <c r="L21" s="31">
        <v>0</v>
      </c>
      <c r="M21" s="36">
        <f t="shared" si="3"/>
        <v>0</v>
      </c>
      <c r="N21" s="31">
        <f t="shared" si="4"/>
        <v>0</v>
      </c>
      <c r="O21" s="36">
        <f t="shared" si="5"/>
        <v>0</v>
      </c>
      <c r="P21" s="31">
        <v>0</v>
      </c>
      <c r="Q21" s="31">
        <v>0</v>
      </c>
      <c r="R21" s="31">
        <v>0</v>
      </c>
      <c r="S21" s="31">
        <v>0</v>
      </c>
      <c r="T21" s="36">
        <f t="shared" si="6"/>
        <v>0</v>
      </c>
      <c r="U21" s="36">
        <f t="shared" si="7"/>
        <v>0</v>
      </c>
    </row>
    <row r="22" spans="1:21" x14ac:dyDescent="0.2">
      <c r="A22" s="17" t="s">
        <v>29</v>
      </c>
      <c r="B22" s="11" t="s">
        <v>52</v>
      </c>
      <c r="C22" s="10" t="s">
        <v>53</v>
      </c>
      <c r="D22" s="31">
        <v>0</v>
      </c>
      <c r="E22" s="31">
        <v>0</v>
      </c>
      <c r="F22" s="31">
        <v>0</v>
      </c>
      <c r="G22" s="36">
        <f t="shared" si="0"/>
        <v>0</v>
      </c>
      <c r="H22" s="31">
        <v>0</v>
      </c>
      <c r="I22" s="36">
        <f t="shared" si="1"/>
        <v>0</v>
      </c>
      <c r="J22" s="31">
        <v>0</v>
      </c>
      <c r="K22" s="36">
        <f t="shared" si="2"/>
        <v>0</v>
      </c>
      <c r="L22" s="31">
        <v>0</v>
      </c>
      <c r="M22" s="36">
        <f t="shared" si="3"/>
        <v>0</v>
      </c>
      <c r="N22" s="31">
        <f t="shared" si="4"/>
        <v>0</v>
      </c>
      <c r="O22" s="36">
        <f t="shared" si="5"/>
        <v>0</v>
      </c>
      <c r="P22" s="31">
        <v>0</v>
      </c>
      <c r="Q22" s="31">
        <v>0</v>
      </c>
      <c r="R22" s="31">
        <v>0</v>
      </c>
      <c r="S22" s="31">
        <v>0</v>
      </c>
      <c r="T22" s="36">
        <f t="shared" si="6"/>
        <v>0</v>
      </c>
      <c r="U22" s="36">
        <f t="shared" si="7"/>
        <v>0</v>
      </c>
    </row>
    <row r="23" spans="1:21" x14ac:dyDescent="0.2">
      <c r="A23" s="17" t="s">
        <v>29</v>
      </c>
      <c r="B23" s="11" t="s">
        <v>54</v>
      </c>
      <c r="C23" s="10" t="s">
        <v>55</v>
      </c>
      <c r="D23" s="31">
        <v>0</v>
      </c>
      <c r="E23" s="31">
        <v>0</v>
      </c>
      <c r="F23" s="31">
        <v>0</v>
      </c>
      <c r="G23" s="36">
        <f t="shared" si="0"/>
        <v>0</v>
      </c>
      <c r="H23" s="31">
        <v>0</v>
      </c>
      <c r="I23" s="36">
        <f t="shared" si="1"/>
        <v>0</v>
      </c>
      <c r="J23" s="31">
        <v>0</v>
      </c>
      <c r="K23" s="36">
        <f t="shared" si="2"/>
        <v>0</v>
      </c>
      <c r="L23" s="31">
        <v>0</v>
      </c>
      <c r="M23" s="36">
        <f t="shared" si="3"/>
        <v>0</v>
      </c>
      <c r="N23" s="31">
        <f t="shared" si="4"/>
        <v>0</v>
      </c>
      <c r="O23" s="36">
        <f t="shared" si="5"/>
        <v>0</v>
      </c>
      <c r="P23" s="31">
        <v>0</v>
      </c>
      <c r="Q23" s="31">
        <v>0</v>
      </c>
      <c r="R23" s="31">
        <v>0</v>
      </c>
      <c r="S23" s="31">
        <v>0</v>
      </c>
      <c r="T23" s="36">
        <f t="shared" si="6"/>
        <v>0</v>
      </c>
      <c r="U23" s="36">
        <f t="shared" si="7"/>
        <v>0</v>
      </c>
    </row>
    <row r="24" spans="1:21" x14ac:dyDescent="0.2">
      <c r="A24" s="17" t="s">
        <v>29</v>
      </c>
      <c r="B24" s="11" t="s">
        <v>56</v>
      </c>
      <c r="C24" s="10" t="s">
        <v>57</v>
      </c>
      <c r="D24" s="31">
        <v>0</v>
      </c>
      <c r="E24" s="31">
        <v>0</v>
      </c>
      <c r="F24" s="31">
        <v>0</v>
      </c>
      <c r="G24" s="36">
        <f t="shared" si="0"/>
        <v>0</v>
      </c>
      <c r="H24" s="31">
        <v>0</v>
      </c>
      <c r="I24" s="36">
        <f t="shared" si="1"/>
        <v>0</v>
      </c>
      <c r="J24" s="31">
        <v>0</v>
      </c>
      <c r="K24" s="36">
        <f t="shared" si="2"/>
        <v>0</v>
      </c>
      <c r="L24" s="31">
        <v>0</v>
      </c>
      <c r="M24" s="36">
        <f t="shared" si="3"/>
        <v>0</v>
      </c>
      <c r="N24" s="31">
        <f t="shared" si="4"/>
        <v>0</v>
      </c>
      <c r="O24" s="36">
        <f t="shared" si="5"/>
        <v>0</v>
      </c>
      <c r="P24" s="31">
        <v>0</v>
      </c>
      <c r="Q24" s="31">
        <v>0</v>
      </c>
      <c r="R24" s="31">
        <v>0</v>
      </c>
      <c r="S24" s="31">
        <v>0</v>
      </c>
      <c r="T24" s="36">
        <f t="shared" si="6"/>
        <v>0</v>
      </c>
      <c r="U24" s="36">
        <f t="shared" si="7"/>
        <v>0</v>
      </c>
    </row>
    <row r="25" spans="1:21" x14ac:dyDescent="0.2">
      <c r="A25" s="17" t="s">
        <v>29</v>
      </c>
      <c r="B25" s="11" t="s">
        <v>58</v>
      </c>
      <c r="C25" s="10" t="s">
        <v>59</v>
      </c>
      <c r="D25" s="31">
        <v>0</v>
      </c>
      <c r="E25" s="31">
        <v>0</v>
      </c>
      <c r="F25" s="31">
        <v>0</v>
      </c>
      <c r="G25" s="36">
        <f t="shared" si="0"/>
        <v>0</v>
      </c>
      <c r="H25" s="31">
        <v>0</v>
      </c>
      <c r="I25" s="36">
        <f t="shared" si="1"/>
        <v>0</v>
      </c>
      <c r="J25" s="31">
        <v>0</v>
      </c>
      <c r="K25" s="36">
        <f t="shared" si="2"/>
        <v>0</v>
      </c>
      <c r="L25" s="31">
        <v>0</v>
      </c>
      <c r="M25" s="36">
        <f t="shared" si="3"/>
        <v>0</v>
      </c>
      <c r="N25" s="31">
        <f t="shared" si="4"/>
        <v>0</v>
      </c>
      <c r="O25" s="36">
        <f t="shared" si="5"/>
        <v>0</v>
      </c>
      <c r="P25" s="31">
        <v>0</v>
      </c>
      <c r="Q25" s="31">
        <v>0</v>
      </c>
      <c r="R25" s="31">
        <v>0</v>
      </c>
      <c r="S25" s="31">
        <v>0</v>
      </c>
      <c r="T25" s="36">
        <f t="shared" si="6"/>
        <v>0</v>
      </c>
      <c r="U25" s="36">
        <f t="shared" si="7"/>
        <v>0</v>
      </c>
    </row>
    <row r="26" spans="1:21" x14ac:dyDescent="0.2">
      <c r="A26" s="17" t="s">
        <v>44</v>
      </c>
      <c r="B26" s="11" t="s">
        <v>60</v>
      </c>
      <c r="C26" s="10" t="s">
        <v>61</v>
      </c>
      <c r="D26" s="31">
        <v>944412655</v>
      </c>
      <c r="E26" s="31">
        <v>1023966480</v>
      </c>
      <c r="F26" s="31">
        <v>78762177</v>
      </c>
      <c r="G26" s="36">
        <f t="shared" si="0"/>
        <v>8.339805336471269E-2</v>
      </c>
      <c r="H26" s="31">
        <v>84035104</v>
      </c>
      <c r="I26" s="36">
        <f t="shared" si="1"/>
        <v>8.8981340471343012E-2</v>
      </c>
      <c r="J26" s="31">
        <v>92582391</v>
      </c>
      <c r="K26" s="36">
        <f t="shared" si="2"/>
        <v>9.0415450904213199E-2</v>
      </c>
      <c r="L26" s="31">
        <v>0</v>
      </c>
      <c r="M26" s="36">
        <f t="shared" si="3"/>
        <v>0</v>
      </c>
      <c r="N26" s="31">
        <f t="shared" si="4"/>
        <v>255379672</v>
      </c>
      <c r="O26" s="36">
        <f t="shared" si="5"/>
        <v>0.24940237496836812</v>
      </c>
      <c r="P26" s="31">
        <v>73389875</v>
      </c>
      <c r="Q26" s="31">
        <v>656868100</v>
      </c>
      <c r="R26" s="31">
        <v>736412812</v>
      </c>
      <c r="S26" s="31">
        <v>228445863</v>
      </c>
      <c r="T26" s="36">
        <f t="shared" si="6"/>
        <v>0.310214405938391</v>
      </c>
      <c r="U26" s="36">
        <f t="shared" si="7"/>
        <v>0.26151449365460833</v>
      </c>
    </row>
    <row r="27" spans="1:21" ht="16.5" x14ac:dyDescent="0.3">
      <c r="A27" s="18" t="s">
        <v>0</v>
      </c>
      <c r="B27" s="13" t="s">
        <v>62</v>
      </c>
      <c r="C27" s="12" t="s">
        <v>0</v>
      </c>
      <c r="D27" s="32">
        <f>SUM(D20:D26)</f>
        <v>944412655</v>
      </c>
      <c r="E27" s="32">
        <f>SUM(E20:E26)</f>
        <v>1023966480</v>
      </c>
      <c r="F27" s="32">
        <f>SUM(F20:F26)</f>
        <v>78762177</v>
      </c>
      <c r="G27" s="37">
        <f t="shared" si="0"/>
        <v>8.339805336471269E-2</v>
      </c>
      <c r="H27" s="32">
        <f>SUM(H20:H26)</f>
        <v>84035104</v>
      </c>
      <c r="I27" s="37">
        <f t="shared" si="1"/>
        <v>8.8981340471343012E-2</v>
      </c>
      <c r="J27" s="32">
        <f>SUM(J20:J26)</f>
        <v>92582391</v>
      </c>
      <c r="K27" s="37">
        <f t="shared" si="2"/>
        <v>9.0415450904213199E-2</v>
      </c>
      <c r="L27" s="32">
        <f>SUM(L20:L26)</f>
        <v>0</v>
      </c>
      <c r="M27" s="37">
        <f t="shared" si="3"/>
        <v>0</v>
      </c>
      <c r="N27" s="32">
        <f t="shared" si="4"/>
        <v>255379672</v>
      </c>
      <c r="O27" s="37">
        <f t="shared" si="5"/>
        <v>0.24940237496836812</v>
      </c>
      <c r="P27" s="32">
        <f>SUM(P20:P26)</f>
        <v>73389875</v>
      </c>
      <c r="Q27" s="32">
        <f>SUM(Q20:Q26)</f>
        <v>656868100</v>
      </c>
      <c r="R27" s="32">
        <f>SUM(R20:R26)</f>
        <v>736412812</v>
      </c>
      <c r="S27" s="32">
        <f>SUM(S20:S26)</f>
        <v>228445863</v>
      </c>
      <c r="T27" s="37">
        <f t="shared" si="6"/>
        <v>0.310214405938391</v>
      </c>
      <c r="U27" s="37">
        <f t="shared" si="7"/>
        <v>0.26151449365460833</v>
      </c>
    </row>
    <row r="28" spans="1:21" x14ac:dyDescent="0.2">
      <c r="A28" s="17" t="s">
        <v>29</v>
      </c>
      <c r="B28" s="11" t="s">
        <v>63</v>
      </c>
      <c r="C28" s="10" t="s">
        <v>64</v>
      </c>
      <c r="D28" s="31">
        <v>0</v>
      </c>
      <c r="E28" s="31">
        <v>0</v>
      </c>
      <c r="F28" s="31">
        <v>0</v>
      </c>
      <c r="G28" s="36">
        <f t="shared" si="0"/>
        <v>0</v>
      </c>
      <c r="H28" s="31">
        <v>0</v>
      </c>
      <c r="I28" s="36">
        <f t="shared" si="1"/>
        <v>0</v>
      </c>
      <c r="J28" s="31">
        <v>0</v>
      </c>
      <c r="K28" s="36">
        <f t="shared" si="2"/>
        <v>0</v>
      </c>
      <c r="L28" s="31">
        <v>0</v>
      </c>
      <c r="M28" s="36">
        <f t="shared" si="3"/>
        <v>0</v>
      </c>
      <c r="N28" s="31">
        <f t="shared" si="4"/>
        <v>0</v>
      </c>
      <c r="O28" s="36">
        <f t="shared" si="5"/>
        <v>0</v>
      </c>
      <c r="P28" s="31">
        <v>0</v>
      </c>
      <c r="Q28" s="31">
        <v>0</v>
      </c>
      <c r="R28" s="31">
        <v>0</v>
      </c>
      <c r="S28" s="31">
        <v>0</v>
      </c>
      <c r="T28" s="36">
        <f t="shared" si="6"/>
        <v>0</v>
      </c>
      <c r="U28" s="36">
        <f t="shared" si="7"/>
        <v>0</v>
      </c>
    </row>
    <row r="29" spans="1:21" x14ac:dyDescent="0.2">
      <c r="A29" s="17" t="s">
        <v>29</v>
      </c>
      <c r="B29" s="11" t="s">
        <v>65</v>
      </c>
      <c r="C29" s="10" t="s">
        <v>66</v>
      </c>
      <c r="D29" s="31">
        <v>0</v>
      </c>
      <c r="E29" s="31">
        <v>0</v>
      </c>
      <c r="F29" s="31">
        <v>0</v>
      </c>
      <c r="G29" s="36">
        <f t="shared" si="0"/>
        <v>0</v>
      </c>
      <c r="H29" s="31">
        <v>0</v>
      </c>
      <c r="I29" s="36">
        <f t="shared" si="1"/>
        <v>0</v>
      </c>
      <c r="J29" s="31">
        <v>0</v>
      </c>
      <c r="K29" s="36">
        <f t="shared" si="2"/>
        <v>0</v>
      </c>
      <c r="L29" s="31">
        <v>0</v>
      </c>
      <c r="M29" s="36">
        <f t="shared" si="3"/>
        <v>0</v>
      </c>
      <c r="N29" s="31">
        <f t="shared" si="4"/>
        <v>0</v>
      </c>
      <c r="O29" s="36">
        <f t="shared" si="5"/>
        <v>0</v>
      </c>
      <c r="P29" s="31">
        <v>0</v>
      </c>
      <c r="Q29" s="31">
        <v>0</v>
      </c>
      <c r="R29" s="31">
        <v>0</v>
      </c>
      <c r="S29" s="31">
        <v>0</v>
      </c>
      <c r="T29" s="36">
        <f t="shared" si="6"/>
        <v>0</v>
      </c>
      <c r="U29" s="36">
        <f t="shared" si="7"/>
        <v>0</v>
      </c>
    </row>
    <row r="30" spans="1:21" x14ac:dyDescent="0.2">
      <c r="A30" s="17" t="s">
        <v>29</v>
      </c>
      <c r="B30" s="11" t="s">
        <v>67</v>
      </c>
      <c r="C30" s="10" t="s">
        <v>68</v>
      </c>
      <c r="D30" s="31">
        <v>0</v>
      </c>
      <c r="E30" s="31">
        <v>0</v>
      </c>
      <c r="F30" s="31">
        <v>0</v>
      </c>
      <c r="G30" s="36">
        <f t="shared" si="0"/>
        <v>0</v>
      </c>
      <c r="H30" s="31">
        <v>0</v>
      </c>
      <c r="I30" s="36">
        <f t="shared" si="1"/>
        <v>0</v>
      </c>
      <c r="J30" s="31">
        <v>0</v>
      </c>
      <c r="K30" s="36">
        <f t="shared" si="2"/>
        <v>0</v>
      </c>
      <c r="L30" s="31">
        <v>0</v>
      </c>
      <c r="M30" s="36">
        <f t="shared" si="3"/>
        <v>0</v>
      </c>
      <c r="N30" s="31">
        <f t="shared" si="4"/>
        <v>0</v>
      </c>
      <c r="O30" s="36">
        <f t="shared" si="5"/>
        <v>0</v>
      </c>
      <c r="P30" s="31">
        <v>0</v>
      </c>
      <c r="Q30" s="31">
        <v>0</v>
      </c>
      <c r="R30" s="31">
        <v>0</v>
      </c>
      <c r="S30" s="31">
        <v>0</v>
      </c>
      <c r="T30" s="36">
        <f t="shared" si="6"/>
        <v>0</v>
      </c>
      <c r="U30" s="36">
        <f t="shared" si="7"/>
        <v>0</v>
      </c>
    </row>
    <row r="31" spans="1:21" x14ac:dyDescent="0.2">
      <c r="A31" s="17" t="s">
        <v>29</v>
      </c>
      <c r="B31" s="11" t="s">
        <v>69</v>
      </c>
      <c r="C31" s="10" t="s">
        <v>70</v>
      </c>
      <c r="D31" s="31">
        <v>0</v>
      </c>
      <c r="E31" s="31">
        <v>0</v>
      </c>
      <c r="F31" s="31">
        <v>0</v>
      </c>
      <c r="G31" s="36">
        <f t="shared" si="0"/>
        <v>0</v>
      </c>
      <c r="H31" s="31">
        <v>0</v>
      </c>
      <c r="I31" s="36">
        <f t="shared" si="1"/>
        <v>0</v>
      </c>
      <c r="J31" s="31">
        <v>0</v>
      </c>
      <c r="K31" s="36">
        <f t="shared" si="2"/>
        <v>0</v>
      </c>
      <c r="L31" s="31">
        <v>0</v>
      </c>
      <c r="M31" s="36">
        <f t="shared" si="3"/>
        <v>0</v>
      </c>
      <c r="N31" s="31">
        <f t="shared" si="4"/>
        <v>0</v>
      </c>
      <c r="O31" s="36">
        <f t="shared" si="5"/>
        <v>0</v>
      </c>
      <c r="P31" s="31">
        <v>0</v>
      </c>
      <c r="Q31" s="31">
        <v>0</v>
      </c>
      <c r="R31" s="31">
        <v>0</v>
      </c>
      <c r="S31" s="31">
        <v>0</v>
      </c>
      <c r="T31" s="36">
        <f t="shared" si="6"/>
        <v>0</v>
      </c>
      <c r="U31" s="36">
        <f t="shared" si="7"/>
        <v>0</v>
      </c>
    </row>
    <row r="32" spans="1:21" x14ac:dyDescent="0.2">
      <c r="A32" s="17" t="s">
        <v>29</v>
      </c>
      <c r="B32" s="11" t="s">
        <v>71</v>
      </c>
      <c r="C32" s="10" t="s">
        <v>72</v>
      </c>
      <c r="D32" s="31">
        <v>0</v>
      </c>
      <c r="E32" s="31">
        <v>0</v>
      </c>
      <c r="F32" s="31">
        <v>0</v>
      </c>
      <c r="G32" s="36">
        <f t="shared" si="0"/>
        <v>0</v>
      </c>
      <c r="H32" s="31">
        <v>0</v>
      </c>
      <c r="I32" s="36">
        <f t="shared" si="1"/>
        <v>0</v>
      </c>
      <c r="J32" s="31">
        <v>0</v>
      </c>
      <c r="K32" s="36">
        <f t="shared" si="2"/>
        <v>0</v>
      </c>
      <c r="L32" s="31">
        <v>0</v>
      </c>
      <c r="M32" s="36">
        <f t="shared" si="3"/>
        <v>0</v>
      </c>
      <c r="N32" s="31">
        <f t="shared" si="4"/>
        <v>0</v>
      </c>
      <c r="O32" s="36">
        <f t="shared" si="5"/>
        <v>0</v>
      </c>
      <c r="P32" s="31">
        <v>0</v>
      </c>
      <c r="Q32" s="31">
        <v>1</v>
      </c>
      <c r="R32" s="31">
        <v>0</v>
      </c>
      <c r="S32" s="31">
        <v>0</v>
      </c>
      <c r="T32" s="36">
        <f t="shared" si="6"/>
        <v>0</v>
      </c>
      <c r="U32" s="36">
        <f t="shared" si="7"/>
        <v>0</v>
      </c>
    </row>
    <row r="33" spans="1:21" x14ac:dyDescent="0.2">
      <c r="A33" s="17" t="s">
        <v>29</v>
      </c>
      <c r="B33" s="11" t="s">
        <v>73</v>
      </c>
      <c r="C33" s="10" t="s">
        <v>74</v>
      </c>
      <c r="D33" s="31">
        <v>0</v>
      </c>
      <c r="E33" s="31">
        <v>0</v>
      </c>
      <c r="F33" s="31">
        <v>0</v>
      </c>
      <c r="G33" s="36">
        <f t="shared" si="0"/>
        <v>0</v>
      </c>
      <c r="H33" s="31">
        <v>0</v>
      </c>
      <c r="I33" s="36">
        <f t="shared" si="1"/>
        <v>0</v>
      </c>
      <c r="J33" s="31">
        <v>0</v>
      </c>
      <c r="K33" s="36">
        <f t="shared" si="2"/>
        <v>0</v>
      </c>
      <c r="L33" s="31">
        <v>0</v>
      </c>
      <c r="M33" s="36">
        <f t="shared" si="3"/>
        <v>0</v>
      </c>
      <c r="N33" s="31">
        <f t="shared" si="4"/>
        <v>0</v>
      </c>
      <c r="O33" s="36">
        <f t="shared" si="5"/>
        <v>0</v>
      </c>
      <c r="P33" s="31">
        <v>0</v>
      </c>
      <c r="Q33" s="31">
        <v>0</v>
      </c>
      <c r="R33" s="31">
        <v>0</v>
      </c>
      <c r="S33" s="31">
        <v>0</v>
      </c>
      <c r="T33" s="36">
        <f t="shared" si="6"/>
        <v>0</v>
      </c>
      <c r="U33" s="36">
        <f t="shared" si="7"/>
        <v>0</v>
      </c>
    </row>
    <row r="34" spans="1:21" x14ac:dyDescent="0.2">
      <c r="A34" s="17" t="s">
        <v>44</v>
      </c>
      <c r="B34" s="11" t="s">
        <v>75</v>
      </c>
      <c r="C34" s="10" t="s">
        <v>76</v>
      </c>
      <c r="D34" s="31">
        <v>506711589</v>
      </c>
      <c r="E34" s="31">
        <v>547078160</v>
      </c>
      <c r="F34" s="31">
        <v>173632659</v>
      </c>
      <c r="G34" s="36">
        <f t="shared" si="0"/>
        <v>0.34266565590628323</v>
      </c>
      <c r="H34" s="31">
        <v>203794759</v>
      </c>
      <c r="I34" s="36">
        <f t="shared" si="1"/>
        <v>0.40219083878107237</v>
      </c>
      <c r="J34" s="31">
        <v>156616660</v>
      </c>
      <c r="K34" s="36">
        <f t="shared" si="2"/>
        <v>0.2862783994155424</v>
      </c>
      <c r="L34" s="31">
        <v>0</v>
      </c>
      <c r="M34" s="36">
        <f t="shared" si="3"/>
        <v>0</v>
      </c>
      <c r="N34" s="31">
        <f t="shared" si="4"/>
        <v>534044078</v>
      </c>
      <c r="O34" s="36">
        <f t="shared" si="5"/>
        <v>0.97617510083019943</v>
      </c>
      <c r="P34" s="31">
        <v>184242924</v>
      </c>
      <c r="Q34" s="31">
        <v>703919238</v>
      </c>
      <c r="R34" s="31">
        <v>705372091</v>
      </c>
      <c r="S34" s="31">
        <v>552809340</v>
      </c>
      <c r="T34" s="36">
        <f t="shared" si="6"/>
        <v>0.78371308852932775</v>
      </c>
      <c r="U34" s="36">
        <f t="shared" si="7"/>
        <v>-0.1499447761695315</v>
      </c>
    </row>
    <row r="35" spans="1:21" ht="16.5" x14ac:dyDescent="0.3">
      <c r="A35" s="18" t="s">
        <v>0</v>
      </c>
      <c r="B35" s="13" t="s">
        <v>77</v>
      </c>
      <c r="C35" s="12" t="s">
        <v>0</v>
      </c>
      <c r="D35" s="32">
        <f>SUM(D28:D34)</f>
        <v>506711589</v>
      </c>
      <c r="E35" s="32">
        <f>SUM(E28:E34)</f>
        <v>547078160</v>
      </c>
      <c r="F35" s="32">
        <f>SUM(F28:F34)</f>
        <v>173632659</v>
      </c>
      <c r="G35" s="37">
        <f t="shared" si="0"/>
        <v>0.34266565590628323</v>
      </c>
      <c r="H35" s="32">
        <f>SUM(H28:H34)</f>
        <v>203794759</v>
      </c>
      <c r="I35" s="37">
        <f t="shared" si="1"/>
        <v>0.40219083878107237</v>
      </c>
      <c r="J35" s="32">
        <f>SUM(J28:J34)</f>
        <v>156616660</v>
      </c>
      <c r="K35" s="37">
        <f t="shared" si="2"/>
        <v>0.2862783994155424</v>
      </c>
      <c r="L35" s="32">
        <f>SUM(L28:L34)</f>
        <v>0</v>
      </c>
      <c r="M35" s="37">
        <f t="shared" si="3"/>
        <v>0</v>
      </c>
      <c r="N35" s="32">
        <f t="shared" si="4"/>
        <v>534044078</v>
      </c>
      <c r="O35" s="37">
        <f t="shared" si="5"/>
        <v>0.97617510083019943</v>
      </c>
      <c r="P35" s="32">
        <f>SUM(P28:P34)</f>
        <v>184242924</v>
      </c>
      <c r="Q35" s="32">
        <f>SUM(Q28:Q34)</f>
        <v>703919239</v>
      </c>
      <c r="R35" s="32">
        <f>SUM(R28:R34)</f>
        <v>705372091</v>
      </c>
      <c r="S35" s="32">
        <f>SUM(S28:S34)</f>
        <v>552809340</v>
      </c>
      <c r="T35" s="37">
        <f t="shared" si="6"/>
        <v>0.78371308852932775</v>
      </c>
      <c r="U35" s="37">
        <f t="shared" si="7"/>
        <v>-0.1499447761695315</v>
      </c>
    </row>
    <row r="36" spans="1:21" x14ac:dyDescent="0.2">
      <c r="A36" s="17" t="s">
        <v>29</v>
      </c>
      <c r="B36" s="11" t="s">
        <v>78</v>
      </c>
      <c r="C36" s="10" t="s">
        <v>79</v>
      </c>
      <c r="D36" s="31">
        <v>0</v>
      </c>
      <c r="E36" s="31">
        <v>0</v>
      </c>
      <c r="F36" s="31">
        <v>0</v>
      </c>
      <c r="G36" s="36">
        <f t="shared" si="0"/>
        <v>0</v>
      </c>
      <c r="H36" s="31">
        <v>0</v>
      </c>
      <c r="I36" s="36">
        <f t="shared" si="1"/>
        <v>0</v>
      </c>
      <c r="J36" s="31">
        <v>0</v>
      </c>
      <c r="K36" s="36">
        <f t="shared" si="2"/>
        <v>0</v>
      </c>
      <c r="L36" s="31">
        <v>0</v>
      </c>
      <c r="M36" s="36">
        <f t="shared" si="3"/>
        <v>0</v>
      </c>
      <c r="N36" s="31">
        <f t="shared" si="4"/>
        <v>0</v>
      </c>
      <c r="O36" s="36">
        <f t="shared" si="5"/>
        <v>0</v>
      </c>
      <c r="P36" s="31">
        <v>0</v>
      </c>
      <c r="Q36" s="31">
        <v>0</v>
      </c>
      <c r="R36" s="31">
        <v>0</v>
      </c>
      <c r="S36" s="31">
        <v>0</v>
      </c>
      <c r="T36" s="36">
        <f t="shared" si="6"/>
        <v>0</v>
      </c>
      <c r="U36" s="36">
        <f t="shared" si="7"/>
        <v>0</v>
      </c>
    </row>
    <row r="37" spans="1:21" x14ac:dyDescent="0.2">
      <c r="A37" s="17" t="s">
        <v>29</v>
      </c>
      <c r="B37" s="11" t="s">
        <v>80</v>
      </c>
      <c r="C37" s="10" t="s">
        <v>81</v>
      </c>
      <c r="D37" s="31">
        <v>0</v>
      </c>
      <c r="E37" s="31">
        <v>0</v>
      </c>
      <c r="F37" s="31">
        <v>0</v>
      </c>
      <c r="G37" s="36">
        <f t="shared" si="0"/>
        <v>0</v>
      </c>
      <c r="H37" s="31">
        <v>0</v>
      </c>
      <c r="I37" s="36">
        <f t="shared" si="1"/>
        <v>0</v>
      </c>
      <c r="J37" s="31">
        <v>0</v>
      </c>
      <c r="K37" s="36">
        <f t="shared" si="2"/>
        <v>0</v>
      </c>
      <c r="L37" s="31">
        <v>0</v>
      </c>
      <c r="M37" s="36">
        <f t="shared" si="3"/>
        <v>0</v>
      </c>
      <c r="N37" s="31">
        <f t="shared" si="4"/>
        <v>0</v>
      </c>
      <c r="O37" s="36">
        <f t="shared" si="5"/>
        <v>0</v>
      </c>
      <c r="P37" s="31">
        <v>0</v>
      </c>
      <c r="Q37" s="31">
        <v>0</v>
      </c>
      <c r="R37" s="31">
        <v>0</v>
      </c>
      <c r="S37" s="31">
        <v>0</v>
      </c>
      <c r="T37" s="36">
        <f t="shared" si="6"/>
        <v>0</v>
      </c>
      <c r="U37" s="36">
        <f t="shared" si="7"/>
        <v>0</v>
      </c>
    </row>
    <row r="38" spans="1:21" x14ac:dyDescent="0.2">
      <c r="A38" s="17" t="s">
        <v>29</v>
      </c>
      <c r="B38" s="11" t="s">
        <v>82</v>
      </c>
      <c r="C38" s="10" t="s">
        <v>83</v>
      </c>
      <c r="D38" s="31">
        <v>0</v>
      </c>
      <c r="E38" s="31">
        <v>0</v>
      </c>
      <c r="F38" s="31">
        <v>0</v>
      </c>
      <c r="G38" s="36">
        <f t="shared" si="0"/>
        <v>0</v>
      </c>
      <c r="H38" s="31">
        <v>0</v>
      </c>
      <c r="I38" s="36">
        <f t="shared" si="1"/>
        <v>0</v>
      </c>
      <c r="J38" s="31">
        <v>0</v>
      </c>
      <c r="K38" s="36">
        <f t="shared" si="2"/>
        <v>0</v>
      </c>
      <c r="L38" s="31">
        <v>0</v>
      </c>
      <c r="M38" s="36">
        <f t="shared" si="3"/>
        <v>0</v>
      </c>
      <c r="N38" s="31">
        <f t="shared" si="4"/>
        <v>0</v>
      </c>
      <c r="O38" s="36">
        <f t="shared" si="5"/>
        <v>0</v>
      </c>
      <c r="P38" s="31">
        <v>0</v>
      </c>
      <c r="Q38" s="31">
        <v>0</v>
      </c>
      <c r="R38" s="31">
        <v>0</v>
      </c>
      <c r="S38" s="31">
        <v>0</v>
      </c>
      <c r="T38" s="36">
        <f t="shared" si="6"/>
        <v>0</v>
      </c>
      <c r="U38" s="36">
        <f t="shared" si="7"/>
        <v>0</v>
      </c>
    </row>
    <row r="39" spans="1:21" x14ac:dyDescent="0.2">
      <c r="A39" s="17" t="s">
        <v>44</v>
      </c>
      <c r="B39" s="11" t="s">
        <v>84</v>
      </c>
      <c r="C39" s="10" t="s">
        <v>85</v>
      </c>
      <c r="D39" s="31">
        <v>253069190</v>
      </c>
      <c r="E39" s="31">
        <v>260846003</v>
      </c>
      <c r="F39" s="31">
        <v>46707523</v>
      </c>
      <c r="G39" s="36">
        <f t="shared" si="0"/>
        <v>0.18456424110734301</v>
      </c>
      <c r="H39" s="31">
        <v>54906895</v>
      </c>
      <c r="I39" s="36">
        <f t="shared" si="1"/>
        <v>0.21696396546730956</v>
      </c>
      <c r="J39" s="31">
        <v>37230475</v>
      </c>
      <c r="K39" s="36">
        <f t="shared" si="2"/>
        <v>0.1427297124426323</v>
      </c>
      <c r="L39" s="31">
        <v>0</v>
      </c>
      <c r="M39" s="36">
        <f t="shared" si="3"/>
        <v>0</v>
      </c>
      <c r="N39" s="31">
        <f t="shared" si="4"/>
        <v>138844893</v>
      </c>
      <c r="O39" s="36">
        <f t="shared" si="5"/>
        <v>0.53228683362267204</v>
      </c>
      <c r="P39" s="31">
        <v>50489138</v>
      </c>
      <c r="Q39" s="31">
        <v>297107023</v>
      </c>
      <c r="R39" s="31">
        <v>296953403</v>
      </c>
      <c r="S39" s="31">
        <v>147798091</v>
      </c>
      <c r="T39" s="36">
        <f t="shared" si="6"/>
        <v>0.49771475762478468</v>
      </c>
      <c r="U39" s="36">
        <f t="shared" si="7"/>
        <v>-0.2626042654956795</v>
      </c>
    </row>
    <row r="40" spans="1:21" ht="16.5" x14ac:dyDescent="0.3">
      <c r="A40" s="18" t="s">
        <v>0</v>
      </c>
      <c r="B40" s="13" t="s">
        <v>86</v>
      </c>
      <c r="C40" s="12" t="s">
        <v>0</v>
      </c>
      <c r="D40" s="32">
        <f>SUM(D36:D39)</f>
        <v>253069190</v>
      </c>
      <c r="E40" s="32">
        <f>SUM(E36:E39)</f>
        <v>260846003</v>
      </c>
      <c r="F40" s="32">
        <f>SUM(F36:F39)</f>
        <v>46707523</v>
      </c>
      <c r="G40" s="37">
        <f t="shared" si="0"/>
        <v>0.18456424110734301</v>
      </c>
      <c r="H40" s="32">
        <f>SUM(H36:H39)</f>
        <v>54906895</v>
      </c>
      <c r="I40" s="37">
        <f t="shared" si="1"/>
        <v>0.21696396546730956</v>
      </c>
      <c r="J40" s="32">
        <f>SUM(J36:J39)</f>
        <v>37230475</v>
      </c>
      <c r="K40" s="37">
        <f t="shared" si="2"/>
        <v>0.1427297124426323</v>
      </c>
      <c r="L40" s="32">
        <f>SUM(L36:L39)</f>
        <v>0</v>
      </c>
      <c r="M40" s="37">
        <f t="shared" si="3"/>
        <v>0</v>
      </c>
      <c r="N40" s="32">
        <f t="shared" si="4"/>
        <v>138844893</v>
      </c>
      <c r="O40" s="37">
        <f t="shared" si="5"/>
        <v>0.53228683362267204</v>
      </c>
      <c r="P40" s="32">
        <f>SUM(P36:P39)</f>
        <v>50489138</v>
      </c>
      <c r="Q40" s="32">
        <f>SUM(Q36:Q39)</f>
        <v>297107023</v>
      </c>
      <c r="R40" s="32">
        <f>SUM(R36:R39)</f>
        <v>296953403</v>
      </c>
      <c r="S40" s="32">
        <f>SUM(S36:S39)</f>
        <v>147798091</v>
      </c>
      <c r="T40" s="37">
        <f t="shared" si="6"/>
        <v>0.49771475762478468</v>
      </c>
      <c r="U40" s="37">
        <f t="shared" si="7"/>
        <v>-0.2626042654956795</v>
      </c>
    </row>
    <row r="41" spans="1:21" x14ac:dyDescent="0.2">
      <c r="A41" s="17" t="s">
        <v>29</v>
      </c>
      <c r="B41" s="11" t="s">
        <v>87</v>
      </c>
      <c r="C41" s="10" t="s">
        <v>88</v>
      </c>
      <c r="D41" s="31">
        <v>0</v>
      </c>
      <c r="E41" s="31">
        <v>0</v>
      </c>
      <c r="F41" s="31">
        <v>0</v>
      </c>
      <c r="G41" s="36">
        <f t="shared" si="0"/>
        <v>0</v>
      </c>
      <c r="H41" s="31">
        <v>0</v>
      </c>
      <c r="I41" s="36">
        <f t="shared" si="1"/>
        <v>0</v>
      </c>
      <c r="J41" s="31">
        <v>0</v>
      </c>
      <c r="K41" s="36">
        <f t="shared" si="2"/>
        <v>0</v>
      </c>
      <c r="L41" s="31">
        <v>0</v>
      </c>
      <c r="M41" s="36">
        <f t="shared" si="3"/>
        <v>0</v>
      </c>
      <c r="N41" s="31">
        <f t="shared" si="4"/>
        <v>0</v>
      </c>
      <c r="O41" s="36">
        <f t="shared" si="5"/>
        <v>0</v>
      </c>
      <c r="P41" s="31">
        <v>0</v>
      </c>
      <c r="Q41" s="31">
        <v>0</v>
      </c>
      <c r="R41" s="31">
        <v>0</v>
      </c>
      <c r="S41" s="31">
        <v>0</v>
      </c>
      <c r="T41" s="36">
        <f t="shared" si="6"/>
        <v>0</v>
      </c>
      <c r="U41" s="36">
        <f t="shared" si="7"/>
        <v>0</v>
      </c>
    </row>
    <row r="42" spans="1:21" x14ac:dyDescent="0.2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x14ac:dyDescent="0.2">
      <c r="A43" s="17" t="s">
        <v>29</v>
      </c>
      <c r="B43" s="11" t="s">
        <v>91</v>
      </c>
      <c r="C43" s="10" t="s">
        <v>92</v>
      </c>
      <c r="D43" s="31">
        <v>0</v>
      </c>
      <c r="E43" s="31">
        <v>600000</v>
      </c>
      <c r="F43" s="31">
        <v>0</v>
      </c>
      <c r="G43" s="36">
        <f t="shared" si="0"/>
        <v>0</v>
      </c>
      <c r="H43" s="31">
        <v>156400</v>
      </c>
      <c r="I43" s="36">
        <f t="shared" si="1"/>
        <v>0</v>
      </c>
      <c r="J43" s="31">
        <v>237780</v>
      </c>
      <c r="K43" s="36">
        <f t="shared" si="2"/>
        <v>0.39629999999999999</v>
      </c>
      <c r="L43" s="31">
        <v>0</v>
      </c>
      <c r="M43" s="36">
        <f t="shared" si="3"/>
        <v>0</v>
      </c>
      <c r="N43" s="31">
        <f t="shared" si="4"/>
        <v>394180</v>
      </c>
      <c r="O43" s="36">
        <f t="shared" si="5"/>
        <v>0.6569666666666667</v>
      </c>
      <c r="P43" s="31">
        <v>0</v>
      </c>
      <c r="Q43" s="31">
        <v>0</v>
      </c>
      <c r="R43" s="31">
        <v>0</v>
      </c>
      <c r="S43" s="31">
        <v>0</v>
      </c>
      <c r="T43" s="36">
        <f t="shared" si="6"/>
        <v>0</v>
      </c>
      <c r="U43" s="36">
        <f t="shared" si="7"/>
        <v>0</v>
      </c>
    </row>
    <row r="44" spans="1:21" x14ac:dyDescent="0.2">
      <c r="A44" s="17" t="s">
        <v>29</v>
      </c>
      <c r="B44" s="11" t="s">
        <v>93</v>
      </c>
      <c r="C44" s="10" t="s">
        <v>94</v>
      </c>
      <c r="D44" s="31">
        <v>0</v>
      </c>
      <c r="E44" s="31">
        <v>0</v>
      </c>
      <c r="F44" s="31">
        <v>0</v>
      </c>
      <c r="G44" s="36">
        <f t="shared" si="0"/>
        <v>0</v>
      </c>
      <c r="H44" s="31">
        <v>0</v>
      </c>
      <c r="I44" s="36">
        <f t="shared" si="1"/>
        <v>0</v>
      </c>
      <c r="J44" s="31">
        <v>0</v>
      </c>
      <c r="K44" s="36">
        <f t="shared" si="2"/>
        <v>0</v>
      </c>
      <c r="L44" s="31">
        <v>0</v>
      </c>
      <c r="M44" s="36">
        <f t="shared" si="3"/>
        <v>0</v>
      </c>
      <c r="N44" s="31">
        <f t="shared" si="4"/>
        <v>0</v>
      </c>
      <c r="O44" s="36">
        <f t="shared" si="5"/>
        <v>0</v>
      </c>
      <c r="P44" s="31">
        <v>0</v>
      </c>
      <c r="Q44" s="31">
        <v>0</v>
      </c>
      <c r="R44" s="31">
        <v>0</v>
      </c>
      <c r="S44" s="31">
        <v>0</v>
      </c>
      <c r="T44" s="36">
        <f t="shared" si="6"/>
        <v>0</v>
      </c>
      <c r="U44" s="36">
        <f t="shared" si="7"/>
        <v>0</v>
      </c>
    </row>
    <row r="45" spans="1:21" x14ac:dyDescent="0.2">
      <c r="A45" s="17" t="s">
        <v>29</v>
      </c>
      <c r="B45" s="11" t="s">
        <v>95</v>
      </c>
      <c r="C45" s="10" t="s">
        <v>96</v>
      </c>
      <c r="D45" s="31">
        <v>0</v>
      </c>
      <c r="E45" s="31">
        <v>0</v>
      </c>
      <c r="F45" s="31">
        <v>0</v>
      </c>
      <c r="G45" s="36">
        <f t="shared" si="0"/>
        <v>0</v>
      </c>
      <c r="H45" s="31">
        <v>0</v>
      </c>
      <c r="I45" s="36">
        <f t="shared" si="1"/>
        <v>0</v>
      </c>
      <c r="J45" s="31">
        <v>0</v>
      </c>
      <c r="K45" s="36">
        <f t="shared" si="2"/>
        <v>0</v>
      </c>
      <c r="L45" s="31">
        <v>0</v>
      </c>
      <c r="M45" s="36">
        <f t="shared" si="3"/>
        <v>0</v>
      </c>
      <c r="N45" s="31">
        <f t="shared" si="4"/>
        <v>0</v>
      </c>
      <c r="O45" s="36">
        <f t="shared" si="5"/>
        <v>0</v>
      </c>
      <c r="P45" s="31">
        <v>0</v>
      </c>
      <c r="Q45" s="31">
        <v>0</v>
      </c>
      <c r="R45" s="31">
        <v>0</v>
      </c>
      <c r="S45" s="31">
        <v>0</v>
      </c>
      <c r="T45" s="36">
        <f t="shared" si="6"/>
        <v>0</v>
      </c>
      <c r="U45" s="36">
        <f t="shared" si="7"/>
        <v>0</v>
      </c>
    </row>
    <row r="46" spans="1:21" x14ac:dyDescent="0.2">
      <c r="A46" s="17" t="s">
        <v>44</v>
      </c>
      <c r="B46" s="11" t="s">
        <v>97</v>
      </c>
      <c r="C46" s="10" t="s">
        <v>98</v>
      </c>
      <c r="D46" s="31">
        <v>768012365</v>
      </c>
      <c r="E46" s="31">
        <v>738371308</v>
      </c>
      <c r="F46" s="31">
        <v>23445984</v>
      </c>
      <c r="G46" s="36">
        <f t="shared" si="0"/>
        <v>3.052813348910079E-2</v>
      </c>
      <c r="H46" s="31">
        <v>212415469</v>
      </c>
      <c r="I46" s="36">
        <f t="shared" si="1"/>
        <v>0.27657818894621572</v>
      </c>
      <c r="J46" s="31">
        <v>121815674</v>
      </c>
      <c r="K46" s="36">
        <f t="shared" si="2"/>
        <v>0.16497888349691942</v>
      </c>
      <c r="L46" s="31">
        <v>0</v>
      </c>
      <c r="M46" s="36">
        <f t="shared" si="3"/>
        <v>0</v>
      </c>
      <c r="N46" s="31">
        <f t="shared" si="4"/>
        <v>357677127</v>
      </c>
      <c r="O46" s="36">
        <f t="shared" si="5"/>
        <v>0.48441363190130893</v>
      </c>
      <c r="P46" s="31">
        <v>146677761</v>
      </c>
      <c r="Q46" s="31">
        <v>658607675</v>
      </c>
      <c r="R46" s="31">
        <v>693984078</v>
      </c>
      <c r="S46" s="31">
        <v>363546054</v>
      </c>
      <c r="T46" s="36">
        <f t="shared" si="6"/>
        <v>0.52385359480826588</v>
      </c>
      <c r="U46" s="36">
        <f t="shared" si="7"/>
        <v>-0.16950140791963686</v>
      </c>
    </row>
    <row r="47" spans="1:21" ht="16.5" x14ac:dyDescent="0.3">
      <c r="A47" s="18" t="s">
        <v>0</v>
      </c>
      <c r="B47" s="13" t="s">
        <v>99</v>
      </c>
      <c r="C47" s="12" t="s">
        <v>0</v>
      </c>
      <c r="D47" s="32">
        <f>SUM(D41:D46)</f>
        <v>768012365</v>
      </c>
      <c r="E47" s="32">
        <f>SUM(E41:E46)</f>
        <v>738971308</v>
      </c>
      <c r="F47" s="32">
        <f>SUM(F41:F46)</f>
        <v>23445984</v>
      </c>
      <c r="G47" s="37">
        <f t="shared" si="0"/>
        <v>3.052813348910079E-2</v>
      </c>
      <c r="H47" s="32">
        <f>SUM(H41:H46)</f>
        <v>212571869</v>
      </c>
      <c r="I47" s="37">
        <f t="shared" si="1"/>
        <v>0.27678183150085089</v>
      </c>
      <c r="J47" s="32">
        <f>SUM(J41:J46)</f>
        <v>122053454</v>
      </c>
      <c r="K47" s="37">
        <f t="shared" si="2"/>
        <v>0.16516670225036667</v>
      </c>
      <c r="L47" s="32">
        <f>SUM(L41:L46)</f>
        <v>0</v>
      </c>
      <c r="M47" s="37">
        <f t="shared" si="3"/>
        <v>0</v>
      </c>
      <c r="N47" s="32">
        <f t="shared" si="4"/>
        <v>358071307</v>
      </c>
      <c r="O47" s="37">
        <f t="shared" si="5"/>
        <v>0.48455373452740336</v>
      </c>
      <c r="P47" s="32">
        <f>SUM(P41:P46)</f>
        <v>146677761</v>
      </c>
      <c r="Q47" s="32">
        <f>SUM(Q41:Q46)</f>
        <v>658607675</v>
      </c>
      <c r="R47" s="32">
        <f>SUM(R41:R46)</f>
        <v>693984078</v>
      </c>
      <c r="S47" s="32">
        <f>SUM(S41:S46)</f>
        <v>363546054</v>
      </c>
      <c r="T47" s="37">
        <f t="shared" si="6"/>
        <v>0.52385359480826588</v>
      </c>
      <c r="U47" s="37">
        <f t="shared" si="7"/>
        <v>-0.16788030327242309</v>
      </c>
    </row>
    <row r="48" spans="1:21" x14ac:dyDescent="0.2">
      <c r="A48" s="17" t="s">
        <v>29</v>
      </c>
      <c r="B48" s="11" t="s">
        <v>100</v>
      </c>
      <c r="C48" s="10" t="s">
        <v>101</v>
      </c>
      <c r="D48" s="31">
        <v>0</v>
      </c>
      <c r="E48" s="31">
        <v>0</v>
      </c>
      <c r="F48" s="31">
        <v>0</v>
      </c>
      <c r="G48" s="36">
        <f t="shared" si="0"/>
        <v>0</v>
      </c>
      <c r="H48" s="31">
        <v>0</v>
      </c>
      <c r="I48" s="36">
        <f t="shared" si="1"/>
        <v>0</v>
      </c>
      <c r="J48" s="31">
        <v>0</v>
      </c>
      <c r="K48" s="36">
        <f t="shared" si="2"/>
        <v>0</v>
      </c>
      <c r="L48" s="31">
        <v>0</v>
      </c>
      <c r="M48" s="36">
        <f t="shared" si="3"/>
        <v>0</v>
      </c>
      <c r="N48" s="31">
        <f t="shared" si="4"/>
        <v>0</v>
      </c>
      <c r="O48" s="36">
        <f t="shared" si="5"/>
        <v>0</v>
      </c>
      <c r="P48" s="31">
        <v>0</v>
      </c>
      <c r="Q48" s="31">
        <v>0</v>
      </c>
      <c r="R48" s="31">
        <v>0</v>
      </c>
      <c r="S48" s="31">
        <v>0</v>
      </c>
      <c r="T48" s="36">
        <f t="shared" si="6"/>
        <v>0</v>
      </c>
      <c r="U48" s="36">
        <f t="shared" si="7"/>
        <v>0</v>
      </c>
    </row>
    <row r="49" spans="1:21" x14ac:dyDescent="0.2">
      <c r="A49" s="17" t="s">
        <v>29</v>
      </c>
      <c r="B49" s="11" t="s">
        <v>102</v>
      </c>
      <c r="C49" s="10" t="s">
        <v>103</v>
      </c>
      <c r="D49" s="31">
        <v>0</v>
      </c>
      <c r="E49" s="31">
        <v>0</v>
      </c>
      <c r="F49" s="31">
        <v>0</v>
      </c>
      <c r="G49" s="36">
        <f t="shared" si="0"/>
        <v>0</v>
      </c>
      <c r="H49" s="31">
        <v>0</v>
      </c>
      <c r="I49" s="36">
        <f t="shared" si="1"/>
        <v>0</v>
      </c>
      <c r="J49" s="31">
        <v>0</v>
      </c>
      <c r="K49" s="36">
        <f t="shared" si="2"/>
        <v>0</v>
      </c>
      <c r="L49" s="31">
        <v>0</v>
      </c>
      <c r="M49" s="36">
        <f t="shared" si="3"/>
        <v>0</v>
      </c>
      <c r="N49" s="31">
        <f t="shared" si="4"/>
        <v>0</v>
      </c>
      <c r="O49" s="36">
        <f t="shared" si="5"/>
        <v>0</v>
      </c>
      <c r="P49" s="31">
        <v>0</v>
      </c>
      <c r="Q49" s="31">
        <v>0</v>
      </c>
      <c r="R49" s="31">
        <v>0</v>
      </c>
      <c r="S49" s="31">
        <v>0</v>
      </c>
      <c r="T49" s="36">
        <f t="shared" si="6"/>
        <v>0</v>
      </c>
      <c r="U49" s="36">
        <f t="shared" si="7"/>
        <v>0</v>
      </c>
    </row>
    <row r="50" spans="1:21" x14ac:dyDescent="0.2">
      <c r="A50" s="17" t="s">
        <v>29</v>
      </c>
      <c r="B50" s="11" t="s">
        <v>104</v>
      </c>
      <c r="C50" s="10" t="s">
        <v>105</v>
      </c>
      <c r="D50" s="31">
        <v>0</v>
      </c>
      <c r="E50" s="31">
        <v>0</v>
      </c>
      <c r="F50" s="31">
        <v>0</v>
      </c>
      <c r="G50" s="36">
        <f t="shared" si="0"/>
        <v>0</v>
      </c>
      <c r="H50" s="31">
        <v>0</v>
      </c>
      <c r="I50" s="36">
        <f t="shared" si="1"/>
        <v>0</v>
      </c>
      <c r="J50" s="31">
        <v>0</v>
      </c>
      <c r="K50" s="36">
        <f t="shared" si="2"/>
        <v>0</v>
      </c>
      <c r="L50" s="31">
        <v>0</v>
      </c>
      <c r="M50" s="36">
        <f t="shared" si="3"/>
        <v>0</v>
      </c>
      <c r="N50" s="31">
        <f t="shared" si="4"/>
        <v>0</v>
      </c>
      <c r="O50" s="36">
        <f t="shared" si="5"/>
        <v>0</v>
      </c>
      <c r="P50" s="31">
        <v>0</v>
      </c>
      <c r="Q50" s="31">
        <v>0</v>
      </c>
      <c r="R50" s="31">
        <v>0</v>
      </c>
      <c r="S50" s="31">
        <v>0</v>
      </c>
      <c r="T50" s="36">
        <f t="shared" si="6"/>
        <v>0</v>
      </c>
      <c r="U50" s="36">
        <f t="shared" si="7"/>
        <v>0</v>
      </c>
    </row>
    <row r="51" spans="1:21" x14ac:dyDescent="0.2">
      <c r="A51" s="17" t="s">
        <v>29</v>
      </c>
      <c r="B51" s="11" t="s">
        <v>106</v>
      </c>
      <c r="C51" s="10" t="s">
        <v>107</v>
      </c>
      <c r="D51" s="31">
        <v>0</v>
      </c>
      <c r="E51" s="31">
        <v>0</v>
      </c>
      <c r="F51" s="31">
        <v>0</v>
      </c>
      <c r="G51" s="36">
        <f t="shared" si="0"/>
        <v>0</v>
      </c>
      <c r="H51" s="31">
        <v>0</v>
      </c>
      <c r="I51" s="36">
        <f t="shared" si="1"/>
        <v>0</v>
      </c>
      <c r="J51" s="31">
        <v>0</v>
      </c>
      <c r="K51" s="36">
        <f t="shared" si="2"/>
        <v>0</v>
      </c>
      <c r="L51" s="31">
        <v>0</v>
      </c>
      <c r="M51" s="36">
        <f t="shared" si="3"/>
        <v>0</v>
      </c>
      <c r="N51" s="31">
        <f t="shared" si="4"/>
        <v>0</v>
      </c>
      <c r="O51" s="36">
        <f t="shared" si="5"/>
        <v>0</v>
      </c>
      <c r="P51" s="31">
        <v>0</v>
      </c>
      <c r="Q51" s="31">
        <v>0</v>
      </c>
      <c r="R51" s="31">
        <v>0</v>
      </c>
      <c r="S51" s="31">
        <v>0</v>
      </c>
      <c r="T51" s="36">
        <f t="shared" si="6"/>
        <v>0</v>
      </c>
      <c r="U51" s="36">
        <f t="shared" si="7"/>
        <v>0</v>
      </c>
    </row>
    <row r="52" spans="1:21" x14ac:dyDescent="0.2">
      <c r="A52" s="17" t="s">
        <v>44</v>
      </c>
      <c r="B52" s="11" t="s">
        <v>108</v>
      </c>
      <c r="C52" s="10" t="s">
        <v>109</v>
      </c>
      <c r="D52" s="31">
        <v>342848070</v>
      </c>
      <c r="E52" s="31">
        <v>325594654</v>
      </c>
      <c r="F52" s="31">
        <v>54690532</v>
      </c>
      <c r="G52" s="36">
        <f t="shared" si="0"/>
        <v>0.15951827291896378</v>
      </c>
      <c r="H52" s="31">
        <v>61652302</v>
      </c>
      <c r="I52" s="36">
        <f t="shared" si="1"/>
        <v>0.17982397275854578</v>
      </c>
      <c r="J52" s="31">
        <v>66528404</v>
      </c>
      <c r="K52" s="36">
        <f t="shared" si="2"/>
        <v>0.2043289199705349</v>
      </c>
      <c r="L52" s="31">
        <v>0</v>
      </c>
      <c r="M52" s="36">
        <f t="shared" si="3"/>
        <v>0</v>
      </c>
      <c r="N52" s="31">
        <f t="shared" si="4"/>
        <v>182871238</v>
      </c>
      <c r="O52" s="36">
        <f t="shared" si="5"/>
        <v>0.56165307308761891</v>
      </c>
      <c r="P52" s="31">
        <v>41697453</v>
      </c>
      <c r="Q52" s="31">
        <v>203495846</v>
      </c>
      <c r="R52" s="31">
        <v>204378831</v>
      </c>
      <c r="S52" s="31">
        <v>131076315</v>
      </c>
      <c r="T52" s="36">
        <f t="shared" si="6"/>
        <v>0.64133997811152954</v>
      </c>
      <c r="U52" s="36">
        <f t="shared" si="7"/>
        <v>0.59550282363769313</v>
      </c>
    </row>
    <row r="53" spans="1:21" ht="16.5" x14ac:dyDescent="0.3">
      <c r="A53" s="18" t="s">
        <v>0</v>
      </c>
      <c r="B53" s="13" t="s">
        <v>110</v>
      </c>
      <c r="C53" s="12" t="s">
        <v>0</v>
      </c>
      <c r="D53" s="32">
        <f>SUM(D48:D52)</f>
        <v>342848070</v>
      </c>
      <c r="E53" s="32">
        <f>SUM(E48:E52)</f>
        <v>325594654</v>
      </c>
      <c r="F53" s="32">
        <f>SUM(F48:F52)</f>
        <v>54690532</v>
      </c>
      <c r="G53" s="37">
        <f t="shared" si="0"/>
        <v>0.15951827291896378</v>
      </c>
      <c r="H53" s="32">
        <f>SUM(H48:H52)</f>
        <v>61652302</v>
      </c>
      <c r="I53" s="37">
        <f t="shared" si="1"/>
        <v>0.17982397275854578</v>
      </c>
      <c r="J53" s="32">
        <f>SUM(J48:J52)</f>
        <v>66528404</v>
      </c>
      <c r="K53" s="37">
        <f t="shared" si="2"/>
        <v>0.2043289199705349</v>
      </c>
      <c r="L53" s="32">
        <f>SUM(L48:L52)</f>
        <v>0</v>
      </c>
      <c r="M53" s="37">
        <f t="shared" si="3"/>
        <v>0</v>
      </c>
      <c r="N53" s="32">
        <f t="shared" si="4"/>
        <v>182871238</v>
      </c>
      <c r="O53" s="37">
        <f t="shared" si="5"/>
        <v>0.56165307308761891</v>
      </c>
      <c r="P53" s="32">
        <f>SUM(P48:P52)</f>
        <v>41697453</v>
      </c>
      <c r="Q53" s="32">
        <f>SUM(Q48:Q52)</f>
        <v>203495846</v>
      </c>
      <c r="R53" s="32">
        <f>SUM(R48:R52)</f>
        <v>204378831</v>
      </c>
      <c r="S53" s="32">
        <f>SUM(S48:S52)</f>
        <v>131076315</v>
      </c>
      <c r="T53" s="37">
        <f t="shared" si="6"/>
        <v>0.64133997811152954</v>
      </c>
      <c r="U53" s="37">
        <f t="shared" si="7"/>
        <v>0.59550282363769313</v>
      </c>
    </row>
    <row r="54" spans="1:21" ht="16.5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6839737333</v>
      </c>
      <c r="E54" s="32">
        <f>SUM(E8:E9,E11:E18,E20:E26,E28:E34,E36:E39,E41:E46,E48:E52)</f>
        <v>7021636983</v>
      </c>
      <c r="F54" s="32">
        <f>SUM(F8:F9,F11:F18,F20:F26,F28:F34,F36:F39,F41:F46,F48:F52)</f>
        <v>3376532848</v>
      </c>
      <c r="G54" s="37">
        <f t="shared" si="0"/>
        <v>0.4936641107121299</v>
      </c>
      <c r="H54" s="32">
        <f>SUM(H8:H9,H11:H18,H20:H26,H28:H34,H36:H39,H41:H46,H48:H52)</f>
        <v>1144196782</v>
      </c>
      <c r="I54" s="37">
        <f t="shared" si="1"/>
        <v>0.16728665536314391</v>
      </c>
      <c r="J54" s="32">
        <f>SUM(J8:J9,J11:J18,J20:J26,J28:J34,J36:J39,J41:J46,J48:J52)</f>
        <v>1099562061</v>
      </c>
      <c r="K54" s="37">
        <f t="shared" si="2"/>
        <v>0.15659625578225367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5620291691</v>
      </c>
      <c r="O54" s="37">
        <f t="shared" si="5"/>
        <v>0.80042470218942108</v>
      </c>
      <c r="P54" s="32">
        <f>SUM(P8:P9,P11:P18,P20:P26,P28:P34,P36:P39,P41:P46,P48:P52)</f>
        <v>1160990365</v>
      </c>
      <c r="Q54" s="32">
        <f>SUM(Q8:Q9,Q11:Q18,Q20:Q26,Q28:Q34,Q36:Q39,Q41:Q46,Q48:Q52)</f>
        <v>6126501560</v>
      </c>
      <c r="R54" s="32">
        <f>SUM(R8:R9,R11:R18,R20:R26,R28:R34,R36:R39,R41:R46,R48:R52)</f>
        <v>7293250818</v>
      </c>
      <c r="S54" s="32">
        <f>SUM(S8:S9,S11:S18,S20:S26,S28:S34,S36:S39,S41:S46,S48:S52)</f>
        <v>3070648528</v>
      </c>
      <c r="T54" s="37">
        <f t="shared" si="6"/>
        <v>0.4210260423817499</v>
      </c>
      <c r="U54" s="37">
        <f t="shared" si="7"/>
        <v>-5.2910261662679647E-2</v>
      </c>
    </row>
    <row r="55" spans="1:21" ht="14.4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4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x14ac:dyDescent="0.2">
      <c r="A57" s="17" t="s">
        <v>23</v>
      </c>
      <c r="B57" s="11" t="s">
        <v>113</v>
      </c>
      <c r="C57" s="10" t="s">
        <v>114</v>
      </c>
      <c r="D57" s="31">
        <v>2117304125</v>
      </c>
      <c r="E57" s="31">
        <v>2121892019</v>
      </c>
      <c r="F57" s="31">
        <v>392893718</v>
      </c>
      <c r="G57" s="36">
        <f t="shared" ref="G57:G85" si="8">IF(($D57      =0),0,($F57      /$D57      ))</f>
        <v>0.18556319489530113</v>
      </c>
      <c r="H57" s="31">
        <v>375264002</v>
      </c>
      <c r="I57" s="36">
        <f t="shared" ref="I57:I85" si="9">IF(($D57      =0),0,($H57      /$D57      ))</f>
        <v>0.17723670282841394</v>
      </c>
      <c r="J57" s="31">
        <v>814453191</v>
      </c>
      <c r="K57" s="36">
        <f t="shared" ref="K57:K85" si="10">IF(($E57      =0),0,($J57      /$E57      ))</f>
        <v>0.38383347677787744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1582610911</v>
      </c>
      <c r="O57" s="36">
        <f t="shared" ref="O57:O85" si="13">IF(($E57      =0),0,($N57      /$E57      ))</f>
        <v>0.74584893897939675</v>
      </c>
      <c r="P57" s="31">
        <v>506228656</v>
      </c>
      <c r="Q57" s="31">
        <v>1942617495</v>
      </c>
      <c r="R57" s="31">
        <v>1983488534</v>
      </c>
      <c r="S57" s="31">
        <v>1412978197</v>
      </c>
      <c r="T57" s="36">
        <f t="shared" ref="T57:T85" si="14">IF(($R57      =0),0,($S57      /$R57      ))</f>
        <v>0.7123702369736008</v>
      </c>
      <c r="U57" s="36">
        <f t="shared" ref="U57:U85" si="15">IF(($P57      =0),0,(($J57      /$P57      )-1))</f>
        <v>0.60886425797278454</v>
      </c>
    </row>
    <row r="58" spans="1:21" ht="16.5" x14ac:dyDescent="0.3">
      <c r="A58" s="18" t="s">
        <v>0</v>
      </c>
      <c r="B58" s="13" t="s">
        <v>28</v>
      </c>
      <c r="C58" s="12" t="s">
        <v>0</v>
      </c>
      <c r="D58" s="32">
        <f>D57</f>
        <v>2117304125</v>
      </c>
      <c r="E58" s="32">
        <f>E57</f>
        <v>2121892019</v>
      </c>
      <c r="F58" s="32">
        <f>F57</f>
        <v>392893718</v>
      </c>
      <c r="G58" s="37">
        <f t="shared" si="8"/>
        <v>0.18556319489530113</v>
      </c>
      <c r="H58" s="32">
        <f>H57</f>
        <v>375264002</v>
      </c>
      <c r="I58" s="37">
        <f t="shared" si="9"/>
        <v>0.17723670282841394</v>
      </c>
      <c r="J58" s="32">
        <f>J57</f>
        <v>814453191</v>
      </c>
      <c r="K58" s="37">
        <f t="shared" si="10"/>
        <v>0.38383347677787744</v>
      </c>
      <c r="L58" s="32">
        <f>L57</f>
        <v>0</v>
      </c>
      <c r="M58" s="37">
        <f t="shared" si="11"/>
        <v>0</v>
      </c>
      <c r="N58" s="32">
        <f t="shared" si="12"/>
        <v>1582610911</v>
      </c>
      <c r="O58" s="37">
        <f t="shared" si="13"/>
        <v>0.74584893897939675</v>
      </c>
      <c r="P58" s="32">
        <f>P57</f>
        <v>506228656</v>
      </c>
      <c r="Q58" s="32">
        <f>Q57</f>
        <v>1942617495</v>
      </c>
      <c r="R58" s="32">
        <f>R57</f>
        <v>1983488534</v>
      </c>
      <c r="S58" s="32">
        <f>S57</f>
        <v>1412978197</v>
      </c>
      <c r="T58" s="37">
        <f t="shared" si="14"/>
        <v>0.7123702369736008</v>
      </c>
      <c r="U58" s="37">
        <f t="shared" si="15"/>
        <v>0.60886425797278454</v>
      </c>
    </row>
    <row r="59" spans="1:21" x14ac:dyDescent="0.2">
      <c r="A59" s="17" t="s">
        <v>29</v>
      </c>
      <c r="B59" s="11" t="s">
        <v>115</v>
      </c>
      <c r="C59" s="10" t="s">
        <v>116</v>
      </c>
      <c r="D59" s="31">
        <v>9139241</v>
      </c>
      <c r="E59" s="31">
        <v>13169935</v>
      </c>
      <c r="F59" s="31">
        <v>38416</v>
      </c>
      <c r="G59" s="36">
        <f t="shared" si="8"/>
        <v>4.2034125153281327E-3</v>
      </c>
      <c r="H59" s="31">
        <v>2988625</v>
      </c>
      <c r="I59" s="36">
        <f t="shared" si="9"/>
        <v>0.32701019701745471</v>
      </c>
      <c r="J59" s="31">
        <v>1706968</v>
      </c>
      <c r="K59" s="36">
        <f t="shared" si="10"/>
        <v>0.12961096618927884</v>
      </c>
      <c r="L59" s="31">
        <v>0</v>
      </c>
      <c r="M59" s="36">
        <f t="shared" si="11"/>
        <v>0</v>
      </c>
      <c r="N59" s="31">
        <f t="shared" si="12"/>
        <v>4734009</v>
      </c>
      <c r="O59" s="36">
        <f t="shared" si="13"/>
        <v>0.35945576041187749</v>
      </c>
      <c r="P59" s="31">
        <v>2894932</v>
      </c>
      <c r="Q59" s="31">
        <v>9110176</v>
      </c>
      <c r="R59" s="31">
        <v>10710176</v>
      </c>
      <c r="S59" s="31">
        <v>6214595</v>
      </c>
      <c r="T59" s="36">
        <f t="shared" si="14"/>
        <v>0.58025143564400805</v>
      </c>
      <c r="U59" s="36">
        <f t="shared" si="15"/>
        <v>-0.41035989791815486</v>
      </c>
    </row>
    <row r="60" spans="1:21" x14ac:dyDescent="0.2">
      <c r="A60" s="17" t="s">
        <v>29</v>
      </c>
      <c r="B60" s="11" t="s">
        <v>117</v>
      </c>
      <c r="C60" s="10" t="s">
        <v>118</v>
      </c>
      <c r="D60" s="31">
        <v>90033212</v>
      </c>
      <c r="E60" s="31">
        <v>76033212</v>
      </c>
      <c r="F60" s="31">
        <v>8849371</v>
      </c>
      <c r="G60" s="36">
        <f t="shared" si="8"/>
        <v>9.8290073223201227E-2</v>
      </c>
      <c r="H60" s="31">
        <v>12627156</v>
      </c>
      <c r="I60" s="36">
        <f t="shared" si="9"/>
        <v>0.14024997797479447</v>
      </c>
      <c r="J60" s="31">
        <v>4296704</v>
      </c>
      <c r="K60" s="36">
        <f t="shared" si="10"/>
        <v>5.651088369119537E-2</v>
      </c>
      <c r="L60" s="31">
        <v>0</v>
      </c>
      <c r="M60" s="36">
        <f t="shared" si="11"/>
        <v>0</v>
      </c>
      <c r="N60" s="31">
        <f t="shared" si="12"/>
        <v>25773231</v>
      </c>
      <c r="O60" s="36">
        <f t="shared" si="13"/>
        <v>0.3389733291814635</v>
      </c>
      <c r="P60" s="31">
        <v>6445647</v>
      </c>
      <c r="Q60" s="31">
        <v>44524492</v>
      </c>
      <c r="R60" s="31">
        <v>31524492</v>
      </c>
      <c r="S60" s="31">
        <v>19162887</v>
      </c>
      <c r="T60" s="36">
        <f t="shared" si="14"/>
        <v>0.6078729833299138</v>
      </c>
      <c r="U60" s="36">
        <f t="shared" si="15"/>
        <v>-0.33339445985794758</v>
      </c>
    </row>
    <row r="61" spans="1:21" x14ac:dyDescent="0.2">
      <c r="A61" s="17" t="s">
        <v>29</v>
      </c>
      <c r="B61" s="11" t="s">
        <v>119</v>
      </c>
      <c r="C61" s="10" t="s">
        <v>120</v>
      </c>
      <c r="D61" s="31">
        <v>32550367</v>
      </c>
      <c r="E61" s="31">
        <v>55683420</v>
      </c>
      <c r="F61" s="31">
        <v>1683464</v>
      </c>
      <c r="G61" s="36">
        <f t="shared" si="8"/>
        <v>5.171874098992494E-2</v>
      </c>
      <c r="H61" s="31">
        <v>-3624041</v>
      </c>
      <c r="I61" s="36">
        <f t="shared" si="9"/>
        <v>-0.11133640981682326</v>
      </c>
      <c r="J61" s="31">
        <v>4934097</v>
      </c>
      <c r="K61" s="36">
        <f t="shared" si="10"/>
        <v>8.8609805216705445E-2</v>
      </c>
      <c r="L61" s="31">
        <v>0</v>
      </c>
      <c r="M61" s="36">
        <f t="shared" si="11"/>
        <v>0</v>
      </c>
      <c r="N61" s="31">
        <f t="shared" si="12"/>
        <v>2993520</v>
      </c>
      <c r="O61" s="36">
        <f t="shared" si="13"/>
        <v>5.3759628988305677E-2</v>
      </c>
      <c r="P61" s="31">
        <v>6002237</v>
      </c>
      <c r="Q61" s="31">
        <v>23985176</v>
      </c>
      <c r="R61" s="31">
        <v>26347026</v>
      </c>
      <c r="S61" s="31">
        <v>19176014</v>
      </c>
      <c r="T61" s="36">
        <f t="shared" si="14"/>
        <v>0.72782461291836131</v>
      </c>
      <c r="U61" s="36">
        <f t="shared" si="15"/>
        <v>-0.17795698503741186</v>
      </c>
    </row>
    <row r="62" spans="1:21" x14ac:dyDescent="0.2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6.5" x14ac:dyDescent="0.3">
      <c r="A63" s="18" t="s">
        <v>0</v>
      </c>
      <c r="B63" s="13" t="s">
        <v>123</v>
      </c>
      <c r="C63" s="12" t="s">
        <v>0</v>
      </c>
      <c r="D63" s="32">
        <f>SUM(D59:D62)</f>
        <v>131722820</v>
      </c>
      <c r="E63" s="32">
        <f>SUM(E59:E62)</f>
        <v>144886567</v>
      </c>
      <c r="F63" s="32">
        <f>SUM(F59:F62)</f>
        <v>10571251</v>
      </c>
      <c r="G63" s="37">
        <f t="shared" si="8"/>
        <v>8.0253755575533534E-2</v>
      </c>
      <c r="H63" s="32">
        <f>SUM(H59:H62)</f>
        <v>11991740</v>
      </c>
      <c r="I63" s="37">
        <f t="shared" si="9"/>
        <v>9.1037680486949796E-2</v>
      </c>
      <c r="J63" s="32">
        <f>SUM(J59:J62)</f>
        <v>10937769</v>
      </c>
      <c r="K63" s="37">
        <f t="shared" si="10"/>
        <v>7.5491946744793814E-2</v>
      </c>
      <c r="L63" s="32">
        <f>SUM(L59:L62)</f>
        <v>0</v>
      </c>
      <c r="M63" s="37">
        <f t="shared" si="11"/>
        <v>0</v>
      </c>
      <c r="N63" s="32">
        <f t="shared" si="12"/>
        <v>33500760</v>
      </c>
      <c r="O63" s="37">
        <f t="shared" si="13"/>
        <v>0.23122060722164808</v>
      </c>
      <c r="P63" s="32">
        <f>SUM(P59:P62)</f>
        <v>15342816</v>
      </c>
      <c r="Q63" s="32">
        <f>SUM(Q59:Q62)</f>
        <v>77619844</v>
      </c>
      <c r="R63" s="32">
        <f>SUM(R59:R62)</f>
        <v>68581694</v>
      </c>
      <c r="S63" s="32">
        <f>SUM(S59:S62)</f>
        <v>44553496</v>
      </c>
      <c r="T63" s="37">
        <f t="shared" si="14"/>
        <v>0.64964122933446355</v>
      </c>
      <c r="U63" s="37">
        <f t="shared" si="15"/>
        <v>-0.28710811626757438</v>
      </c>
    </row>
    <row r="64" spans="1:21" x14ac:dyDescent="0.2">
      <c r="A64" s="17" t="s">
        <v>29</v>
      </c>
      <c r="B64" s="11" t="s">
        <v>124</v>
      </c>
      <c r="C64" s="10" t="s">
        <v>125</v>
      </c>
      <c r="D64" s="31">
        <v>1856312</v>
      </c>
      <c r="E64" s="31">
        <v>37276734</v>
      </c>
      <c r="F64" s="31">
        <v>0</v>
      </c>
      <c r="G64" s="36">
        <f t="shared" si="8"/>
        <v>0</v>
      </c>
      <c r="H64" s="31">
        <v>0</v>
      </c>
      <c r="I64" s="36">
        <f t="shared" si="9"/>
        <v>0</v>
      </c>
      <c r="J64" s="31">
        <v>937475</v>
      </c>
      <c r="K64" s="36">
        <f t="shared" si="10"/>
        <v>2.5149064829552932E-2</v>
      </c>
      <c r="L64" s="31">
        <v>0</v>
      </c>
      <c r="M64" s="36">
        <f t="shared" si="11"/>
        <v>0</v>
      </c>
      <c r="N64" s="31">
        <f t="shared" si="12"/>
        <v>937475</v>
      </c>
      <c r="O64" s="36">
        <f t="shared" si="13"/>
        <v>2.5149064829552932E-2</v>
      </c>
      <c r="P64" s="31">
        <v>0</v>
      </c>
      <c r="Q64" s="31">
        <v>36170095</v>
      </c>
      <c r="R64" s="31">
        <v>36170095</v>
      </c>
      <c r="S64" s="31">
        <v>0</v>
      </c>
      <c r="T64" s="36">
        <f t="shared" si="14"/>
        <v>0</v>
      </c>
      <c r="U64" s="36">
        <f t="shared" si="15"/>
        <v>0</v>
      </c>
    </row>
    <row r="65" spans="1:21" x14ac:dyDescent="0.2">
      <c r="A65" s="17" t="s">
        <v>29</v>
      </c>
      <c r="B65" s="11" t="s">
        <v>126</v>
      </c>
      <c r="C65" s="10" t="s">
        <v>127</v>
      </c>
      <c r="D65" s="31">
        <v>18135108</v>
      </c>
      <c r="E65" s="31">
        <v>15735108</v>
      </c>
      <c r="F65" s="31">
        <v>3333710</v>
      </c>
      <c r="G65" s="36">
        <f t="shared" si="8"/>
        <v>0.18382631082208056</v>
      </c>
      <c r="H65" s="31">
        <v>1746070</v>
      </c>
      <c r="I65" s="36">
        <f t="shared" si="9"/>
        <v>9.628120218528613E-2</v>
      </c>
      <c r="J65" s="31">
        <v>2926268</v>
      </c>
      <c r="K65" s="36">
        <f t="shared" si="10"/>
        <v>0.1859706333124628</v>
      </c>
      <c r="L65" s="31">
        <v>0</v>
      </c>
      <c r="M65" s="36">
        <f t="shared" si="11"/>
        <v>0</v>
      </c>
      <c r="N65" s="31">
        <f t="shared" si="12"/>
        <v>8006048</v>
      </c>
      <c r="O65" s="36">
        <f t="shared" si="13"/>
        <v>0.50880159195602592</v>
      </c>
      <c r="P65" s="31">
        <v>2409416</v>
      </c>
      <c r="Q65" s="31">
        <v>5938127</v>
      </c>
      <c r="R65" s="31">
        <v>10189590</v>
      </c>
      <c r="S65" s="31">
        <v>5872020</v>
      </c>
      <c r="T65" s="36">
        <f t="shared" si="14"/>
        <v>0.57627637618392891</v>
      </c>
      <c r="U65" s="36">
        <f t="shared" si="15"/>
        <v>0.21451339245692735</v>
      </c>
    </row>
    <row r="66" spans="1:21" x14ac:dyDescent="0.2">
      <c r="A66" s="17" t="s">
        <v>29</v>
      </c>
      <c r="B66" s="11" t="s">
        <v>128</v>
      </c>
      <c r="C66" s="10" t="s">
        <v>129</v>
      </c>
      <c r="D66" s="31">
        <v>22977561</v>
      </c>
      <c r="E66" s="31">
        <v>22497561</v>
      </c>
      <c r="F66" s="31">
        <v>5574376</v>
      </c>
      <c r="G66" s="36">
        <f t="shared" si="8"/>
        <v>0.24260085741911425</v>
      </c>
      <c r="H66" s="31">
        <v>6351507</v>
      </c>
      <c r="I66" s="36">
        <f t="shared" si="9"/>
        <v>0.27642215812200432</v>
      </c>
      <c r="J66" s="31">
        <v>10251933</v>
      </c>
      <c r="K66" s="36">
        <f t="shared" si="10"/>
        <v>0.45569086355627619</v>
      </c>
      <c r="L66" s="31">
        <v>0</v>
      </c>
      <c r="M66" s="36">
        <f t="shared" si="11"/>
        <v>0</v>
      </c>
      <c r="N66" s="31">
        <f t="shared" si="12"/>
        <v>22177816</v>
      </c>
      <c r="O66" s="36">
        <f t="shared" si="13"/>
        <v>0.98578757048375154</v>
      </c>
      <c r="P66" s="31">
        <v>4260899</v>
      </c>
      <c r="Q66" s="31">
        <v>19591724</v>
      </c>
      <c r="R66" s="31">
        <v>30376724</v>
      </c>
      <c r="S66" s="31">
        <v>14018306</v>
      </c>
      <c r="T66" s="36">
        <f t="shared" si="14"/>
        <v>0.4614818240439621</v>
      </c>
      <c r="U66" s="36">
        <f t="shared" si="15"/>
        <v>1.4060492867819678</v>
      </c>
    </row>
    <row r="67" spans="1:21" x14ac:dyDescent="0.2">
      <c r="A67" s="17" t="s">
        <v>29</v>
      </c>
      <c r="B67" s="11" t="s">
        <v>130</v>
      </c>
      <c r="C67" s="10" t="s">
        <v>131</v>
      </c>
      <c r="D67" s="31">
        <v>1363865180</v>
      </c>
      <c r="E67" s="31">
        <v>1354652823</v>
      </c>
      <c r="F67" s="31">
        <v>207211809</v>
      </c>
      <c r="G67" s="36">
        <f t="shared" si="8"/>
        <v>0.15192983297659965</v>
      </c>
      <c r="H67" s="31">
        <v>147778192</v>
      </c>
      <c r="I67" s="36">
        <f t="shared" si="9"/>
        <v>0.10835249272952331</v>
      </c>
      <c r="J67" s="31">
        <v>131039877</v>
      </c>
      <c r="K67" s="36">
        <f t="shared" si="10"/>
        <v>9.6733181207123209E-2</v>
      </c>
      <c r="L67" s="31">
        <v>0</v>
      </c>
      <c r="M67" s="36">
        <f t="shared" si="11"/>
        <v>0</v>
      </c>
      <c r="N67" s="31">
        <f t="shared" si="12"/>
        <v>486029878</v>
      </c>
      <c r="O67" s="36">
        <f t="shared" si="13"/>
        <v>0.35878556464647771</v>
      </c>
      <c r="P67" s="31">
        <v>47689507</v>
      </c>
      <c r="Q67" s="31">
        <v>1263849345</v>
      </c>
      <c r="R67" s="31">
        <v>1246766345</v>
      </c>
      <c r="S67" s="31">
        <v>166141894</v>
      </c>
      <c r="T67" s="36">
        <f t="shared" si="14"/>
        <v>0.13325824414998946</v>
      </c>
      <c r="U67" s="36">
        <f t="shared" si="15"/>
        <v>1.7477716848697975</v>
      </c>
    </row>
    <row r="68" spans="1:21" x14ac:dyDescent="0.2">
      <c r="A68" s="17" t="s">
        <v>29</v>
      </c>
      <c r="B68" s="11" t="s">
        <v>132</v>
      </c>
      <c r="C68" s="10" t="s">
        <v>133</v>
      </c>
      <c r="D68" s="31">
        <v>90181182</v>
      </c>
      <c r="E68" s="31">
        <v>119135232</v>
      </c>
      <c r="F68" s="31">
        <v>9520442</v>
      </c>
      <c r="G68" s="36">
        <f t="shared" si="8"/>
        <v>0.10557016207660706</v>
      </c>
      <c r="H68" s="31">
        <v>20198788</v>
      </c>
      <c r="I68" s="36">
        <f t="shared" si="9"/>
        <v>0.22398007602073788</v>
      </c>
      <c r="J68" s="31">
        <v>21147157</v>
      </c>
      <c r="K68" s="36">
        <f t="shared" si="10"/>
        <v>0.17750548385216558</v>
      </c>
      <c r="L68" s="31">
        <v>0</v>
      </c>
      <c r="M68" s="36">
        <f t="shared" si="11"/>
        <v>0</v>
      </c>
      <c r="N68" s="31">
        <f t="shared" si="12"/>
        <v>50866387</v>
      </c>
      <c r="O68" s="36">
        <f t="shared" si="13"/>
        <v>0.42696342757783023</v>
      </c>
      <c r="P68" s="31">
        <v>14552779</v>
      </c>
      <c r="Q68" s="31">
        <v>60021850</v>
      </c>
      <c r="R68" s="31">
        <v>60021850</v>
      </c>
      <c r="S68" s="31">
        <v>40004759</v>
      </c>
      <c r="T68" s="36">
        <f t="shared" si="14"/>
        <v>0.66650326506097368</v>
      </c>
      <c r="U68" s="36">
        <f t="shared" si="15"/>
        <v>0.4531353083833678</v>
      </c>
    </row>
    <row r="69" spans="1:21" x14ac:dyDescent="0.2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6.5" x14ac:dyDescent="0.3">
      <c r="A70" s="18" t="s">
        <v>0</v>
      </c>
      <c r="B70" s="13" t="s">
        <v>136</v>
      </c>
      <c r="C70" s="12" t="s">
        <v>0</v>
      </c>
      <c r="D70" s="32">
        <f>SUM(D64:D69)</f>
        <v>1497015343</v>
      </c>
      <c r="E70" s="32">
        <f>SUM(E64:E69)</f>
        <v>1549297458</v>
      </c>
      <c r="F70" s="32">
        <f>SUM(F64:F69)</f>
        <v>225640337</v>
      </c>
      <c r="G70" s="37">
        <f t="shared" si="8"/>
        <v>0.15072680320551665</v>
      </c>
      <c r="H70" s="32">
        <f>SUM(H64:H69)</f>
        <v>176074557</v>
      </c>
      <c r="I70" s="37">
        <f t="shared" si="9"/>
        <v>0.11761706907235085</v>
      </c>
      <c r="J70" s="32">
        <f>SUM(J64:J69)</f>
        <v>166302710</v>
      </c>
      <c r="K70" s="37">
        <f t="shared" si="10"/>
        <v>0.10734072346228557</v>
      </c>
      <c r="L70" s="32">
        <f>SUM(L64:L69)</f>
        <v>0</v>
      </c>
      <c r="M70" s="37">
        <f t="shared" si="11"/>
        <v>0</v>
      </c>
      <c r="N70" s="32">
        <f t="shared" si="12"/>
        <v>568017604</v>
      </c>
      <c r="O70" s="37">
        <f t="shared" si="13"/>
        <v>0.36662914604743385</v>
      </c>
      <c r="P70" s="32">
        <f>SUM(P64:P69)</f>
        <v>68912601</v>
      </c>
      <c r="Q70" s="32">
        <f>SUM(Q64:Q69)</f>
        <v>1385571141</v>
      </c>
      <c r="R70" s="32">
        <f>SUM(R64:R69)</f>
        <v>1383524604</v>
      </c>
      <c r="S70" s="32">
        <f>SUM(S64:S69)</f>
        <v>226036979</v>
      </c>
      <c r="T70" s="37">
        <f t="shared" si="14"/>
        <v>0.16337763589204662</v>
      </c>
      <c r="U70" s="37">
        <f t="shared" si="15"/>
        <v>1.4132409397811005</v>
      </c>
    </row>
    <row r="71" spans="1:21" x14ac:dyDescent="0.2">
      <c r="A71" s="17" t="s">
        <v>29</v>
      </c>
      <c r="B71" s="11" t="s">
        <v>137</v>
      </c>
      <c r="C71" s="10" t="s">
        <v>138</v>
      </c>
      <c r="D71" s="31">
        <v>86132592</v>
      </c>
      <c r="E71" s="31">
        <v>137991843</v>
      </c>
      <c r="F71" s="31">
        <v>26095643</v>
      </c>
      <c r="G71" s="36">
        <f t="shared" si="8"/>
        <v>0.30297059909679719</v>
      </c>
      <c r="H71" s="31">
        <v>33324646</v>
      </c>
      <c r="I71" s="36">
        <f t="shared" si="9"/>
        <v>0.38689937486149262</v>
      </c>
      <c r="J71" s="31">
        <v>28817959</v>
      </c>
      <c r="K71" s="36">
        <f t="shared" si="10"/>
        <v>0.20883813400477591</v>
      </c>
      <c r="L71" s="31">
        <v>0</v>
      </c>
      <c r="M71" s="36">
        <f t="shared" si="11"/>
        <v>0</v>
      </c>
      <c r="N71" s="31">
        <f t="shared" si="12"/>
        <v>88238248</v>
      </c>
      <c r="O71" s="36">
        <f t="shared" si="13"/>
        <v>0.63944539098590047</v>
      </c>
      <c r="P71" s="31">
        <v>10975598</v>
      </c>
      <c r="Q71" s="31">
        <v>62567508</v>
      </c>
      <c r="R71" s="31">
        <v>84585548</v>
      </c>
      <c r="S71" s="31">
        <v>35059208</v>
      </c>
      <c r="T71" s="36">
        <f t="shared" si="14"/>
        <v>0.41448224701458458</v>
      </c>
      <c r="U71" s="36">
        <f t="shared" si="15"/>
        <v>1.6256390767956335</v>
      </c>
    </row>
    <row r="72" spans="1:21" x14ac:dyDescent="0.2">
      <c r="A72" s="17" t="s">
        <v>29</v>
      </c>
      <c r="B72" s="11" t="s">
        <v>139</v>
      </c>
      <c r="C72" s="10" t="s">
        <v>140</v>
      </c>
      <c r="D72" s="31">
        <v>122805220</v>
      </c>
      <c r="E72" s="31">
        <v>108701639</v>
      </c>
      <c r="F72" s="31">
        <v>9850087</v>
      </c>
      <c r="G72" s="36">
        <f t="shared" si="8"/>
        <v>8.0209025316676272E-2</v>
      </c>
      <c r="H72" s="31">
        <v>21162992</v>
      </c>
      <c r="I72" s="36">
        <f t="shared" si="9"/>
        <v>0.1723297429864952</v>
      </c>
      <c r="J72" s="31">
        <v>27256659</v>
      </c>
      <c r="K72" s="36">
        <f t="shared" si="10"/>
        <v>0.25074745193124459</v>
      </c>
      <c r="L72" s="31">
        <v>0</v>
      </c>
      <c r="M72" s="36">
        <f t="shared" si="11"/>
        <v>0</v>
      </c>
      <c r="N72" s="31">
        <f t="shared" si="12"/>
        <v>58269738</v>
      </c>
      <c r="O72" s="36">
        <f t="shared" si="13"/>
        <v>0.5360520644955501</v>
      </c>
      <c r="P72" s="31">
        <v>20987933</v>
      </c>
      <c r="Q72" s="31">
        <v>90683517</v>
      </c>
      <c r="R72" s="31">
        <v>87129866</v>
      </c>
      <c r="S72" s="31">
        <v>49028414</v>
      </c>
      <c r="T72" s="36">
        <f t="shared" si="14"/>
        <v>0.56270503159043073</v>
      </c>
      <c r="U72" s="36">
        <f t="shared" si="15"/>
        <v>0.29868239049552892</v>
      </c>
    </row>
    <row r="73" spans="1:21" x14ac:dyDescent="0.2">
      <c r="A73" s="17" t="s">
        <v>29</v>
      </c>
      <c r="B73" s="11" t="s">
        <v>141</v>
      </c>
      <c r="C73" s="10" t="s">
        <v>142</v>
      </c>
      <c r="D73" s="31">
        <v>107439427</v>
      </c>
      <c r="E73" s="31">
        <v>107439427</v>
      </c>
      <c r="F73" s="31">
        <v>9436361</v>
      </c>
      <c r="G73" s="36">
        <f t="shared" si="8"/>
        <v>8.7829591645160202E-2</v>
      </c>
      <c r="H73" s="31">
        <v>3433029</v>
      </c>
      <c r="I73" s="36">
        <f t="shared" si="9"/>
        <v>3.1953158126950917E-2</v>
      </c>
      <c r="J73" s="31">
        <v>2554711</v>
      </c>
      <c r="K73" s="36">
        <f t="shared" si="10"/>
        <v>2.3778151758013379E-2</v>
      </c>
      <c r="L73" s="31">
        <v>0</v>
      </c>
      <c r="M73" s="36">
        <f t="shared" si="11"/>
        <v>0</v>
      </c>
      <c r="N73" s="31">
        <f t="shared" si="12"/>
        <v>15424101</v>
      </c>
      <c r="O73" s="36">
        <f t="shared" si="13"/>
        <v>0.14356090153012449</v>
      </c>
      <c r="P73" s="31">
        <v>24947357</v>
      </c>
      <c r="Q73" s="31">
        <v>106194215</v>
      </c>
      <c r="R73" s="31">
        <v>104289449</v>
      </c>
      <c r="S73" s="31">
        <v>67293906</v>
      </c>
      <c r="T73" s="36">
        <f t="shared" si="14"/>
        <v>0.64526092184071282</v>
      </c>
      <c r="U73" s="36">
        <f t="shared" si="15"/>
        <v>-0.89759592569264957</v>
      </c>
    </row>
    <row r="74" spans="1:21" x14ac:dyDescent="0.2">
      <c r="A74" s="17" t="s">
        <v>29</v>
      </c>
      <c r="B74" s="11" t="s">
        <v>143</v>
      </c>
      <c r="C74" s="10" t="s">
        <v>144</v>
      </c>
      <c r="D74" s="31">
        <v>119567116</v>
      </c>
      <c r="E74" s="31">
        <v>195729502</v>
      </c>
      <c r="F74" s="31">
        <v>20556361</v>
      </c>
      <c r="G74" s="36">
        <f t="shared" si="8"/>
        <v>0.17192319834828165</v>
      </c>
      <c r="H74" s="31">
        <v>13213793</v>
      </c>
      <c r="I74" s="36">
        <f t="shared" si="9"/>
        <v>0.11051360476069357</v>
      </c>
      <c r="J74" s="31">
        <v>19051627</v>
      </c>
      <c r="K74" s="36">
        <f t="shared" si="10"/>
        <v>9.7336511896913738E-2</v>
      </c>
      <c r="L74" s="31">
        <v>0</v>
      </c>
      <c r="M74" s="36">
        <f t="shared" si="11"/>
        <v>0</v>
      </c>
      <c r="N74" s="31">
        <f t="shared" si="12"/>
        <v>52821781</v>
      </c>
      <c r="O74" s="36">
        <f t="shared" si="13"/>
        <v>0.26987132987238682</v>
      </c>
      <c r="P74" s="31">
        <v>17113542</v>
      </c>
      <c r="Q74" s="31">
        <v>46557779</v>
      </c>
      <c r="R74" s="31">
        <v>93668086</v>
      </c>
      <c r="S74" s="31">
        <v>52032479</v>
      </c>
      <c r="T74" s="36">
        <f t="shared" si="14"/>
        <v>0.55549847575619304</v>
      </c>
      <c r="U74" s="36">
        <f t="shared" si="15"/>
        <v>0.11324861913448436</v>
      </c>
    </row>
    <row r="75" spans="1:21" x14ac:dyDescent="0.2">
      <c r="A75" s="17" t="s">
        <v>29</v>
      </c>
      <c r="B75" s="11" t="s">
        <v>145</v>
      </c>
      <c r="C75" s="10" t="s">
        <v>146</v>
      </c>
      <c r="D75" s="31">
        <v>29674963</v>
      </c>
      <c r="E75" s="31">
        <v>27272004</v>
      </c>
      <c r="F75" s="31">
        <v>4695630</v>
      </c>
      <c r="G75" s="36">
        <f t="shared" si="8"/>
        <v>0.15823541212165959</v>
      </c>
      <c r="H75" s="31">
        <v>5872967</v>
      </c>
      <c r="I75" s="36">
        <f t="shared" si="9"/>
        <v>0.19790983395665901</v>
      </c>
      <c r="J75" s="31">
        <v>6932849</v>
      </c>
      <c r="K75" s="36">
        <f t="shared" si="10"/>
        <v>0.25421120501449029</v>
      </c>
      <c r="L75" s="31">
        <v>0</v>
      </c>
      <c r="M75" s="36">
        <f t="shared" si="11"/>
        <v>0</v>
      </c>
      <c r="N75" s="31">
        <f t="shared" si="12"/>
        <v>17501446</v>
      </c>
      <c r="O75" s="36">
        <f t="shared" si="13"/>
        <v>0.64173670552409712</v>
      </c>
      <c r="P75" s="31">
        <v>5969661</v>
      </c>
      <c r="Q75" s="31">
        <v>20290475</v>
      </c>
      <c r="R75" s="31">
        <v>23358977</v>
      </c>
      <c r="S75" s="31">
        <v>15423937</v>
      </c>
      <c r="T75" s="36">
        <f t="shared" si="14"/>
        <v>0.66030019208461055</v>
      </c>
      <c r="U75" s="36">
        <f t="shared" si="15"/>
        <v>0.16134718537618808</v>
      </c>
    </row>
    <row r="76" spans="1:21" x14ac:dyDescent="0.2">
      <c r="A76" s="17" t="s">
        <v>29</v>
      </c>
      <c r="B76" s="11" t="s">
        <v>147</v>
      </c>
      <c r="C76" s="10" t="s">
        <v>148</v>
      </c>
      <c r="D76" s="31">
        <v>35299365</v>
      </c>
      <c r="E76" s="31">
        <v>35839365</v>
      </c>
      <c r="F76" s="31">
        <v>1047900</v>
      </c>
      <c r="G76" s="36">
        <f t="shared" si="8"/>
        <v>2.9686086421101342E-2</v>
      </c>
      <c r="H76" s="31">
        <v>3430135</v>
      </c>
      <c r="I76" s="36">
        <f t="shared" si="9"/>
        <v>9.7172711180498569E-2</v>
      </c>
      <c r="J76" s="31">
        <v>7467115</v>
      </c>
      <c r="K76" s="36">
        <f t="shared" si="10"/>
        <v>0.20834953409470286</v>
      </c>
      <c r="L76" s="31">
        <v>0</v>
      </c>
      <c r="M76" s="36">
        <f t="shared" si="11"/>
        <v>0</v>
      </c>
      <c r="N76" s="31">
        <f t="shared" si="12"/>
        <v>11945150</v>
      </c>
      <c r="O76" s="36">
        <f t="shared" si="13"/>
        <v>0.3332969208578333</v>
      </c>
      <c r="P76" s="31">
        <v>786318</v>
      </c>
      <c r="Q76" s="31">
        <v>34499954</v>
      </c>
      <c r="R76" s="31">
        <v>71484006</v>
      </c>
      <c r="S76" s="31">
        <v>3592117</v>
      </c>
      <c r="T76" s="36">
        <f t="shared" si="14"/>
        <v>5.0250639282862795E-2</v>
      </c>
      <c r="U76" s="36">
        <f t="shared" si="15"/>
        <v>8.4963042941914093</v>
      </c>
    </row>
    <row r="77" spans="1:21" x14ac:dyDescent="0.2">
      <c r="A77" s="17" t="s">
        <v>44</v>
      </c>
      <c r="B77" s="11" t="s">
        <v>149</v>
      </c>
      <c r="C77" s="10" t="s">
        <v>150</v>
      </c>
      <c r="D77" s="31">
        <v>0</v>
      </c>
      <c r="E77" s="31">
        <v>0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0</v>
      </c>
      <c r="K77" s="36">
        <f t="shared" si="10"/>
        <v>0</v>
      </c>
      <c r="L77" s="31">
        <v>0</v>
      </c>
      <c r="M77" s="36">
        <f t="shared" si="11"/>
        <v>0</v>
      </c>
      <c r="N77" s="31">
        <f t="shared" si="12"/>
        <v>0</v>
      </c>
      <c r="O77" s="36">
        <f t="shared" si="13"/>
        <v>0</v>
      </c>
      <c r="P77" s="31">
        <v>0</v>
      </c>
      <c r="Q77" s="31">
        <v>0</v>
      </c>
      <c r="R77" s="31">
        <v>0</v>
      </c>
      <c r="S77" s="31">
        <v>0</v>
      </c>
      <c r="T77" s="36">
        <f t="shared" si="14"/>
        <v>0</v>
      </c>
      <c r="U77" s="36">
        <f t="shared" si="15"/>
        <v>0</v>
      </c>
    </row>
    <row r="78" spans="1:21" ht="16.5" x14ac:dyDescent="0.3">
      <c r="A78" s="18" t="s">
        <v>0</v>
      </c>
      <c r="B78" s="13" t="s">
        <v>151</v>
      </c>
      <c r="C78" s="12" t="s">
        <v>0</v>
      </c>
      <c r="D78" s="32">
        <f>SUM(D71:D77)</f>
        <v>500918683</v>
      </c>
      <c r="E78" s="32">
        <f>SUM(E71:E77)</f>
        <v>612973780</v>
      </c>
      <c r="F78" s="32">
        <f>SUM(F71:F77)</f>
        <v>71681982</v>
      </c>
      <c r="G78" s="37">
        <f t="shared" si="8"/>
        <v>0.14310103502368268</v>
      </c>
      <c r="H78" s="32">
        <f>SUM(H71:H77)</f>
        <v>80437562</v>
      </c>
      <c r="I78" s="37">
        <f t="shared" si="9"/>
        <v>0.16058007962142629</v>
      </c>
      <c r="J78" s="32">
        <f>SUM(J71:J77)</f>
        <v>92080920</v>
      </c>
      <c r="K78" s="37">
        <f t="shared" si="10"/>
        <v>0.15021999799077865</v>
      </c>
      <c r="L78" s="32">
        <f>SUM(L71:L77)</f>
        <v>0</v>
      </c>
      <c r="M78" s="37">
        <f t="shared" si="11"/>
        <v>0</v>
      </c>
      <c r="N78" s="32">
        <f t="shared" si="12"/>
        <v>244200464</v>
      </c>
      <c r="O78" s="37">
        <f t="shared" si="13"/>
        <v>0.39838647584567155</v>
      </c>
      <c r="P78" s="32">
        <f>SUM(P71:P77)</f>
        <v>80780409</v>
      </c>
      <c r="Q78" s="32">
        <f>SUM(Q71:Q77)</f>
        <v>360793448</v>
      </c>
      <c r="R78" s="32">
        <f>SUM(R71:R77)</f>
        <v>464515932</v>
      </c>
      <c r="S78" s="32">
        <f>SUM(S71:S77)</f>
        <v>222430061</v>
      </c>
      <c r="T78" s="37">
        <f t="shared" si="14"/>
        <v>0.47884269553966557</v>
      </c>
      <c r="U78" s="37">
        <f t="shared" si="15"/>
        <v>0.13989172795597016</v>
      </c>
    </row>
    <row r="79" spans="1:21" x14ac:dyDescent="0.2">
      <c r="A79" s="17" t="s">
        <v>29</v>
      </c>
      <c r="B79" s="11" t="s">
        <v>152</v>
      </c>
      <c r="C79" s="10" t="s">
        <v>153</v>
      </c>
      <c r="D79" s="31">
        <v>104928636</v>
      </c>
      <c r="E79" s="31">
        <v>98187531</v>
      </c>
      <c r="F79" s="31">
        <v>0</v>
      </c>
      <c r="G79" s="36">
        <f t="shared" si="8"/>
        <v>0</v>
      </c>
      <c r="H79" s="31">
        <v>0</v>
      </c>
      <c r="I79" s="36">
        <f t="shared" si="9"/>
        <v>0</v>
      </c>
      <c r="J79" s="31">
        <v>46552762</v>
      </c>
      <c r="K79" s="36">
        <f t="shared" si="10"/>
        <v>0.47412091459963485</v>
      </c>
      <c r="L79" s="31">
        <v>0</v>
      </c>
      <c r="M79" s="36">
        <f t="shared" si="11"/>
        <v>0</v>
      </c>
      <c r="N79" s="31">
        <f t="shared" si="12"/>
        <v>46552762</v>
      </c>
      <c r="O79" s="36">
        <f t="shared" si="13"/>
        <v>0.47412091459963485</v>
      </c>
      <c r="P79" s="31">
        <v>17762713</v>
      </c>
      <c r="Q79" s="31">
        <v>122614179</v>
      </c>
      <c r="R79" s="31">
        <v>82237978</v>
      </c>
      <c r="S79" s="31">
        <v>49174843</v>
      </c>
      <c r="T79" s="36">
        <f t="shared" si="14"/>
        <v>0.59795783159941018</v>
      </c>
      <c r="U79" s="36">
        <f t="shared" si="15"/>
        <v>1.6208137236693516</v>
      </c>
    </row>
    <row r="80" spans="1:21" x14ac:dyDescent="0.2">
      <c r="A80" s="17" t="s">
        <v>29</v>
      </c>
      <c r="B80" s="11" t="s">
        <v>154</v>
      </c>
      <c r="C80" s="10" t="s">
        <v>155</v>
      </c>
      <c r="D80" s="31">
        <v>106371061</v>
      </c>
      <c r="E80" s="31">
        <v>107376061</v>
      </c>
      <c r="F80" s="31">
        <v>7751500</v>
      </c>
      <c r="G80" s="36">
        <f t="shared" si="8"/>
        <v>7.2872263631928988E-2</v>
      </c>
      <c r="H80" s="31">
        <v>10063240</v>
      </c>
      <c r="I80" s="36">
        <f t="shared" si="9"/>
        <v>9.4605054282574097E-2</v>
      </c>
      <c r="J80" s="31">
        <v>14809551</v>
      </c>
      <c r="K80" s="36">
        <f t="shared" si="10"/>
        <v>0.13792227859802009</v>
      </c>
      <c r="L80" s="31">
        <v>0</v>
      </c>
      <c r="M80" s="36">
        <f t="shared" si="11"/>
        <v>0</v>
      </c>
      <c r="N80" s="31">
        <f t="shared" si="12"/>
        <v>32624291</v>
      </c>
      <c r="O80" s="36">
        <f t="shared" si="13"/>
        <v>0.30383207109823113</v>
      </c>
      <c r="P80" s="31">
        <v>30029987</v>
      </c>
      <c r="Q80" s="31">
        <v>83489409</v>
      </c>
      <c r="R80" s="31">
        <v>85839409</v>
      </c>
      <c r="S80" s="31">
        <v>38246750</v>
      </c>
      <c r="T80" s="36">
        <f t="shared" si="14"/>
        <v>0.44556166503895667</v>
      </c>
      <c r="U80" s="36">
        <f t="shared" si="15"/>
        <v>-0.50684124505282002</v>
      </c>
    </row>
    <row r="81" spans="1:21" x14ac:dyDescent="0.2">
      <c r="A81" s="17" t="s">
        <v>29</v>
      </c>
      <c r="B81" s="11" t="s">
        <v>156</v>
      </c>
      <c r="C81" s="10" t="s">
        <v>157</v>
      </c>
      <c r="D81" s="31">
        <v>432391570</v>
      </c>
      <c r="E81" s="31">
        <v>432945210</v>
      </c>
      <c r="F81" s="31">
        <v>40251820</v>
      </c>
      <c r="G81" s="36">
        <f t="shared" si="8"/>
        <v>9.3091130338179354E-2</v>
      </c>
      <c r="H81" s="31">
        <v>70699137</v>
      </c>
      <c r="I81" s="36">
        <f t="shared" si="9"/>
        <v>0.16350720482362779</v>
      </c>
      <c r="J81" s="31">
        <v>192938712</v>
      </c>
      <c r="K81" s="36">
        <f t="shared" si="10"/>
        <v>0.44564232966106726</v>
      </c>
      <c r="L81" s="31">
        <v>0</v>
      </c>
      <c r="M81" s="36">
        <f t="shared" si="11"/>
        <v>0</v>
      </c>
      <c r="N81" s="31">
        <f t="shared" si="12"/>
        <v>303889669</v>
      </c>
      <c r="O81" s="36">
        <f t="shared" si="13"/>
        <v>0.70191253299695822</v>
      </c>
      <c r="P81" s="31">
        <v>81721137</v>
      </c>
      <c r="Q81" s="31">
        <v>422871070</v>
      </c>
      <c r="R81" s="31">
        <v>415044090</v>
      </c>
      <c r="S81" s="31">
        <v>269137740</v>
      </c>
      <c r="T81" s="36">
        <f t="shared" si="14"/>
        <v>0.64845578213148392</v>
      </c>
      <c r="U81" s="36">
        <f t="shared" si="15"/>
        <v>1.3609401322940475</v>
      </c>
    </row>
    <row r="82" spans="1:21" x14ac:dyDescent="0.2">
      <c r="A82" s="17" t="s">
        <v>29</v>
      </c>
      <c r="B82" s="11" t="s">
        <v>158</v>
      </c>
      <c r="C82" s="10" t="s">
        <v>159</v>
      </c>
      <c r="D82" s="31">
        <v>35023226</v>
      </c>
      <c r="E82" s="31">
        <v>35551567</v>
      </c>
      <c r="F82" s="31">
        <v>3093162</v>
      </c>
      <c r="G82" s="36">
        <f t="shared" si="8"/>
        <v>8.831744968324734E-2</v>
      </c>
      <c r="H82" s="31">
        <v>6750153</v>
      </c>
      <c r="I82" s="36">
        <f t="shared" si="9"/>
        <v>0.19273361625796551</v>
      </c>
      <c r="J82" s="31">
        <v>6084586</v>
      </c>
      <c r="K82" s="36">
        <f t="shared" si="10"/>
        <v>0.1711481803319668</v>
      </c>
      <c r="L82" s="31">
        <v>0</v>
      </c>
      <c r="M82" s="36">
        <f t="shared" si="11"/>
        <v>0</v>
      </c>
      <c r="N82" s="31">
        <f t="shared" si="12"/>
        <v>15927901</v>
      </c>
      <c r="O82" s="36">
        <f t="shared" si="13"/>
        <v>0.44802247394608513</v>
      </c>
      <c r="P82" s="31">
        <v>6961049</v>
      </c>
      <c r="Q82" s="31">
        <v>35603302</v>
      </c>
      <c r="R82" s="31">
        <v>35925686</v>
      </c>
      <c r="S82" s="31">
        <v>18367161</v>
      </c>
      <c r="T82" s="36">
        <f t="shared" si="14"/>
        <v>0.51125428753121094</v>
      </c>
      <c r="U82" s="36">
        <f t="shared" si="15"/>
        <v>-0.12590961505945442</v>
      </c>
    </row>
    <row r="83" spans="1:21" x14ac:dyDescent="0.2">
      <c r="A83" s="17" t="s">
        <v>44</v>
      </c>
      <c r="B83" s="11" t="s">
        <v>160</v>
      </c>
      <c r="C83" s="10" t="s">
        <v>161</v>
      </c>
      <c r="D83" s="31">
        <v>0</v>
      </c>
      <c r="E83" s="31">
        <v>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0</v>
      </c>
      <c r="Q83" s="31">
        <v>0</v>
      </c>
      <c r="R83" s="31">
        <v>0</v>
      </c>
      <c r="S83" s="31">
        <v>0</v>
      </c>
      <c r="T83" s="36">
        <f t="shared" si="14"/>
        <v>0</v>
      </c>
      <c r="U83" s="36">
        <f t="shared" si="15"/>
        <v>0</v>
      </c>
    </row>
    <row r="84" spans="1:21" ht="16.5" x14ac:dyDescent="0.3">
      <c r="A84" s="18" t="s">
        <v>0</v>
      </c>
      <c r="B84" s="13" t="s">
        <v>162</v>
      </c>
      <c r="C84" s="12" t="s">
        <v>0</v>
      </c>
      <c r="D84" s="32">
        <f>SUM(D79:D83)</f>
        <v>678714493</v>
      </c>
      <c r="E84" s="32">
        <f>SUM(E79:E83)</f>
        <v>674060369</v>
      </c>
      <c r="F84" s="32">
        <f>SUM(F79:F83)</f>
        <v>51096482</v>
      </c>
      <c r="G84" s="37">
        <f t="shared" si="8"/>
        <v>7.5284206432880751E-2</v>
      </c>
      <c r="H84" s="32">
        <f>SUM(H79:H83)</f>
        <v>87512530</v>
      </c>
      <c r="I84" s="37">
        <f t="shared" si="9"/>
        <v>0.12893864931804247</v>
      </c>
      <c r="J84" s="32">
        <f>SUM(J79:J83)</f>
        <v>260385611</v>
      </c>
      <c r="K84" s="37">
        <f t="shared" si="10"/>
        <v>0.3862942000080708</v>
      </c>
      <c r="L84" s="32">
        <f>SUM(L79:L83)</f>
        <v>0</v>
      </c>
      <c r="M84" s="37">
        <f t="shared" si="11"/>
        <v>0</v>
      </c>
      <c r="N84" s="32">
        <f t="shared" si="12"/>
        <v>398994623</v>
      </c>
      <c r="O84" s="37">
        <f t="shared" si="13"/>
        <v>0.59192713494182592</v>
      </c>
      <c r="P84" s="32">
        <f>SUM(P79:P83)</f>
        <v>136474886</v>
      </c>
      <c r="Q84" s="32">
        <f>SUM(Q79:Q83)</f>
        <v>664577960</v>
      </c>
      <c r="R84" s="32">
        <f>SUM(R79:R83)</f>
        <v>619047163</v>
      </c>
      <c r="S84" s="32">
        <f>SUM(S79:S83)</f>
        <v>374926494</v>
      </c>
      <c r="T84" s="37">
        <f t="shared" si="14"/>
        <v>0.60565093648607837</v>
      </c>
      <c r="U84" s="37">
        <f t="shared" si="15"/>
        <v>0.90793792639621618</v>
      </c>
    </row>
    <row r="85" spans="1:21" ht="16.5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4925675464</v>
      </c>
      <c r="E85" s="32">
        <f>SUM(E57,E59:E62,E64:E69,E71:E77,E79:E83)</f>
        <v>5103110193</v>
      </c>
      <c r="F85" s="32">
        <f>SUM(F57,F59:F62,F64:F69,F71:F77,F79:F83)</f>
        <v>751883770</v>
      </c>
      <c r="G85" s="37">
        <f t="shared" si="8"/>
        <v>0.15264581994799487</v>
      </c>
      <c r="H85" s="32">
        <f>SUM(H57,H59:H62,H64:H69,H71:H77,H79:H83)</f>
        <v>731280391</v>
      </c>
      <c r="I85" s="37">
        <f t="shared" si="9"/>
        <v>0.14846296641844692</v>
      </c>
      <c r="J85" s="32">
        <f>SUM(J57,J59:J62,J64:J69,J71:J77,J79:J83)</f>
        <v>1344160201</v>
      </c>
      <c r="K85" s="37">
        <f t="shared" si="10"/>
        <v>0.26340019128801123</v>
      </c>
      <c r="L85" s="32">
        <f>SUM(L57,L59:L62,L64:L69,L71:L77,L79:L83)</f>
        <v>0</v>
      </c>
      <c r="M85" s="37">
        <f t="shared" si="11"/>
        <v>0</v>
      </c>
      <c r="N85" s="32">
        <f t="shared" si="12"/>
        <v>2827324362</v>
      </c>
      <c r="O85" s="37">
        <f t="shared" si="13"/>
        <v>0.5540394494867612</v>
      </c>
      <c r="P85" s="32">
        <f>SUM(P57,P59:P62,P64:P69,P71:P77,P79:P83)</f>
        <v>807739368</v>
      </c>
      <c r="Q85" s="32">
        <f>SUM(Q57,Q59:Q62,Q64:Q69,Q71:Q77,Q79:Q83)</f>
        <v>4431179888</v>
      </c>
      <c r="R85" s="32">
        <f>SUM(R57,R59:R62,R64:R69,R71:R77,R79:R83)</f>
        <v>4519157927</v>
      </c>
      <c r="S85" s="32">
        <f>SUM(S57,S59:S62,S64:S69,S71:S77,S79:S83)</f>
        <v>2280925227</v>
      </c>
      <c r="T85" s="37">
        <f t="shared" si="14"/>
        <v>0.50472350465392357</v>
      </c>
      <c r="U85" s="37">
        <f t="shared" si="15"/>
        <v>0.66410138499031279</v>
      </c>
    </row>
    <row r="86" spans="1:21" ht="14.4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4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x14ac:dyDescent="0.2">
      <c r="A88" s="17" t="s">
        <v>23</v>
      </c>
      <c r="B88" s="11" t="s">
        <v>165</v>
      </c>
      <c r="C88" s="10" t="s">
        <v>166</v>
      </c>
      <c r="D88" s="31">
        <v>11133051521</v>
      </c>
      <c r="E88" s="31">
        <v>10953619427</v>
      </c>
      <c r="F88" s="31">
        <v>2439337111</v>
      </c>
      <c r="G88" s="36">
        <f t="shared" ref="G88:G99" si="16">IF(($D88      =0),0,($F88      /$D88      ))</f>
        <v>0.21910768187848037</v>
      </c>
      <c r="H88" s="31">
        <v>2690319664</v>
      </c>
      <c r="I88" s="36">
        <f t="shared" ref="I88:I99" si="17">IF(($D88      =0),0,($H88      /$D88      ))</f>
        <v>0.24165159560479141</v>
      </c>
      <c r="J88" s="31">
        <v>1946580095</v>
      </c>
      <c r="K88" s="36">
        <f t="shared" ref="K88:K99" si="18">IF(($E88      =0),0,($J88      /$E88      ))</f>
        <v>0.1777111308251042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7076236870</v>
      </c>
      <c r="O88" s="36">
        <f t="shared" ref="O88:O99" si="21">IF(($E88      =0),0,($N88      /$E88      ))</f>
        <v>0.64601814196296703</v>
      </c>
      <c r="P88" s="31">
        <v>2963939524</v>
      </c>
      <c r="Q88" s="31">
        <v>9362378289</v>
      </c>
      <c r="R88" s="31">
        <v>10147533872</v>
      </c>
      <c r="S88" s="31">
        <v>7269364660</v>
      </c>
      <c r="T88" s="36">
        <f t="shared" ref="T88:T99" si="22">IF(($R88      =0),0,($S88      /$R88      ))</f>
        <v>0.71636761716640274</v>
      </c>
      <c r="U88" s="36">
        <f t="shared" ref="U88:U99" si="23">IF(($P88      =0),0,(($J88      /$P88      )-1))</f>
        <v>-0.34324567716787191</v>
      </c>
    </row>
    <row r="89" spans="1:21" x14ac:dyDescent="0.2">
      <c r="A89" s="17" t="s">
        <v>23</v>
      </c>
      <c r="B89" s="11" t="s">
        <v>167</v>
      </c>
      <c r="C89" s="10" t="s">
        <v>168</v>
      </c>
      <c r="D89" s="31">
        <v>11196091000</v>
      </c>
      <c r="E89" s="31">
        <v>11723223613</v>
      </c>
      <c r="F89" s="31">
        <v>2715208264</v>
      </c>
      <c r="G89" s="36">
        <f t="shared" si="16"/>
        <v>0.24251395098521439</v>
      </c>
      <c r="H89" s="31">
        <v>2458080322</v>
      </c>
      <c r="I89" s="36">
        <f t="shared" si="17"/>
        <v>0.21954808352307961</v>
      </c>
      <c r="J89" s="31">
        <v>2451491322</v>
      </c>
      <c r="K89" s="36">
        <f t="shared" si="18"/>
        <v>0.2091140971909396</v>
      </c>
      <c r="L89" s="31">
        <v>0</v>
      </c>
      <c r="M89" s="36">
        <f t="shared" si="19"/>
        <v>0</v>
      </c>
      <c r="N89" s="31">
        <f t="shared" si="20"/>
        <v>7624779908</v>
      </c>
      <c r="O89" s="36">
        <f t="shared" si="21"/>
        <v>0.65039959653629786</v>
      </c>
      <c r="P89" s="31">
        <v>2253100536</v>
      </c>
      <c r="Q89" s="31">
        <v>8507321000</v>
      </c>
      <c r="R89" s="31">
        <v>10982439682</v>
      </c>
      <c r="S89" s="31">
        <v>6716993413</v>
      </c>
      <c r="T89" s="36">
        <f t="shared" si="22"/>
        <v>0.61161213787579627</v>
      </c>
      <c r="U89" s="36">
        <f t="shared" si="23"/>
        <v>8.8052345126245157E-2</v>
      </c>
    </row>
    <row r="90" spans="1:21" x14ac:dyDescent="0.2">
      <c r="A90" s="17" t="s">
        <v>23</v>
      </c>
      <c r="B90" s="11" t="s">
        <v>169</v>
      </c>
      <c r="C90" s="10" t="s">
        <v>170</v>
      </c>
      <c r="D90" s="31">
        <v>5156712495</v>
      </c>
      <c r="E90" s="31">
        <v>5156712495</v>
      </c>
      <c r="F90" s="31">
        <v>442506668</v>
      </c>
      <c r="G90" s="36">
        <f t="shared" si="16"/>
        <v>8.581177803281817E-2</v>
      </c>
      <c r="H90" s="31">
        <v>2423916123</v>
      </c>
      <c r="I90" s="36">
        <f t="shared" si="17"/>
        <v>0.47005066219034963</v>
      </c>
      <c r="J90" s="31">
        <v>878563780</v>
      </c>
      <c r="K90" s="36">
        <f t="shared" si="18"/>
        <v>0.1703728452675739</v>
      </c>
      <c r="L90" s="31">
        <v>0</v>
      </c>
      <c r="M90" s="36">
        <f t="shared" si="19"/>
        <v>0</v>
      </c>
      <c r="N90" s="31">
        <f t="shared" si="20"/>
        <v>3744986571</v>
      </c>
      <c r="O90" s="36">
        <f t="shared" si="21"/>
        <v>0.72623528549074168</v>
      </c>
      <c r="P90" s="31">
        <v>947207368</v>
      </c>
      <c r="Q90" s="31">
        <v>5226959268</v>
      </c>
      <c r="R90" s="31">
        <v>4831544169</v>
      </c>
      <c r="S90" s="31">
        <v>2147682679</v>
      </c>
      <c r="T90" s="36">
        <f t="shared" si="22"/>
        <v>0.44451268660232751</v>
      </c>
      <c r="U90" s="36">
        <f t="shared" si="23"/>
        <v>-7.2469440503760918E-2</v>
      </c>
    </row>
    <row r="91" spans="1:21" ht="16.5" x14ac:dyDescent="0.3">
      <c r="A91" s="18" t="s">
        <v>0</v>
      </c>
      <c r="B91" s="13" t="s">
        <v>28</v>
      </c>
      <c r="C91" s="12" t="s">
        <v>0</v>
      </c>
      <c r="D91" s="32">
        <f>SUM(D88:D90)</f>
        <v>27485855016</v>
      </c>
      <c r="E91" s="32">
        <f>SUM(E88:E90)</f>
        <v>27833555535</v>
      </c>
      <c r="F91" s="32">
        <f>SUM(F88:F90)</f>
        <v>5597052043</v>
      </c>
      <c r="G91" s="37">
        <f t="shared" si="16"/>
        <v>0.20363390695839215</v>
      </c>
      <c r="H91" s="32">
        <f>SUM(H88:H90)</f>
        <v>7572316109</v>
      </c>
      <c r="I91" s="37">
        <f t="shared" si="17"/>
        <v>0.27549865574827564</v>
      </c>
      <c r="J91" s="32">
        <f>SUM(J88:J90)</f>
        <v>5276635197</v>
      </c>
      <c r="K91" s="37">
        <f t="shared" si="18"/>
        <v>0.18957819421829752</v>
      </c>
      <c r="L91" s="32">
        <f>SUM(L88:L90)</f>
        <v>0</v>
      </c>
      <c r="M91" s="37">
        <f t="shared" si="19"/>
        <v>0</v>
      </c>
      <c r="N91" s="32">
        <f t="shared" si="20"/>
        <v>18446003349</v>
      </c>
      <c r="O91" s="37">
        <f t="shared" si="21"/>
        <v>0.66272536851443975</v>
      </c>
      <c r="P91" s="32">
        <f>SUM(P88:P90)</f>
        <v>6164247428</v>
      </c>
      <c r="Q91" s="32">
        <f>SUM(Q88:Q90)</f>
        <v>23096658557</v>
      </c>
      <c r="R91" s="32">
        <f>SUM(R88:R90)</f>
        <v>25961517723</v>
      </c>
      <c r="S91" s="32">
        <f>SUM(S88:S90)</f>
        <v>16134040752</v>
      </c>
      <c r="T91" s="37">
        <f t="shared" si="22"/>
        <v>0.62145984391761599</v>
      </c>
      <c r="U91" s="37">
        <f t="shared" si="23"/>
        <v>-0.1439936085252157</v>
      </c>
    </row>
    <row r="92" spans="1:21" x14ac:dyDescent="0.2">
      <c r="A92" s="17" t="s">
        <v>29</v>
      </c>
      <c r="B92" s="11" t="s">
        <v>171</v>
      </c>
      <c r="C92" s="10" t="s">
        <v>172</v>
      </c>
      <c r="D92" s="31">
        <v>1781699479</v>
      </c>
      <c r="E92" s="31">
        <v>1592180821</v>
      </c>
      <c r="F92" s="31">
        <v>504201991</v>
      </c>
      <c r="G92" s="36">
        <f t="shared" si="16"/>
        <v>0.28298935760086169</v>
      </c>
      <c r="H92" s="31">
        <v>530501198</v>
      </c>
      <c r="I92" s="36">
        <f t="shared" si="17"/>
        <v>0.29775009997631591</v>
      </c>
      <c r="J92" s="31">
        <v>284531555</v>
      </c>
      <c r="K92" s="36">
        <f t="shared" si="18"/>
        <v>0.17870555356978515</v>
      </c>
      <c r="L92" s="31">
        <v>0</v>
      </c>
      <c r="M92" s="36">
        <f t="shared" si="19"/>
        <v>0</v>
      </c>
      <c r="N92" s="31">
        <f t="shared" si="20"/>
        <v>1319234744</v>
      </c>
      <c r="O92" s="36">
        <f t="shared" si="21"/>
        <v>0.82857093026119299</v>
      </c>
      <c r="P92" s="31">
        <v>347201273</v>
      </c>
      <c r="Q92" s="31">
        <v>1395590416</v>
      </c>
      <c r="R92" s="31">
        <v>1490281939</v>
      </c>
      <c r="S92" s="31">
        <v>950886973</v>
      </c>
      <c r="T92" s="36">
        <f t="shared" si="22"/>
        <v>0.63805844257768995</v>
      </c>
      <c r="U92" s="36">
        <f t="shared" si="23"/>
        <v>-0.18049967806425637</v>
      </c>
    </row>
    <row r="93" spans="1:21" x14ac:dyDescent="0.2">
      <c r="A93" s="17" t="s">
        <v>29</v>
      </c>
      <c r="B93" s="11" t="s">
        <v>173</v>
      </c>
      <c r="C93" s="10" t="s">
        <v>174</v>
      </c>
      <c r="D93" s="31">
        <v>262164617</v>
      </c>
      <c r="E93" s="31">
        <v>262235103</v>
      </c>
      <c r="F93" s="31">
        <v>41630655</v>
      </c>
      <c r="G93" s="36">
        <f t="shared" si="16"/>
        <v>0.15879585687949643</v>
      </c>
      <c r="H93" s="31">
        <v>61882081</v>
      </c>
      <c r="I93" s="36">
        <f t="shared" si="17"/>
        <v>0.23604284097575226</v>
      </c>
      <c r="J93" s="31">
        <v>65836908</v>
      </c>
      <c r="K93" s="36">
        <f t="shared" si="18"/>
        <v>0.25106062173529836</v>
      </c>
      <c r="L93" s="31">
        <v>0</v>
      </c>
      <c r="M93" s="36">
        <f t="shared" si="19"/>
        <v>0</v>
      </c>
      <c r="N93" s="31">
        <f t="shared" si="20"/>
        <v>169349644</v>
      </c>
      <c r="O93" s="36">
        <f t="shared" si="21"/>
        <v>0.64579319115793588</v>
      </c>
      <c r="P93" s="31">
        <v>51537227</v>
      </c>
      <c r="Q93" s="31">
        <v>236087046</v>
      </c>
      <c r="R93" s="31">
        <v>242915988</v>
      </c>
      <c r="S93" s="31">
        <v>157847572</v>
      </c>
      <c r="T93" s="36">
        <f t="shared" si="22"/>
        <v>0.64980314099374969</v>
      </c>
      <c r="U93" s="36">
        <f t="shared" si="23"/>
        <v>0.27746314329251742</v>
      </c>
    </row>
    <row r="94" spans="1:21" x14ac:dyDescent="0.2">
      <c r="A94" s="17" t="s">
        <v>29</v>
      </c>
      <c r="B94" s="11" t="s">
        <v>175</v>
      </c>
      <c r="C94" s="10" t="s">
        <v>176</v>
      </c>
      <c r="D94" s="31">
        <v>190770646</v>
      </c>
      <c r="E94" s="31">
        <v>180936778</v>
      </c>
      <c r="F94" s="31">
        <v>28993403</v>
      </c>
      <c r="G94" s="36">
        <f t="shared" si="16"/>
        <v>0.15198042050976751</v>
      </c>
      <c r="H94" s="31">
        <v>47978552</v>
      </c>
      <c r="I94" s="36">
        <f t="shared" si="17"/>
        <v>0.25149860843895239</v>
      </c>
      <c r="J94" s="31">
        <v>45055995</v>
      </c>
      <c r="K94" s="36">
        <f t="shared" si="18"/>
        <v>0.24901512836710291</v>
      </c>
      <c r="L94" s="31">
        <v>0</v>
      </c>
      <c r="M94" s="36">
        <f t="shared" si="19"/>
        <v>0</v>
      </c>
      <c r="N94" s="31">
        <f t="shared" si="20"/>
        <v>122027950</v>
      </c>
      <c r="O94" s="36">
        <f t="shared" si="21"/>
        <v>0.67442314021972916</v>
      </c>
      <c r="P94" s="31">
        <v>62943046</v>
      </c>
      <c r="Q94" s="31">
        <v>158447419</v>
      </c>
      <c r="R94" s="31">
        <v>174418429</v>
      </c>
      <c r="S94" s="31">
        <v>113695005</v>
      </c>
      <c r="T94" s="36">
        <f t="shared" si="22"/>
        <v>0.65185201845843943</v>
      </c>
      <c r="U94" s="36">
        <f t="shared" si="23"/>
        <v>-0.28417835069500763</v>
      </c>
    </row>
    <row r="95" spans="1:21" x14ac:dyDescent="0.2">
      <c r="A95" s="17" t="s">
        <v>44</v>
      </c>
      <c r="B95" s="11" t="s">
        <v>177</v>
      </c>
      <c r="C95" s="10" t="s">
        <v>178</v>
      </c>
      <c r="D95" s="31">
        <v>0</v>
      </c>
      <c r="E95" s="31">
        <v>0</v>
      </c>
      <c r="F95" s="31">
        <v>0</v>
      </c>
      <c r="G95" s="36">
        <f t="shared" si="16"/>
        <v>0</v>
      </c>
      <c r="H95" s="31">
        <v>0</v>
      </c>
      <c r="I95" s="36">
        <f t="shared" si="17"/>
        <v>0</v>
      </c>
      <c r="J95" s="31">
        <v>0</v>
      </c>
      <c r="K95" s="36">
        <f t="shared" si="18"/>
        <v>0</v>
      </c>
      <c r="L95" s="31">
        <v>0</v>
      </c>
      <c r="M95" s="36">
        <f t="shared" si="19"/>
        <v>0</v>
      </c>
      <c r="N95" s="31">
        <f t="shared" si="20"/>
        <v>0</v>
      </c>
      <c r="O95" s="36">
        <f t="shared" si="21"/>
        <v>0</v>
      </c>
      <c r="P95" s="31">
        <v>0</v>
      </c>
      <c r="Q95" s="31">
        <v>0</v>
      </c>
      <c r="R95" s="31">
        <v>0</v>
      </c>
      <c r="S95" s="31">
        <v>0</v>
      </c>
      <c r="T95" s="36">
        <f t="shared" si="22"/>
        <v>0</v>
      </c>
      <c r="U95" s="36">
        <f t="shared" si="23"/>
        <v>0</v>
      </c>
    </row>
    <row r="96" spans="1:21" ht="16.5" x14ac:dyDescent="0.3">
      <c r="A96" s="18" t="s">
        <v>0</v>
      </c>
      <c r="B96" s="13" t="s">
        <v>179</v>
      </c>
      <c r="C96" s="12" t="s">
        <v>0</v>
      </c>
      <c r="D96" s="32">
        <f>SUM(D92:D95)</f>
        <v>2234634742</v>
      </c>
      <c r="E96" s="32">
        <f>SUM(E92:E95)</f>
        <v>2035352702</v>
      </c>
      <c r="F96" s="32">
        <f>SUM(F92:F95)</f>
        <v>574826049</v>
      </c>
      <c r="G96" s="37">
        <f t="shared" si="16"/>
        <v>0.25723490206078609</v>
      </c>
      <c r="H96" s="32">
        <f>SUM(H92:H95)</f>
        <v>640361831</v>
      </c>
      <c r="I96" s="37">
        <f t="shared" si="17"/>
        <v>0.28656219245337411</v>
      </c>
      <c r="J96" s="32">
        <f>SUM(J92:J95)</f>
        <v>395424458</v>
      </c>
      <c r="K96" s="37">
        <f t="shared" si="18"/>
        <v>0.19427810109345856</v>
      </c>
      <c r="L96" s="32">
        <f>SUM(L92:L95)</f>
        <v>0</v>
      </c>
      <c r="M96" s="37">
        <f t="shared" si="19"/>
        <v>0</v>
      </c>
      <c r="N96" s="32">
        <f t="shared" si="20"/>
        <v>1610612338</v>
      </c>
      <c r="O96" s="37">
        <f t="shared" si="21"/>
        <v>0.79131854465192342</v>
      </c>
      <c r="P96" s="32">
        <f>SUM(P92:P95)</f>
        <v>461681546</v>
      </c>
      <c r="Q96" s="32">
        <f>SUM(Q92:Q95)</f>
        <v>1790124881</v>
      </c>
      <c r="R96" s="32">
        <f>SUM(R92:R95)</f>
        <v>1907616356</v>
      </c>
      <c r="S96" s="32">
        <f>SUM(S92:S95)</f>
        <v>1222429550</v>
      </c>
      <c r="T96" s="37">
        <f t="shared" si="22"/>
        <v>0.64081519649121732</v>
      </c>
      <c r="U96" s="37">
        <f t="shared" si="23"/>
        <v>-0.143512532770803</v>
      </c>
    </row>
    <row r="97" spans="1:21" x14ac:dyDescent="0.2">
      <c r="A97" s="17" t="s">
        <v>29</v>
      </c>
      <c r="B97" s="11" t="s">
        <v>180</v>
      </c>
      <c r="C97" s="10" t="s">
        <v>181</v>
      </c>
      <c r="D97" s="31">
        <v>687087571</v>
      </c>
      <c r="E97" s="31">
        <v>678087127</v>
      </c>
      <c r="F97" s="31">
        <v>172570516</v>
      </c>
      <c r="G97" s="36">
        <f t="shared" si="16"/>
        <v>0.2511623310968028</v>
      </c>
      <c r="H97" s="31">
        <v>166080731</v>
      </c>
      <c r="I97" s="36">
        <f t="shared" si="17"/>
        <v>0.24171697758741731</v>
      </c>
      <c r="J97" s="31">
        <v>184819405</v>
      </c>
      <c r="K97" s="36">
        <f t="shared" si="18"/>
        <v>0.27255996706157792</v>
      </c>
      <c r="L97" s="31">
        <v>0</v>
      </c>
      <c r="M97" s="36">
        <f t="shared" si="19"/>
        <v>0</v>
      </c>
      <c r="N97" s="31">
        <f t="shared" si="20"/>
        <v>523470652</v>
      </c>
      <c r="O97" s="36">
        <f t="shared" si="21"/>
        <v>0.7719814035048036</v>
      </c>
      <c r="P97" s="31">
        <v>154532091</v>
      </c>
      <c r="Q97" s="31">
        <v>600098550</v>
      </c>
      <c r="R97" s="31">
        <v>668325648</v>
      </c>
      <c r="S97" s="31">
        <v>477035228</v>
      </c>
      <c r="T97" s="36">
        <f t="shared" si="22"/>
        <v>0.71377662884486515</v>
      </c>
      <c r="U97" s="36">
        <f t="shared" si="23"/>
        <v>0.19599368522101979</v>
      </c>
    </row>
    <row r="98" spans="1:21" x14ac:dyDescent="0.2">
      <c r="A98" s="17" t="s">
        <v>29</v>
      </c>
      <c r="B98" s="11" t="s">
        <v>182</v>
      </c>
      <c r="C98" s="10" t="s">
        <v>183</v>
      </c>
      <c r="D98" s="31">
        <v>589317046</v>
      </c>
      <c r="E98" s="31">
        <v>288233799</v>
      </c>
      <c r="F98" s="31">
        <v>113930702</v>
      </c>
      <c r="G98" s="36">
        <f t="shared" si="16"/>
        <v>0.19332666986863298</v>
      </c>
      <c r="H98" s="31">
        <v>87102417</v>
      </c>
      <c r="I98" s="36">
        <f t="shared" si="17"/>
        <v>0.14780230368561237</v>
      </c>
      <c r="J98" s="31">
        <v>0</v>
      </c>
      <c r="K98" s="36">
        <f t="shared" si="18"/>
        <v>0</v>
      </c>
      <c r="L98" s="31">
        <v>0</v>
      </c>
      <c r="M98" s="36">
        <f t="shared" si="19"/>
        <v>0</v>
      </c>
      <c r="N98" s="31">
        <f t="shared" si="20"/>
        <v>201033119</v>
      </c>
      <c r="O98" s="36">
        <f t="shared" si="21"/>
        <v>0.69746545928154668</v>
      </c>
      <c r="P98" s="31">
        <v>107994398</v>
      </c>
      <c r="Q98" s="31">
        <v>530626601</v>
      </c>
      <c r="R98" s="31">
        <v>586033446</v>
      </c>
      <c r="S98" s="31">
        <v>296915272</v>
      </c>
      <c r="T98" s="36">
        <f t="shared" si="22"/>
        <v>0.50665243430491846</v>
      </c>
      <c r="U98" s="36">
        <f t="shared" si="23"/>
        <v>-1</v>
      </c>
    </row>
    <row r="99" spans="1:21" x14ac:dyDescent="0.2">
      <c r="A99" s="17" t="s">
        <v>29</v>
      </c>
      <c r="B99" s="11" t="s">
        <v>184</v>
      </c>
      <c r="C99" s="10" t="s">
        <v>185</v>
      </c>
      <c r="D99" s="31">
        <v>442982529</v>
      </c>
      <c r="E99" s="31">
        <v>430982526</v>
      </c>
      <c r="F99" s="31">
        <v>23750002</v>
      </c>
      <c r="G99" s="36">
        <f t="shared" si="16"/>
        <v>5.3613857082837682E-2</v>
      </c>
      <c r="H99" s="31">
        <v>230733180</v>
      </c>
      <c r="I99" s="36">
        <f t="shared" si="17"/>
        <v>0.52086293452895971</v>
      </c>
      <c r="J99" s="31">
        <v>152668933</v>
      </c>
      <c r="K99" s="36">
        <f t="shared" si="18"/>
        <v>0.35423462388820842</v>
      </c>
      <c r="L99" s="31">
        <v>0</v>
      </c>
      <c r="M99" s="36">
        <f t="shared" si="19"/>
        <v>0</v>
      </c>
      <c r="N99" s="31">
        <f t="shared" si="20"/>
        <v>407152115</v>
      </c>
      <c r="O99" s="36">
        <f t="shared" si="21"/>
        <v>0.94470678145313014</v>
      </c>
      <c r="P99" s="31">
        <v>200529174</v>
      </c>
      <c r="Q99" s="31">
        <v>423102318</v>
      </c>
      <c r="R99" s="31">
        <v>391789600</v>
      </c>
      <c r="S99" s="31">
        <v>248466365</v>
      </c>
      <c r="T99" s="36">
        <f t="shared" si="22"/>
        <v>0.63418315595921892</v>
      </c>
      <c r="U99" s="36">
        <f t="shared" si="23"/>
        <v>-0.23866971595863651</v>
      </c>
    </row>
    <row r="100" spans="1:21" x14ac:dyDescent="0.2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=0),0,(($J100     /$P100     )-1))</f>
        <v>0</v>
      </c>
    </row>
    <row r="101" spans="1:21" ht="16.5" x14ac:dyDescent="0.3">
      <c r="A101" s="18" t="s">
        <v>0</v>
      </c>
      <c r="B101" s="13" t="s">
        <v>188</v>
      </c>
      <c r="C101" s="12" t="s">
        <v>0</v>
      </c>
      <c r="D101" s="32">
        <f>SUM(D97:D100)</f>
        <v>1719387146</v>
      </c>
      <c r="E101" s="32">
        <f>SUM(E97:E100)</f>
        <v>1397303452</v>
      </c>
      <c r="F101" s="32">
        <f>SUM(F97:F100)</f>
        <v>310251220</v>
      </c>
      <c r="G101" s="37">
        <f>IF(($D101     =0),0,($F101     /$D101     ))</f>
        <v>0.18044290997625034</v>
      </c>
      <c r="H101" s="32">
        <f>SUM(H97:H100)</f>
        <v>483916328</v>
      </c>
      <c r="I101" s="37">
        <f>IF(($D101     =0),0,($H101     /$D101     ))</f>
        <v>0.28144698483165231</v>
      </c>
      <c r="J101" s="32">
        <f>SUM(J97:J100)</f>
        <v>337488338</v>
      </c>
      <c r="K101" s="37">
        <f>IF(($E101     =0),0,($J101     /$E101     ))</f>
        <v>0.24152830762490665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1131655886</v>
      </c>
      <c r="O101" s="37">
        <f>IF(($E101     =0),0,($N101     /$E101     ))</f>
        <v>0.80988555805843665</v>
      </c>
      <c r="P101" s="32">
        <f>SUM(P97:P100)</f>
        <v>463055663</v>
      </c>
      <c r="Q101" s="32">
        <f>SUM(Q97:Q100)</f>
        <v>1553827469</v>
      </c>
      <c r="R101" s="32">
        <f>SUM(R97:R100)</f>
        <v>1646148694</v>
      </c>
      <c r="S101" s="32">
        <f>SUM(S97:S100)</f>
        <v>1022416865</v>
      </c>
      <c r="T101" s="37">
        <f>IF(($R101     =0),0,($S101     /$R101     ))</f>
        <v>0.62109630115832049</v>
      </c>
      <c r="U101" s="37">
        <f>IF(($P101     =0),0,(($J101     /$P101     )-1))</f>
        <v>-0.27117112484163697</v>
      </c>
    </row>
    <row r="102" spans="1:21" ht="16.5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31439876904</v>
      </c>
      <c r="E102" s="32">
        <f>SUM(E88:E90,E92:E95,E97:E100)</f>
        <v>31266211689</v>
      </c>
      <c r="F102" s="32">
        <f>SUM(F88:F90,F92:F95,F97:F100)</f>
        <v>6482129312</v>
      </c>
      <c r="G102" s="37">
        <f>IF(($D102     =0),0,($F102     /$D102     ))</f>
        <v>0.20617540366944942</v>
      </c>
      <c r="H102" s="32">
        <f>SUM(H88:H90,H92:H95,H97:H100)</f>
        <v>8696594268</v>
      </c>
      <c r="I102" s="37">
        <f>IF(($D102     =0),0,($H102     /$D102     ))</f>
        <v>0.27661031544603659</v>
      </c>
      <c r="J102" s="32">
        <f>SUM(J88:J90,J92:J95,J97:J100)</f>
        <v>6009547993</v>
      </c>
      <c r="K102" s="37">
        <f>IF(($E102     =0),0,($J102     /$E102     ))</f>
        <v>0.19220582438243594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21188271573</v>
      </c>
      <c r="O102" s="37">
        <f>IF(($E102     =0),0,($N102     /$E102     ))</f>
        <v>0.67767313110255711</v>
      </c>
      <c r="P102" s="32">
        <f>SUM(P88:P90,P92:P95,P97:P100)</f>
        <v>7088984637</v>
      </c>
      <c r="Q102" s="32">
        <f>SUM(Q88:Q90,Q92:Q95,Q97:Q100)</f>
        <v>26440610907</v>
      </c>
      <c r="R102" s="32">
        <f>SUM(R88:R90,R92:R95,R97:R100)</f>
        <v>29515282773</v>
      </c>
      <c r="S102" s="32">
        <f>SUM(S88:S90,S92:S95,S97:S100)</f>
        <v>18378887167</v>
      </c>
      <c r="T102" s="37">
        <f>IF(($R102     =0),0,($S102     /$R102     ))</f>
        <v>0.62269053318413892</v>
      </c>
      <c r="U102" s="37">
        <f>IF(($P102     =0),0,(($J102     /$P102     )-1))</f>
        <v>-0.1522695702239254</v>
      </c>
    </row>
    <row r="103" spans="1:21" ht="14.4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x14ac:dyDescent="0.2">
      <c r="A105" s="17" t="s">
        <v>23</v>
      </c>
      <c r="B105" s="11" t="s">
        <v>191</v>
      </c>
      <c r="C105" s="10" t="s">
        <v>192</v>
      </c>
      <c r="D105" s="31">
        <v>8687483690</v>
      </c>
      <c r="E105" s="31">
        <v>8486350153</v>
      </c>
      <c r="F105" s="31">
        <v>1849216699</v>
      </c>
      <c r="G105" s="36">
        <f t="shared" ref="G105:G136" si="24">IF(($D105     =0),0,($F105     /$D105     ))</f>
        <v>0.21285987576915957</v>
      </c>
      <c r="H105" s="31">
        <v>2385484298</v>
      </c>
      <c r="I105" s="36">
        <f t="shared" ref="I105:I136" si="25">IF(($D105     =0),0,($H105     /$D105     ))</f>
        <v>0.27458863614856466</v>
      </c>
      <c r="J105" s="31">
        <v>1696665985</v>
      </c>
      <c r="K105" s="36">
        <f t="shared" ref="K105:K136" si="26">IF(($E105     =0),0,($J105     /$E105     ))</f>
        <v>0.19992882150876293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5931366982</v>
      </c>
      <c r="O105" s="36">
        <f t="shared" ref="O105:O136" si="29">IF(($E105     =0),0,($N105     /$E105     ))</f>
        <v>0.69893026743696274</v>
      </c>
      <c r="P105" s="31">
        <v>1507542480</v>
      </c>
      <c r="Q105" s="31">
        <v>6884617980</v>
      </c>
      <c r="R105" s="31">
        <v>7032500680</v>
      </c>
      <c r="S105" s="31">
        <v>4830524700</v>
      </c>
      <c r="T105" s="36">
        <f t="shared" ref="T105:T136" si="30">IF(($R105     =0),0,($S105     /$R105     ))</f>
        <v>0.68688577787666849</v>
      </c>
      <c r="U105" s="36">
        <f t="shared" ref="U105:U136" si="31">IF(($P105     =0),0,(($J105     /$P105     )-1))</f>
        <v>0.12545152624820233</v>
      </c>
    </row>
    <row r="106" spans="1:21" ht="16.5" x14ac:dyDescent="0.3">
      <c r="A106" s="18" t="s">
        <v>0</v>
      </c>
      <c r="B106" s="13" t="s">
        <v>28</v>
      </c>
      <c r="C106" s="12" t="s">
        <v>0</v>
      </c>
      <c r="D106" s="32">
        <f>D105</f>
        <v>8687483690</v>
      </c>
      <c r="E106" s="32">
        <f>E105</f>
        <v>8486350153</v>
      </c>
      <c r="F106" s="32">
        <f>F105</f>
        <v>1849216699</v>
      </c>
      <c r="G106" s="37">
        <f t="shared" si="24"/>
        <v>0.21285987576915957</v>
      </c>
      <c r="H106" s="32">
        <f>H105</f>
        <v>2385484298</v>
      </c>
      <c r="I106" s="37">
        <f t="shared" si="25"/>
        <v>0.27458863614856466</v>
      </c>
      <c r="J106" s="32">
        <f>J105</f>
        <v>1696665985</v>
      </c>
      <c r="K106" s="37">
        <f t="shared" si="26"/>
        <v>0.19992882150876293</v>
      </c>
      <c r="L106" s="32">
        <f>L105</f>
        <v>0</v>
      </c>
      <c r="M106" s="37">
        <f t="shared" si="27"/>
        <v>0</v>
      </c>
      <c r="N106" s="32">
        <f t="shared" si="28"/>
        <v>5931366982</v>
      </c>
      <c r="O106" s="37">
        <f t="shared" si="29"/>
        <v>0.69893026743696274</v>
      </c>
      <c r="P106" s="32">
        <f>P105</f>
        <v>1507542480</v>
      </c>
      <c r="Q106" s="32">
        <f>Q105</f>
        <v>6884617980</v>
      </c>
      <c r="R106" s="32">
        <f>R105</f>
        <v>7032500680</v>
      </c>
      <c r="S106" s="32">
        <f>S105</f>
        <v>4830524700</v>
      </c>
      <c r="T106" s="37">
        <f t="shared" si="30"/>
        <v>0.68688577787666849</v>
      </c>
      <c r="U106" s="37">
        <f t="shared" si="31"/>
        <v>0.12545152624820233</v>
      </c>
    </row>
    <row r="107" spans="1:21" x14ac:dyDescent="0.2">
      <c r="A107" s="17" t="s">
        <v>29</v>
      </c>
      <c r="B107" s="11" t="s">
        <v>193</v>
      </c>
      <c r="C107" s="10" t="s">
        <v>194</v>
      </c>
      <c r="D107" s="31">
        <v>0</v>
      </c>
      <c r="E107" s="31">
        <v>0</v>
      </c>
      <c r="F107" s="31">
        <v>0</v>
      </c>
      <c r="G107" s="36">
        <f t="shared" si="24"/>
        <v>0</v>
      </c>
      <c r="H107" s="31">
        <v>0</v>
      </c>
      <c r="I107" s="36">
        <f t="shared" si="25"/>
        <v>0</v>
      </c>
      <c r="J107" s="31">
        <v>0</v>
      </c>
      <c r="K107" s="36">
        <f t="shared" si="26"/>
        <v>0</v>
      </c>
      <c r="L107" s="31">
        <v>0</v>
      </c>
      <c r="M107" s="36">
        <f t="shared" si="27"/>
        <v>0</v>
      </c>
      <c r="N107" s="31">
        <f t="shared" si="28"/>
        <v>0</v>
      </c>
      <c r="O107" s="36">
        <f t="shared" si="29"/>
        <v>0</v>
      </c>
      <c r="P107" s="31">
        <v>0</v>
      </c>
      <c r="Q107" s="31">
        <v>0</v>
      </c>
      <c r="R107" s="31">
        <v>0</v>
      </c>
      <c r="S107" s="31">
        <v>0</v>
      </c>
      <c r="T107" s="36">
        <f t="shared" si="30"/>
        <v>0</v>
      </c>
      <c r="U107" s="36">
        <f t="shared" si="31"/>
        <v>0</v>
      </c>
    </row>
    <row r="108" spans="1:21" x14ac:dyDescent="0.2">
      <c r="A108" s="17" t="s">
        <v>29</v>
      </c>
      <c r="B108" s="11" t="s">
        <v>195</v>
      </c>
      <c r="C108" s="10" t="s">
        <v>196</v>
      </c>
      <c r="D108" s="31">
        <v>0</v>
      </c>
      <c r="E108" s="31">
        <v>0</v>
      </c>
      <c r="F108" s="31">
        <v>0</v>
      </c>
      <c r="G108" s="36">
        <f t="shared" si="24"/>
        <v>0</v>
      </c>
      <c r="H108" s="31">
        <v>0</v>
      </c>
      <c r="I108" s="36">
        <f t="shared" si="25"/>
        <v>0</v>
      </c>
      <c r="J108" s="31">
        <v>0</v>
      </c>
      <c r="K108" s="36">
        <f t="shared" si="26"/>
        <v>0</v>
      </c>
      <c r="L108" s="31">
        <v>0</v>
      </c>
      <c r="M108" s="36">
        <f t="shared" si="27"/>
        <v>0</v>
      </c>
      <c r="N108" s="31">
        <f t="shared" si="28"/>
        <v>0</v>
      </c>
      <c r="O108" s="36">
        <f t="shared" si="29"/>
        <v>0</v>
      </c>
      <c r="P108" s="31">
        <v>0</v>
      </c>
      <c r="Q108" s="31">
        <v>0</v>
      </c>
      <c r="R108" s="31">
        <v>0</v>
      </c>
      <c r="S108" s="31">
        <v>0</v>
      </c>
      <c r="T108" s="36">
        <f t="shared" si="30"/>
        <v>0</v>
      </c>
      <c r="U108" s="36">
        <f t="shared" si="31"/>
        <v>0</v>
      </c>
    </row>
    <row r="109" spans="1:21" x14ac:dyDescent="0.2">
      <c r="A109" s="17" t="s">
        <v>29</v>
      </c>
      <c r="B109" s="11" t="s">
        <v>197</v>
      </c>
      <c r="C109" s="10" t="s">
        <v>198</v>
      </c>
      <c r="D109" s="31">
        <v>0</v>
      </c>
      <c r="E109" s="31">
        <v>0</v>
      </c>
      <c r="F109" s="31">
        <v>0</v>
      </c>
      <c r="G109" s="36">
        <f t="shared" si="24"/>
        <v>0</v>
      </c>
      <c r="H109" s="31">
        <v>0</v>
      </c>
      <c r="I109" s="36">
        <f t="shared" si="25"/>
        <v>0</v>
      </c>
      <c r="J109" s="31">
        <v>0</v>
      </c>
      <c r="K109" s="36">
        <f t="shared" si="26"/>
        <v>0</v>
      </c>
      <c r="L109" s="31">
        <v>0</v>
      </c>
      <c r="M109" s="36">
        <f t="shared" si="27"/>
        <v>0</v>
      </c>
      <c r="N109" s="31">
        <f t="shared" si="28"/>
        <v>0</v>
      </c>
      <c r="O109" s="36">
        <f t="shared" si="29"/>
        <v>0</v>
      </c>
      <c r="P109" s="31">
        <v>0</v>
      </c>
      <c r="Q109" s="31">
        <v>0</v>
      </c>
      <c r="R109" s="31">
        <v>0</v>
      </c>
      <c r="S109" s="31">
        <v>0</v>
      </c>
      <c r="T109" s="36">
        <f t="shared" si="30"/>
        <v>0</v>
      </c>
      <c r="U109" s="36">
        <f t="shared" si="31"/>
        <v>0</v>
      </c>
    </row>
    <row r="110" spans="1:21" x14ac:dyDescent="0.2">
      <c r="A110" s="17" t="s">
        <v>29</v>
      </c>
      <c r="B110" s="11" t="s">
        <v>199</v>
      </c>
      <c r="C110" s="10" t="s">
        <v>200</v>
      </c>
      <c r="D110" s="31">
        <v>0</v>
      </c>
      <c r="E110" s="31">
        <v>0</v>
      </c>
      <c r="F110" s="31">
        <v>0</v>
      </c>
      <c r="G110" s="36">
        <f t="shared" si="24"/>
        <v>0</v>
      </c>
      <c r="H110" s="31">
        <v>0</v>
      </c>
      <c r="I110" s="36">
        <f t="shared" si="25"/>
        <v>0</v>
      </c>
      <c r="J110" s="31">
        <v>0</v>
      </c>
      <c r="K110" s="36">
        <f t="shared" si="26"/>
        <v>0</v>
      </c>
      <c r="L110" s="31">
        <v>0</v>
      </c>
      <c r="M110" s="36">
        <f t="shared" si="27"/>
        <v>0</v>
      </c>
      <c r="N110" s="31">
        <f t="shared" si="28"/>
        <v>0</v>
      </c>
      <c r="O110" s="36">
        <f t="shared" si="29"/>
        <v>0</v>
      </c>
      <c r="P110" s="31">
        <v>0</v>
      </c>
      <c r="Q110" s="31">
        <v>0</v>
      </c>
      <c r="R110" s="31">
        <v>0</v>
      </c>
      <c r="S110" s="31">
        <v>0</v>
      </c>
      <c r="T110" s="36">
        <f t="shared" si="30"/>
        <v>0</v>
      </c>
      <c r="U110" s="36">
        <f t="shared" si="31"/>
        <v>0</v>
      </c>
    </row>
    <row r="111" spans="1:21" x14ac:dyDescent="0.2">
      <c r="A111" s="17" t="s">
        <v>44</v>
      </c>
      <c r="B111" s="11" t="s">
        <v>201</v>
      </c>
      <c r="C111" s="10" t="s">
        <v>202</v>
      </c>
      <c r="D111" s="31">
        <v>395001030</v>
      </c>
      <c r="E111" s="31">
        <v>216212611</v>
      </c>
      <c r="F111" s="31">
        <v>183123884</v>
      </c>
      <c r="G111" s="36">
        <f t="shared" si="24"/>
        <v>0.46360356072995557</v>
      </c>
      <c r="H111" s="31">
        <v>209076674</v>
      </c>
      <c r="I111" s="36">
        <f t="shared" si="25"/>
        <v>0.52930665522568388</v>
      </c>
      <c r="J111" s="31">
        <v>189509814</v>
      </c>
      <c r="K111" s="36">
        <f t="shared" si="26"/>
        <v>0.87649750457895359</v>
      </c>
      <c r="L111" s="31">
        <v>0</v>
      </c>
      <c r="M111" s="36">
        <f t="shared" si="27"/>
        <v>0</v>
      </c>
      <c r="N111" s="31">
        <f t="shared" si="28"/>
        <v>581710372</v>
      </c>
      <c r="O111" s="36">
        <f t="shared" si="29"/>
        <v>2.6904553314885042</v>
      </c>
      <c r="P111" s="31">
        <v>164612184</v>
      </c>
      <c r="Q111" s="31">
        <v>500402348</v>
      </c>
      <c r="R111" s="31">
        <v>448714307</v>
      </c>
      <c r="S111" s="31">
        <v>545900784</v>
      </c>
      <c r="T111" s="36">
        <f t="shared" si="30"/>
        <v>1.2165887636829908</v>
      </c>
      <c r="U111" s="36">
        <f t="shared" si="31"/>
        <v>0.15125022580345582</v>
      </c>
    </row>
    <row r="112" spans="1:21" ht="16.5" x14ac:dyDescent="0.3">
      <c r="A112" s="18" t="s">
        <v>0</v>
      </c>
      <c r="B112" s="13" t="s">
        <v>203</v>
      </c>
      <c r="C112" s="12" t="s">
        <v>0</v>
      </c>
      <c r="D112" s="32">
        <f>SUM(D107:D111)</f>
        <v>395001030</v>
      </c>
      <c r="E112" s="32">
        <f>SUM(E107:E111)</f>
        <v>216212611</v>
      </c>
      <c r="F112" s="32">
        <f>SUM(F107:F111)</f>
        <v>183123884</v>
      </c>
      <c r="G112" s="37">
        <f t="shared" si="24"/>
        <v>0.46360356072995557</v>
      </c>
      <c r="H112" s="32">
        <f>SUM(H107:H111)</f>
        <v>209076674</v>
      </c>
      <c r="I112" s="37">
        <f t="shared" si="25"/>
        <v>0.52930665522568388</v>
      </c>
      <c r="J112" s="32">
        <f>SUM(J107:J111)</f>
        <v>189509814</v>
      </c>
      <c r="K112" s="37">
        <f t="shared" si="26"/>
        <v>0.87649750457895359</v>
      </c>
      <c r="L112" s="32">
        <f>SUM(L107:L111)</f>
        <v>0</v>
      </c>
      <c r="M112" s="37">
        <f t="shared" si="27"/>
        <v>0</v>
      </c>
      <c r="N112" s="32">
        <f t="shared" si="28"/>
        <v>581710372</v>
      </c>
      <c r="O112" s="37">
        <f t="shared" si="29"/>
        <v>2.6904553314885042</v>
      </c>
      <c r="P112" s="32">
        <f>SUM(P107:P111)</f>
        <v>164612184</v>
      </c>
      <c r="Q112" s="32">
        <f>SUM(Q107:Q111)</f>
        <v>500402348</v>
      </c>
      <c r="R112" s="32">
        <f>SUM(R107:R111)</f>
        <v>448714307</v>
      </c>
      <c r="S112" s="32">
        <f>SUM(S107:S111)</f>
        <v>545900784</v>
      </c>
      <c r="T112" s="37">
        <f t="shared" si="30"/>
        <v>1.2165887636829908</v>
      </c>
      <c r="U112" s="37">
        <f t="shared" si="31"/>
        <v>0.15125022580345582</v>
      </c>
    </row>
    <row r="113" spans="1:21" x14ac:dyDescent="0.2">
      <c r="A113" s="17" t="s">
        <v>29</v>
      </c>
      <c r="B113" s="11" t="s">
        <v>204</v>
      </c>
      <c r="C113" s="10" t="s">
        <v>205</v>
      </c>
      <c r="D113" s="31">
        <v>750000</v>
      </c>
      <c r="E113" s="31">
        <v>1750000</v>
      </c>
      <c r="F113" s="31">
        <v>43328</v>
      </c>
      <c r="G113" s="36">
        <f t="shared" si="24"/>
        <v>5.7770666666666665E-2</v>
      </c>
      <c r="H113" s="31">
        <v>215959</v>
      </c>
      <c r="I113" s="36">
        <f t="shared" si="25"/>
        <v>0.28794533333333333</v>
      </c>
      <c r="J113" s="31">
        <v>574423</v>
      </c>
      <c r="K113" s="36">
        <f t="shared" si="26"/>
        <v>0.3282417142857143</v>
      </c>
      <c r="L113" s="31">
        <v>0</v>
      </c>
      <c r="M113" s="36">
        <f t="shared" si="27"/>
        <v>0</v>
      </c>
      <c r="N113" s="31">
        <f t="shared" si="28"/>
        <v>833710</v>
      </c>
      <c r="O113" s="36">
        <f t="shared" si="29"/>
        <v>0.47640571428571427</v>
      </c>
      <c r="P113" s="31">
        <v>181663</v>
      </c>
      <c r="Q113" s="31">
        <v>170000</v>
      </c>
      <c r="R113" s="31">
        <v>700000</v>
      </c>
      <c r="S113" s="31">
        <v>530531</v>
      </c>
      <c r="T113" s="36">
        <f t="shared" si="30"/>
        <v>0.75790142857142861</v>
      </c>
      <c r="U113" s="36">
        <f t="shared" si="31"/>
        <v>2.1620252885838065</v>
      </c>
    </row>
    <row r="114" spans="1:21" x14ac:dyDescent="0.2">
      <c r="A114" s="17" t="s">
        <v>29</v>
      </c>
      <c r="B114" s="11" t="s">
        <v>206</v>
      </c>
      <c r="C114" s="10" t="s">
        <v>207</v>
      </c>
      <c r="D114" s="31">
        <v>0</v>
      </c>
      <c r="E114" s="31">
        <v>0</v>
      </c>
      <c r="F114" s="31">
        <v>0</v>
      </c>
      <c r="G114" s="36">
        <f t="shared" si="24"/>
        <v>0</v>
      </c>
      <c r="H114" s="31">
        <v>0</v>
      </c>
      <c r="I114" s="36">
        <f t="shared" si="25"/>
        <v>0</v>
      </c>
      <c r="J114" s="31">
        <v>0</v>
      </c>
      <c r="K114" s="36">
        <f t="shared" si="26"/>
        <v>0</v>
      </c>
      <c r="L114" s="31">
        <v>0</v>
      </c>
      <c r="M114" s="36">
        <f t="shared" si="27"/>
        <v>0</v>
      </c>
      <c r="N114" s="31">
        <f t="shared" si="28"/>
        <v>0</v>
      </c>
      <c r="O114" s="36">
        <f t="shared" si="29"/>
        <v>0</v>
      </c>
      <c r="P114" s="31">
        <v>0</v>
      </c>
      <c r="Q114" s="31">
        <v>0</v>
      </c>
      <c r="R114" s="31">
        <v>0</v>
      </c>
      <c r="S114" s="31">
        <v>0</v>
      </c>
      <c r="T114" s="36">
        <f t="shared" si="30"/>
        <v>0</v>
      </c>
      <c r="U114" s="36">
        <f t="shared" si="31"/>
        <v>0</v>
      </c>
    </row>
    <row r="115" spans="1:21" x14ac:dyDescent="0.2">
      <c r="A115" s="17" t="s">
        <v>29</v>
      </c>
      <c r="B115" s="11" t="s">
        <v>208</v>
      </c>
      <c r="C115" s="10" t="s">
        <v>209</v>
      </c>
      <c r="D115" s="31">
        <v>0</v>
      </c>
      <c r="E115" s="31">
        <v>0</v>
      </c>
      <c r="F115" s="31">
        <v>0</v>
      </c>
      <c r="G115" s="36">
        <f t="shared" si="24"/>
        <v>0</v>
      </c>
      <c r="H115" s="31">
        <v>0</v>
      </c>
      <c r="I115" s="36">
        <f t="shared" si="25"/>
        <v>0</v>
      </c>
      <c r="J115" s="31">
        <v>0</v>
      </c>
      <c r="K115" s="36">
        <f t="shared" si="26"/>
        <v>0</v>
      </c>
      <c r="L115" s="31">
        <v>0</v>
      </c>
      <c r="M115" s="36">
        <f t="shared" si="27"/>
        <v>0</v>
      </c>
      <c r="N115" s="31">
        <f t="shared" si="28"/>
        <v>0</v>
      </c>
      <c r="O115" s="36">
        <f t="shared" si="29"/>
        <v>0</v>
      </c>
      <c r="P115" s="31">
        <v>0</v>
      </c>
      <c r="Q115" s="31">
        <v>0</v>
      </c>
      <c r="R115" s="31">
        <v>0</v>
      </c>
      <c r="S115" s="31">
        <v>0</v>
      </c>
      <c r="T115" s="36">
        <f t="shared" si="30"/>
        <v>0</v>
      </c>
      <c r="U115" s="36">
        <f t="shared" si="31"/>
        <v>0</v>
      </c>
    </row>
    <row r="116" spans="1:21" x14ac:dyDescent="0.2">
      <c r="A116" s="17" t="s">
        <v>29</v>
      </c>
      <c r="B116" s="11" t="s">
        <v>210</v>
      </c>
      <c r="C116" s="10" t="s">
        <v>211</v>
      </c>
      <c r="D116" s="31">
        <v>0</v>
      </c>
      <c r="E116" s="31">
        <v>0</v>
      </c>
      <c r="F116" s="31">
        <v>0</v>
      </c>
      <c r="G116" s="36">
        <f t="shared" si="24"/>
        <v>0</v>
      </c>
      <c r="H116" s="31">
        <v>0</v>
      </c>
      <c r="I116" s="36">
        <f t="shared" si="25"/>
        <v>0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0</v>
      </c>
      <c r="O116" s="36">
        <f t="shared" si="29"/>
        <v>0</v>
      </c>
      <c r="P116" s="31">
        <v>0</v>
      </c>
      <c r="Q116" s="31">
        <v>0</v>
      </c>
      <c r="R116" s="31">
        <v>0</v>
      </c>
      <c r="S116" s="31">
        <v>0</v>
      </c>
      <c r="T116" s="36">
        <f t="shared" si="30"/>
        <v>0</v>
      </c>
      <c r="U116" s="36">
        <f t="shared" si="31"/>
        <v>0</v>
      </c>
    </row>
    <row r="117" spans="1:21" x14ac:dyDescent="0.2">
      <c r="A117" s="17" t="s">
        <v>29</v>
      </c>
      <c r="B117" s="11" t="s">
        <v>212</v>
      </c>
      <c r="C117" s="10" t="s">
        <v>213</v>
      </c>
      <c r="D117" s="31">
        <v>1338423608</v>
      </c>
      <c r="E117" s="31">
        <v>982244227</v>
      </c>
      <c r="F117" s="31">
        <v>217273744</v>
      </c>
      <c r="G117" s="36">
        <f t="shared" si="24"/>
        <v>0.16233555856405665</v>
      </c>
      <c r="H117" s="31">
        <v>235201373</v>
      </c>
      <c r="I117" s="36">
        <f t="shared" si="25"/>
        <v>0.17573014372591669</v>
      </c>
      <c r="J117" s="31">
        <v>232080630</v>
      </c>
      <c r="K117" s="36">
        <f t="shared" si="26"/>
        <v>0.23627589108752278</v>
      </c>
      <c r="L117" s="31">
        <v>0</v>
      </c>
      <c r="M117" s="36">
        <f t="shared" si="27"/>
        <v>0</v>
      </c>
      <c r="N117" s="31">
        <f t="shared" si="28"/>
        <v>684555747</v>
      </c>
      <c r="O117" s="36">
        <f t="shared" si="29"/>
        <v>0.69693028289999814</v>
      </c>
      <c r="P117" s="31">
        <v>-457813446</v>
      </c>
      <c r="Q117" s="31">
        <v>803962133</v>
      </c>
      <c r="R117" s="31">
        <v>1013073282</v>
      </c>
      <c r="S117" s="31">
        <v>-95351889</v>
      </c>
      <c r="T117" s="36">
        <f t="shared" si="30"/>
        <v>-9.4121413222701095E-2</v>
      </c>
      <c r="U117" s="36">
        <f t="shared" si="31"/>
        <v>-1.5069327518178661</v>
      </c>
    </row>
    <row r="118" spans="1:21" x14ac:dyDescent="0.2">
      <c r="A118" s="17" t="s">
        <v>29</v>
      </c>
      <c r="B118" s="11" t="s">
        <v>214</v>
      </c>
      <c r="C118" s="10" t="s">
        <v>215</v>
      </c>
      <c r="D118" s="31">
        <v>0</v>
      </c>
      <c r="E118" s="31">
        <v>0</v>
      </c>
      <c r="F118" s="31">
        <v>0</v>
      </c>
      <c r="G118" s="36">
        <f t="shared" si="24"/>
        <v>0</v>
      </c>
      <c r="H118" s="31">
        <v>0</v>
      </c>
      <c r="I118" s="36">
        <f t="shared" si="25"/>
        <v>0</v>
      </c>
      <c r="J118" s="31">
        <v>0</v>
      </c>
      <c r="K118" s="36">
        <f t="shared" si="26"/>
        <v>0</v>
      </c>
      <c r="L118" s="31">
        <v>0</v>
      </c>
      <c r="M118" s="36">
        <f t="shared" si="27"/>
        <v>0</v>
      </c>
      <c r="N118" s="31">
        <f t="shared" si="28"/>
        <v>0</v>
      </c>
      <c r="O118" s="36">
        <f t="shared" si="29"/>
        <v>0</v>
      </c>
      <c r="P118" s="31">
        <v>0</v>
      </c>
      <c r="Q118" s="31">
        <v>0</v>
      </c>
      <c r="R118" s="31">
        <v>0</v>
      </c>
      <c r="S118" s="31">
        <v>0</v>
      </c>
      <c r="T118" s="36">
        <f t="shared" si="30"/>
        <v>0</v>
      </c>
      <c r="U118" s="36">
        <f t="shared" si="31"/>
        <v>0</v>
      </c>
    </row>
    <row r="119" spans="1:21" x14ac:dyDescent="0.2">
      <c r="A119" s="17" t="s">
        <v>29</v>
      </c>
      <c r="B119" s="11" t="s">
        <v>216</v>
      </c>
      <c r="C119" s="10" t="s">
        <v>217</v>
      </c>
      <c r="D119" s="31">
        <v>0</v>
      </c>
      <c r="E119" s="31">
        <v>0</v>
      </c>
      <c r="F119" s="31">
        <v>0</v>
      </c>
      <c r="G119" s="36">
        <f t="shared" si="24"/>
        <v>0</v>
      </c>
      <c r="H119" s="31">
        <v>0</v>
      </c>
      <c r="I119" s="36">
        <f t="shared" si="25"/>
        <v>0</v>
      </c>
      <c r="J119" s="31">
        <v>0</v>
      </c>
      <c r="K119" s="36">
        <f t="shared" si="26"/>
        <v>0</v>
      </c>
      <c r="L119" s="31">
        <v>0</v>
      </c>
      <c r="M119" s="36">
        <f t="shared" si="27"/>
        <v>0</v>
      </c>
      <c r="N119" s="31">
        <f t="shared" si="28"/>
        <v>0</v>
      </c>
      <c r="O119" s="36">
        <f t="shared" si="29"/>
        <v>0</v>
      </c>
      <c r="P119" s="31">
        <v>0</v>
      </c>
      <c r="Q119" s="31">
        <v>0</v>
      </c>
      <c r="R119" s="31">
        <v>0</v>
      </c>
      <c r="S119" s="31">
        <v>0</v>
      </c>
      <c r="T119" s="36">
        <f t="shared" si="30"/>
        <v>0</v>
      </c>
      <c r="U119" s="36">
        <f t="shared" si="31"/>
        <v>0</v>
      </c>
    </row>
    <row r="120" spans="1:21" x14ac:dyDescent="0.2">
      <c r="A120" s="17" t="s">
        <v>44</v>
      </c>
      <c r="B120" s="11" t="s">
        <v>218</v>
      </c>
      <c r="C120" s="10" t="s">
        <v>219</v>
      </c>
      <c r="D120" s="31">
        <v>655186410</v>
      </c>
      <c r="E120" s="31">
        <v>688551345</v>
      </c>
      <c r="F120" s="31">
        <v>91646642</v>
      </c>
      <c r="G120" s="36">
        <f t="shared" si="24"/>
        <v>0.13987872855909816</v>
      </c>
      <c r="H120" s="31">
        <v>149098160</v>
      </c>
      <c r="I120" s="36">
        <f t="shared" si="25"/>
        <v>0.22756601438054858</v>
      </c>
      <c r="J120" s="31">
        <v>116421796</v>
      </c>
      <c r="K120" s="36">
        <f t="shared" si="26"/>
        <v>0.16908222871890549</v>
      </c>
      <c r="L120" s="31">
        <v>0</v>
      </c>
      <c r="M120" s="36">
        <f t="shared" si="27"/>
        <v>0</v>
      </c>
      <c r="N120" s="31">
        <f t="shared" si="28"/>
        <v>357166598</v>
      </c>
      <c r="O120" s="36">
        <f t="shared" si="29"/>
        <v>0.51872180715876748</v>
      </c>
      <c r="P120" s="31">
        <v>124127670</v>
      </c>
      <c r="Q120" s="31">
        <v>309756913</v>
      </c>
      <c r="R120" s="31">
        <v>565564839</v>
      </c>
      <c r="S120" s="31">
        <v>307010165</v>
      </c>
      <c r="T120" s="36">
        <f t="shared" si="30"/>
        <v>0.54283813955414584</v>
      </c>
      <c r="U120" s="36">
        <f t="shared" si="31"/>
        <v>-6.2080227559254131E-2</v>
      </c>
    </row>
    <row r="121" spans="1:21" ht="16.5" x14ac:dyDescent="0.3">
      <c r="A121" s="18" t="s">
        <v>0</v>
      </c>
      <c r="B121" s="13" t="s">
        <v>220</v>
      </c>
      <c r="C121" s="12" t="s">
        <v>0</v>
      </c>
      <c r="D121" s="32">
        <f>SUM(D113:D120)</f>
        <v>1994360018</v>
      </c>
      <c r="E121" s="32">
        <f>SUM(E113:E120)</f>
        <v>1672545572</v>
      </c>
      <c r="F121" s="32">
        <f>SUM(F113:F120)</f>
        <v>308963714</v>
      </c>
      <c r="G121" s="37">
        <f t="shared" si="24"/>
        <v>0.15491872641421955</v>
      </c>
      <c r="H121" s="32">
        <f>SUM(H113:H120)</f>
        <v>384515492</v>
      </c>
      <c r="I121" s="37">
        <f t="shared" si="25"/>
        <v>0.19280144433781965</v>
      </c>
      <c r="J121" s="32">
        <f>SUM(J113:J120)</f>
        <v>349076849</v>
      </c>
      <c r="K121" s="37">
        <f t="shared" si="26"/>
        <v>0.20870991789035689</v>
      </c>
      <c r="L121" s="32">
        <f>SUM(L113:L120)</f>
        <v>0</v>
      </c>
      <c r="M121" s="37">
        <f t="shared" si="27"/>
        <v>0</v>
      </c>
      <c r="N121" s="32">
        <f t="shared" si="28"/>
        <v>1042556055</v>
      </c>
      <c r="O121" s="37">
        <f t="shared" si="29"/>
        <v>0.623334916819833</v>
      </c>
      <c r="P121" s="32">
        <f>SUM(P113:P120)</f>
        <v>-333504113</v>
      </c>
      <c r="Q121" s="32">
        <f>SUM(Q113:Q120)</f>
        <v>1113889046</v>
      </c>
      <c r="R121" s="32">
        <f>SUM(R113:R120)</f>
        <v>1579338121</v>
      </c>
      <c r="S121" s="32">
        <f>SUM(S113:S120)</f>
        <v>212188807</v>
      </c>
      <c r="T121" s="37">
        <f t="shared" si="30"/>
        <v>0.1343529952064014</v>
      </c>
      <c r="U121" s="37">
        <f t="shared" si="31"/>
        <v>-2.0466942846968728</v>
      </c>
    </row>
    <row r="122" spans="1:21" x14ac:dyDescent="0.2">
      <c r="A122" s="17" t="s">
        <v>29</v>
      </c>
      <c r="B122" s="11" t="s">
        <v>221</v>
      </c>
      <c r="C122" s="10" t="s">
        <v>222</v>
      </c>
      <c r="D122" s="31">
        <v>0</v>
      </c>
      <c r="E122" s="31">
        <v>0</v>
      </c>
      <c r="F122" s="31">
        <v>0</v>
      </c>
      <c r="G122" s="36">
        <f t="shared" si="24"/>
        <v>0</v>
      </c>
      <c r="H122" s="31">
        <v>0</v>
      </c>
      <c r="I122" s="36">
        <f t="shared" si="25"/>
        <v>0</v>
      </c>
      <c r="J122" s="31">
        <v>0</v>
      </c>
      <c r="K122" s="36">
        <f t="shared" si="26"/>
        <v>0</v>
      </c>
      <c r="L122" s="31">
        <v>0</v>
      </c>
      <c r="M122" s="36">
        <f t="shared" si="27"/>
        <v>0</v>
      </c>
      <c r="N122" s="31">
        <f t="shared" si="28"/>
        <v>0</v>
      </c>
      <c r="O122" s="36">
        <f t="shared" si="29"/>
        <v>0</v>
      </c>
      <c r="P122" s="31">
        <v>0</v>
      </c>
      <c r="Q122" s="31">
        <v>0</v>
      </c>
      <c r="R122" s="31">
        <v>0</v>
      </c>
      <c r="S122" s="31">
        <v>0</v>
      </c>
      <c r="T122" s="36">
        <f t="shared" si="30"/>
        <v>0</v>
      </c>
      <c r="U122" s="36">
        <f t="shared" si="31"/>
        <v>0</v>
      </c>
    </row>
    <row r="123" spans="1:21" x14ac:dyDescent="0.2">
      <c r="A123" s="17" t="s">
        <v>29</v>
      </c>
      <c r="B123" s="11" t="s">
        <v>223</v>
      </c>
      <c r="C123" s="10" t="s">
        <v>224</v>
      </c>
      <c r="D123" s="31">
        <v>0</v>
      </c>
      <c r="E123" s="31">
        <v>0</v>
      </c>
      <c r="F123" s="31">
        <v>0</v>
      </c>
      <c r="G123" s="36">
        <f t="shared" si="24"/>
        <v>0</v>
      </c>
      <c r="H123" s="31">
        <v>0</v>
      </c>
      <c r="I123" s="36">
        <f t="shared" si="25"/>
        <v>0</v>
      </c>
      <c r="J123" s="31">
        <v>0</v>
      </c>
      <c r="K123" s="36">
        <f t="shared" si="26"/>
        <v>0</v>
      </c>
      <c r="L123" s="31">
        <v>0</v>
      </c>
      <c r="M123" s="36">
        <f t="shared" si="27"/>
        <v>0</v>
      </c>
      <c r="N123" s="31">
        <f t="shared" si="28"/>
        <v>0</v>
      </c>
      <c r="O123" s="36">
        <f t="shared" si="29"/>
        <v>0</v>
      </c>
      <c r="P123" s="31">
        <v>0</v>
      </c>
      <c r="Q123" s="31">
        <v>0</v>
      </c>
      <c r="R123" s="31">
        <v>0</v>
      </c>
      <c r="S123" s="31">
        <v>0</v>
      </c>
      <c r="T123" s="36">
        <f t="shared" si="30"/>
        <v>0</v>
      </c>
      <c r="U123" s="36">
        <f t="shared" si="31"/>
        <v>0</v>
      </c>
    </row>
    <row r="124" spans="1:21" x14ac:dyDescent="0.2">
      <c r="A124" s="17" t="s">
        <v>29</v>
      </c>
      <c r="B124" s="11" t="s">
        <v>225</v>
      </c>
      <c r="C124" s="10" t="s">
        <v>226</v>
      </c>
      <c r="D124" s="31">
        <v>0</v>
      </c>
      <c r="E124" s="31">
        <v>24950</v>
      </c>
      <c r="F124" s="31">
        <v>24950</v>
      </c>
      <c r="G124" s="36">
        <f t="shared" si="24"/>
        <v>0</v>
      </c>
      <c r="H124" s="31">
        <v>0</v>
      </c>
      <c r="I124" s="36">
        <f t="shared" si="25"/>
        <v>0</v>
      </c>
      <c r="J124" s="31">
        <v>148356</v>
      </c>
      <c r="K124" s="36">
        <f t="shared" si="26"/>
        <v>5.9461322645290577</v>
      </c>
      <c r="L124" s="31">
        <v>0</v>
      </c>
      <c r="M124" s="36">
        <f t="shared" si="27"/>
        <v>0</v>
      </c>
      <c r="N124" s="31">
        <f t="shared" si="28"/>
        <v>173306</v>
      </c>
      <c r="O124" s="36">
        <f t="shared" si="29"/>
        <v>6.9461322645290577</v>
      </c>
      <c r="P124" s="31">
        <v>0</v>
      </c>
      <c r="Q124" s="31">
        <v>0</v>
      </c>
      <c r="R124" s="31">
        <v>0</v>
      </c>
      <c r="S124" s="31">
        <v>0</v>
      </c>
      <c r="T124" s="36">
        <f t="shared" si="30"/>
        <v>0</v>
      </c>
      <c r="U124" s="36">
        <f t="shared" si="31"/>
        <v>0</v>
      </c>
    </row>
    <row r="125" spans="1:21" x14ac:dyDescent="0.2">
      <c r="A125" s="17" t="s">
        <v>44</v>
      </c>
      <c r="B125" s="11" t="s">
        <v>227</v>
      </c>
      <c r="C125" s="10" t="s">
        <v>228</v>
      </c>
      <c r="D125" s="31">
        <v>556975068</v>
      </c>
      <c r="E125" s="31">
        <v>463659972</v>
      </c>
      <c r="F125" s="31">
        <v>84986491</v>
      </c>
      <c r="G125" s="36">
        <f t="shared" si="24"/>
        <v>0.15258580838307828</v>
      </c>
      <c r="H125" s="31">
        <v>119275007</v>
      </c>
      <c r="I125" s="36">
        <f t="shared" si="25"/>
        <v>0.21414783866052689</v>
      </c>
      <c r="J125" s="31">
        <v>152458051</v>
      </c>
      <c r="K125" s="36">
        <f t="shared" si="26"/>
        <v>0.32881434716559921</v>
      </c>
      <c r="L125" s="31">
        <v>0</v>
      </c>
      <c r="M125" s="36">
        <f t="shared" si="27"/>
        <v>0</v>
      </c>
      <c r="N125" s="31">
        <f t="shared" si="28"/>
        <v>356719549</v>
      </c>
      <c r="O125" s="36">
        <f t="shared" si="29"/>
        <v>0.76935593008231473</v>
      </c>
      <c r="P125" s="31">
        <v>124814419</v>
      </c>
      <c r="Q125" s="31">
        <v>545743041</v>
      </c>
      <c r="R125" s="31">
        <v>484300320</v>
      </c>
      <c r="S125" s="31">
        <v>329248999</v>
      </c>
      <c r="T125" s="36">
        <f t="shared" si="30"/>
        <v>0.67984468604109116</v>
      </c>
      <c r="U125" s="36">
        <f t="shared" si="31"/>
        <v>0.22147787268071961</v>
      </c>
    </row>
    <row r="126" spans="1:21" ht="16.5" x14ac:dyDescent="0.3">
      <c r="A126" s="18" t="s">
        <v>0</v>
      </c>
      <c r="B126" s="13" t="s">
        <v>229</v>
      </c>
      <c r="C126" s="12" t="s">
        <v>0</v>
      </c>
      <c r="D126" s="32">
        <f>SUM(D122:D125)</f>
        <v>556975068</v>
      </c>
      <c r="E126" s="32">
        <f>SUM(E122:E125)</f>
        <v>463684922</v>
      </c>
      <c r="F126" s="32">
        <f>SUM(F122:F125)</f>
        <v>85011441</v>
      </c>
      <c r="G126" s="37">
        <f t="shared" si="24"/>
        <v>0.15263060392498573</v>
      </c>
      <c r="H126" s="32">
        <f>SUM(H122:H125)</f>
        <v>119275007</v>
      </c>
      <c r="I126" s="37">
        <f t="shared" si="25"/>
        <v>0.21414783866052689</v>
      </c>
      <c r="J126" s="32">
        <f>SUM(J122:J125)</f>
        <v>152606407</v>
      </c>
      <c r="K126" s="37">
        <f t="shared" si="26"/>
        <v>0.32911660431347817</v>
      </c>
      <c r="L126" s="32">
        <f>SUM(L122:L125)</f>
        <v>0</v>
      </c>
      <c r="M126" s="37">
        <f t="shared" si="27"/>
        <v>0</v>
      </c>
      <c r="N126" s="32">
        <f t="shared" si="28"/>
        <v>356892855</v>
      </c>
      <c r="O126" s="37">
        <f t="shared" si="29"/>
        <v>0.76968829061903377</v>
      </c>
      <c r="P126" s="32">
        <f>SUM(P122:P125)</f>
        <v>124814419</v>
      </c>
      <c r="Q126" s="32">
        <f>SUM(Q122:Q125)</f>
        <v>545743041</v>
      </c>
      <c r="R126" s="32">
        <f>SUM(R122:R125)</f>
        <v>484300320</v>
      </c>
      <c r="S126" s="32">
        <f>SUM(S122:S125)</f>
        <v>329248999</v>
      </c>
      <c r="T126" s="37">
        <f t="shared" si="30"/>
        <v>0.67984468604109116</v>
      </c>
      <c r="U126" s="37">
        <f t="shared" si="31"/>
        <v>0.22266648535214517</v>
      </c>
    </row>
    <row r="127" spans="1:21" x14ac:dyDescent="0.2">
      <c r="A127" s="17" t="s">
        <v>29</v>
      </c>
      <c r="B127" s="11" t="s">
        <v>230</v>
      </c>
      <c r="C127" s="10" t="s">
        <v>231</v>
      </c>
      <c r="D127" s="31">
        <v>0</v>
      </c>
      <c r="E127" s="31">
        <v>0</v>
      </c>
      <c r="F127" s="31">
        <v>0</v>
      </c>
      <c r="G127" s="36">
        <f t="shared" si="24"/>
        <v>0</v>
      </c>
      <c r="H127" s="31">
        <v>0</v>
      </c>
      <c r="I127" s="36">
        <f t="shared" si="25"/>
        <v>0</v>
      </c>
      <c r="J127" s="31">
        <v>0</v>
      </c>
      <c r="K127" s="36">
        <f t="shared" si="26"/>
        <v>0</v>
      </c>
      <c r="L127" s="31">
        <v>0</v>
      </c>
      <c r="M127" s="36">
        <f t="shared" si="27"/>
        <v>0</v>
      </c>
      <c r="N127" s="31">
        <f t="shared" si="28"/>
        <v>0</v>
      </c>
      <c r="O127" s="36">
        <f t="shared" si="29"/>
        <v>0</v>
      </c>
      <c r="P127" s="31">
        <v>0</v>
      </c>
      <c r="Q127" s="31">
        <v>0</v>
      </c>
      <c r="R127" s="31">
        <v>0</v>
      </c>
      <c r="S127" s="31">
        <v>0</v>
      </c>
      <c r="T127" s="36">
        <f t="shared" si="30"/>
        <v>0</v>
      </c>
      <c r="U127" s="36">
        <f t="shared" si="31"/>
        <v>0</v>
      </c>
    </row>
    <row r="128" spans="1:21" x14ac:dyDescent="0.2">
      <c r="A128" s="17" t="s">
        <v>29</v>
      </c>
      <c r="B128" s="11" t="s">
        <v>232</v>
      </c>
      <c r="C128" s="10" t="s">
        <v>233</v>
      </c>
      <c r="D128" s="31">
        <v>0</v>
      </c>
      <c r="E128" s="31">
        <v>0</v>
      </c>
      <c r="F128" s="31">
        <v>0</v>
      </c>
      <c r="G128" s="36">
        <f t="shared" si="24"/>
        <v>0</v>
      </c>
      <c r="H128" s="31">
        <v>0</v>
      </c>
      <c r="I128" s="36">
        <f t="shared" si="25"/>
        <v>0</v>
      </c>
      <c r="J128" s="31">
        <v>0</v>
      </c>
      <c r="K128" s="36">
        <f t="shared" si="26"/>
        <v>0</v>
      </c>
      <c r="L128" s="31">
        <v>0</v>
      </c>
      <c r="M128" s="36">
        <f t="shared" si="27"/>
        <v>0</v>
      </c>
      <c r="N128" s="31">
        <f t="shared" si="28"/>
        <v>0</v>
      </c>
      <c r="O128" s="36">
        <f t="shared" si="29"/>
        <v>0</v>
      </c>
      <c r="P128" s="31">
        <v>0</v>
      </c>
      <c r="Q128" s="31">
        <v>0</v>
      </c>
      <c r="R128" s="31">
        <v>0</v>
      </c>
      <c r="S128" s="31">
        <v>0</v>
      </c>
      <c r="T128" s="36">
        <f t="shared" si="30"/>
        <v>0</v>
      </c>
      <c r="U128" s="36">
        <f t="shared" si="31"/>
        <v>0</v>
      </c>
    </row>
    <row r="129" spans="1:21" x14ac:dyDescent="0.2">
      <c r="A129" s="17" t="s">
        <v>29</v>
      </c>
      <c r="B129" s="11" t="s">
        <v>234</v>
      </c>
      <c r="C129" s="10" t="s">
        <v>235</v>
      </c>
      <c r="D129" s="31">
        <v>0</v>
      </c>
      <c r="E129" s="31">
        <v>0</v>
      </c>
      <c r="F129" s="31">
        <v>0</v>
      </c>
      <c r="G129" s="36">
        <f t="shared" si="24"/>
        <v>0</v>
      </c>
      <c r="H129" s="31">
        <v>0</v>
      </c>
      <c r="I129" s="36">
        <f t="shared" si="25"/>
        <v>0</v>
      </c>
      <c r="J129" s="31">
        <v>0</v>
      </c>
      <c r="K129" s="36">
        <f t="shared" si="26"/>
        <v>0</v>
      </c>
      <c r="L129" s="31">
        <v>0</v>
      </c>
      <c r="M129" s="36">
        <f t="shared" si="27"/>
        <v>0</v>
      </c>
      <c r="N129" s="31">
        <f t="shared" si="28"/>
        <v>0</v>
      </c>
      <c r="O129" s="36">
        <f t="shared" si="29"/>
        <v>0</v>
      </c>
      <c r="P129" s="31">
        <v>0</v>
      </c>
      <c r="Q129" s="31">
        <v>0</v>
      </c>
      <c r="R129" s="31">
        <v>0</v>
      </c>
      <c r="S129" s="31">
        <v>0</v>
      </c>
      <c r="T129" s="36">
        <f t="shared" si="30"/>
        <v>0</v>
      </c>
      <c r="U129" s="36">
        <f t="shared" si="31"/>
        <v>0</v>
      </c>
    </row>
    <row r="130" spans="1:21" x14ac:dyDescent="0.2">
      <c r="A130" s="17" t="s">
        <v>29</v>
      </c>
      <c r="B130" s="11" t="s">
        <v>236</v>
      </c>
      <c r="C130" s="10" t="s">
        <v>237</v>
      </c>
      <c r="D130" s="31">
        <v>0</v>
      </c>
      <c r="E130" s="31">
        <v>0</v>
      </c>
      <c r="F130" s="31">
        <v>0</v>
      </c>
      <c r="G130" s="36">
        <f t="shared" si="24"/>
        <v>0</v>
      </c>
      <c r="H130" s="31">
        <v>0</v>
      </c>
      <c r="I130" s="36">
        <f t="shared" si="25"/>
        <v>0</v>
      </c>
      <c r="J130" s="31">
        <v>0</v>
      </c>
      <c r="K130" s="36">
        <f t="shared" si="26"/>
        <v>0</v>
      </c>
      <c r="L130" s="31">
        <v>0</v>
      </c>
      <c r="M130" s="36">
        <f t="shared" si="27"/>
        <v>0</v>
      </c>
      <c r="N130" s="31">
        <f t="shared" si="28"/>
        <v>0</v>
      </c>
      <c r="O130" s="36">
        <f t="shared" si="29"/>
        <v>0</v>
      </c>
      <c r="P130" s="31">
        <v>0</v>
      </c>
      <c r="Q130" s="31">
        <v>0</v>
      </c>
      <c r="R130" s="31">
        <v>0</v>
      </c>
      <c r="S130" s="31">
        <v>0</v>
      </c>
      <c r="T130" s="36">
        <f t="shared" si="30"/>
        <v>0</v>
      </c>
      <c r="U130" s="36">
        <f t="shared" si="31"/>
        <v>0</v>
      </c>
    </row>
    <row r="131" spans="1:21" x14ac:dyDescent="0.2">
      <c r="A131" s="17" t="s">
        <v>44</v>
      </c>
      <c r="B131" s="11" t="s">
        <v>238</v>
      </c>
      <c r="C131" s="10" t="s">
        <v>239</v>
      </c>
      <c r="D131" s="31">
        <v>300279793</v>
      </c>
      <c r="E131" s="31">
        <v>377190063</v>
      </c>
      <c r="F131" s="31">
        <v>67934883</v>
      </c>
      <c r="G131" s="36">
        <f t="shared" si="24"/>
        <v>0.22623861006857693</v>
      </c>
      <c r="H131" s="31">
        <v>86457234</v>
      </c>
      <c r="I131" s="36">
        <f t="shared" si="25"/>
        <v>0.28792225123187026</v>
      </c>
      <c r="J131" s="31">
        <v>107923687</v>
      </c>
      <c r="K131" s="36">
        <f t="shared" si="26"/>
        <v>0.28612547780719239</v>
      </c>
      <c r="L131" s="31">
        <v>0</v>
      </c>
      <c r="M131" s="36">
        <f t="shared" si="27"/>
        <v>0</v>
      </c>
      <c r="N131" s="31">
        <f t="shared" si="28"/>
        <v>262315804</v>
      </c>
      <c r="O131" s="36">
        <f t="shared" si="29"/>
        <v>0.69544728170635817</v>
      </c>
      <c r="P131" s="31">
        <v>71726249</v>
      </c>
      <c r="Q131" s="31">
        <v>357880898</v>
      </c>
      <c r="R131" s="31">
        <v>339573936</v>
      </c>
      <c r="S131" s="31">
        <v>242234697</v>
      </c>
      <c r="T131" s="36">
        <f t="shared" si="30"/>
        <v>0.71334890967603592</v>
      </c>
      <c r="U131" s="36">
        <f t="shared" si="31"/>
        <v>0.50466096449571762</v>
      </c>
    </row>
    <row r="132" spans="1:21" ht="16.5" x14ac:dyDescent="0.3">
      <c r="A132" s="18" t="s">
        <v>0</v>
      </c>
      <c r="B132" s="13" t="s">
        <v>240</v>
      </c>
      <c r="C132" s="12" t="s">
        <v>0</v>
      </c>
      <c r="D132" s="32">
        <f>SUM(D127:D131)</f>
        <v>300279793</v>
      </c>
      <c r="E132" s="32">
        <f>SUM(E127:E131)</f>
        <v>377190063</v>
      </c>
      <c r="F132" s="32">
        <f>SUM(F127:F131)</f>
        <v>67934883</v>
      </c>
      <c r="G132" s="37">
        <f t="shared" si="24"/>
        <v>0.22623861006857693</v>
      </c>
      <c r="H132" s="32">
        <f>SUM(H127:H131)</f>
        <v>86457234</v>
      </c>
      <c r="I132" s="37">
        <f t="shared" si="25"/>
        <v>0.28792225123187026</v>
      </c>
      <c r="J132" s="32">
        <f>SUM(J127:J131)</f>
        <v>107923687</v>
      </c>
      <c r="K132" s="37">
        <f t="shared" si="26"/>
        <v>0.28612547780719239</v>
      </c>
      <c r="L132" s="32">
        <f>SUM(L127:L131)</f>
        <v>0</v>
      </c>
      <c r="M132" s="37">
        <f t="shared" si="27"/>
        <v>0</v>
      </c>
      <c r="N132" s="32">
        <f t="shared" si="28"/>
        <v>262315804</v>
      </c>
      <c r="O132" s="37">
        <f t="shared" si="29"/>
        <v>0.69544728170635817</v>
      </c>
      <c r="P132" s="32">
        <f>SUM(P127:P131)</f>
        <v>71726249</v>
      </c>
      <c r="Q132" s="32">
        <f>SUM(Q127:Q131)</f>
        <v>357880898</v>
      </c>
      <c r="R132" s="32">
        <f>SUM(R127:R131)</f>
        <v>339573936</v>
      </c>
      <c r="S132" s="32">
        <f>SUM(S127:S131)</f>
        <v>242234697</v>
      </c>
      <c r="T132" s="37">
        <f t="shared" si="30"/>
        <v>0.71334890967603592</v>
      </c>
      <c r="U132" s="37">
        <f t="shared" si="31"/>
        <v>0.50466096449571762</v>
      </c>
    </row>
    <row r="133" spans="1:21" x14ac:dyDescent="0.2">
      <c r="A133" s="17" t="s">
        <v>29</v>
      </c>
      <c r="B133" s="11" t="s">
        <v>241</v>
      </c>
      <c r="C133" s="10" t="s">
        <v>242</v>
      </c>
      <c r="D133" s="31">
        <v>657652391</v>
      </c>
      <c r="E133" s="31">
        <v>478670657</v>
      </c>
      <c r="F133" s="31">
        <v>85026719</v>
      </c>
      <c r="G133" s="36">
        <f t="shared" si="24"/>
        <v>0.12928823822979152</v>
      </c>
      <c r="H133" s="31">
        <v>78121832</v>
      </c>
      <c r="I133" s="36">
        <f t="shared" si="25"/>
        <v>0.11878894240954717</v>
      </c>
      <c r="J133" s="31">
        <v>112733997</v>
      </c>
      <c r="K133" s="36">
        <f t="shared" si="26"/>
        <v>0.23551474349095103</v>
      </c>
      <c r="L133" s="31">
        <v>0</v>
      </c>
      <c r="M133" s="36">
        <f t="shared" si="27"/>
        <v>0</v>
      </c>
      <c r="N133" s="31">
        <f t="shared" si="28"/>
        <v>275882548</v>
      </c>
      <c r="O133" s="36">
        <f t="shared" si="29"/>
        <v>0.57635149338180547</v>
      </c>
      <c r="P133" s="31">
        <v>82240871</v>
      </c>
      <c r="Q133" s="31">
        <v>597906920</v>
      </c>
      <c r="R133" s="31">
        <v>472546728</v>
      </c>
      <c r="S133" s="31">
        <v>275130364</v>
      </c>
      <c r="T133" s="36">
        <f t="shared" si="30"/>
        <v>0.58222890498989976</v>
      </c>
      <c r="U133" s="36">
        <f t="shared" si="31"/>
        <v>0.37077824722940989</v>
      </c>
    </row>
    <row r="134" spans="1:21" x14ac:dyDescent="0.2">
      <c r="A134" s="17" t="s">
        <v>29</v>
      </c>
      <c r="B134" s="11" t="s">
        <v>243</v>
      </c>
      <c r="C134" s="10" t="s">
        <v>244</v>
      </c>
      <c r="D134" s="31">
        <v>0</v>
      </c>
      <c r="E134" s="31">
        <v>0</v>
      </c>
      <c r="F134" s="31">
        <v>0</v>
      </c>
      <c r="G134" s="36">
        <f t="shared" si="24"/>
        <v>0</v>
      </c>
      <c r="H134" s="31">
        <v>0</v>
      </c>
      <c r="I134" s="36">
        <f t="shared" si="25"/>
        <v>0</v>
      </c>
      <c r="J134" s="31">
        <v>0</v>
      </c>
      <c r="K134" s="36">
        <f t="shared" si="26"/>
        <v>0</v>
      </c>
      <c r="L134" s="31">
        <v>0</v>
      </c>
      <c r="M134" s="36">
        <f t="shared" si="27"/>
        <v>0</v>
      </c>
      <c r="N134" s="31">
        <f t="shared" si="28"/>
        <v>0</v>
      </c>
      <c r="O134" s="36">
        <f t="shared" si="29"/>
        <v>0</v>
      </c>
      <c r="P134" s="31">
        <v>0</v>
      </c>
      <c r="Q134" s="31">
        <v>0</v>
      </c>
      <c r="R134" s="31">
        <v>0</v>
      </c>
      <c r="S134" s="31">
        <v>0</v>
      </c>
      <c r="T134" s="36">
        <f t="shared" si="30"/>
        <v>0</v>
      </c>
      <c r="U134" s="36">
        <f t="shared" si="31"/>
        <v>0</v>
      </c>
    </row>
    <row r="135" spans="1:21" x14ac:dyDescent="0.2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x14ac:dyDescent="0.2">
      <c r="A136" s="17" t="s">
        <v>44</v>
      </c>
      <c r="B136" s="11" t="s">
        <v>247</v>
      </c>
      <c r="C136" s="10" t="s">
        <v>248</v>
      </c>
      <c r="D136" s="31">
        <v>71303500</v>
      </c>
      <c r="E136" s="31">
        <v>51457124</v>
      </c>
      <c r="F136" s="31">
        <v>17022411</v>
      </c>
      <c r="G136" s="36">
        <f t="shared" si="24"/>
        <v>0.23873177333510978</v>
      </c>
      <c r="H136" s="31">
        <v>16178021</v>
      </c>
      <c r="I136" s="36">
        <f t="shared" si="25"/>
        <v>0.22688957765046597</v>
      </c>
      <c r="J136" s="31">
        <v>19328646</v>
      </c>
      <c r="K136" s="36">
        <f t="shared" si="26"/>
        <v>0.37562623981861093</v>
      </c>
      <c r="L136" s="31">
        <v>0</v>
      </c>
      <c r="M136" s="36">
        <f t="shared" si="27"/>
        <v>0</v>
      </c>
      <c r="N136" s="31">
        <f t="shared" si="28"/>
        <v>52529078</v>
      </c>
      <c r="O136" s="36">
        <f t="shared" si="29"/>
        <v>1.0208319843137754</v>
      </c>
      <c r="P136" s="31">
        <v>18848503</v>
      </c>
      <c r="Q136" s="31">
        <v>62625286</v>
      </c>
      <c r="R136" s="31">
        <v>80572092</v>
      </c>
      <c r="S136" s="31">
        <v>49951245</v>
      </c>
      <c r="T136" s="36">
        <f t="shared" si="30"/>
        <v>0.61995715588469513</v>
      </c>
      <c r="U136" s="36">
        <f t="shared" si="31"/>
        <v>2.547380022699941E-2</v>
      </c>
    </row>
    <row r="137" spans="1:21" ht="16.5" x14ac:dyDescent="0.3">
      <c r="A137" s="18" t="s">
        <v>0</v>
      </c>
      <c r="B137" s="13" t="s">
        <v>249</v>
      </c>
      <c r="C137" s="12" t="s">
        <v>0</v>
      </c>
      <c r="D137" s="32">
        <f>SUM(D133:D136)</f>
        <v>728955891</v>
      </c>
      <c r="E137" s="32">
        <f>SUM(E133:E136)</f>
        <v>530127781</v>
      </c>
      <c r="F137" s="32">
        <f>SUM(F133:F136)</f>
        <v>102049130</v>
      </c>
      <c r="G137" s="37">
        <f t="shared" ref="G137:G170" si="32">IF(($D137     =0),0,($F137     /$D137     ))</f>
        <v>0.13999355963775317</v>
      </c>
      <c r="H137" s="32">
        <f>SUM(H133:H136)</f>
        <v>94299853</v>
      </c>
      <c r="I137" s="37">
        <f t="shared" ref="I137:I170" si="33">IF(($D137     =0),0,($H137     /$D137     ))</f>
        <v>0.12936290681544133</v>
      </c>
      <c r="J137" s="32">
        <f>SUM(J133:J136)</f>
        <v>132062643</v>
      </c>
      <c r="K137" s="37">
        <f t="shared" ref="K137:K170" si="34">IF(($E137     =0),0,($J137     /$E137     ))</f>
        <v>0.24911473749005431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328411626</v>
      </c>
      <c r="O137" s="37">
        <f t="shared" ref="O137:O170" si="37">IF(($E137     =0),0,($N137     /$E137     ))</f>
        <v>0.61949521939881136</v>
      </c>
      <c r="P137" s="32">
        <f>SUM(P133:P136)</f>
        <v>101089374</v>
      </c>
      <c r="Q137" s="32">
        <f>SUM(Q133:Q136)</f>
        <v>660532206</v>
      </c>
      <c r="R137" s="32">
        <f>SUM(R133:R136)</f>
        <v>553118820</v>
      </c>
      <c r="S137" s="32">
        <f>SUM(S133:S136)</f>
        <v>325081609</v>
      </c>
      <c r="T137" s="37">
        <f t="shared" ref="T137:T170" si="38">IF(($R137     =0),0,($S137     /$R137     ))</f>
        <v>0.58772472974251722</v>
      </c>
      <c r="U137" s="37">
        <f t="shared" ref="U137:U170" si="39">IF(($P137     =0),0,(($J137     /$P137     )-1))</f>
        <v>0.30639490358304133</v>
      </c>
    </row>
    <row r="138" spans="1:21" x14ac:dyDescent="0.2">
      <c r="A138" s="17" t="s">
        <v>29</v>
      </c>
      <c r="B138" s="11" t="s">
        <v>250</v>
      </c>
      <c r="C138" s="10" t="s">
        <v>251</v>
      </c>
      <c r="D138" s="31">
        <v>0</v>
      </c>
      <c r="E138" s="31">
        <v>0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0</v>
      </c>
      <c r="R138" s="31">
        <v>0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x14ac:dyDescent="0.2">
      <c r="A139" s="17" t="s">
        <v>29</v>
      </c>
      <c r="B139" s="11" t="s">
        <v>252</v>
      </c>
      <c r="C139" s="10" t="s">
        <v>253</v>
      </c>
      <c r="D139" s="31">
        <v>0</v>
      </c>
      <c r="E139" s="31">
        <v>0</v>
      </c>
      <c r="F139" s="31">
        <v>0</v>
      </c>
      <c r="G139" s="36">
        <f t="shared" si="32"/>
        <v>0</v>
      </c>
      <c r="H139" s="31">
        <v>0</v>
      </c>
      <c r="I139" s="36">
        <f t="shared" si="33"/>
        <v>0</v>
      </c>
      <c r="J139" s="31">
        <v>0</v>
      </c>
      <c r="K139" s="36">
        <f t="shared" si="34"/>
        <v>0</v>
      </c>
      <c r="L139" s="31">
        <v>0</v>
      </c>
      <c r="M139" s="36">
        <f t="shared" si="35"/>
        <v>0</v>
      </c>
      <c r="N139" s="31">
        <f t="shared" si="36"/>
        <v>0</v>
      </c>
      <c r="O139" s="36">
        <f t="shared" si="37"/>
        <v>0</v>
      </c>
      <c r="P139" s="31">
        <v>0</v>
      </c>
      <c r="Q139" s="31">
        <v>0</v>
      </c>
      <c r="R139" s="31">
        <v>0</v>
      </c>
      <c r="S139" s="31">
        <v>0</v>
      </c>
      <c r="T139" s="36">
        <f t="shared" si="38"/>
        <v>0</v>
      </c>
      <c r="U139" s="36">
        <f t="shared" si="39"/>
        <v>0</v>
      </c>
    </row>
    <row r="140" spans="1:21" x14ac:dyDescent="0.2">
      <c r="A140" s="17" t="s">
        <v>29</v>
      </c>
      <c r="B140" s="11" t="s">
        <v>254</v>
      </c>
      <c r="C140" s="10" t="s">
        <v>255</v>
      </c>
      <c r="D140" s="31">
        <v>54692305</v>
      </c>
      <c r="E140" s="31">
        <v>59807970</v>
      </c>
      <c r="F140" s="31">
        <v>12863898</v>
      </c>
      <c r="G140" s="36">
        <f t="shared" si="32"/>
        <v>0.23520489765424954</v>
      </c>
      <c r="H140" s="31">
        <v>19701951</v>
      </c>
      <c r="I140" s="36">
        <f t="shared" si="33"/>
        <v>0.36023259579204059</v>
      </c>
      <c r="J140" s="31">
        <v>28881669</v>
      </c>
      <c r="K140" s="36">
        <f t="shared" si="34"/>
        <v>0.48290669287053212</v>
      </c>
      <c r="L140" s="31">
        <v>0</v>
      </c>
      <c r="M140" s="36">
        <f t="shared" si="35"/>
        <v>0</v>
      </c>
      <c r="N140" s="31">
        <f t="shared" si="36"/>
        <v>61447518</v>
      </c>
      <c r="O140" s="36">
        <f t="shared" si="37"/>
        <v>1.0274135370252493</v>
      </c>
      <c r="P140" s="31">
        <v>12264715</v>
      </c>
      <c r="Q140" s="31">
        <v>47040875</v>
      </c>
      <c r="R140" s="31">
        <v>47060158</v>
      </c>
      <c r="S140" s="31">
        <v>31356453</v>
      </c>
      <c r="T140" s="36">
        <f t="shared" si="38"/>
        <v>0.66630573148521943</v>
      </c>
      <c r="U140" s="36">
        <f t="shared" si="39"/>
        <v>1.3548585515440026</v>
      </c>
    </row>
    <row r="141" spans="1:21" x14ac:dyDescent="0.2">
      <c r="A141" s="17" t="s">
        <v>29</v>
      </c>
      <c r="B141" s="11" t="s">
        <v>256</v>
      </c>
      <c r="C141" s="10" t="s">
        <v>257</v>
      </c>
      <c r="D141" s="31">
        <v>0</v>
      </c>
      <c r="E141" s="31">
        <v>18000</v>
      </c>
      <c r="F141" s="31">
        <v>4396</v>
      </c>
      <c r="G141" s="36">
        <f t="shared" si="32"/>
        <v>0</v>
      </c>
      <c r="H141" s="31">
        <v>2972</v>
      </c>
      <c r="I141" s="36">
        <f t="shared" si="33"/>
        <v>0</v>
      </c>
      <c r="J141" s="31">
        <v>4362</v>
      </c>
      <c r="K141" s="36">
        <f t="shared" si="34"/>
        <v>0.24233333333333335</v>
      </c>
      <c r="L141" s="31">
        <v>0</v>
      </c>
      <c r="M141" s="36">
        <f t="shared" si="35"/>
        <v>0</v>
      </c>
      <c r="N141" s="31">
        <f t="shared" si="36"/>
        <v>11730</v>
      </c>
      <c r="O141" s="36">
        <f t="shared" si="37"/>
        <v>0.65166666666666662</v>
      </c>
      <c r="P141" s="31">
        <v>4374</v>
      </c>
      <c r="Q141" s="31">
        <v>0</v>
      </c>
      <c r="R141" s="31">
        <v>0</v>
      </c>
      <c r="S141" s="31">
        <v>13122</v>
      </c>
      <c r="T141" s="36">
        <f t="shared" si="38"/>
        <v>0</v>
      </c>
      <c r="U141" s="36">
        <f t="shared" si="39"/>
        <v>-2.743484224965731E-3</v>
      </c>
    </row>
    <row r="142" spans="1:21" x14ac:dyDescent="0.2">
      <c r="A142" s="17" t="s">
        <v>29</v>
      </c>
      <c r="B142" s="11" t="s">
        <v>258</v>
      </c>
      <c r="C142" s="10" t="s">
        <v>259</v>
      </c>
      <c r="D142" s="31">
        <v>0</v>
      </c>
      <c r="E142" s="31">
        <v>0</v>
      </c>
      <c r="F142" s="31">
        <v>0</v>
      </c>
      <c r="G142" s="36">
        <f t="shared" si="32"/>
        <v>0</v>
      </c>
      <c r="H142" s="31">
        <v>0</v>
      </c>
      <c r="I142" s="36">
        <f t="shared" si="33"/>
        <v>0</v>
      </c>
      <c r="J142" s="31">
        <v>0</v>
      </c>
      <c r="K142" s="36">
        <f t="shared" si="34"/>
        <v>0</v>
      </c>
      <c r="L142" s="31">
        <v>0</v>
      </c>
      <c r="M142" s="36">
        <f t="shared" si="35"/>
        <v>0</v>
      </c>
      <c r="N142" s="31">
        <f t="shared" si="36"/>
        <v>0</v>
      </c>
      <c r="O142" s="36">
        <f t="shared" si="37"/>
        <v>0</v>
      </c>
      <c r="P142" s="31">
        <v>0</v>
      </c>
      <c r="Q142" s="31">
        <v>0</v>
      </c>
      <c r="R142" s="31">
        <v>0</v>
      </c>
      <c r="S142" s="31">
        <v>0</v>
      </c>
      <c r="T142" s="36">
        <f t="shared" si="38"/>
        <v>0</v>
      </c>
      <c r="U142" s="36">
        <f t="shared" si="39"/>
        <v>0</v>
      </c>
    </row>
    <row r="143" spans="1:21" x14ac:dyDescent="0.2">
      <c r="A143" s="17" t="s">
        <v>44</v>
      </c>
      <c r="B143" s="11" t="s">
        <v>260</v>
      </c>
      <c r="C143" s="10" t="s">
        <v>261</v>
      </c>
      <c r="D143" s="31">
        <v>386071155</v>
      </c>
      <c r="E143" s="31">
        <v>401757272</v>
      </c>
      <c r="F143" s="31">
        <v>73165559</v>
      </c>
      <c r="G143" s="36">
        <f t="shared" si="32"/>
        <v>0.18951314557545745</v>
      </c>
      <c r="H143" s="31">
        <v>111989073</v>
      </c>
      <c r="I143" s="36">
        <f t="shared" si="33"/>
        <v>0.29007366012620134</v>
      </c>
      <c r="J143" s="31">
        <v>144914406</v>
      </c>
      <c r="K143" s="36">
        <f t="shared" si="34"/>
        <v>0.36070138887243341</v>
      </c>
      <c r="L143" s="31">
        <v>0</v>
      </c>
      <c r="M143" s="36">
        <f t="shared" si="35"/>
        <v>0</v>
      </c>
      <c r="N143" s="31">
        <f t="shared" si="36"/>
        <v>330069038</v>
      </c>
      <c r="O143" s="36">
        <f t="shared" si="37"/>
        <v>0.82156331945623129</v>
      </c>
      <c r="P143" s="31">
        <v>113757792</v>
      </c>
      <c r="Q143" s="31">
        <v>332231389</v>
      </c>
      <c r="R143" s="31">
        <v>344334858</v>
      </c>
      <c r="S143" s="31">
        <v>310745295</v>
      </c>
      <c r="T143" s="36">
        <f t="shared" si="38"/>
        <v>0.90245087820879288</v>
      </c>
      <c r="U143" s="36">
        <f t="shared" si="39"/>
        <v>0.27388553744081112</v>
      </c>
    </row>
    <row r="144" spans="1:21" ht="16.5" x14ac:dyDescent="0.3">
      <c r="A144" s="18" t="s">
        <v>0</v>
      </c>
      <c r="B144" s="13" t="s">
        <v>262</v>
      </c>
      <c r="C144" s="12" t="s">
        <v>0</v>
      </c>
      <c r="D144" s="32">
        <f>SUM(D138:D143)</f>
        <v>440763460</v>
      </c>
      <c r="E144" s="32">
        <f>SUM(E138:E143)</f>
        <v>461583242</v>
      </c>
      <c r="F144" s="32">
        <f>SUM(F138:F143)</f>
        <v>86033853</v>
      </c>
      <c r="G144" s="37">
        <f t="shared" si="32"/>
        <v>0.19519279796923275</v>
      </c>
      <c r="H144" s="32">
        <f>SUM(H138:H143)</f>
        <v>131693996</v>
      </c>
      <c r="I144" s="37">
        <f t="shared" si="33"/>
        <v>0.29878610173356929</v>
      </c>
      <c r="J144" s="32">
        <f>SUM(J138:J143)</f>
        <v>173800437</v>
      </c>
      <c r="K144" s="37">
        <f t="shared" si="34"/>
        <v>0.37653108082290387</v>
      </c>
      <c r="L144" s="32">
        <f>SUM(L138:L143)</f>
        <v>0</v>
      </c>
      <c r="M144" s="37">
        <f t="shared" si="35"/>
        <v>0</v>
      </c>
      <c r="N144" s="32">
        <f t="shared" si="36"/>
        <v>391528286</v>
      </c>
      <c r="O144" s="37">
        <f t="shared" si="37"/>
        <v>0.84822898748130893</v>
      </c>
      <c r="P144" s="32">
        <f>SUM(P138:P143)</f>
        <v>126026881</v>
      </c>
      <c r="Q144" s="32">
        <f>SUM(Q138:Q143)</f>
        <v>379272264</v>
      </c>
      <c r="R144" s="32">
        <f>SUM(R138:R143)</f>
        <v>391395016</v>
      </c>
      <c r="S144" s="32">
        <f>SUM(S138:S143)</f>
        <v>342114870</v>
      </c>
      <c r="T144" s="37">
        <f t="shared" si="38"/>
        <v>0.87409102317235432</v>
      </c>
      <c r="U144" s="37">
        <f t="shared" si="39"/>
        <v>0.37907433414939473</v>
      </c>
    </row>
    <row r="145" spans="1:21" x14ac:dyDescent="0.2">
      <c r="A145" s="17" t="s">
        <v>29</v>
      </c>
      <c r="B145" s="11" t="s">
        <v>263</v>
      </c>
      <c r="C145" s="10" t="s">
        <v>264</v>
      </c>
      <c r="D145" s="31">
        <v>0</v>
      </c>
      <c r="E145" s="31">
        <v>1739130</v>
      </c>
      <c r="F145" s="31">
        <v>0</v>
      </c>
      <c r="G145" s="36">
        <f t="shared" si="32"/>
        <v>0</v>
      </c>
      <c r="H145" s="31">
        <v>0</v>
      </c>
      <c r="I145" s="36">
        <f t="shared" si="33"/>
        <v>0</v>
      </c>
      <c r="J145" s="31">
        <v>0</v>
      </c>
      <c r="K145" s="36">
        <f t="shared" si="34"/>
        <v>0</v>
      </c>
      <c r="L145" s="31">
        <v>0</v>
      </c>
      <c r="M145" s="36">
        <f t="shared" si="35"/>
        <v>0</v>
      </c>
      <c r="N145" s="31">
        <f t="shared" si="36"/>
        <v>0</v>
      </c>
      <c r="O145" s="36">
        <f t="shared" si="37"/>
        <v>0</v>
      </c>
      <c r="P145" s="31">
        <v>0</v>
      </c>
      <c r="Q145" s="31">
        <v>0</v>
      </c>
      <c r="R145" s="31">
        <v>0</v>
      </c>
      <c r="S145" s="31">
        <v>0</v>
      </c>
      <c r="T145" s="36">
        <f t="shared" si="38"/>
        <v>0</v>
      </c>
      <c r="U145" s="36">
        <f t="shared" si="39"/>
        <v>0</v>
      </c>
    </row>
    <row r="146" spans="1:21" x14ac:dyDescent="0.2">
      <c r="A146" s="17" t="s">
        <v>29</v>
      </c>
      <c r="B146" s="11" t="s">
        <v>265</v>
      </c>
      <c r="C146" s="10" t="s">
        <v>266</v>
      </c>
      <c r="D146" s="31">
        <v>0</v>
      </c>
      <c r="E146" s="31">
        <v>0</v>
      </c>
      <c r="F146" s="31">
        <v>0</v>
      </c>
      <c r="G146" s="36">
        <f t="shared" si="32"/>
        <v>0</v>
      </c>
      <c r="H146" s="31">
        <v>0</v>
      </c>
      <c r="I146" s="36">
        <f t="shared" si="33"/>
        <v>0</v>
      </c>
      <c r="J146" s="31">
        <v>0</v>
      </c>
      <c r="K146" s="36">
        <f t="shared" si="34"/>
        <v>0</v>
      </c>
      <c r="L146" s="31">
        <v>0</v>
      </c>
      <c r="M146" s="36">
        <f t="shared" si="35"/>
        <v>0</v>
      </c>
      <c r="N146" s="31">
        <f t="shared" si="36"/>
        <v>0</v>
      </c>
      <c r="O146" s="36">
        <f t="shared" si="37"/>
        <v>0</v>
      </c>
      <c r="P146" s="31">
        <v>0</v>
      </c>
      <c r="Q146" s="31">
        <v>0</v>
      </c>
      <c r="R146" s="31">
        <v>0</v>
      </c>
      <c r="S146" s="31">
        <v>-1</v>
      </c>
      <c r="T146" s="36">
        <f t="shared" si="38"/>
        <v>0</v>
      </c>
      <c r="U146" s="36">
        <f t="shared" si="39"/>
        <v>0</v>
      </c>
    </row>
    <row r="147" spans="1:21" x14ac:dyDescent="0.2">
      <c r="A147" s="17" t="s">
        <v>29</v>
      </c>
      <c r="B147" s="11" t="s">
        <v>267</v>
      </c>
      <c r="C147" s="10" t="s">
        <v>268</v>
      </c>
      <c r="D147" s="31">
        <v>0</v>
      </c>
      <c r="E147" s="31">
        <v>0</v>
      </c>
      <c r="F147" s="31">
        <v>0</v>
      </c>
      <c r="G147" s="36">
        <f t="shared" si="32"/>
        <v>0</v>
      </c>
      <c r="H147" s="31">
        <v>0</v>
      </c>
      <c r="I147" s="36">
        <f t="shared" si="33"/>
        <v>0</v>
      </c>
      <c r="J147" s="31">
        <v>0</v>
      </c>
      <c r="K147" s="36">
        <f t="shared" si="34"/>
        <v>0</v>
      </c>
      <c r="L147" s="31">
        <v>0</v>
      </c>
      <c r="M147" s="36">
        <f t="shared" si="35"/>
        <v>0</v>
      </c>
      <c r="N147" s="31">
        <f t="shared" si="36"/>
        <v>0</v>
      </c>
      <c r="O147" s="36">
        <f t="shared" si="37"/>
        <v>0</v>
      </c>
      <c r="P147" s="31">
        <v>0</v>
      </c>
      <c r="Q147" s="31">
        <v>0</v>
      </c>
      <c r="R147" s="31">
        <v>0</v>
      </c>
      <c r="S147" s="31">
        <v>0</v>
      </c>
      <c r="T147" s="36">
        <f t="shared" si="38"/>
        <v>0</v>
      </c>
      <c r="U147" s="36">
        <f t="shared" si="39"/>
        <v>0</v>
      </c>
    </row>
    <row r="148" spans="1:21" x14ac:dyDescent="0.2">
      <c r="A148" s="17" t="s">
        <v>29</v>
      </c>
      <c r="B148" s="11" t="s">
        <v>269</v>
      </c>
      <c r="C148" s="10" t="s">
        <v>270</v>
      </c>
      <c r="D148" s="31">
        <v>0</v>
      </c>
      <c r="E148" s="31">
        <v>0</v>
      </c>
      <c r="F148" s="31">
        <v>0</v>
      </c>
      <c r="G148" s="36">
        <f t="shared" si="32"/>
        <v>0</v>
      </c>
      <c r="H148" s="31">
        <v>0</v>
      </c>
      <c r="I148" s="36">
        <f t="shared" si="33"/>
        <v>0</v>
      </c>
      <c r="J148" s="31">
        <v>0</v>
      </c>
      <c r="K148" s="36">
        <f t="shared" si="34"/>
        <v>0</v>
      </c>
      <c r="L148" s="31">
        <v>0</v>
      </c>
      <c r="M148" s="36">
        <f t="shared" si="35"/>
        <v>0</v>
      </c>
      <c r="N148" s="31">
        <f t="shared" si="36"/>
        <v>0</v>
      </c>
      <c r="O148" s="36">
        <f t="shared" si="37"/>
        <v>0</v>
      </c>
      <c r="P148" s="31">
        <v>0</v>
      </c>
      <c r="Q148" s="31">
        <v>0</v>
      </c>
      <c r="R148" s="31">
        <v>0</v>
      </c>
      <c r="S148" s="31">
        <v>0</v>
      </c>
      <c r="T148" s="36">
        <f t="shared" si="38"/>
        <v>0</v>
      </c>
      <c r="U148" s="36">
        <f t="shared" si="39"/>
        <v>0</v>
      </c>
    </row>
    <row r="149" spans="1:21" x14ac:dyDescent="0.2">
      <c r="A149" s="17" t="s">
        <v>44</v>
      </c>
      <c r="B149" s="11" t="s">
        <v>271</v>
      </c>
      <c r="C149" s="10" t="s">
        <v>272</v>
      </c>
      <c r="D149" s="31">
        <v>272606134</v>
      </c>
      <c r="E149" s="31">
        <v>263179072</v>
      </c>
      <c r="F149" s="31">
        <v>49597001</v>
      </c>
      <c r="G149" s="36">
        <f t="shared" si="32"/>
        <v>0.18193648203088489</v>
      </c>
      <c r="H149" s="31">
        <v>56413301</v>
      </c>
      <c r="I149" s="36">
        <f t="shared" si="33"/>
        <v>0.20694068828253145</v>
      </c>
      <c r="J149" s="31">
        <v>67954915</v>
      </c>
      <c r="K149" s="36">
        <f t="shared" si="34"/>
        <v>0.25820789808089301</v>
      </c>
      <c r="L149" s="31">
        <v>0</v>
      </c>
      <c r="M149" s="36">
        <f t="shared" si="35"/>
        <v>0</v>
      </c>
      <c r="N149" s="31">
        <f t="shared" si="36"/>
        <v>173965217</v>
      </c>
      <c r="O149" s="36">
        <f t="shared" si="37"/>
        <v>0.6610146303730412</v>
      </c>
      <c r="P149" s="31">
        <v>58536742</v>
      </c>
      <c r="Q149" s="31">
        <v>226876415</v>
      </c>
      <c r="R149" s="31">
        <v>233460162</v>
      </c>
      <c r="S149" s="31">
        <v>165988810</v>
      </c>
      <c r="T149" s="36">
        <f t="shared" si="38"/>
        <v>0.71099415239847219</v>
      </c>
      <c r="U149" s="36">
        <f t="shared" si="39"/>
        <v>0.16089335822618889</v>
      </c>
    </row>
    <row r="150" spans="1:21" ht="16.5" x14ac:dyDescent="0.3">
      <c r="A150" s="18" t="s">
        <v>0</v>
      </c>
      <c r="B150" s="13" t="s">
        <v>273</v>
      </c>
      <c r="C150" s="12" t="s">
        <v>0</v>
      </c>
      <c r="D150" s="32">
        <f>SUM(D145:D149)</f>
        <v>272606134</v>
      </c>
      <c r="E150" s="32">
        <f>SUM(E145:E149)</f>
        <v>264918202</v>
      </c>
      <c r="F150" s="32">
        <f>SUM(F145:F149)</f>
        <v>49597001</v>
      </c>
      <c r="G150" s="37">
        <f t="shared" si="32"/>
        <v>0.18193648203088489</v>
      </c>
      <c r="H150" s="32">
        <f>SUM(H145:H149)</f>
        <v>56413301</v>
      </c>
      <c r="I150" s="37">
        <f t="shared" si="33"/>
        <v>0.20694068828253145</v>
      </c>
      <c r="J150" s="32">
        <f>SUM(J145:J149)</f>
        <v>67954915</v>
      </c>
      <c r="K150" s="37">
        <f t="shared" si="34"/>
        <v>0.25651281975709617</v>
      </c>
      <c r="L150" s="32">
        <f>SUM(L145:L149)</f>
        <v>0</v>
      </c>
      <c r="M150" s="37">
        <f t="shared" si="35"/>
        <v>0</v>
      </c>
      <c r="N150" s="32">
        <f t="shared" si="36"/>
        <v>173965217</v>
      </c>
      <c r="O150" s="37">
        <f t="shared" si="37"/>
        <v>0.65667521403455698</v>
      </c>
      <c r="P150" s="32">
        <f>SUM(P145:P149)</f>
        <v>58536742</v>
      </c>
      <c r="Q150" s="32">
        <f>SUM(Q145:Q149)</f>
        <v>226876415</v>
      </c>
      <c r="R150" s="32">
        <f>SUM(R145:R149)</f>
        <v>233460162</v>
      </c>
      <c r="S150" s="32">
        <f>SUM(S145:S149)</f>
        <v>165988809</v>
      </c>
      <c r="T150" s="37">
        <f t="shared" si="38"/>
        <v>0.7109941481150861</v>
      </c>
      <c r="U150" s="37">
        <f t="shared" si="39"/>
        <v>0.16089335822618889</v>
      </c>
    </row>
    <row r="151" spans="1:21" x14ac:dyDescent="0.2">
      <c r="A151" s="17" t="s">
        <v>29</v>
      </c>
      <c r="B151" s="11" t="s">
        <v>274</v>
      </c>
      <c r="C151" s="10" t="s">
        <v>275</v>
      </c>
      <c r="D151" s="31">
        <v>103958</v>
      </c>
      <c r="E151" s="31">
        <v>103958</v>
      </c>
      <c r="F151" s="31">
        <v>0</v>
      </c>
      <c r="G151" s="36">
        <f t="shared" si="32"/>
        <v>0</v>
      </c>
      <c r="H151" s="31">
        <v>0</v>
      </c>
      <c r="I151" s="36">
        <f t="shared" si="33"/>
        <v>0</v>
      </c>
      <c r="J151" s="31">
        <v>92740</v>
      </c>
      <c r="K151" s="36">
        <f t="shared" si="34"/>
        <v>0.89209103676484736</v>
      </c>
      <c r="L151" s="31">
        <v>0</v>
      </c>
      <c r="M151" s="36">
        <f t="shared" si="35"/>
        <v>0</v>
      </c>
      <c r="N151" s="31">
        <f t="shared" si="36"/>
        <v>92740</v>
      </c>
      <c r="O151" s="36">
        <f t="shared" si="37"/>
        <v>0.89209103676484736</v>
      </c>
      <c r="P151" s="31">
        <v>0</v>
      </c>
      <c r="Q151" s="31">
        <v>42071</v>
      </c>
      <c r="R151" s="31">
        <v>257995</v>
      </c>
      <c r="S151" s="31">
        <v>20653</v>
      </c>
      <c r="T151" s="36">
        <f t="shared" si="38"/>
        <v>8.0051938991065719E-2</v>
      </c>
      <c r="U151" s="36">
        <f t="shared" si="39"/>
        <v>0</v>
      </c>
    </row>
    <row r="152" spans="1:21" x14ac:dyDescent="0.2">
      <c r="A152" s="17" t="s">
        <v>29</v>
      </c>
      <c r="B152" s="11" t="s">
        <v>276</v>
      </c>
      <c r="C152" s="10" t="s">
        <v>277</v>
      </c>
      <c r="D152" s="31">
        <v>1049454600</v>
      </c>
      <c r="E152" s="31">
        <v>1082525000</v>
      </c>
      <c r="F152" s="31">
        <v>326782274</v>
      </c>
      <c r="G152" s="36">
        <f t="shared" si="32"/>
        <v>0.3113829545365755</v>
      </c>
      <c r="H152" s="31">
        <v>294434451</v>
      </c>
      <c r="I152" s="36">
        <f t="shared" si="33"/>
        <v>0.2805594934740388</v>
      </c>
      <c r="J152" s="31">
        <v>261946801</v>
      </c>
      <c r="K152" s="36">
        <f t="shared" si="34"/>
        <v>0.24197759959354287</v>
      </c>
      <c r="L152" s="31">
        <v>0</v>
      </c>
      <c r="M152" s="36">
        <f t="shared" si="35"/>
        <v>0</v>
      </c>
      <c r="N152" s="31">
        <f t="shared" si="36"/>
        <v>883163526</v>
      </c>
      <c r="O152" s="36">
        <f t="shared" si="37"/>
        <v>0.81583660977806516</v>
      </c>
      <c r="P152" s="31">
        <v>257474451</v>
      </c>
      <c r="Q152" s="31">
        <v>992718000</v>
      </c>
      <c r="R152" s="31">
        <v>994840994</v>
      </c>
      <c r="S152" s="31">
        <v>775137330</v>
      </c>
      <c r="T152" s="36">
        <f t="shared" si="38"/>
        <v>0.77915700566717905</v>
      </c>
      <c r="U152" s="36">
        <f t="shared" si="39"/>
        <v>1.7370072963083905E-2</v>
      </c>
    </row>
    <row r="153" spans="1:21" x14ac:dyDescent="0.2">
      <c r="A153" s="17" t="s">
        <v>29</v>
      </c>
      <c r="B153" s="11" t="s">
        <v>278</v>
      </c>
      <c r="C153" s="10" t="s">
        <v>279</v>
      </c>
      <c r="D153" s="31">
        <v>0</v>
      </c>
      <c r="E153" s="31">
        <v>0</v>
      </c>
      <c r="F153" s="31">
        <v>0</v>
      </c>
      <c r="G153" s="36">
        <f t="shared" si="32"/>
        <v>0</v>
      </c>
      <c r="H153" s="31">
        <v>0</v>
      </c>
      <c r="I153" s="36">
        <f t="shared" si="33"/>
        <v>0</v>
      </c>
      <c r="J153" s="31">
        <v>0</v>
      </c>
      <c r="K153" s="36">
        <f t="shared" si="34"/>
        <v>0</v>
      </c>
      <c r="L153" s="31">
        <v>0</v>
      </c>
      <c r="M153" s="36">
        <f t="shared" si="35"/>
        <v>0</v>
      </c>
      <c r="N153" s="31">
        <f t="shared" si="36"/>
        <v>0</v>
      </c>
      <c r="O153" s="36">
        <f t="shared" si="37"/>
        <v>0</v>
      </c>
      <c r="P153" s="31">
        <v>0</v>
      </c>
      <c r="Q153" s="31">
        <v>0</v>
      </c>
      <c r="R153" s="31">
        <v>0</v>
      </c>
      <c r="S153" s="31">
        <v>0</v>
      </c>
      <c r="T153" s="36">
        <f t="shared" si="38"/>
        <v>0</v>
      </c>
      <c r="U153" s="36">
        <f t="shared" si="39"/>
        <v>0</v>
      </c>
    </row>
    <row r="154" spans="1:21" x14ac:dyDescent="0.2">
      <c r="A154" s="17" t="s">
        <v>29</v>
      </c>
      <c r="B154" s="11" t="s">
        <v>280</v>
      </c>
      <c r="C154" s="10" t="s">
        <v>281</v>
      </c>
      <c r="D154" s="31">
        <v>0</v>
      </c>
      <c r="E154" s="31">
        <v>0</v>
      </c>
      <c r="F154" s="31">
        <v>49623</v>
      </c>
      <c r="G154" s="36">
        <f t="shared" si="32"/>
        <v>0</v>
      </c>
      <c r="H154" s="31">
        <v>-33081</v>
      </c>
      <c r="I154" s="36">
        <f t="shared" si="33"/>
        <v>0</v>
      </c>
      <c r="J154" s="31">
        <v>49623</v>
      </c>
      <c r="K154" s="36">
        <f t="shared" si="34"/>
        <v>0</v>
      </c>
      <c r="L154" s="31">
        <v>0</v>
      </c>
      <c r="M154" s="36">
        <f t="shared" si="35"/>
        <v>0</v>
      </c>
      <c r="N154" s="31">
        <f t="shared" si="36"/>
        <v>66165</v>
      </c>
      <c r="O154" s="36">
        <f t="shared" si="37"/>
        <v>0</v>
      </c>
      <c r="P154" s="31">
        <v>49623</v>
      </c>
      <c r="Q154" s="31">
        <v>10000</v>
      </c>
      <c r="R154" s="31">
        <v>0</v>
      </c>
      <c r="S154" s="31">
        <v>148869</v>
      </c>
      <c r="T154" s="36">
        <f t="shared" si="38"/>
        <v>0</v>
      </c>
      <c r="U154" s="36">
        <f t="shared" si="39"/>
        <v>0</v>
      </c>
    </row>
    <row r="155" spans="1:21" x14ac:dyDescent="0.2">
      <c r="A155" s="17" t="s">
        <v>29</v>
      </c>
      <c r="B155" s="11" t="s">
        <v>282</v>
      </c>
      <c r="C155" s="10" t="s">
        <v>283</v>
      </c>
      <c r="D155" s="31">
        <v>0</v>
      </c>
      <c r="E155" s="31">
        <v>0</v>
      </c>
      <c r="F155" s="31">
        <v>0</v>
      </c>
      <c r="G155" s="36">
        <f t="shared" si="32"/>
        <v>0</v>
      </c>
      <c r="H155" s="31">
        <v>0</v>
      </c>
      <c r="I155" s="36">
        <f t="shared" si="33"/>
        <v>0</v>
      </c>
      <c r="J155" s="31">
        <v>0</v>
      </c>
      <c r="K155" s="36">
        <f t="shared" si="34"/>
        <v>0</v>
      </c>
      <c r="L155" s="31">
        <v>0</v>
      </c>
      <c r="M155" s="36">
        <f t="shared" si="35"/>
        <v>0</v>
      </c>
      <c r="N155" s="31">
        <f t="shared" si="36"/>
        <v>0</v>
      </c>
      <c r="O155" s="36">
        <f t="shared" si="37"/>
        <v>0</v>
      </c>
      <c r="P155" s="31">
        <v>0</v>
      </c>
      <c r="Q155" s="31">
        <v>0</v>
      </c>
      <c r="R155" s="31">
        <v>0</v>
      </c>
      <c r="S155" s="31">
        <v>0</v>
      </c>
      <c r="T155" s="36">
        <f t="shared" si="38"/>
        <v>0</v>
      </c>
      <c r="U155" s="36">
        <f t="shared" si="39"/>
        <v>0</v>
      </c>
    </row>
    <row r="156" spans="1:21" x14ac:dyDescent="0.2">
      <c r="A156" s="17" t="s">
        <v>44</v>
      </c>
      <c r="B156" s="11" t="s">
        <v>284</v>
      </c>
      <c r="C156" s="10" t="s">
        <v>285</v>
      </c>
      <c r="D156" s="31">
        <v>539457002</v>
      </c>
      <c r="E156" s="31">
        <v>626897121</v>
      </c>
      <c r="F156" s="31">
        <v>132581358</v>
      </c>
      <c r="G156" s="36">
        <f t="shared" si="32"/>
        <v>0.24576816596774845</v>
      </c>
      <c r="H156" s="31">
        <v>120200544</v>
      </c>
      <c r="I156" s="36">
        <f t="shared" si="33"/>
        <v>0.22281765470531423</v>
      </c>
      <c r="J156" s="31">
        <v>135904009</v>
      </c>
      <c r="K156" s="36">
        <f t="shared" si="34"/>
        <v>0.21678837634987319</v>
      </c>
      <c r="L156" s="31">
        <v>0</v>
      </c>
      <c r="M156" s="36">
        <f t="shared" si="35"/>
        <v>0</v>
      </c>
      <c r="N156" s="31">
        <f t="shared" si="36"/>
        <v>388685911</v>
      </c>
      <c r="O156" s="36">
        <f t="shared" si="37"/>
        <v>0.62001546662071849</v>
      </c>
      <c r="P156" s="31">
        <v>99373439</v>
      </c>
      <c r="Q156" s="31">
        <v>520808533</v>
      </c>
      <c r="R156" s="31">
        <v>625731651</v>
      </c>
      <c r="S156" s="31">
        <v>389933418</v>
      </c>
      <c r="T156" s="36">
        <f t="shared" si="38"/>
        <v>0.62316396713644906</v>
      </c>
      <c r="U156" s="36">
        <f t="shared" si="39"/>
        <v>0.36760899459260932</v>
      </c>
    </row>
    <row r="157" spans="1:21" ht="16.5" x14ac:dyDescent="0.3">
      <c r="A157" s="18" t="s">
        <v>0</v>
      </c>
      <c r="B157" s="13" t="s">
        <v>286</v>
      </c>
      <c r="C157" s="12" t="s">
        <v>0</v>
      </c>
      <c r="D157" s="32">
        <f>SUM(D151:D156)</f>
        <v>1589015560</v>
      </c>
      <c r="E157" s="32">
        <f>SUM(E151:E156)</f>
        <v>1709526079</v>
      </c>
      <c r="F157" s="32">
        <f>SUM(F151:F156)</f>
        <v>459413255</v>
      </c>
      <c r="G157" s="37">
        <f t="shared" si="32"/>
        <v>0.2891181600512458</v>
      </c>
      <c r="H157" s="32">
        <f>SUM(H151:H156)</f>
        <v>414601914</v>
      </c>
      <c r="I157" s="37">
        <f t="shared" si="33"/>
        <v>0.26091746640920244</v>
      </c>
      <c r="J157" s="32">
        <f>SUM(J151:J156)</f>
        <v>397993173</v>
      </c>
      <c r="K157" s="37">
        <f t="shared" si="34"/>
        <v>0.23280906789840203</v>
      </c>
      <c r="L157" s="32">
        <f>SUM(L151:L156)</f>
        <v>0</v>
      </c>
      <c r="M157" s="37">
        <f t="shared" si="35"/>
        <v>0</v>
      </c>
      <c r="N157" s="32">
        <f t="shared" si="36"/>
        <v>1272008342</v>
      </c>
      <c r="O157" s="37">
        <f t="shared" si="37"/>
        <v>0.74407074429895259</v>
      </c>
      <c r="P157" s="32">
        <f>SUM(P151:P156)</f>
        <v>356897513</v>
      </c>
      <c r="Q157" s="32">
        <f>SUM(Q151:Q156)</f>
        <v>1513578604</v>
      </c>
      <c r="R157" s="32">
        <f>SUM(R151:R156)</f>
        <v>1620830640</v>
      </c>
      <c r="S157" s="32">
        <f>SUM(S151:S156)</f>
        <v>1165240270</v>
      </c>
      <c r="T157" s="37">
        <f t="shared" si="38"/>
        <v>0.71891550001794147</v>
      </c>
      <c r="U157" s="37">
        <f t="shared" si="39"/>
        <v>0.11514694976313833</v>
      </c>
    </row>
    <row r="158" spans="1:21" x14ac:dyDescent="0.2">
      <c r="A158" s="17" t="s">
        <v>29</v>
      </c>
      <c r="B158" s="11" t="s">
        <v>287</v>
      </c>
      <c r="C158" s="10" t="s">
        <v>288</v>
      </c>
      <c r="D158" s="31">
        <v>0</v>
      </c>
      <c r="E158" s="31">
        <v>0</v>
      </c>
      <c r="F158" s="31">
        <v>0</v>
      </c>
      <c r="G158" s="36">
        <f t="shared" si="32"/>
        <v>0</v>
      </c>
      <c r="H158" s="31">
        <v>0</v>
      </c>
      <c r="I158" s="36">
        <f t="shared" si="33"/>
        <v>0</v>
      </c>
      <c r="J158" s="31">
        <v>0</v>
      </c>
      <c r="K158" s="36">
        <f t="shared" si="34"/>
        <v>0</v>
      </c>
      <c r="L158" s="31">
        <v>0</v>
      </c>
      <c r="M158" s="36">
        <f t="shared" si="35"/>
        <v>0</v>
      </c>
      <c r="N158" s="31">
        <f t="shared" si="36"/>
        <v>0</v>
      </c>
      <c r="O158" s="36">
        <f t="shared" si="37"/>
        <v>0</v>
      </c>
      <c r="P158" s="31">
        <v>0</v>
      </c>
      <c r="Q158" s="31">
        <v>0</v>
      </c>
      <c r="R158" s="31">
        <v>0</v>
      </c>
      <c r="S158" s="31">
        <v>0</v>
      </c>
      <c r="T158" s="36">
        <f t="shared" si="38"/>
        <v>0</v>
      </c>
      <c r="U158" s="36">
        <f t="shared" si="39"/>
        <v>0</v>
      </c>
    </row>
    <row r="159" spans="1:21" x14ac:dyDescent="0.2">
      <c r="A159" s="17" t="s">
        <v>29</v>
      </c>
      <c r="B159" s="11" t="s">
        <v>289</v>
      </c>
      <c r="C159" s="10" t="s">
        <v>290</v>
      </c>
      <c r="D159" s="31">
        <v>0</v>
      </c>
      <c r="E159" s="31">
        <v>0</v>
      </c>
      <c r="F159" s="31">
        <v>0</v>
      </c>
      <c r="G159" s="36">
        <f t="shared" si="32"/>
        <v>0</v>
      </c>
      <c r="H159" s="31">
        <v>0</v>
      </c>
      <c r="I159" s="36">
        <f t="shared" si="33"/>
        <v>0</v>
      </c>
      <c r="J159" s="31">
        <v>0</v>
      </c>
      <c r="K159" s="36">
        <f t="shared" si="34"/>
        <v>0</v>
      </c>
      <c r="L159" s="31">
        <v>0</v>
      </c>
      <c r="M159" s="36">
        <f t="shared" si="35"/>
        <v>0</v>
      </c>
      <c r="N159" s="31">
        <f t="shared" si="36"/>
        <v>0</v>
      </c>
      <c r="O159" s="36">
        <f t="shared" si="37"/>
        <v>0</v>
      </c>
      <c r="P159" s="31">
        <v>0</v>
      </c>
      <c r="Q159" s="31">
        <v>0</v>
      </c>
      <c r="R159" s="31">
        <v>0</v>
      </c>
      <c r="S159" s="31">
        <v>0</v>
      </c>
      <c r="T159" s="36">
        <f t="shared" si="38"/>
        <v>0</v>
      </c>
      <c r="U159" s="36">
        <f t="shared" si="39"/>
        <v>0</v>
      </c>
    </row>
    <row r="160" spans="1:21" x14ac:dyDescent="0.2">
      <c r="A160" s="17" t="s">
        <v>29</v>
      </c>
      <c r="B160" s="11" t="s">
        <v>291</v>
      </c>
      <c r="C160" s="10" t="s">
        <v>292</v>
      </c>
      <c r="D160" s="31">
        <v>0</v>
      </c>
      <c r="E160" s="31">
        <v>0</v>
      </c>
      <c r="F160" s="31">
        <v>0</v>
      </c>
      <c r="G160" s="36">
        <f t="shared" si="32"/>
        <v>0</v>
      </c>
      <c r="H160" s="31">
        <v>0</v>
      </c>
      <c r="I160" s="36">
        <f t="shared" si="33"/>
        <v>0</v>
      </c>
      <c r="J160" s="31">
        <v>0</v>
      </c>
      <c r="K160" s="36">
        <f t="shared" si="34"/>
        <v>0</v>
      </c>
      <c r="L160" s="31">
        <v>0</v>
      </c>
      <c r="M160" s="36">
        <f t="shared" si="35"/>
        <v>0</v>
      </c>
      <c r="N160" s="31">
        <f t="shared" si="36"/>
        <v>0</v>
      </c>
      <c r="O160" s="36">
        <f t="shared" si="37"/>
        <v>0</v>
      </c>
      <c r="P160" s="31">
        <v>0</v>
      </c>
      <c r="Q160" s="31">
        <v>0</v>
      </c>
      <c r="R160" s="31">
        <v>0</v>
      </c>
      <c r="S160" s="31">
        <v>0</v>
      </c>
      <c r="T160" s="36">
        <f t="shared" si="38"/>
        <v>0</v>
      </c>
      <c r="U160" s="36">
        <f t="shared" si="39"/>
        <v>0</v>
      </c>
    </row>
    <row r="161" spans="1:21" x14ac:dyDescent="0.2">
      <c r="A161" s="17" t="s">
        <v>29</v>
      </c>
      <c r="B161" s="11" t="s">
        <v>293</v>
      </c>
      <c r="C161" s="10" t="s">
        <v>294</v>
      </c>
      <c r="D161" s="31">
        <v>0</v>
      </c>
      <c r="E161" s="31">
        <v>0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0</v>
      </c>
      <c r="K161" s="36">
        <f t="shared" si="34"/>
        <v>0</v>
      </c>
      <c r="L161" s="31">
        <v>0</v>
      </c>
      <c r="M161" s="36">
        <f t="shared" si="35"/>
        <v>0</v>
      </c>
      <c r="N161" s="31">
        <f t="shared" si="36"/>
        <v>0</v>
      </c>
      <c r="O161" s="36">
        <f t="shared" si="37"/>
        <v>0</v>
      </c>
      <c r="P161" s="31">
        <v>0</v>
      </c>
      <c r="Q161" s="31">
        <v>0</v>
      </c>
      <c r="R161" s="31">
        <v>0</v>
      </c>
      <c r="S161" s="31">
        <v>0</v>
      </c>
      <c r="T161" s="36">
        <f t="shared" si="38"/>
        <v>0</v>
      </c>
      <c r="U161" s="36">
        <f t="shared" si="39"/>
        <v>0</v>
      </c>
    </row>
    <row r="162" spans="1:21" x14ac:dyDescent="0.2">
      <c r="A162" s="17" t="s">
        <v>44</v>
      </c>
      <c r="B162" s="11" t="s">
        <v>295</v>
      </c>
      <c r="C162" s="10" t="s">
        <v>296</v>
      </c>
      <c r="D162" s="31">
        <v>722854278</v>
      </c>
      <c r="E162" s="31">
        <v>918116214</v>
      </c>
      <c r="F162" s="31">
        <v>66038396</v>
      </c>
      <c r="G162" s="36">
        <f t="shared" si="32"/>
        <v>9.1357826895229366E-2</v>
      </c>
      <c r="H162" s="31">
        <v>220124417</v>
      </c>
      <c r="I162" s="36">
        <f t="shared" si="33"/>
        <v>0.30452115135714808</v>
      </c>
      <c r="J162" s="31">
        <v>83152148</v>
      </c>
      <c r="K162" s="36">
        <f t="shared" si="34"/>
        <v>9.0568216454567488E-2</v>
      </c>
      <c r="L162" s="31">
        <v>0</v>
      </c>
      <c r="M162" s="36">
        <f t="shared" si="35"/>
        <v>0</v>
      </c>
      <c r="N162" s="31">
        <f t="shared" si="36"/>
        <v>369314961</v>
      </c>
      <c r="O162" s="36">
        <f t="shared" si="37"/>
        <v>0.40225295596402572</v>
      </c>
      <c r="P162" s="31">
        <v>130176203</v>
      </c>
      <c r="Q162" s="31">
        <v>602806146</v>
      </c>
      <c r="R162" s="31">
        <v>664264886</v>
      </c>
      <c r="S162" s="31">
        <v>344484469</v>
      </c>
      <c r="T162" s="36">
        <f t="shared" si="38"/>
        <v>0.51859503077812852</v>
      </c>
      <c r="U162" s="36">
        <f t="shared" si="39"/>
        <v>-0.36123388081921548</v>
      </c>
    </row>
    <row r="163" spans="1:21" ht="16.5" x14ac:dyDescent="0.3">
      <c r="A163" s="18" t="s">
        <v>0</v>
      </c>
      <c r="B163" s="13" t="s">
        <v>297</v>
      </c>
      <c r="C163" s="12" t="s">
        <v>0</v>
      </c>
      <c r="D163" s="32">
        <f>SUM(D158:D162)</f>
        <v>722854278</v>
      </c>
      <c r="E163" s="32">
        <f>SUM(E158:E162)</f>
        <v>918116214</v>
      </c>
      <c r="F163" s="32">
        <f>SUM(F158:F162)</f>
        <v>66038396</v>
      </c>
      <c r="G163" s="37">
        <f t="shared" si="32"/>
        <v>9.1357826895229366E-2</v>
      </c>
      <c r="H163" s="32">
        <f>SUM(H158:H162)</f>
        <v>220124417</v>
      </c>
      <c r="I163" s="37">
        <f t="shared" si="33"/>
        <v>0.30452115135714808</v>
      </c>
      <c r="J163" s="32">
        <f>SUM(J158:J162)</f>
        <v>83152148</v>
      </c>
      <c r="K163" s="37">
        <f t="shared" si="34"/>
        <v>9.0568216454567488E-2</v>
      </c>
      <c r="L163" s="32">
        <f>SUM(L158:L162)</f>
        <v>0</v>
      </c>
      <c r="M163" s="37">
        <f t="shared" si="35"/>
        <v>0</v>
      </c>
      <c r="N163" s="32">
        <f t="shared" si="36"/>
        <v>369314961</v>
      </c>
      <c r="O163" s="37">
        <f t="shared" si="37"/>
        <v>0.40225295596402572</v>
      </c>
      <c r="P163" s="32">
        <f>SUM(P158:P162)</f>
        <v>130176203</v>
      </c>
      <c r="Q163" s="32">
        <f>SUM(Q158:Q162)</f>
        <v>602806146</v>
      </c>
      <c r="R163" s="32">
        <f>SUM(R158:R162)</f>
        <v>664264886</v>
      </c>
      <c r="S163" s="32">
        <f>SUM(S158:S162)</f>
        <v>344484469</v>
      </c>
      <c r="T163" s="37">
        <f t="shared" si="38"/>
        <v>0.51859503077812852</v>
      </c>
      <c r="U163" s="37">
        <f t="shared" si="39"/>
        <v>-0.36123388081921548</v>
      </c>
    </row>
    <row r="164" spans="1:21" x14ac:dyDescent="0.2">
      <c r="A164" s="17" t="s">
        <v>29</v>
      </c>
      <c r="B164" s="11" t="s">
        <v>298</v>
      </c>
      <c r="C164" s="10" t="s">
        <v>299</v>
      </c>
      <c r="D164" s="31">
        <v>0</v>
      </c>
      <c r="E164" s="31">
        <v>0</v>
      </c>
      <c r="F164" s="31">
        <v>0</v>
      </c>
      <c r="G164" s="36">
        <f t="shared" si="32"/>
        <v>0</v>
      </c>
      <c r="H164" s="31">
        <v>0</v>
      </c>
      <c r="I164" s="36">
        <f t="shared" si="33"/>
        <v>0</v>
      </c>
      <c r="J164" s="31">
        <v>0</v>
      </c>
      <c r="K164" s="36">
        <f t="shared" si="34"/>
        <v>0</v>
      </c>
      <c r="L164" s="31">
        <v>0</v>
      </c>
      <c r="M164" s="36">
        <f t="shared" si="35"/>
        <v>0</v>
      </c>
      <c r="N164" s="31">
        <f t="shared" si="36"/>
        <v>0</v>
      </c>
      <c r="O164" s="36">
        <f t="shared" si="37"/>
        <v>0</v>
      </c>
      <c r="P164" s="31">
        <v>0</v>
      </c>
      <c r="Q164" s="31">
        <v>0</v>
      </c>
      <c r="R164" s="31">
        <v>0</v>
      </c>
      <c r="S164" s="31">
        <v>0</v>
      </c>
      <c r="T164" s="36">
        <f t="shared" si="38"/>
        <v>0</v>
      </c>
      <c r="U164" s="36">
        <f t="shared" si="39"/>
        <v>0</v>
      </c>
    </row>
    <row r="165" spans="1:21" x14ac:dyDescent="0.2">
      <c r="A165" s="17" t="s">
        <v>29</v>
      </c>
      <c r="B165" s="11" t="s">
        <v>300</v>
      </c>
      <c r="C165" s="10" t="s">
        <v>301</v>
      </c>
      <c r="D165" s="31">
        <v>0</v>
      </c>
      <c r="E165" s="31">
        <v>0</v>
      </c>
      <c r="F165" s="31">
        <v>0</v>
      </c>
      <c r="G165" s="36">
        <f t="shared" si="32"/>
        <v>0</v>
      </c>
      <c r="H165" s="31">
        <v>0</v>
      </c>
      <c r="I165" s="36">
        <f t="shared" si="33"/>
        <v>0</v>
      </c>
      <c r="J165" s="31">
        <v>0</v>
      </c>
      <c r="K165" s="36">
        <f t="shared" si="34"/>
        <v>0</v>
      </c>
      <c r="L165" s="31">
        <v>0</v>
      </c>
      <c r="M165" s="36">
        <f t="shared" si="35"/>
        <v>0</v>
      </c>
      <c r="N165" s="31">
        <f t="shared" si="36"/>
        <v>0</v>
      </c>
      <c r="O165" s="36">
        <f t="shared" si="37"/>
        <v>0</v>
      </c>
      <c r="P165" s="31">
        <v>0</v>
      </c>
      <c r="Q165" s="31">
        <v>0</v>
      </c>
      <c r="R165" s="31">
        <v>0</v>
      </c>
      <c r="S165" s="31">
        <v>0</v>
      </c>
      <c r="T165" s="36">
        <f t="shared" si="38"/>
        <v>0</v>
      </c>
      <c r="U165" s="36">
        <f t="shared" si="39"/>
        <v>0</v>
      </c>
    </row>
    <row r="166" spans="1:21" x14ac:dyDescent="0.2">
      <c r="A166" s="17" t="s">
        <v>29</v>
      </c>
      <c r="B166" s="11" t="s">
        <v>302</v>
      </c>
      <c r="C166" s="10" t="s">
        <v>303</v>
      </c>
      <c r="D166" s="31">
        <v>255000</v>
      </c>
      <c r="E166" s="31">
        <v>169510</v>
      </c>
      <c r="F166" s="31">
        <v>22585</v>
      </c>
      <c r="G166" s="36">
        <f t="shared" si="32"/>
        <v>8.8568627450980389E-2</v>
      </c>
      <c r="H166" s="31">
        <v>48663</v>
      </c>
      <c r="I166" s="36">
        <f t="shared" si="33"/>
        <v>0.19083529411764705</v>
      </c>
      <c r="J166" s="31">
        <v>29908</v>
      </c>
      <c r="K166" s="36">
        <f t="shared" si="34"/>
        <v>0.17643796826145949</v>
      </c>
      <c r="L166" s="31">
        <v>0</v>
      </c>
      <c r="M166" s="36">
        <f t="shared" si="35"/>
        <v>0</v>
      </c>
      <c r="N166" s="31">
        <f t="shared" si="36"/>
        <v>101156</v>
      </c>
      <c r="O166" s="36">
        <f t="shared" si="37"/>
        <v>0.59675535366645038</v>
      </c>
      <c r="P166" s="31">
        <v>51648</v>
      </c>
      <c r="Q166" s="31">
        <v>246000</v>
      </c>
      <c r="R166" s="31">
        <v>198000</v>
      </c>
      <c r="S166" s="31">
        <v>134912</v>
      </c>
      <c r="T166" s="36">
        <f t="shared" si="38"/>
        <v>0.68137373737373741</v>
      </c>
      <c r="U166" s="36">
        <f t="shared" si="39"/>
        <v>-0.42092627013630735</v>
      </c>
    </row>
    <row r="167" spans="1:21" x14ac:dyDescent="0.2">
      <c r="A167" s="17" t="s">
        <v>29</v>
      </c>
      <c r="B167" s="11" t="s">
        <v>304</v>
      </c>
      <c r="C167" s="10" t="s">
        <v>305</v>
      </c>
      <c r="D167" s="31">
        <v>0</v>
      </c>
      <c r="E167" s="31">
        <v>0</v>
      </c>
      <c r="F167" s="31">
        <v>0</v>
      </c>
      <c r="G167" s="36">
        <f t="shared" si="32"/>
        <v>0</v>
      </c>
      <c r="H167" s="31">
        <v>0</v>
      </c>
      <c r="I167" s="36">
        <f t="shared" si="33"/>
        <v>0</v>
      </c>
      <c r="J167" s="31">
        <v>0</v>
      </c>
      <c r="K167" s="36">
        <f t="shared" si="34"/>
        <v>0</v>
      </c>
      <c r="L167" s="31">
        <v>0</v>
      </c>
      <c r="M167" s="36">
        <f t="shared" si="35"/>
        <v>0</v>
      </c>
      <c r="N167" s="31">
        <f t="shared" si="36"/>
        <v>0</v>
      </c>
      <c r="O167" s="36">
        <f t="shared" si="37"/>
        <v>0</v>
      </c>
      <c r="P167" s="31">
        <v>0</v>
      </c>
      <c r="Q167" s="31">
        <v>0</v>
      </c>
      <c r="R167" s="31">
        <v>0</v>
      </c>
      <c r="S167" s="31">
        <v>0</v>
      </c>
      <c r="T167" s="36">
        <f t="shared" si="38"/>
        <v>0</v>
      </c>
      <c r="U167" s="36">
        <f t="shared" si="39"/>
        <v>0</v>
      </c>
    </row>
    <row r="168" spans="1:21" x14ac:dyDescent="0.2">
      <c r="A168" s="17" t="s">
        <v>44</v>
      </c>
      <c r="B168" s="11" t="s">
        <v>306</v>
      </c>
      <c r="C168" s="10" t="s">
        <v>307</v>
      </c>
      <c r="D168" s="31">
        <v>200518266</v>
      </c>
      <c r="E168" s="31">
        <v>209363981</v>
      </c>
      <c r="F168" s="31">
        <v>45558428</v>
      </c>
      <c r="G168" s="36">
        <f t="shared" si="32"/>
        <v>0.22720338106255117</v>
      </c>
      <c r="H168" s="31">
        <v>43140227</v>
      </c>
      <c r="I168" s="36">
        <f t="shared" si="33"/>
        <v>0.2151436268653949</v>
      </c>
      <c r="J168" s="31">
        <v>45228701</v>
      </c>
      <c r="K168" s="36">
        <f t="shared" si="34"/>
        <v>0.21602904560741992</v>
      </c>
      <c r="L168" s="31">
        <v>0</v>
      </c>
      <c r="M168" s="36">
        <f t="shared" si="35"/>
        <v>0</v>
      </c>
      <c r="N168" s="31">
        <f t="shared" si="36"/>
        <v>133927356</v>
      </c>
      <c r="O168" s="36">
        <f t="shared" si="37"/>
        <v>0.63968670905240377</v>
      </c>
      <c r="P168" s="31">
        <v>39402747</v>
      </c>
      <c r="Q168" s="31">
        <v>162341948</v>
      </c>
      <c r="R168" s="31">
        <v>174015613</v>
      </c>
      <c r="S168" s="31">
        <v>131963586</v>
      </c>
      <c r="T168" s="36">
        <f t="shared" si="38"/>
        <v>0.75834336772988298</v>
      </c>
      <c r="U168" s="36">
        <f t="shared" si="39"/>
        <v>0.14785654411353599</v>
      </c>
    </row>
    <row r="169" spans="1:21" ht="16.5" x14ac:dyDescent="0.3">
      <c r="A169" s="18" t="s">
        <v>0</v>
      </c>
      <c r="B169" s="13" t="s">
        <v>308</v>
      </c>
      <c r="C169" s="12" t="s">
        <v>0</v>
      </c>
      <c r="D169" s="32">
        <f>SUM(D164:D168)</f>
        <v>200773266</v>
      </c>
      <c r="E169" s="32">
        <f>SUM(E164:E168)</f>
        <v>209533491</v>
      </c>
      <c r="F169" s="32">
        <f>SUM(F164:F168)</f>
        <v>45581013</v>
      </c>
      <c r="G169" s="37">
        <f t="shared" si="32"/>
        <v>0.22702730252941147</v>
      </c>
      <c r="H169" s="32">
        <f>SUM(H164:H168)</f>
        <v>43188890</v>
      </c>
      <c r="I169" s="37">
        <f t="shared" si="33"/>
        <v>0.21511275310927103</v>
      </c>
      <c r="J169" s="32">
        <f>SUM(J164:J168)</f>
        <v>45258609</v>
      </c>
      <c r="K169" s="37">
        <f t="shared" si="34"/>
        <v>0.21599701691602133</v>
      </c>
      <c r="L169" s="32">
        <f>SUM(L164:L168)</f>
        <v>0</v>
      </c>
      <c r="M169" s="37">
        <f t="shared" si="35"/>
        <v>0</v>
      </c>
      <c r="N169" s="32">
        <f t="shared" si="36"/>
        <v>134028512</v>
      </c>
      <c r="O169" s="37">
        <f t="shared" si="37"/>
        <v>0.63965197811742658</v>
      </c>
      <c r="P169" s="32">
        <f>SUM(P164:P168)</f>
        <v>39454395</v>
      </c>
      <c r="Q169" s="32">
        <f>SUM(Q164:Q168)</f>
        <v>162587948</v>
      </c>
      <c r="R169" s="32">
        <f>SUM(R164:R168)</f>
        <v>174213613</v>
      </c>
      <c r="S169" s="32">
        <f>SUM(S164:S168)</f>
        <v>132098498</v>
      </c>
      <c r="T169" s="37">
        <f t="shared" si="38"/>
        <v>0.75825588899301455</v>
      </c>
      <c r="U169" s="37">
        <f t="shared" si="39"/>
        <v>0.14711197573806412</v>
      </c>
    </row>
    <row r="170" spans="1:21" ht="16.5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15889068188</v>
      </c>
      <c r="E170" s="32">
        <f>SUM(E105,E107:E111,E113:E120,E122:E125,E127:E131,E133:E136,E138:E143,E145:E149,E151:E156,E158:E162,E164:E168)</f>
        <v>15309788330</v>
      </c>
      <c r="F170" s="32">
        <f>SUM(F105,F107:F111,F113:F120,F122:F125,F127:F131,F133:F136,F138:F143,F145:F149,F151:F156,F158:F162,F164:F168)</f>
        <v>3302963269</v>
      </c>
      <c r="G170" s="37">
        <f t="shared" si="32"/>
        <v>0.2078764613455758</v>
      </c>
      <c r="H170" s="32">
        <f>SUM(H105,H107:H111,H113:H120,H122:H125,H127:H131,H133:H136,H138:H143,H145:H149,H151:H156,H158:H162,H164:H168)</f>
        <v>4145131076</v>
      </c>
      <c r="I170" s="37">
        <f t="shared" si="33"/>
        <v>0.26087943150313581</v>
      </c>
      <c r="J170" s="32">
        <f>SUM(J105,J107:J111,J113:J120,J122:J125,J127:J131,J133:J136,J138:J143,J145:J149,J151:J156,J158:J162,J164:J168)</f>
        <v>3396004667</v>
      </c>
      <c r="K170" s="37">
        <f t="shared" si="34"/>
        <v>0.2218191782799129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10844099012</v>
      </c>
      <c r="O170" s="37">
        <f t="shared" si="37"/>
        <v>0.70831149185457087</v>
      </c>
      <c r="P170" s="32">
        <f>SUM(P105,P107:P111,P113:P120,P122:P125,P127:P131,P133:P136,P138:P143,P145:P149,P151:P156,P158:P162,P164:P168)</f>
        <v>2347372327</v>
      </c>
      <c r="Q170" s="32">
        <f>SUM(Q105,Q107:Q111,Q113:Q120,Q122:Q125,Q127:Q131,Q133:Q136,Q138:Q143,Q145:Q149,Q151:Q156,Q158:Q162,Q164:Q168)</f>
        <v>12948186896</v>
      </c>
      <c r="R170" s="32">
        <f>SUM(R105,R107:R111,R113:R120,R122:R125,R127:R131,R133:R136,R138:R143,R145:R149,R151:R156,R158:R162,R164:R168)</f>
        <v>13521710501</v>
      </c>
      <c r="S170" s="32">
        <f>SUM(S105,S107:S111,S113:S120,S122:S125,S127:S131,S133:S136,S138:S143,S145:S149,S151:S156,S158:S162,S164:S168)</f>
        <v>8635106512</v>
      </c>
      <c r="T170" s="37">
        <f t="shared" si="38"/>
        <v>0.63861051539014901</v>
      </c>
      <c r="U170" s="37">
        <f t="shared" si="39"/>
        <v>0.4467260382762448</v>
      </c>
    </row>
    <row r="171" spans="1:21" ht="14.4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4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x14ac:dyDescent="0.2">
      <c r="A173" s="17" t="s">
        <v>29</v>
      </c>
      <c r="B173" s="11" t="s">
        <v>311</v>
      </c>
      <c r="C173" s="10" t="s">
        <v>312</v>
      </c>
      <c r="D173" s="31">
        <v>0</v>
      </c>
      <c r="E173" s="31">
        <v>0</v>
      </c>
      <c r="F173" s="31">
        <v>0</v>
      </c>
      <c r="G173" s="36">
        <f t="shared" ref="G173:G205" si="40">IF(($D173     =0),0,($F173     /$D173     ))</f>
        <v>0</v>
      </c>
      <c r="H173" s="31">
        <v>0</v>
      </c>
      <c r="I173" s="36">
        <f t="shared" ref="I173:I205" si="41">IF(($D173     =0),0,($H173     /$D173     ))</f>
        <v>0</v>
      </c>
      <c r="J173" s="31">
        <v>0</v>
      </c>
      <c r="K173" s="36">
        <f t="shared" ref="K173:K205" si="42">IF(($E173     =0),0,($J173     /$E173     ))</f>
        <v>0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0</v>
      </c>
      <c r="O173" s="36">
        <f t="shared" ref="O173:O205" si="45">IF(($E173     =0),0,($N173     /$E173     ))</f>
        <v>0</v>
      </c>
      <c r="P173" s="31">
        <v>0</v>
      </c>
      <c r="Q173" s="31">
        <v>0</v>
      </c>
      <c r="R173" s="31">
        <v>0</v>
      </c>
      <c r="S173" s="31">
        <v>0</v>
      </c>
      <c r="T173" s="36">
        <f t="shared" ref="T173:T205" si="46">IF(($R173     =0),0,($S173     /$R173     ))</f>
        <v>0</v>
      </c>
      <c r="U173" s="36">
        <f t="shared" ref="U173:U205" si="47">IF(($P173     =0),0,(($J173     /$P173     )-1))</f>
        <v>0</v>
      </c>
    </row>
    <row r="174" spans="1:21" x14ac:dyDescent="0.2">
      <c r="A174" s="17" t="s">
        <v>29</v>
      </c>
      <c r="B174" s="11" t="s">
        <v>313</v>
      </c>
      <c r="C174" s="10" t="s">
        <v>314</v>
      </c>
      <c r="D174" s="31">
        <v>0</v>
      </c>
      <c r="E174" s="31">
        <v>0</v>
      </c>
      <c r="F174" s="31">
        <v>2145518</v>
      </c>
      <c r="G174" s="36">
        <f t="shared" si="40"/>
        <v>0</v>
      </c>
      <c r="H174" s="31">
        <v>-1755566</v>
      </c>
      <c r="I174" s="36">
        <f t="shared" si="41"/>
        <v>0</v>
      </c>
      <c r="J174" s="31">
        <v>-253020</v>
      </c>
      <c r="K174" s="36">
        <f t="shared" si="42"/>
        <v>0</v>
      </c>
      <c r="L174" s="31">
        <v>0</v>
      </c>
      <c r="M174" s="36">
        <f t="shared" si="43"/>
        <v>0</v>
      </c>
      <c r="N174" s="31">
        <f t="shared" si="44"/>
        <v>136932</v>
      </c>
      <c r="O174" s="36">
        <f t="shared" si="45"/>
        <v>0</v>
      </c>
      <c r="P174" s="31">
        <v>45528</v>
      </c>
      <c r="Q174" s="31">
        <v>0</v>
      </c>
      <c r="R174" s="31">
        <v>0</v>
      </c>
      <c r="S174" s="31">
        <v>223031</v>
      </c>
      <c r="T174" s="36">
        <f t="shared" si="46"/>
        <v>0</v>
      </c>
      <c r="U174" s="36">
        <f t="shared" si="47"/>
        <v>-6.5574591460200313</v>
      </c>
    </row>
    <row r="175" spans="1:21" x14ac:dyDescent="0.2">
      <c r="A175" s="17" t="s">
        <v>29</v>
      </c>
      <c r="B175" s="11" t="s">
        <v>315</v>
      </c>
      <c r="C175" s="10" t="s">
        <v>316</v>
      </c>
      <c r="D175" s="31">
        <v>800000</v>
      </c>
      <c r="E175" s="31">
        <v>800000</v>
      </c>
      <c r="F175" s="31">
        <v>0</v>
      </c>
      <c r="G175" s="36">
        <f t="shared" si="40"/>
        <v>0</v>
      </c>
      <c r="H175" s="31">
        <v>0</v>
      </c>
      <c r="I175" s="36">
        <f t="shared" si="41"/>
        <v>0</v>
      </c>
      <c r="J175" s="31">
        <v>0</v>
      </c>
      <c r="K175" s="36">
        <f t="shared" si="42"/>
        <v>0</v>
      </c>
      <c r="L175" s="31">
        <v>0</v>
      </c>
      <c r="M175" s="36">
        <f t="shared" si="43"/>
        <v>0</v>
      </c>
      <c r="N175" s="31">
        <f t="shared" si="44"/>
        <v>0</v>
      </c>
      <c r="O175" s="36">
        <f t="shared" si="45"/>
        <v>0</v>
      </c>
      <c r="P175" s="31">
        <v>0</v>
      </c>
      <c r="Q175" s="31">
        <v>0</v>
      </c>
      <c r="R175" s="31">
        <v>0</v>
      </c>
      <c r="S175" s="31">
        <v>0</v>
      </c>
      <c r="T175" s="36">
        <f t="shared" si="46"/>
        <v>0</v>
      </c>
      <c r="U175" s="36">
        <f t="shared" si="47"/>
        <v>0</v>
      </c>
    </row>
    <row r="176" spans="1:21" x14ac:dyDescent="0.2">
      <c r="A176" s="17" t="s">
        <v>29</v>
      </c>
      <c r="B176" s="11" t="s">
        <v>317</v>
      </c>
      <c r="C176" s="10" t="s">
        <v>318</v>
      </c>
      <c r="D176" s="31">
        <v>0</v>
      </c>
      <c r="E176" s="31">
        <v>0</v>
      </c>
      <c r="F176" s="31">
        <v>0</v>
      </c>
      <c r="G176" s="36">
        <f t="shared" si="40"/>
        <v>0</v>
      </c>
      <c r="H176" s="31">
        <v>0</v>
      </c>
      <c r="I176" s="36">
        <f t="shared" si="41"/>
        <v>0</v>
      </c>
      <c r="J176" s="31">
        <v>0</v>
      </c>
      <c r="K176" s="36">
        <f t="shared" si="42"/>
        <v>0</v>
      </c>
      <c r="L176" s="31">
        <v>0</v>
      </c>
      <c r="M176" s="36">
        <f t="shared" si="43"/>
        <v>0</v>
      </c>
      <c r="N176" s="31">
        <f t="shared" si="44"/>
        <v>0</v>
      </c>
      <c r="O176" s="36">
        <f t="shared" si="45"/>
        <v>0</v>
      </c>
      <c r="P176" s="31">
        <v>0</v>
      </c>
      <c r="Q176" s="31">
        <v>0</v>
      </c>
      <c r="R176" s="31">
        <v>0</v>
      </c>
      <c r="S176" s="31">
        <v>0</v>
      </c>
      <c r="T176" s="36">
        <f t="shared" si="46"/>
        <v>0</v>
      </c>
      <c r="U176" s="36">
        <f t="shared" si="47"/>
        <v>0</v>
      </c>
    </row>
    <row r="177" spans="1:21" x14ac:dyDescent="0.2">
      <c r="A177" s="17" t="s">
        <v>29</v>
      </c>
      <c r="B177" s="11" t="s">
        <v>319</v>
      </c>
      <c r="C177" s="10" t="s">
        <v>320</v>
      </c>
      <c r="D177" s="31">
        <v>65004</v>
      </c>
      <c r="E177" s="31">
        <v>0</v>
      </c>
      <c r="F177" s="31">
        <v>1051938</v>
      </c>
      <c r="G177" s="36">
        <f t="shared" si="40"/>
        <v>16.182665682111871</v>
      </c>
      <c r="H177" s="31">
        <v>888107</v>
      </c>
      <c r="I177" s="36">
        <f t="shared" si="41"/>
        <v>13.662343855762723</v>
      </c>
      <c r="J177" s="31">
        <v>1623870</v>
      </c>
      <c r="K177" s="36">
        <f t="shared" si="42"/>
        <v>0</v>
      </c>
      <c r="L177" s="31">
        <v>0</v>
      </c>
      <c r="M177" s="36">
        <f t="shared" si="43"/>
        <v>0</v>
      </c>
      <c r="N177" s="31">
        <f t="shared" si="44"/>
        <v>3563915</v>
      </c>
      <c r="O177" s="36">
        <f t="shared" si="45"/>
        <v>0</v>
      </c>
      <c r="P177" s="31">
        <v>1458116</v>
      </c>
      <c r="Q177" s="31">
        <v>0</v>
      </c>
      <c r="R177" s="31">
        <v>0</v>
      </c>
      <c r="S177" s="31">
        <v>3745726</v>
      </c>
      <c r="T177" s="36">
        <f t="shared" si="46"/>
        <v>0</v>
      </c>
      <c r="U177" s="36">
        <f t="shared" si="47"/>
        <v>0.11367682680938973</v>
      </c>
    </row>
    <row r="178" spans="1:21" x14ac:dyDescent="0.2">
      <c r="A178" s="17" t="s">
        <v>44</v>
      </c>
      <c r="B178" s="11" t="s">
        <v>321</v>
      </c>
      <c r="C178" s="10" t="s">
        <v>322</v>
      </c>
      <c r="D178" s="31">
        <v>1083440451</v>
      </c>
      <c r="E178" s="31">
        <v>1004070331</v>
      </c>
      <c r="F178" s="31">
        <v>119038310</v>
      </c>
      <c r="G178" s="36">
        <f t="shared" si="40"/>
        <v>0.10987065314953798</v>
      </c>
      <c r="H178" s="31">
        <v>174686489</v>
      </c>
      <c r="I178" s="36">
        <f t="shared" si="41"/>
        <v>0.16123312438516291</v>
      </c>
      <c r="J178" s="31">
        <v>166574620</v>
      </c>
      <c r="K178" s="36">
        <f t="shared" si="42"/>
        <v>0.16589935471362913</v>
      </c>
      <c r="L178" s="31">
        <v>0</v>
      </c>
      <c r="M178" s="36">
        <f t="shared" si="43"/>
        <v>0</v>
      </c>
      <c r="N178" s="31">
        <f t="shared" si="44"/>
        <v>460299419</v>
      </c>
      <c r="O178" s="36">
        <f t="shared" si="45"/>
        <v>0.45843344314493045</v>
      </c>
      <c r="P178" s="31">
        <v>123938881</v>
      </c>
      <c r="Q178" s="31">
        <v>844546798</v>
      </c>
      <c r="R178" s="31">
        <v>841261058</v>
      </c>
      <c r="S178" s="31">
        <v>335738472</v>
      </c>
      <c r="T178" s="36">
        <f t="shared" si="46"/>
        <v>0.39908952019980459</v>
      </c>
      <c r="U178" s="36">
        <f t="shared" si="47"/>
        <v>0.34400616381230686</v>
      </c>
    </row>
    <row r="179" spans="1:21" ht="16.5" x14ac:dyDescent="0.3">
      <c r="A179" s="18" t="s">
        <v>0</v>
      </c>
      <c r="B179" s="13" t="s">
        <v>323</v>
      </c>
      <c r="C179" s="12" t="s">
        <v>0</v>
      </c>
      <c r="D179" s="32">
        <f>SUM(D173:D178)</f>
        <v>1084305455</v>
      </c>
      <c r="E179" s="32">
        <f>SUM(E173:E178)</f>
        <v>1004870331</v>
      </c>
      <c r="F179" s="32">
        <f>SUM(F173:F178)</f>
        <v>122235766</v>
      </c>
      <c r="G179" s="37">
        <f t="shared" si="40"/>
        <v>0.11273185561904232</v>
      </c>
      <c r="H179" s="32">
        <f>SUM(H173:H178)</f>
        <v>173819030</v>
      </c>
      <c r="I179" s="37">
        <f t="shared" si="41"/>
        <v>0.16030448726277044</v>
      </c>
      <c r="J179" s="32">
        <f>SUM(J173:J178)</f>
        <v>167945470</v>
      </c>
      <c r="K179" s="37">
        <f t="shared" si="42"/>
        <v>0.16713148435069081</v>
      </c>
      <c r="L179" s="32">
        <f>SUM(L173:L178)</f>
        <v>0</v>
      </c>
      <c r="M179" s="37">
        <f t="shared" si="43"/>
        <v>0</v>
      </c>
      <c r="N179" s="32">
        <f t="shared" si="44"/>
        <v>464000266</v>
      </c>
      <c r="O179" s="37">
        <f t="shared" si="45"/>
        <v>0.46175138392059861</v>
      </c>
      <c r="P179" s="32">
        <f>SUM(P173:P178)</f>
        <v>125442525</v>
      </c>
      <c r="Q179" s="32">
        <f>SUM(Q173:Q178)</f>
        <v>844546798</v>
      </c>
      <c r="R179" s="32">
        <f>SUM(R173:R178)</f>
        <v>841261058</v>
      </c>
      <c r="S179" s="32">
        <f>SUM(S173:S178)</f>
        <v>339707229</v>
      </c>
      <c r="T179" s="37">
        <f t="shared" si="46"/>
        <v>0.4038071485296304</v>
      </c>
      <c r="U179" s="37">
        <f t="shared" si="47"/>
        <v>0.33882405508020508</v>
      </c>
    </row>
    <row r="180" spans="1:21" x14ac:dyDescent="0.2">
      <c r="A180" s="17" t="s">
        <v>29</v>
      </c>
      <c r="B180" s="11" t="s">
        <v>324</v>
      </c>
      <c r="C180" s="10" t="s">
        <v>325</v>
      </c>
      <c r="D180" s="31">
        <v>0</v>
      </c>
      <c r="E180" s="31">
        <v>0</v>
      </c>
      <c r="F180" s="31">
        <v>19891</v>
      </c>
      <c r="G180" s="36">
        <f t="shared" si="40"/>
        <v>0</v>
      </c>
      <c r="H180" s="31">
        <v>23486</v>
      </c>
      <c r="I180" s="36">
        <f t="shared" si="41"/>
        <v>0</v>
      </c>
      <c r="J180" s="31">
        <v>5551</v>
      </c>
      <c r="K180" s="36">
        <f t="shared" si="42"/>
        <v>0</v>
      </c>
      <c r="L180" s="31">
        <v>0</v>
      </c>
      <c r="M180" s="36">
        <f t="shared" si="43"/>
        <v>0</v>
      </c>
      <c r="N180" s="31">
        <f t="shared" si="44"/>
        <v>48928</v>
      </c>
      <c r="O180" s="36">
        <f t="shared" si="45"/>
        <v>0</v>
      </c>
      <c r="P180" s="31">
        <v>26214</v>
      </c>
      <c r="Q180" s="31">
        <v>0</v>
      </c>
      <c r="R180" s="31">
        <v>51580</v>
      </c>
      <c r="S180" s="31">
        <v>56538</v>
      </c>
      <c r="T180" s="36">
        <f t="shared" si="46"/>
        <v>1.0961225281116711</v>
      </c>
      <c r="U180" s="36">
        <f t="shared" si="47"/>
        <v>-0.78824292362859538</v>
      </c>
    </row>
    <row r="181" spans="1:21" x14ac:dyDescent="0.2">
      <c r="A181" s="17" t="s">
        <v>29</v>
      </c>
      <c r="B181" s="11" t="s">
        <v>326</v>
      </c>
      <c r="C181" s="10" t="s">
        <v>327</v>
      </c>
      <c r="D181" s="31">
        <v>0</v>
      </c>
      <c r="E181" s="31">
        <v>0</v>
      </c>
      <c r="F181" s="31">
        <v>0</v>
      </c>
      <c r="G181" s="36">
        <f t="shared" si="40"/>
        <v>0</v>
      </c>
      <c r="H181" s="31">
        <v>0</v>
      </c>
      <c r="I181" s="36">
        <f t="shared" si="41"/>
        <v>0</v>
      </c>
      <c r="J181" s="31">
        <v>0</v>
      </c>
      <c r="K181" s="36">
        <f t="shared" si="42"/>
        <v>0</v>
      </c>
      <c r="L181" s="31">
        <v>0</v>
      </c>
      <c r="M181" s="36">
        <f t="shared" si="43"/>
        <v>0</v>
      </c>
      <c r="N181" s="31">
        <f t="shared" si="44"/>
        <v>0</v>
      </c>
      <c r="O181" s="36">
        <f t="shared" si="45"/>
        <v>0</v>
      </c>
      <c r="P181" s="31">
        <v>0</v>
      </c>
      <c r="Q181" s="31">
        <v>0</v>
      </c>
      <c r="R181" s="31">
        <v>0</v>
      </c>
      <c r="S181" s="31">
        <v>0</v>
      </c>
      <c r="T181" s="36">
        <f t="shared" si="46"/>
        <v>0</v>
      </c>
      <c r="U181" s="36">
        <f t="shared" si="47"/>
        <v>0</v>
      </c>
    </row>
    <row r="182" spans="1:21" x14ac:dyDescent="0.2">
      <c r="A182" s="17" t="s">
        <v>29</v>
      </c>
      <c r="B182" s="11" t="s">
        <v>328</v>
      </c>
      <c r="C182" s="10" t="s">
        <v>329</v>
      </c>
      <c r="D182" s="31">
        <v>110310</v>
      </c>
      <c r="E182" s="31">
        <v>610310</v>
      </c>
      <c r="F182" s="31">
        <v>116140</v>
      </c>
      <c r="G182" s="36">
        <f t="shared" si="40"/>
        <v>1.0528510561145861</v>
      </c>
      <c r="H182" s="31">
        <v>30504</v>
      </c>
      <c r="I182" s="36">
        <f t="shared" si="41"/>
        <v>0.27652977971172149</v>
      </c>
      <c r="J182" s="31">
        <v>32555</v>
      </c>
      <c r="K182" s="36">
        <f t="shared" si="42"/>
        <v>5.3341744359423897E-2</v>
      </c>
      <c r="L182" s="31">
        <v>0</v>
      </c>
      <c r="M182" s="36">
        <f t="shared" si="43"/>
        <v>0</v>
      </c>
      <c r="N182" s="31">
        <f t="shared" si="44"/>
        <v>179199</v>
      </c>
      <c r="O182" s="36">
        <f t="shared" si="45"/>
        <v>0.29361963592272777</v>
      </c>
      <c r="P182" s="31">
        <v>23283</v>
      </c>
      <c r="Q182" s="31">
        <v>104758</v>
      </c>
      <c r="R182" s="31">
        <v>104758</v>
      </c>
      <c r="S182" s="31">
        <v>58225</v>
      </c>
      <c r="T182" s="36">
        <f t="shared" si="46"/>
        <v>0.55580480727008919</v>
      </c>
      <c r="U182" s="36">
        <f t="shared" si="47"/>
        <v>0.39823046858222733</v>
      </c>
    </row>
    <row r="183" spans="1:21" x14ac:dyDescent="0.2">
      <c r="A183" s="17" t="s">
        <v>29</v>
      </c>
      <c r="B183" s="11" t="s">
        <v>330</v>
      </c>
      <c r="C183" s="10" t="s">
        <v>331</v>
      </c>
      <c r="D183" s="31">
        <v>0</v>
      </c>
      <c r="E183" s="31">
        <v>0</v>
      </c>
      <c r="F183" s="31">
        <v>0</v>
      </c>
      <c r="G183" s="36">
        <f t="shared" si="40"/>
        <v>0</v>
      </c>
      <c r="H183" s="31">
        <v>0</v>
      </c>
      <c r="I183" s="36">
        <f t="shared" si="41"/>
        <v>0</v>
      </c>
      <c r="J183" s="31">
        <v>0</v>
      </c>
      <c r="K183" s="36">
        <f t="shared" si="42"/>
        <v>0</v>
      </c>
      <c r="L183" s="31">
        <v>0</v>
      </c>
      <c r="M183" s="36">
        <f t="shared" si="43"/>
        <v>0</v>
      </c>
      <c r="N183" s="31">
        <f t="shared" si="44"/>
        <v>0</v>
      </c>
      <c r="O183" s="36">
        <f t="shared" si="45"/>
        <v>0</v>
      </c>
      <c r="P183" s="31">
        <v>0</v>
      </c>
      <c r="Q183" s="31">
        <v>0</v>
      </c>
      <c r="R183" s="31">
        <v>0</v>
      </c>
      <c r="S183" s="31">
        <v>0</v>
      </c>
      <c r="T183" s="36">
        <f t="shared" si="46"/>
        <v>0</v>
      </c>
      <c r="U183" s="36">
        <f t="shared" si="47"/>
        <v>0</v>
      </c>
    </row>
    <row r="184" spans="1:21" x14ac:dyDescent="0.2">
      <c r="A184" s="17" t="s">
        <v>44</v>
      </c>
      <c r="B184" s="11" t="s">
        <v>332</v>
      </c>
      <c r="C184" s="10" t="s">
        <v>333</v>
      </c>
      <c r="D184" s="31">
        <v>888502057</v>
      </c>
      <c r="E184" s="31">
        <v>1008637833</v>
      </c>
      <c r="F184" s="31">
        <v>609853017</v>
      </c>
      <c r="G184" s="36">
        <f t="shared" si="40"/>
        <v>0.68638334846308635</v>
      </c>
      <c r="H184" s="31">
        <v>-71572423</v>
      </c>
      <c r="I184" s="36">
        <f t="shared" si="41"/>
        <v>-8.0554031851836225E-2</v>
      </c>
      <c r="J184" s="31">
        <v>178791528</v>
      </c>
      <c r="K184" s="36">
        <f t="shared" si="42"/>
        <v>0.17726038241914727</v>
      </c>
      <c r="L184" s="31">
        <v>0</v>
      </c>
      <c r="M184" s="36">
        <f t="shared" si="43"/>
        <v>0</v>
      </c>
      <c r="N184" s="31">
        <f t="shared" si="44"/>
        <v>717072122</v>
      </c>
      <c r="O184" s="36">
        <f t="shared" si="45"/>
        <v>0.71093121687415428</v>
      </c>
      <c r="P184" s="31">
        <v>189842748</v>
      </c>
      <c r="Q184" s="31">
        <v>833702384</v>
      </c>
      <c r="R184" s="31">
        <v>740796279</v>
      </c>
      <c r="S184" s="31">
        <v>499541042</v>
      </c>
      <c r="T184" s="36">
        <f t="shared" si="46"/>
        <v>0.67432984770702387</v>
      </c>
      <c r="U184" s="36">
        <f t="shared" si="47"/>
        <v>-5.8212494901306422E-2</v>
      </c>
    </row>
    <row r="185" spans="1:21" ht="16.5" x14ac:dyDescent="0.3">
      <c r="A185" s="18" t="s">
        <v>0</v>
      </c>
      <c r="B185" s="13" t="s">
        <v>334</v>
      </c>
      <c r="C185" s="12" t="s">
        <v>0</v>
      </c>
      <c r="D185" s="32">
        <f>SUM(D180:D184)</f>
        <v>888612367</v>
      </c>
      <c r="E185" s="32">
        <f>SUM(E180:E184)</f>
        <v>1009248143</v>
      </c>
      <c r="F185" s="32">
        <f>SUM(F180:F184)</f>
        <v>609989048</v>
      </c>
      <c r="G185" s="37">
        <f t="shared" si="40"/>
        <v>0.68645122513808088</v>
      </c>
      <c r="H185" s="32">
        <f>SUM(H180:H184)</f>
        <v>-71518433</v>
      </c>
      <c r="I185" s="37">
        <f t="shared" si="41"/>
        <v>-8.0483274435454707E-2</v>
      </c>
      <c r="J185" s="32">
        <f>SUM(J180:J184)</f>
        <v>178829634</v>
      </c>
      <c r="K185" s="37">
        <f t="shared" si="42"/>
        <v>0.17719094678581934</v>
      </c>
      <c r="L185" s="32">
        <f>SUM(L180:L184)</f>
        <v>0</v>
      </c>
      <c r="M185" s="37">
        <f t="shared" si="43"/>
        <v>0</v>
      </c>
      <c r="N185" s="32">
        <f t="shared" si="44"/>
        <v>717300249</v>
      </c>
      <c r="O185" s="37">
        <f t="shared" si="45"/>
        <v>0.71072734091718814</v>
      </c>
      <c r="P185" s="32">
        <f>SUM(P180:P184)</f>
        <v>189892245</v>
      </c>
      <c r="Q185" s="32">
        <f>SUM(Q180:Q184)</f>
        <v>833807142</v>
      </c>
      <c r="R185" s="32">
        <f>SUM(R180:R184)</f>
        <v>740952617</v>
      </c>
      <c r="S185" s="32">
        <f>SUM(S180:S184)</f>
        <v>499655805</v>
      </c>
      <c r="T185" s="37">
        <f t="shared" si="46"/>
        <v>0.67434245258897574</v>
      </c>
      <c r="U185" s="37">
        <f t="shared" si="47"/>
        <v>-5.8257307980112638E-2</v>
      </c>
    </row>
    <row r="186" spans="1:21" x14ac:dyDescent="0.2">
      <c r="A186" s="17" t="s">
        <v>29</v>
      </c>
      <c r="B186" s="11" t="s">
        <v>335</v>
      </c>
      <c r="C186" s="10" t="s">
        <v>336</v>
      </c>
      <c r="D186" s="31">
        <v>0</v>
      </c>
      <c r="E186" s="31">
        <v>0</v>
      </c>
      <c r="F186" s="31">
        <v>0</v>
      </c>
      <c r="G186" s="36">
        <f t="shared" si="40"/>
        <v>0</v>
      </c>
      <c r="H186" s="31">
        <v>0</v>
      </c>
      <c r="I186" s="36">
        <f t="shared" si="41"/>
        <v>0</v>
      </c>
      <c r="J186" s="31">
        <v>0</v>
      </c>
      <c r="K186" s="36">
        <f t="shared" si="42"/>
        <v>0</v>
      </c>
      <c r="L186" s="31">
        <v>0</v>
      </c>
      <c r="M186" s="36">
        <f t="shared" si="43"/>
        <v>0</v>
      </c>
      <c r="N186" s="31">
        <f t="shared" si="44"/>
        <v>0</v>
      </c>
      <c r="O186" s="36">
        <f t="shared" si="45"/>
        <v>0</v>
      </c>
      <c r="P186" s="31">
        <v>0</v>
      </c>
      <c r="Q186" s="31">
        <v>0</v>
      </c>
      <c r="R186" s="31">
        <v>0</v>
      </c>
      <c r="S186" s="31">
        <v>0</v>
      </c>
      <c r="T186" s="36">
        <f t="shared" si="46"/>
        <v>0</v>
      </c>
      <c r="U186" s="36">
        <f t="shared" si="47"/>
        <v>0</v>
      </c>
    </row>
    <row r="187" spans="1:21" x14ac:dyDescent="0.2">
      <c r="A187" s="17" t="s">
        <v>29</v>
      </c>
      <c r="B187" s="11" t="s">
        <v>337</v>
      </c>
      <c r="C187" s="10" t="s">
        <v>338</v>
      </c>
      <c r="D187" s="31">
        <v>5224628</v>
      </c>
      <c r="E187" s="31">
        <v>6191804</v>
      </c>
      <c r="F187" s="31">
        <v>1531222</v>
      </c>
      <c r="G187" s="36">
        <f t="shared" si="40"/>
        <v>0.2930777081162525</v>
      </c>
      <c r="H187" s="31">
        <v>1430847</v>
      </c>
      <c r="I187" s="36">
        <f t="shared" si="41"/>
        <v>0.27386581398713938</v>
      </c>
      <c r="J187" s="31">
        <v>1767584</v>
      </c>
      <c r="K187" s="36">
        <f t="shared" si="42"/>
        <v>0.28547156854448236</v>
      </c>
      <c r="L187" s="31">
        <v>0</v>
      </c>
      <c r="M187" s="36">
        <f t="shared" si="43"/>
        <v>0</v>
      </c>
      <c r="N187" s="31">
        <f t="shared" si="44"/>
        <v>4729653</v>
      </c>
      <c r="O187" s="36">
        <f t="shared" si="45"/>
        <v>0.763857027774135</v>
      </c>
      <c r="P187" s="31">
        <v>1304657</v>
      </c>
      <c r="Q187" s="31">
        <v>5959405</v>
      </c>
      <c r="R187" s="31">
        <v>5473295</v>
      </c>
      <c r="S187" s="31">
        <v>4053653</v>
      </c>
      <c r="T187" s="36">
        <f t="shared" si="46"/>
        <v>0.74062388378481336</v>
      </c>
      <c r="U187" s="36">
        <f t="shared" si="47"/>
        <v>0.35482659426960494</v>
      </c>
    </row>
    <row r="188" spans="1:21" x14ac:dyDescent="0.2">
      <c r="A188" s="17" t="s">
        <v>29</v>
      </c>
      <c r="B188" s="11" t="s">
        <v>339</v>
      </c>
      <c r="C188" s="10" t="s">
        <v>340</v>
      </c>
      <c r="D188" s="31">
        <v>612879263</v>
      </c>
      <c r="E188" s="31">
        <v>596975468</v>
      </c>
      <c r="F188" s="31">
        <v>203674860</v>
      </c>
      <c r="G188" s="36">
        <f t="shared" si="40"/>
        <v>0.33232460664931979</v>
      </c>
      <c r="H188" s="31">
        <v>216992917</v>
      </c>
      <c r="I188" s="36">
        <f t="shared" si="41"/>
        <v>0.35405491766491698</v>
      </c>
      <c r="J188" s="31">
        <v>120793833</v>
      </c>
      <c r="K188" s="36">
        <f t="shared" si="42"/>
        <v>0.2023430433493123</v>
      </c>
      <c r="L188" s="31">
        <v>0</v>
      </c>
      <c r="M188" s="36">
        <f t="shared" si="43"/>
        <v>0</v>
      </c>
      <c r="N188" s="31">
        <f t="shared" si="44"/>
        <v>541461610</v>
      </c>
      <c r="O188" s="36">
        <f t="shared" si="45"/>
        <v>0.90700814191580814</v>
      </c>
      <c r="P188" s="31">
        <v>142244395</v>
      </c>
      <c r="Q188" s="31">
        <v>569373829</v>
      </c>
      <c r="R188" s="31">
        <v>588304882</v>
      </c>
      <c r="S188" s="31">
        <v>428110898</v>
      </c>
      <c r="T188" s="36">
        <f t="shared" si="46"/>
        <v>0.72770243983798866</v>
      </c>
      <c r="U188" s="36">
        <f t="shared" si="47"/>
        <v>-0.15080075387153213</v>
      </c>
    </row>
    <row r="189" spans="1:21" x14ac:dyDescent="0.2">
      <c r="A189" s="17" t="s">
        <v>29</v>
      </c>
      <c r="B189" s="11" t="s">
        <v>341</v>
      </c>
      <c r="C189" s="10" t="s">
        <v>342</v>
      </c>
      <c r="D189" s="31">
        <v>0</v>
      </c>
      <c r="E189" s="31">
        <v>0</v>
      </c>
      <c r="F189" s="31">
        <v>0</v>
      </c>
      <c r="G189" s="36">
        <f t="shared" si="40"/>
        <v>0</v>
      </c>
      <c r="H189" s="31">
        <v>0</v>
      </c>
      <c r="I189" s="36">
        <f t="shared" si="41"/>
        <v>0</v>
      </c>
      <c r="J189" s="31">
        <v>0</v>
      </c>
      <c r="K189" s="36">
        <f t="shared" si="42"/>
        <v>0</v>
      </c>
      <c r="L189" s="31">
        <v>0</v>
      </c>
      <c r="M189" s="36">
        <f t="shared" si="43"/>
        <v>0</v>
      </c>
      <c r="N189" s="31">
        <f t="shared" si="44"/>
        <v>0</v>
      </c>
      <c r="O189" s="36">
        <f t="shared" si="45"/>
        <v>0</v>
      </c>
      <c r="P189" s="31">
        <v>0</v>
      </c>
      <c r="Q189" s="31">
        <v>0</v>
      </c>
      <c r="R189" s="31">
        <v>0</v>
      </c>
      <c r="S189" s="31">
        <v>0</v>
      </c>
      <c r="T189" s="36">
        <f t="shared" si="46"/>
        <v>0</v>
      </c>
      <c r="U189" s="36">
        <f t="shared" si="47"/>
        <v>0</v>
      </c>
    </row>
    <row r="190" spans="1:21" x14ac:dyDescent="0.2">
      <c r="A190" s="17" t="s">
        <v>44</v>
      </c>
      <c r="B190" s="11" t="s">
        <v>343</v>
      </c>
      <c r="C190" s="10" t="s">
        <v>344</v>
      </c>
      <c r="D190" s="31">
        <v>350367000</v>
      </c>
      <c r="E190" s="31">
        <v>382725000</v>
      </c>
      <c r="F190" s="31">
        <v>76189723</v>
      </c>
      <c r="G190" s="36">
        <f t="shared" si="40"/>
        <v>0.21745690376091356</v>
      </c>
      <c r="H190" s="31">
        <v>51890231</v>
      </c>
      <c r="I190" s="36">
        <f t="shared" si="41"/>
        <v>0.14810250680001255</v>
      </c>
      <c r="J190" s="31">
        <v>77779073</v>
      </c>
      <c r="K190" s="36">
        <f t="shared" si="42"/>
        <v>0.20322443791233916</v>
      </c>
      <c r="L190" s="31">
        <v>0</v>
      </c>
      <c r="M190" s="36">
        <f t="shared" si="43"/>
        <v>0</v>
      </c>
      <c r="N190" s="31">
        <f t="shared" si="44"/>
        <v>205859027</v>
      </c>
      <c r="O190" s="36">
        <f t="shared" si="45"/>
        <v>0.53787713632503753</v>
      </c>
      <c r="P190" s="31">
        <v>68775077</v>
      </c>
      <c r="Q190" s="31">
        <v>321773000</v>
      </c>
      <c r="R190" s="31">
        <v>334152000</v>
      </c>
      <c r="S190" s="31">
        <v>187307860</v>
      </c>
      <c r="T190" s="36">
        <f t="shared" si="46"/>
        <v>0.56054687687040627</v>
      </c>
      <c r="U190" s="36">
        <f t="shared" si="47"/>
        <v>0.13091946083898964</v>
      </c>
    </row>
    <row r="191" spans="1:21" ht="16.5" x14ac:dyDescent="0.3">
      <c r="A191" s="18" t="s">
        <v>0</v>
      </c>
      <c r="B191" s="13" t="s">
        <v>345</v>
      </c>
      <c r="C191" s="12" t="s">
        <v>0</v>
      </c>
      <c r="D191" s="32">
        <f>SUM(D186:D190)</f>
        <v>968470891</v>
      </c>
      <c r="E191" s="32">
        <f>SUM(E186:E190)</f>
        <v>985892272</v>
      </c>
      <c r="F191" s="32">
        <f>SUM(F186:F190)</f>
        <v>281395805</v>
      </c>
      <c r="G191" s="37">
        <f t="shared" si="40"/>
        <v>0.29055680208358475</v>
      </c>
      <c r="H191" s="32">
        <f>SUM(H186:H190)</f>
        <v>270313995</v>
      </c>
      <c r="I191" s="37">
        <f t="shared" si="41"/>
        <v>0.27911421758983979</v>
      </c>
      <c r="J191" s="32">
        <f>SUM(J186:J190)</f>
        <v>200340490</v>
      </c>
      <c r="K191" s="37">
        <f t="shared" si="42"/>
        <v>0.20320728307727318</v>
      </c>
      <c r="L191" s="32">
        <f>SUM(L186:L190)</f>
        <v>0</v>
      </c>
      <c r="M191" s="37">
        <f t="shared" si="43"/>
        <v>0</v>
      </c>
      <c r="N191" s="32">
        <f t="shared" si="44"/>
        <v>752050290</v>
      </c>
      <c r="O191" s="37">
        <f t="shared" si="45"/>
        <v>0.762811831838763</v>
      </c>
      <c r="P191" s="32">
        <f>SUM(P186:P190)</f>
        <v>212324129</v>
      </c>
      <c r="Q191" s="32">
        <f>SUM(Q186:Q190)</f>
        <v>897106234</v>
      </c>
      <c r="R191" s="32">
        <f>SUM(R186:R190)</f>
        <v>927930177</v>
      </c>
      <c r="S191" s="32">
        <f>SUM(S186:S190)</f>
        <v>619472411</v>
      </c>
      <c r="T191" s="37">
        <f t="shared" si="46"/>
        <v>0.66758515495503712</v>
      </c>
      <c r="U191" s="37">
        <f t="shared" si="47"/>
        <v>-5.6440306885704894E-2</v>
      </c>
    </row>
    <row r="192" spans="1:21" x14ac:dyDescent="0.2">
      <c r="A192" s="17" t="s">
        <v>29</v>
      </c>
      <c r="B192" s="11" t="s">
        <v>346</v>
      </c>
      <c r="C192" s="10" t="s">
        <v>347</v>
      </c>
      <c r="D192" s="31">
        <v>85524638</v>
      </c>
      <c r="E192" s="31">
        <v>75824376</v>
      </c>
      <c r="F192" s="31">
        <v>14368824</v>
      </c>
      <c r="G192" s="36">
        <f t="shared" si="40"/>
        <v>0.16800800723646442</v>
      </c>
      <c r="H192" s="31">
        <v>23967152</v>
      </c>
      <c r="I192" s="36">
        <f t="shared" si="41"/>
        <v>0.28023681316254151</v>
      </c>
      <c r="J192" s="31">
        <v>145779</v>
      </c>
      <c r="K192" s="36">
        <f t="shared" si="42"/>
        <v>1.9225875330645648E-3</v>
      </c>
      <c r="L192" s="31">
        <v>0</v>
      </c>
      <c r="M192" s="36">
        <f t="shared" si="43"/>
        <v>0</v>
      </c>
      <c r="N192" s="31">
        <f t="shared" si="44"/>
        <v>38481755</v>
      </c>
      <c r="O192" s="36">
        <f t="shared" si="45"/>
        <v>0.50751166089385291</v>
      </c>
      <c r="P192" s="31">
        <v>13243511</v>
      </c>
      <c r="Q192" s="31">
        <v>71976701</v>
      </c>
      <c r="R192" s="31">
        <v>70789487</v>
      </c>
      <c r="S192" s="31">
        <v>31162441</v>
      </c>
      <c r="T192" s="36">
        <f t="shared" si="46"/>
        <v>0.44021283838375608</v>
      </c>
      <c r="U192" s="36">
        <f t="shared" si="47"/>
        <v>-0.98899242051446934</v>
      </c>
    </row>
    <row r="193" spans="1:21" x14ac:dyDescent="0.2">
      <c r="A193" s="17" t="s">
        <v>29</v>
      </c>
      <c r="B193" s="11" t="s">
        <v>348</v>
      </c>
      <c r="C193" s="10" t="s">
        <v>349</v>
      </c>
      <c r="D193" s="31">
        <v>138018380</v>
      </c>
      <c r="E193" s="31">
        <v>132716914</v>
      </c>
      <c r="F193" s="31">
        <v>27108978</v>
      </c>
      <c r="G193" s="36">
        <f t="shared" si="40"/>
        <v>0.19641570927002622</v>
      </c>
      <c r="H193" s="31">
        <v>26731254</v>
      </c>
      <c r="I193" s="36">
        <f t="shared" si="41"/>
        <v>0.19367894334073477</v>
      </c>
      <c r="J193" s="31">
        <v>29039256</v>
      </c>
      <c r="K193" s="36">
        <f t="shared" si="42"/>
        <v>0.21880599182708543</v>
      </c>
      <c r="L193" s="31">
        <v>0</v>
      </c>
      <c r="M193" s="36">
        <f t="shared" si="43"/>
        <v>0</v>
      </c>
      <c r="N193" s="31">
        <f t="shared" si="44"/>
        <v>82879488</v>
      </c>
      <c r="O193" s="36">
        <f t="shared" si="45"/>
        <v>0.62448323655265225</v>
      </c>
      <c r="P193" s="31">
        <v>47174737</v>
      </c>
      <c r="Q193" s="31">
        <v>106277208</v>
      </c>
      <c r="R193" s="31">
        <v>115254428</v>
      </c>
      <c r="S193" s="31">
        <v>79993376</v>
      </c>
      <c r="T193" s="36">
        <f t="shared" si="46"/>
        <v>0.69405902565409461</v>
      </c>
      <c r="U193" s="36">
        <f t="shared" si="47"/>
        <v>-0.38443205311351281</v>
      </c>
    </row>
    <row r="194" spans="1:21" x14ac:dyDescent="0.2">
      <c r="A194" s="17" t="s">
        <v>29</v>
      </c>
      <c r="B194" s="11" t="s">
        <v>350</v>
      </c>
      <c r="C194" s="10" t="s">
        <v>351</v>
      </c>
      <c r="D194" s="31">
        <v>40897678</v>
      </c>
      <c r="E194" s="31">
        <v>31070678</v>
      </c>
      <c r="F194" s="31">
        <v>4927708</v>
      </c>
      <c r="G194" s="36">
        <f t="shared" si="40"/>
        <v>0.1204886986493463</v>
      </c>
      <c r="H194" s="31">
        <v>8752709</v>
      </c>
      <c r="I194" s="36">
        <f t="shared" si="41"/>
        <v>0.21401481521762677</v>
      </c>
      <c r="J194" s="31">
        <v>5451016</v>
      </c>
      <c r="K194" s="36">
        <f t="shared" si="42"/>
        <v>0.17543923566778941</v>
      </c>
      <c r="L194" s="31">
        <v>0</v>
      </c>
      <c r="M194" s="36">
        <f t="shared" si="43"/>
        <v>0</v>
      </c>
      <c r="N194" s="31">
        <f t="shared" si="44"/>
        <v>19131433</v>
      </c>
      <c r="O194" s="36">
        <f t="shared" si="45"/>
        <v>0.61573915445295402</v>
      </c>
      <c r="P194" s="31">
        <v>4792946</v>
      </c>
      <c r="Q194" s="31">
        <v>33858408</v>
      </c>
      <c r="R194" s="31">
        <v>34268408</v>
      </c>
      <c r="S194" s="31">
        <v>15944077</v>
      </c>
      <c r="T194" s="36">
        <f t="shared" si="46"/>
        <v>0.46527043217181258</v>
      </c>
      <c r="U194" s="36">
        <f t="shared" si="47"/>
        <v>0.13729969000276654</v>
      </c>
    </row>
    <row r="195" spans="1:21" x14ac:dyDescent="0.2">
      <c r="A195" s="17" t="s">
        <v>29</v>
      </c>
      <c r="B195" s="11" t="s">
        <v>352</v>
      </c>
      <c r="C195" s="10" t="s">
        <v>353</v>
      </c>
      <c r="D195" s="31">
        <v>185225184</v>
      </c>
      <c r="E195" s="31">
        <v>169188546</v>
      </c>
      <c r="F195" s="31">
        <v>37655424</v>
      </c>
      <c r="G195" s="36">
        <f t="shared" si="40"/>
        <v>0.203295379099205</v>
      </c>
      <c r="H195" s="31">
        <v>42572807</v>
      </c>
      <c r="I195" s="36">
        <f t="shared" si="41"/>
        <v>0.2298435130721749</v>
      </c>
      <c r="J195" s="31">
        <v>34452638</v>
      </c>
      <c r="K195" s="36">
        <f t="shared" si="42"/>
        <v>0.20363457701208687</v>
      </c>
      <c r="L195" s="31">
        <v>0</v>
      </c>
      <c r="M195" s="36">
        <f t="shared" si="43"/>
        <v>0</v>
      </c>
      <c r="N195" s="31">
        <f t="shared" si="44"/>
        <v>114680869</v>
      </c>
      <c r="O195" s="36">
        <f t="shared" si="45"/>
        <v>0.67782879935619278</v>
      </c>
      <c r="P195" s="31">
        <v>38447990</v>
      </c>
      <c r="Q195" s="31">
        <v>175133607</v>
      </c>
      <c r="R195" s="31">
        <v>169333594</v>
      </c>
      <c r="S195" s="31">
        <v>75495319</v>
      </c>
      <c r="T195" s="36">
        <f t="shared" si="46"/>
        <v>0.44583781172210873</v>
      </c>
      <c r="U195" s="36">
        <f t="shared" si="47"/>
        <v>-0.10391575736468928</v>
      </c>
    </row>
    <row r="196" spans="1:21" x14ac:dyDescent="0.2">
      <c r="A196" s="17" t="s">
        <v>29</v>
      </c>
      <c r="B196" s="11" t="s">
        <v>354</v>
      </c>
      <c r="C196" s="10" t="s">
        <v>355</v>
      </c>
      <c r="D196" s="31">
        <v>76760920</v>
      </c>
      <c r="E196" s="31">
        <v>70971920</v>
      </c>
      <c r="F196" s="31">
        <v>12857704</v>
      </c>
      <c r="G196" s="36">
        <f t="shared" si="40"/>
        <v>0.16750325556285672</v>
      </c>
      <c r="H196" s="31">
        <v>12742845</v>
      </c>
      <c r="I196" s="36">
        <f t="shared" si="41"/>
        <v>0.16600693425769258</v>
      </c>
      <c r="J196" s="31">
        <v>20181431</v>
      </c>
      <c r="K196" s="36">
        <f t="shared" si="42"/>
        <v>0.28435796861632034</v>
      </c>
      <c r="L196" s="31">
        <v>0</v>
      </c>
      <c r="M196" s="36">
        <f t="shared" si="43"/>
        <v>0</v>
      </c>
      <c r="N196" s="31">
        <f t="shared" si="44"/>
        <v>45781980</v>
      </c>
      <c r="O196" s="36">
        <f t="shared" si="45"/>
        <v>0.645071741049136</v>
      </c>
      <c r="P196" s="31">
        <v>10917151</v>
      </c>
      <c r="Q196" s="31">
        <v>61675660</v>
      </c>
      <c r="R196" s="31">
        <v>63951098</v>
      </c>
      <c r="S196" s="31">
        <v>32975423</v>
      </c>
      <c r="T196" s="36">
        <f t="shared" si="46"/>
        <v>0.51563497783884804</v>
      </c>
      <c r="U196" s="36">
        <f t="shared" si="47"/>
        <v>0.84859868659872895</v>
      </c>
    </row>
    <row r="197" spans="1:21" x14ac:dyDescent="0.2">
      <c r="A197" s="17" t="s">
        <v>44</v>
      </c>
      <c r="B197" s="11" t="s">
        <v>356</v>
      </c>
      <c r="C197" s="10" t="s">
        <v>357</v>
      </c>
      <c r="D197" s="31">
        <v>0</v>
      </c>
      <c r="E197" s="31">
        <v>0</v>
      </c>
      <c r="F197" s="31">
        <v>0</v>
      </c>
      <c r="G197" s="36">
        <f t="shared" si="40"/>
        <v>0</v>
      </c>
      <c r="H197" s="31">
        <v>0</v>
      </c>
      <c r="I197" s="36">
        <f t="shared" si="41"/>
        <v>0</v>
      </c>
      <c r="J197" s="31">
        <v>0</v>
      </c>
      <c r="K197" s="36">
        <f t="shared" si="42"/>
        <v>0</v>
      </c>
      <c r="L197" s="31">
        <v>0</v>
      </c>
      <c r="M197" s="36">
        <f t="shared" si="43"/>
        <v>0</v>
      </c>
      <c r="N197" s="31">
        <f t="shared" si="44"/>
        <v>0</v>
      </c>
      <c r="O197" s="36">
        <f t="shared" si="45"/>
        <v>0</v>
      </c>
      <c r="P197" s="31">
        <v>0</v>
      </c>
      <c r="Q197" s="31">
        <v>0</v>
      </c>
      <c r="R197" s="31">
        <v>0</v>
      </c>
      <c r="S197" s="31">
        <v>0</v>
      </c>
      <c r="T197" s="36">
        <f t="shared" si="46"/>
        <v>0</v>
      </c>
      <c r="U197" s="36">
        <f t="shared" si="47"/>
        <v>0</v>
      </c>
    </row>
    <row r="198" spans="1:21" ht="16.5" x14ac:dyDescent="0.3">
      <c r="A198" s="18" t="s">
        <v>0</v>
      </c>
      <c r="B198" s="13" t="s">
        <v>358</v>
      </c>
      <c r="C198" s="12" t="s">
        <v>0</v>
      </c>
      <c r="D198" s="32">
        <f>SUM(D192:D197)</f>
        <v>526426800</v>
      </c>
      <c r="E198" s="32">
        <f>SUM(E192:E197)</f>
        <v>479772434</v>
      </c>
      <c r="F198" s="32">
        <f>SUM(F192:F197)</f>
        <v>96918638</v>
      </c>
      <c r="G198" s="37">
        <f t="shared" si="40"/>
        <v>0.1841065804400536</v>
      </c>
      <c r="H198" s="32">
        <f>SUM(H192:H197)</f>
        <v>114766767</v>
      </c>
      <c r="I198" s="37">
        <f t="shared" si="41"/>
        <v>0.21801087444636177</v>
      </c>
      <c r="J198" s="32">
        <f>SUM(J192:J197)</f>
        <v>89270120</v>
      </c>
      <c r="K198" s="37">
        <f t="shared" si="42"/>
        <v>0.18606763055503101</v>
      </c>
      <c r="L198" s="32">
        <f>SUM(L192:L197)</f>
        <v>0</v>
      </c>
      <c r="M198" s="37">
        <f t="shared" si="43"/>
        <v>0</v>
      </c>
      <c r="N198" s="32">
        <f t="shared" si="44"/>
        <v>300955525</v>
      </c>
      <c r="O198" s="37">
        <f t="shared" si="45"/>
        <v>0.62728807174444712</v>
      </c>
      <c r="P198" s="32">
        <f>SUM(P192:P197)</f>
        <v>114576335</v>
      </c>
      <c r="Q198" s="32">
        <f>SUM(Q192:Q197)</f>
        <v>448921584</v>
      </c>
      <c r="R198" s="32">
        <f>SUM(R192:R197)</f>
        <v>453597015</v>
      </c>
      <c r="S198" s="32">
        <f>SUM(S192:S197)</f>
        <v>235570636</v>
      </c>
      <c r="T198" s="37">
        <f t="shared" si="46"/>
        <v>0.51933903489201749</v>
      </c>
      <c r="U198" s="37">
        <f t="shared" si="47"/>
        <v>-0.22086772979778069</v>
      </c>
    </row>
    <row r="199" spans="1:21" x14ac:dyDescent="0.2">
      <c r="A199" s="17" t="s">
        <v>29</v>
      </c>
      <c r="B199" s="11" t="s">
        <v>359</v>
      </c>
      <c r="C199" s="10" t="s">
        <v>360</v>
      </c>
      <c r="D199" s="31">
        <v>0</v>
      </c>
      <c r="E199" s="31">
        <v>0</v>
      </c>
      <c r="F199" s="31">
        <v>0</v>
      </c>
      <c r="G199" s="36">
        <f t="shared" si="40"/>
        <v>0</v>
      </c>
      <c r="H199" s="31">
        <v>0</v>
      </c>
      <c r="I199" s="36">
        <f t="shared" si="41"/>
        <v>0</v>
      </c>
      <c r="J199" s="31">
        <v>0</v>
      </c>
      <c r="K199" s="36">
        <f t="shared" si="42"/>
        <v>0</v>
      </c>
      <c r="L199" s="31">
        <v>0</v>
      </c>
      <c r="M199" s="36">
        <f t="shared" si="43"/>
        <v>0</v>
      </c>
      <c r="N199" s="31">
        <f t="shared" si="44"/>
        <v>0</v>
      </c>
      <c r="O199" s="36">
        <f t="shared" si="45"/>
        <v>0</v>
      </c>
      <c r="P199" s="31">
        <v>0</v>
      </c>
      <c r="Q199" s="31">
        <v>0</v>
      </c>
      <c r="R199" s="31">
        <v>0</v>
      </c>
      <c r="S199" s="31">
        <v>0</v>
      </c>
      <c r="T199" s="36">
        <f t="shared" si="46"/>
        <v>0</v>
      </c>
      <c r="U199" s="36">
        <f t="shared" si="47"/>
        <v>0</v>
      </c>
    </row>
    <row r="200" spans="1:21" x14ac:dyDescent="0.2">
      <c r="A200" s="17" t="s">
        <v>29</v>
      </c>
      <c r="B200" s="11" t="s">
        <v>361</v>
      </c>
      <c r="C200" s="10" t="s">
        <v>362</v>
      </c>
      <c r="D200" s="31">
        <v>0</v>
      </c>
      <c r="E200" s="31">
        <v>0</v>
      </c>
      <c r="F200" s="31">
        <v>0</v>
      </c>
      <c r="G200" s="36">
        <f t="shared" si="40"/>
        <v>0</v>
      </c>
      <c r="H200" s="31">
        <v>0</v>
      </c>
      <c r="I200" s="36">
        <f t="shared" si="41"/>
        <v>0</v>
      </c>
      <c r="J200" s="31">
        <v>0</v>
      </c>
      <c r="K200" s="36">
        <f t="shared" si="42"/>
        <v>0</v>
      </c>
      <c r="L200" s="31">
        <v>0</v>
      </c>
      <c r="M200" s="36">
        <f t="shared" si="43"/>
        <v>0</v>
      </c>
      <c r="N200" s="31">
        <f t="shared" si="44"/>
        <v>0</v>
      </c>
      <c r="O200" s="36">
        <f t="shared" si="45"/>
        <v>0</v>
      </c>
      <c r="P200" s="31">
        <v>0</v>
      </c>
      <c r="Q200" s="31">
        <v>0</v>
      </c>
      <c r="R200" s="31">
        <v>0</v>
      </c>
      <c r="S200" s="31">
        <v>0</v>
      </c>
      <c r="T200" s="36">
        <f t="shared" si="46"/>
        <v>0</v>
      </c>
      <c r="U200" s="36">
        <f t="shared" si="47"/>
        <v>0</v>
      </c>
    </row>
    <row r="201" spans="1:21" x14ac:dyDescent="0.2">
      <c r="A201" s="17" t="s">
        <v>29</v>
      </c>
      <c r="B201" s="11" t="s">
        <v>363</v>
      </c>
      <c r="C201" s="10" t="s">
        <v>364</v>
      </c>
      <c r="D201" s="31">
        <v>20000000</v>
      </c>
      <c r="E201" s="31">
        <v>30000000</v>
      </c>
      <c r="F201" s="31">
        <v>0</v>
      </c>
      <c r="G201" s="36">
        <f t="shared" si="40"/>
        <v>0</v>
      </c>
      <c r="H201" s="31">
        <v>6014998</v>
      </c>
      <c r="I201" s="36">
        <f t="shared" si="41"/>
        <v>0.30074990000000001</v>
      </c>
      <c r="J201" s="31">
        <v>9154208</v>
      </c>
      <c r="K201" s="36">
        <f t="shared" si="42"/>
        <v>0.30514026666666666</v>
      </c>
      <c r="L201" s="31">
        <v>0</v>
      </c>
      <c r="M201" s="36">
        <f t="shared" si="43"/>
        <v>0</v>
      </c>
      <c r="N201" s="31">
        <f t="shared" si="44"/>
        <v>15169206</v>
      </c>
      <c r="O201" s="36">
        <f t="shared" si="45"/>
        <v>0.50564019999999998</v>
      </c>
      <c r="P201" s="31">
        <v>0</v>
      </c>
      <c r="Q201" s="31">
        <v>0</v>
      </c>
      <c r="R201" s="31">
        <v>0</v>
      </c>
      <c r="S201" s="31">
        <v>0</v>
      </c>
      <c r="T201" s="36">
        <f t="shared" si="46"/>
        <v>0</v>
      </c>
      <c r="U201" s="36">
        <f t="shared" si="47"/>
        <v>0</v>
      </c>
    </row>
    <row r="202" spans="1:21" x14ac:dyDescent="0.2">
      <c r="A202" s="17" t="s">
        <v>29</v>
      </c>
      <c r="B202" s="11" t="s">
        <v>365</v>
      </c>
      <c r="C202" s="10" t="s">
        <v>366</v>
      </c>
      <c r="D202" s="31">
        <v>0</v>
      </c>
      <c r="E202" s="31">
        <v>0</v>
      </c>
      <c r="F202" s="31">
        <v>0</v>
      </c>
      <c r="G202" s="36">
        <f t="shared" si="40"/>
        <v>0</v>
      </c>
      <c r="H202" s="31">
        <v>0</v>
      </c>
      <c r="I202" s="36">
        <f t="shared" si="41"/>
        <v>0</v>
      </c>
      <c r="J202" s="31">
        <v>0</v>
      </c>
      <c r="K202" s="36">
        <f t="shared" si="42"/>
        <v>0</v>
      </c>
      <c r="L202" s="31">
        <v>0</v>
      </c>
      <c r="M202" s="36">
        <f t="shared" si="43"/>
        <v>0</v>
      </c>
      <c r="N202" s="31">
        <f t="shared" si="44"/>
        <v>0</v>
      </c>
      <c r="O202" s="36">
        <f t="shared" si="45"/>
        <v>0</v>
      </c>
      <c r="P202" s="31">
        <v>0</v>
      </c>
      <c r="Q202" s="31">
        <v>0</v>
      </c>
      <c r="R202" s="31">
        <v>0</v>
      </c>
      <c r="S202" s="31">
        <v>0</v>
      </c>
      <c r="T202" s="36">
        <f t="shared" si="46"/>
        <v>0</v>
      </c>
      <c r="U202" s="36">
        <f t="shared" si="47"/>
        <v>0</v>
      </c>
    </row>
    <row r="203" spans="1:21" x14ac:dyDescent="0.2">
      <c r="A203" s="17" t="s">
        <v>44</v>
      </c>
      <c r="B203" s="11" t="s">
        <v>367</v>
      </c>
      <c r="C203" s="10" t="s">
        <v>368</v>
      </c>
      <c r="D203" s="31">
        <v>537507902</v>
      </c>
      <c r="E203" s="31">
        <v>570196456</v>
      </c>
      <c r="F203" s="31">
        <v>123560682</v>
      </c>
      <c r="G203" s="36">
        <f t="shared" si="40"/>
        <v>0.22987695909259395</v>
      </c>
      <c r="H203" s="31">
        <v>193003529</v>
      </c>
      <c r="I203" s="36">
        <f t="shared" si="41"/>
        <v>0.35907105417773</v>
      </c>
      <c r="J203" s="31">
        <v>160612091</v>
      </c>
      <c r="K203" s="36">
        <f t="shared" si="42"/>
        <v>0.28167851502745922</v>
      </c>
      <c r="L203" s="31">
        <v>0</v>
      </c>
      <c r="M203" s="36">
        <f t="shared" si="43"/>
        <v>0</v>
      </c>
      <c r="N203" s="31">
        <f t="shared" si="44"/>
        <v>477176302</v>
      </c>
      <c r="O203" s="36">
        <f t="shared" si="45"/>
        <v>0.83686297411852029</v>
      </c>
      <c r="P203" s="31">
        <v>116267622</v>
      </c>
      <c r="Q203" s="31">
        <v>569958867</v>
      </c>
      <c r="R203" s="31">
        <v>496366506</v>
      </c>
      <c r="S203" s="31">
        <v>248168905</v>
      </c>
      <c r="T203" s="36">
        <f t="shared" si="46"/>
        <v>0.49997109394000894</v>
      </c>
      <c r="U203" s="36">
        <f t="shared" si="47"/>
        <v>0.38139998253340046</v>
      </c>
    </row>
    <row r="204" spans="1:21" ht="16.5" x14ac:dyDescent="0.3">
      <c r="A204" s="18" t="s">
        <v>0</v>
      </c>
      <c r="B204" s="13" t="s">
        <v>369</v>
      </c>
      <c r="C204" s="12" t="s">
        <v>0</v>
      </c>
      <c r="D204" s="32">
        <f>SUM(D199:D203)</f>
        <v>557507902</v>
      </c>
      <c r="E204" s="32">
        <f>SUM(E199:E203)</f>
        <v>600196456</v>
      </c>
      <c r="F204" s="32">
        <f>SUM(F199:F203)</f>
        <v>123560682</v>
      </c>
      <c r="G204" s="37">
        <f t="shared" si="40"/>
        <v>0.22163036892703988</v>
      </c>
      <c r="H204" s="32">
        <f>SUM(H199:H203)</f>
        <v>199018527</v>
      </c>
      <c r="I204" s="37">
        <f t="shared" si="41"/>
        <v>0.35697884511778633</v>
      </c>
      <c r="J204" s="32">
        <f>SUM(J199:J203)</f>
        <v>169766299</v>
      </c>
      <c r="K204" s="37">
        <f t="shared" si="42"/>
        <v>0.28285121863498641</v>
      </c>
      <c r="L204" s="32">
        <f>SUM(L199:L203)</f>
        <v>0</v>
      </c>
      <c r="M204" s="37">
        <f t="shared" si="43"/>
        <v>0</v>
      </c>
      <c r="N204" s="32">
        <f t="shared" si="44"/>
        <v>492345508</v>
      </c>
      <c r="O204" s="37">
        <f t="shared" si="45"/>
        <v>0.82030725619612788</v>
      </c>
      <c r="P204" s="32">
        <f>SUM(P199:P203)</f>
        <v>116267622</v>
      </c>
      <c r="Q204" s="32">
        <f>SUM(Q199:Q203)</f>
        <v>569958867</v>
      </c>
      <c r="R204" s="32">
        <f>SUM(R199:R203)</f>
        <v>496366506</v>
      </c>
      <c r="S204" s="32">
        <f>SUM(S199:S203)</f>
        <v>248168905</v>
      </c>
      <c r="T204" s="37">
        <f t="shared" si="46"/>
        <v>0.49997109394000894</v>
      </c>
      <c r="U204" s="37">
        <f t="shared" si="47"/>
        <v>0.46013392275280207</v>
      </c>
    </row>
    <row r="205" spans="1:21" ht="16.5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4025323415</v>
      </c>
      <c r="E205" s="32">
        <f>SUM(E173:E178,E180:E184,E186:E190,E192:E197,E199:E203)</f>
        <v>4079979636</v>
      </c>
      <c r="F205" s="32">
        <f>SUM(F173:F178,F180:F184,F186:F190,F192:F197,F199:F203)</f>
        <v>1234099939</v>
      </c>
      <c r="G205" s="37">
        <f t="shared" si="40"/>
        <v>0.3065840459927367</v>
      </c>
      <c r="H205" s="32">
        <f>SUM(H173:H178,H180:H184,H186:H190,H192:H197,H199:H203)</f>
        <v>686399886</v>
      </c>
      <c r="I205" s="37">
        <f t="shared" si="41"/>
        <v>0.17052043158624064</v>
      </c>
      <c r="J205" s="32">
        <f>SUM(J173:J178,J180:J184,J186:J190,J192:J197,J199:J203)</f>
        <v>806152013</v>
      </c>
      <c r="K205" s="37">
        <f t="shared" si="42"/>
        <v>0.19758726388898085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2726651838</v>
      </c>
      <c r="O205" s="37">
        <f t="shared" si="45"/>
        <v>0.66830035472265281</v>
      </c>
      <c r="P205" s="32">
        <f>SUM(P173:P178,P180:P184,P186:P190,P192:P197,P199:P203)</f>
        <v>758502856</v>
      </c>
      <c r="Q205" s="32">
        <f>SUM(Q173:Q178,Q180:Q184,Q186:Q190,Q192:Q197,Q199:Q203)</f>
        <v>3594340625</v>
      </c>
      <c r="R205" s="32">
        <f>SUM(R173:R178,R180:R184,R186:R190,R192:R197,R199:R203)</f>
        <v>3460107373</v>
      </c>
      <c r="S205" s="32">
        <f>SUM(S173:S178,S180:S184,S186:S190,S192:S197,S199:S203)</f>
        <v>1942574986</v>
      </c>
      <c r="T205" s="37">
        <f t="shared" si="46"/>
        <v>0.56142043485654569</v>
      </c>
      <c r="U205" s="37">
        <f t="shared" si="47"/>
        <v>6.2820010001386262E-2</v>
      </c>
    </row>
    <row r="206" spans="1:21" ht="14.4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4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x14ac:dyDescent="0.2">
      <c r="A208" s="17" t="s">
        <v>29</v>
      </c>
      <c r="B208" s="11" t="s">
        <v>372</v>
      </c>
      <c r="C208" s="10" t="s">
        <v>373</v>
      </c>
      <c r="D208" s="31">
        <v>92208108</v>
      </c>
      <c r="E208" s="31">
        <v>74600084</v>
      </c>
      <c r="F208" s="31">
        <v>6009898</v>
      </c>
      <c r="G208" s="36">
        <f t="shared" ref="G208:G231" si="48">IF(($D208     =0),0,($F208     /$D208     ))</f>
        <v>6.5177543822935835E-2</v>
      </c>
      <c r="H208" s="31">
        <v>24211168</v>
      </c>
      <c r="I208" s="36">
        <f t="shared" ref="I208:I231" si="49">IF(($D208     =0),0,($H208     /$D208     ))</f>
        <v>0.26257092272189342</v>
      </c>
      <c r="J208" s="31">
        <v>17590981</v>
      </c>
      <c r="K208" s="36">
        <f t="shared" ref="K208:K231" si="50">IF(($E208     =0),0,($J208     /$E208     ))</f>
        <v>0.23580376933623828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47812047</v>
      </c>
      <c r="O208" s="36">
        <f t="shared" ref="O208:O231" si="53">IF(($E208     =0),0,($N208     /$E208     ))</f>
        <v>0.6409114365072297</v>
      </c>
      <c r="P208" s="31">
        <v>39021411</v>
      </c>
      <c r="Q208" s="31">
        <v>115284440</v>
      </c>
      <c r="R208" s="31">
        <v>92880763</v>
      </c>
      <c r="S208" s="31">
        <v>85620636</v>
      </c>
      <c r="T208" s="36">
        <f t="shared" ref="T208:T231" si="54">IF(($R208     =0),0,($S208     /$R208     ))</f>
        <v>0.92183390009403776</v>
      </c>
      <c r="U208" s="36">
        <f t="shared" ref="U208:U231" si="55">IF(($P208     =0),0,(($J208     /$P208     )-1))</f>
        <v>-0.54919669614202316</v>
      </c>
    </row>
    <row r="209" spans="1:21" x14ac:dyDescent="0.2">
      <c r="A209" s="17" t="s">
        <v>29</v>
      </c>
      <c r="B209" s="11" t="s">
        <v>374</v>
      </c>
      <c r="C209" s="10" t="s">
        <v>375</v>
      </c>
      <c r="D209" s="31">
        <v>116384504</v>
      </c>
      <c r="E209" s="31">
        <v>162185730</v>
      </c>
      <c r="F209" s="31">
        <v>11037544</v>
      </c>
      <c r="G209" s="36">
        <f t="shared" si="48"/>
        <v>9.4836886532592007E-2</v>
      </c>
      <c r="H209" s="31">
        <v>16186442</v>
      </c>
      <c r="I209" s="36">
        <f t="shared" si="49"/>
        <v>0.13907729503233524</v>
      </c>
      <c r="J209" s="31">
        <v>17718991</v>
      </c>
      <c r="K209" s="36">
        <f t="shared" si="50"/>
        <v>0.10925123313869846</v>
      </c>
      <c r="L209" s="31">
        <v>0</v>
      </c>
      <c r="M209" s="36">
        <f t="shared" si="51"/>
        <v>0</v>
      </c>
      <c r="N209" s="31">
        <f t="shared" si="52"/>
        <v>44942977</v>
      </c>
      <c r="O209" s="36">
        <f t="shared" si="53"/>
        <v>0.27710808466318215</v>
      </c>
      <c r="P209" s="31">
        <v>23019658</v>
      </c>
      <c r="Q209" s="31">
        <v>139092424</v>
      </c>
      <c r="R209" s="31">
        <v>135084745</v>
      </c>
      <c r="S209" s="31">
        <v>39915703</v>
      </c>
      <c r="T209" s="36">
        <f t="shared" si="54"/>
        <v>0.29548638523172993</v>
      </c>
      <c r="U209" s="36">
        <f t="shared" si="55"/>
        <v>-0.23026697442681376</v>
      </c>
    </row>
    <row r="210" spans="1:21" x14ac:dyDescent="0.2">
      <c r="A210" s="17" t="s">
        <v>29</v>
      </c>
      <c r="B210" s="11" t="s">
        <v>376</v>
      </c>
      <c r="C210" s="10" t="s">
        <v>377</v>
      </c>
      <c r="D210" s="31">
        <v>98660431</v>
      </c>
      <c r="E210" s="31">
        <v>106579938</v>
      </c>
      <c r="F210" s="31">
        <v>23149712</v>
      </c>
      <c r="G210" s="36">
        <f t="shared" si="48"/>
        <v>0.23464028856715616</v>
      </c>
      <c r="H210" s="31">
        <v>31494806</v>
      </c>
      <c r="I210" s="36">
        <f t="shared" si="49"/>
        <v>0.31922428962427701</v>
      </c>
      <c r="J210" s="31">
        <v>23506169</v>
      </c>
      <c r="K210" s="36">
        <f t="shared" si="50"/>
        <v>0.22054965916756303</v>
      </c>
      <c r="L210" s="31">
        <v>0</v>
      </c>
      <c r="M210" s="36">
        <f t="shared" si="51"/>
        <v>0</v>
      </c>
      <c r="N210" s="31">
        <f t="shared" si="52"/>
        <v>78150687</v>
      </c>
      <c r="O210" s="36">
        <f t="shared" si="53"/>
        <v>0.73325888967959429</v>
      </c>
      <c r="P210" s="31">
        <v>17934963</v>
      </c>
      <c r="Q210" s="31">
        <v>86117177</v>
      </c>
      <c r="R210" s="31">
        <v>96703907</v>
      </c>
      <c r="S210" s="31">
        <v>69620216</v>
      </c>
      <c r="T210" s="36">
        <f t="shared" si="54"/>
        <v>0.7199317810396223</v>
      </c>
      <c r="U210" s="36">
        <f t="shared" si="55"/>
        <v>0.31063381619465846</v>
      </c>
    </row>
    <row r="211" spans="1:21" x14ac:dyDescent="0.2">
      <c r="A211" s="17" t="s">
        <v>29</v>
      </c>
      <c r="B211" s="11" t="s">
        <v>378</v>
      </c>
      <c r="C211" s="10" t="s">
        <v>379</v>
      </c>
      <c r="D211" s="31">
        <v>124039135</v>
      </c>
      <c r="E211" s="31">
        <v>140375695</v>
      </c>
      <c r="F211" s="31">
        <v>30563145</v>
      </c>
      <c r="G211" s="36">
        <f t="shared" si="48"/>
        <v>0.24639921102319845</v>
      </c>
      <c r="H211" s="31">
        <v>12578249</v>
      </c>
      <c r="I211" s="36">
        <f t="shared" si="49"/>
        <v>0.10140548787283948</v>
      </c>
      <c r="J211" s="31">
        <v>-5384785</v>
      </c>
      <c r="K211" s="36">
        <f t="shared" si="50"/>
        <v>-3.8359810079658017E-2</v>
      </c>
      <c r="L211" s="31">
        <v>0</v>
      </c>
      <c r="M211" s="36">
        <f t="shared" si="51"/>
        <v>0</v>
      </c>
      <c r="N211" s="31">
        <f t="shared" si="52"/>
        <v>37756609</v>
      </c>
      <c r="O211" s="36">
        <f t="shared" si="53"/>
        <v>0.26896827830487324</v>
      </c>
      <c r="P211" s="31">
        <v>20008119</v>
      </c>
      <c r="Q211" s="31">
        <v>63979445</v>
      </c>
      <c r="R211" s="31">
        <v>96718477</v>
      </c>
      <c r="S211" s="31">
        <v>46446605</v>
      </c>
      <c r="T211" s="36">
        <f t="shared" si="54"/>
        <v>0.48022473513514902</v>
      </c>
      <c r="U211" s="36">
        <f t="shared" si="55"/>
        <v>-1.2691299966778486</v>
      </c>
    </row>
    <row r="212" spans="1:21" x14ac:dyDescent="0.2">
      <c r="A212" s="17" t="s">
        <v>29</v>
      </c>
      <c r="B212" s="11" t="s">
        <v>380</v>
      </c>
      <c r="C212" s="10" t="s">
        <v>381</v>
      </c>
      <c r="D212" s="31">
        <v>122165962</v>
      </c>
      <c r="E212" s="31">
        <v>137348721</v>
      </c>
      <c r="F212" s="31">
        <v>12665859</v>
      </c>
      <c r="G212" s="36">
        <f t="shared" si="48"/>
        <v>0.10367747932930778</v>
      </c>
      <c r="H212" s="31">
        <v>12447874</v>
      </c>
      <c r="I212" s="36">
        <f t="shared" si="49"/>
        <v>0.10189314434408497</v>
      </c>
      <c r="J212" s="31">
        <v>7195905</v>
      </c>
      <c r="K212" s="36">
        <f t="shared" si="50"/>
        <v>5.2391496241162669E-2</v>
      </c>
      <c r="L212" s="31">
        <v>0</v>
      </c>
      <c r="M212" s="36">
        <f t="shared" si="51"/>
        <v>0</v>
      </c>
      <c r="N212" s="31">
        <f t="shared" si="52"/>
        <v>32309638</v>
      </c>
      <c r="O212" s="36">
        <f t="shared" si="53"/>
        <v>0.23523799686492894</v>
      </c>
      <c r="P212" s="31">
        <v>26945586</v>
      </c>
      <c r="Q212" s="31">
        <v>132576257</v>
      </c>
      <c r="R212" s="31">
        <v>132576257</v>
      </c>
      <c r="S212" s="31">
        <v>38510092</v>
      </c>
      <c r="T212" s="36">
        <f t="shared" si="54"/>
        <v>0.29047502826995636</v>
      </c>
      <c r="U212" s="36">
        <f t="shared" si="55"/>
        <v>-0.73294679878181168</v>
      </c>
    </row>
    <row r="213" spans="1:21" x14ac:dyDescent="0.2">
      <c r="A213" s="17" t="s">
        <v>29</v>
      </c>
      <c r="B213" s="11" t="s">
        <v>382</v>
      </c>
      <c r="C213" s="10" t="s">
        <v>383</v>
      </c>
      <c r="D213" s="31">
        <v>10752609</v>
      </c>
      <c r="E213" s="31">
        <v>13752609</v>
      </c>
      <c r="F213" s="31">
        <v>708148</v>
      </c>
      <c r="G213" s="36">
        <f t="shared" si="48"/>
        <v>6.5858248914286752E-2</v>
      </c>
      <c r="H213" s="31">
        <v>6569615</v>
      </c>
      <c r="I213" s="36">
        <f t="shared" si="49"/>
        <v>0.61097869363612123</v>
      </c>
      <c r="J213" s="31">
        <v>5672230</v>
      </c>
      <c r="K213" s="36">
        <f t="shared" si="50"/>
        <v>0.41244755813242417</v>
      </c>
      <c r="L213" s="31">
        <v>0</v>
      </c>
      <c r="M213" s="36">
        <f t="shared" si="51"/>
        <v>0</v>
      </c>
      <c r="N213" s="31">
        <f t="shared" si="52"/>
        <v>12949993</v>
      </c>
      <c r="O213" s="36">
        <f t="shared" si="53"/>
        <v>0.94163900100700892</v>
      </c>
      <c r="P213" s="31">
        <v>7925121</v>
      </c>
      <c r="Q213" s="31">
        <v>8933000</v>
      </c>
      <c r="R213" s="31">
        <v>10153000</v>
      </c>
      <c r="S213" s="31">
        <v>15292872</v>
      </c>
      <c r="T213" s="36">
        <f t="shared" si="54"/>
        <v>1.5062417019600118</v>
      </c>
      <c r="U213" s="36">
        <f t="shared" si="55"/>
        <v>-0.28427212657068579</v>
      </c>
    </row>
    <row r="214" spans="1:21" x14ac:dyDescent="0.2">
      <c r="A214" s="17" t="s">
        <v>29</v>
      </c>
      <c r="B214" s="11" t="s">
        <v>384</v>
      </c>
      <c r="C214" s="10" t="s">
        <v>385</v>
      </c>
      <c r="D214" s="31">
        <v>516161373</v>
      </c>
      <c r="E214" s="31">
        <v>515760908</v>
      </c>
      <c r="F214" s="31">
        <v>113364924</v>
      </c>
      <c r="G214" s="36">
        <f t="shared" si="48"/>
        <v>0.21963077814426071</v>
      </c>
      <c r="H214" s="31">
        <v>109483752</v>
      </c>
      <c r="I214" s="36">
        <f t="shared" si="49"/>
        <v>0.21211147855498283</v>
      </c>
      <c r="J214" s="31">
        <v>115055088</v>
      </c>
      <c r="K214" s="36">
        <f t="shared" si="50"/>
        <v>0.22307834156364562</v>
      </c>
      <c r="L214" s="31">
        <v>0</v>
      </c>
      <c r="M214" s="36">
        <f t="shared" si="51"/>
        <v>0</v>
      </c>
      <c r="N214" s="31">
        <f t="shared" si="52"/>
        <v>337903764</v>
      </c>
      <c r="O214" s="36">
        <f t="shared" si="53"/>
        <v>0.65515582658311899</v>
      </c>
      <c r="P214" s="31">
        <v>107245902</v>
      </c>
      <c r="Q214" s="31">
        <v>484999051</v>
      </c>
      <c r="R214" s="31">
        <v>489099051</v>
      </c>
      <c r="S214" s="31">
        <v>318986010</v>
      </c>
      <c r="T214" s="36">
        <f t="shared" si="54"/>
        <v>0.65219102214123903</v>
      </c>
      <c r="U214" s="36">
        <f t="shared" si="55"/>
        <v>7.2815705349748461E-2</v>
      </c>
    </row>
    <row r="215" spans="1:21" x14ac:dyDescent="0.2">
      <c r="A215" s="17" t="s">
        <v>44</v>
      </c>
      <c r="B215" s="11" t="s">
        <v>386</v>
      </c>
      <c r="C215" s="10" t="s">
        <v>387</v>
      </c>
      <c r="D215" s="31">
        <v>16648870</v>
      </c>
      <c r="E215" s="31">
        <v>16798870</v>
      </c>
      <c r="F215" s="31">
        <v>3257914</v>
      </c>
      <c r="G215" s="36">
        <f t="shared" si="48"/>
        <v>0.19568379115219231</v>
      </c>
      <c r="H215" s="31">
        <v>3255328</v>
      </c>
      <c r="I215" s="36">
        <f t="shared" si="49"/>
        <v>0.19552846529524226</v>
      </c>
      <c r="J215" s="31">
        <v>3716922</v>
      </c>
      <c r="K215" s="36">
        <f t="shared" si="50"/>
        <v>0.22126023952801588</v>
      </c>
      <c r="L215" s="31">
        <v>0</v>
      </c>
      <c r="M215" s="36">
        <f t="shared" si="51"/>
        <v>0</v>
      </c>
      <c r="N215" s="31">
        <f t="shared" si="52"/>
        <v>10230164</v>
      </c>
      <c r="O215" s="36">
        <f t="shared" si="53"/>
        <v>0.60897929444063792</v>
      </c>
      <c r="P215" s="31">
        <v>3625688</v>
      </c>
      <c r="Q215" s="31">
        <v>15643890</v>
      </c>
      <c r="R215" s="31">
        <v>15743890</v>
      </c>
      <c r="S215" s="31">
        <v>10656273</v>
      </c>
      <c r="T215" s="36">
        <f t="shared" si="54"/>
        <v>0.67685133724892643</v>
      </c>
      <c r="U215" s="36">
        <f t="shared" si="55"/>
        <v>2.5163224193587519E-2</v>
      </c>
    </row>
    <row r="216" spans="1:21" ht="16.5" x14ac:dyDescent="0.3">
      <c r="A216" s="18" t="s">
        <v>0</v>
      </c>
      <c r="B216" s="13" t="s">
        <v>388</v>
      </c>
      <c r="C216" s="12" t="s">
        <v>0</v>
      </c>
      <c r="D216" s="32">
        <f>SUM(D208:D215)</f>
        <v>1097020992</v>
      </c>
      <c r="E216" s="32">
        <f>SUM(E208:E215)</f>
        <v>1167402555</v>
      </c>
      <c r="F216" s="32">
        <f>SUM(F208:F215)</f>
        <v>200757144</v>
      </c>
      <c r="G216" s="37">
        <f t="shared" si="48"/>
        <v>0.1830020988331279</v>
      </c>
      <c r="H216" s="32">
        <f>SUM(H208:H215)</f>
        <v>216227234</v>
      </c>
      <c r="I216" s="37">
        <f t="shared" si="49"/>
        <v>0.19710400765056646</v>
      </c>
      <c r="J216" s="32">
        <f>SUM(J208:J215)</f>
        <v>185071501</v>
      </c>
      <c r="K216" s="37">
        <f t="shared" si="50"/>
        <v>0.15853271881865977</v>
      </c>
      <c r="L216" s="32">
        <f>SUM(L208:L215)</f>
        <v>0</v>
      </c>
      <c r="M216" s="37">
        <f t="shared" si="51"/>
        <v>0</v>
      </c>
      <c r="N216" s="32">
        <f t="shared" si="52"/>
        <v>602055879</v>
      </c>
      <c r="O216" s="37">
        <f t="shared" si="53"/>
        <v>0.51572259836282441</v>
      </c>
      <c r="P216" s="32">
        <f>SUM(P208:P215)</f>
        <v>245726448</v>
      </c>
      <c r="Q216" s="32">
        <f>SUM(Q208:Q215)</f>
        <v>1046625684</v>
      </c>
      <c r="R216" s="32">
        <f>SUM(R208:R215)</f>
        <v>1068960090</v>
      </c>
      <c r="S216" s="32">
        <f>SUM(S208:S215)</f>
        <v>625048407</v>
      </c>
      <c r="T216" s="37">
        <f t="shared" si="54"/>
        <v>0.58472567203140391</v>
      </c>
      <c r="U216" s="37">
        <f t="shared" si="55"/>
        <v>-0.2468393105165464</v>
      </c>
    </row>
    <row r="217" spans="1:21" x14ac:dyDescent="0.2">
      <c r="A217" s="17" t="s">
        <v>29</v>
      </c>
      <c r="B217" s="11" t="s">
        <v>389</v>
      </c>
      <c r="C217" s="10" t="s">
        <v>390</v>
      </c>
      <c r="D217" s="31">
        <v>113796317</v>
      </c>
      <c r="E217" s="31">
        <v>113796317</v>
      </c>
      <c r="F217" s="31">
        <v>30153716</v>
      </c>
      <c r="G217" s="36">
        <f t="shared" si="48"/>
        <v>0.26497971810458504</v>
      </c>
      <c r="H217" s="31">
        <v>12806524</v>
      </c>
      <c r="I217" s="36">
        <f t="shared" si="49"/>
        <v>0.11253900247052812</v>
      </c>
      <c r="J217" s="31">
        <v>43945945</v>
      </c>
      <c r="K217" s="36">
        <f t="shared" si="50"/>
        <v>0.38618073201789122</v>
      </c>
      <c r="L217" s="31">
        <v>0</v>
      </c>
      <c r="M217" s="36">
        <f t="shared" si="51"/>
        <v>0</v>
      </c>
      <c r="N217" s="31">
        <f t="shared" si="52"/>
        <v>86906185</v>
      </c>
      <c r="O217" s="36">
        <f t="shared" si="53"/>
        <v>0.76369945259300442</v>
      </c>
      <c r="P217" s="31">
        <v>13685281</v>
      </c>
      <c r="Q217" s="31">
        <v>151315285</v>
      </c>
      <c r="R217" s="31">
        <v>142051904</v>
      </c>
      <c r="S217" s="31">
        <v>63898827</v>
      </c>
      <c r="T217" s="36">
        <f t="shared" si="54"/>
        <v>0.44982731804847897</v>
      </c>
      <c r="U217" s="36">
        <f t="shared" si="55"/>
        <v>2.2111832413232873</v>
      </c>
    </row>
    <row r="218" spans="1:21" x14ac:dyDescent="0.2">
      <c r="A218" s="17" t="s">
        <v>29</v>
      </c>
      <c r="B218" s="11" t="s">
        <v>391</v>
      </c>
      <c r="C218" s="10" t="s">
        <v>392</v>
      </c>
      <c r="D218" s="31">
        <v>597725421</v>
      </c>
      <c r="E218" s="31">
        <v>588037968</v>
      </c>
      <c r="F218" s="31">
        <v>79826886</v>
      </c>
      <c r="G218" s="36">
        <f t="shared" si="48"/>
        <v>0.13355109753647235</v>
      </c>
      <c r="H218" s="31">
        <v>82982338</v>
      </c>
      <c r="I218" s="36">
        <f t="shared" si="49"/>
        <v>0.13883019708475808</v>
      </c>
      <c r="J218" s="31">
        <v>128585951</v>
      </c>
      <c r="K218" s="36">
        <f t="shared" si="50"/>
        <v>0.21866947033596987</v>
      </c>
      <c r="L218" s="31">
        <v>0</v>
      </c>
      <c r="M218" s="36">
        <f t="shared" si="51"/>
        <v>0</v>
      </c>
      <c r="N218" s="31">
        <f t="shared" si="52"/>
        <v>291395175</v>
      </c>
      <c r="O218" s="36">
        <f t="shared" si="53"/>
        <v>0.49553802791183033</v>
      </c>
      <c r="P218" s="31">
        <v>120831221</v>
      </c>
      <c r="Q218" s="31">
        <v>530126828</v>
      </c>
      <c r="R218" s="31">
        <v>531281963</v>
      </c>
      <c r="S218" s="31">
        <v>304678819</v>
      </c>
      <c r="T218" s="36">
        <f t="shared" si="54"/>
        <v>0.57347856734974456</v>
      </c>
      <c r="U218" s="36">
        <f t="shared" si="55"/>
        <v>6.4178197785487834E-2</v>
      </c>
    </row>
    <row r="219" spans="1:21" x14ac:dyDescent="0.2">
      <c r="A219" s="17" t="s">
        <v>29</v>
      </c>
      <c r="B219" s="11" t="s">
        <v>393</v>
      </c>
      <c r="C219" s="10" t="s">
        <v>394</v>
      </c>
      <c r="D219" s="31">
        <v>164745153</v>
      </c>
      <c r="E219" s="31">
        <v>161688454</v>
      </c>
      <c r="F219" s="31">
        <v>34767495</v>
      </c>
      <c r="G219" s="36">
        <f t="shared" si="48"/>
        <v>0.2110380449250607</v>
      </c>
      <c r="H219" s="31">
        <v>33204321</v>
      </c>
      <c r="I219" s="36">
        <f t="shared" si="49"/>
        <v>0.20154960795720647</v>
      </c>
      <c r="J219" s="31">
        <v>47216605</v>
      </c>
      <c r="K219" s="36">
        <f t="shared" si="50"/>
        <v>0.29202211927884475</v>
      </c>
      <c r="L219" s="31">
        <v>0</v>
      </c>
      <c r="M219" s="36">
        <f t="shared" si="51"/>
        <v>0</v>
      </c>
      <c r="N219" s="31">
        <f t="shared" si="52"/>
        <v>115188421</v>
      </c>
      <c r="O219" s="36">
        <f t="shared" si="53"/>
        <v>0.71240968758350554</v>
      </c>
      <c r="P219" s="31">
        <v>43407286</v>
      </c>
      <c r="Q219" s="31">
        <v>139595134</v>
      </c>
      <c r="R219" s="31">
        <v>153368862</v>
      </c>
      <c r="S219" s="31">
        <v>105373450</v>
      </c>
      <c r="T219" s="36">
        <f t="shared" si="54"/>
        <v>0.68705895463969735</v>
      </c>
      <c r="U219" s="36">
        <f t="shared" si="55"/>
        <v>8.7757594427811059E-2</v>
      </c>
    </row>
    <row r="220" spans="1:21" x14ac:dyDescent="0.2">
      <c r="A220" s="17" t="s">
        <v>29</v>
      </c>
      <c r="B220" s="11" t="s">
        <v>395</v>
      </c>
      <c r="C220" s="10" t="s">
        <v>396</v>
      </c>
      <c r="D220" s="31">
        <v>15534408</v>
      </c>
      <c r="E220" s="31">
        <v>25948230</v>
      </c>
      <c r="F220" s="31">
        <v>2032557</v>
      </c>
      <c r="G220" s="36">
        <f t="shared" si="48"/>
        <v>0.1308422567503055</v>
      </c>
      <c r="H220" s="31">
        <v>5095567</v>
      </c>
      <c r="I220" s="36">
        <f t="shared" si="49"/>
        <v>0.32801810020697281</v>
      </c>
      <c r="J220" s="31">
        <v>1520747</v>
      </c>
      <c r="K220" s="36">
        <f t="shared" si="50"/>
        <v>5.8606964713970859E-2</v>
      </c>
      <c r="L220" s="31">
        <v>0</v>
      </c>
      <c r="M220" s="36">
        <f t="shared" si="51"/>
        <v>0</v>
      </c>
      <c r="N220" s="31">
        <f t="shared" si="52"/>
        <v>8648871</v>
      </c>
      <c r="O220" s="36">
        <f t="shared" si="53"/>
        <v>0.33331256120359654</v>
      </c>
      <c r="P220" s="31">
        <v>3214824</v>
      </c>
      <c r="Q220" s="31">
        <v>26858780</v>
      </c>
      <c r="R220" s="31">
        <v>25747709</v>
      </c>
      <c r="S220" s="31">
        <v>8935811</v>
      </c>
      <c r="T220" s="36">
        <f t="shared" si="54"/>
        <v>0.34705266398653178</v>
      </c>
      <c r="U220" s="36">
        <f t="shared" si="55"/>
        <v>-0.52695792988978551</v>
      </c>
    </row>
    <row r="221" spans="1:21" x14ac:dyDescent="0.2">
      <c r="A221" s="17" t="s">
        <v>29</v>
      </c>
      <c r="B221" s="11" t="s">
        <v>397</v>
      </c>
      <c r="C221" s="10" t="s">
        <v>398</v>
      </c>
      <c r="D221" s="31">
        <v>211923193</v>
      </c>
      <c r="E221" s="31">
        <v>214811622</v>
      </c>
      <c r="F221" s="31">
        <v>23059676</v>
      </c>
      <c r="G221" s="36">
        <f t="shared" si="48"/>
        <v>0.1088114786945476</v>
      </c>
      <c r="H221" s="31">
        <v>62114066</v>
      </c>
      <c r="I221" s="36">
        <f t="shared" si="49"/>
        <v>0.29309706559583593</v>
      </c>
      <c r="J221" s="31">
        <v>50336936</v>
      </c>
      <c r="K221" s="36">
        <f t="shared" si="50"/>
        <v>0.23433059874199916</v>
      </c>
      <c r="L221" s="31">
        <v>0</v>
      </c>
      <c r="M221" s="36">
        <f t="shared" si="51"/>
        <v>0</v>
      </c>
      <c r="N221" s="31">
        <f t="shared" si="52"/>
        <v>135510678</v>
      </c>
      <c r="O221" s="36">
        <f t="shared" si="53"/>
        <v>0.63083494616506364</v>
      </c>
      <c r="P221" s="31">
        <v>51149002</v>
      </c>
      <c r="Q221" s="31">
        <v>204810868</v>
      </c>
      <c r="R221" s="31">
        <v>213042252</v>
      </c>
      <c r="S221" s="31">
        <v>143129191</v>
      </c>
      <c r="T221" s="36">
        <f t="shared" si="54"/>
        <v>0.6718347635566676</v>
      </c>
      <c r="U221" s="36">
        <f t="shared" si="55"/>
        <v>-1.5876477902736053E-2</v>
      </c>
    </row>
    <row r="222" spans="1:21" x14ac:dyDescent="0.2">
      <c r="A222" s="17" t="s">
        <v>29</v>
      </c>
      <c r="B222" s="11" t="s">
        <v>399</v>
      </c>
      <c r="C222" s="10" t="s">
        <v>400</v>
      </c>
      <c r="D222" s="31">
        <v>108413865</v>
      </c>
      <c r="E222" s="31">
        <v>135611214</v>
      </c>
      <c r="F222" s="31">
        <v>30037115</v>
      </c>
      <c r="G222" s="36">
        <f t="shared" si="48"/>
        <v>0.2770597192526989</v>
      </c>
      <c r="H222" s="31">
        <v>27983725</v>
      </c>
      <c r="I222" s="36">
        <f t="shared" si="49"/>
        <v>0.25811942965044188</v>
      </c>
      <c r="J222" s="31">
        <v>25879746</v>
      </c>
      <c r="K222" s="36">
        <f t="shared" si="50"/>
        <v>0.19083780195345793</v>
      </c>
      <c r="L222" s="31">
        <v>0</v>
      </c>
      <c r="M222" s="36">
        <f t="shared" si="51"/>
        <v>0</v>
      </c>
      <c r="N222" s="31">
        <f t="shared" si="52"/>
        <v>83900586</v>
      </c>
      <c r="O222" s="36">
        <f t="shared" si="53"/>
        <v>0.61868472027689392</v>
      </c>
      <c r="P222" s="31">
        <v>17295018</v>
      </c>
      <c r="Q222" s="31">
        <v>99443988</v>
      </c>
      <c r="R222" s="31">
        <v>109698732</v>
      </c>
      <c r="S222" s="31">
        <v>56066418</v>
      </c>
      <c r="T222" s="36">
        <f t="shared" si="54"/>
        <v>0.51109449469297419</v>
      </c>
      <c r="U222" s="36">
        <f t="shared" si="55"/>
        <v>0.49636999510494872</v>
      </c>
    </row>
    <row r="223" spans="1:21" x14ac:dyDescent="0.2">
      <c r="A223" s="17" t="s">
        <v>44</v>
      </c>
      <c r="B223" s="11" t="s">
        <v>401</v>
      </c>
      <c r="C223" s="10" t="s">
        <v>402</v>
      </c>
      <c r="D223" s="31">
        <v>0</v>
      </c>
      <c r="E223" s="31">
        <v>0</v>
      </c>
      <c r="F223" s="31">
        <v>0</v>
      </c>
      <c r="G223" s="36">
        <f t="shared" si="48"/>
        <v>0</v>
      </c>
      <c r="H223" s="31">
        <v>0</v>
      </c>
      <c r="I223" s="36">
        <f t="shared" si="49"/>
        <v>0</v>
      </c>
      <c r="J223" s="31">
        <v>0</v>
      </c>
      <c r="K223" s="36">
        <f t="shared" si="50"/>
        <v>0</v>
      </c>
      <c r="L223" s="31">
        <v>0</v>
      </c>
      <c r="M223" s="36">
        <f t="shared" si="51"/>
        <v>0</v>
      </c>
      <c r="N223" s="31">
        <f t="shared" si="52"/>
        <v>0</v>
      </c>
      <c r="O223" s="36">
        <f t="shared" si="53"/>
        <v>0</v>
      </c>
      <c r="P223" s="31">
        <v>0</v>
      </c>
      <c r="Q223" s="31">
        <v>0</v>
      </c>
      <c r="R223" s="31">
        <v>0</v>
      </c>
      <c r="S223" s="31">
        <v>0</v>
      </c>
      <c r="T223" s="36">
        <f t="shared" si="54"/>
        <v>0</v>
      </c>
      <c r="U223" s="36">
        <f t="shared" si="55"/>
        <v>0</v>
      </c>
    </row>
    <row r="224" spans="1:21" ht="16.5" x14ac:dyDescent="0.3">
      <c r="A224" s="18" t="s">
        <v>0</v>
      </c>
      <c r="B224" s="13" t="s">
        <v>403</v>
      </c>
      <c r="C224" s="12" t="s">
        <v>0</v>
      </c>
      <c r="D224" s="32">
        <f>SUM(D217:D223)</f>
        <v>1212138357</v>
      </c>
      <c r="E224" s="32">
        <f>SUM(E217:E223)</f>
        <v>1239893805</v>
      </c>
      <c r="F224" s="32">
        <f>SUM(F217:F223)</f>
        <v>199877445</v>
      </c>
      <c r="G224" s="37">
        <f t="shared" si="48"/>
        <v>0.16489655974148831</v>
      </c>
      <c r="H224" s="32">
        <f>SUM(H217:H223)</f>
        <v>224186541</v>
      </c>
      <c r="I224" s="37">
        <f t="shared" si="49"/>
        <v>0.18495128027699234</v>
      </c>
      <c r="J224" s="32">
        <f>SUM(J217:J223)</f>
        <v>297485930</v>
      </c>
      <c r="K224" s="37">
        <f t="shared" si="50"/>
        <v>0.23992855581692338</v>
      </c>
      <c r="L224" s="32">
        <f>SUM(L217:L223)</f>
        <v>0</v>
      </c>
      <c r="M224" s="37">
        <f t="shared" si="51"/>
        <v>0</v>
      </c>
      <c r="N224" s="32">
        <f t="shared" si="52"/>
        <v>721549916</v>
      </c>
      <c r="O224" s="37">
        <f t="shared" si="53"/>
        <v>0.58194493196939556</v>
      </c>
      <c r="P224" s="32">
        <f>SUM(P217:P223)</f>
        <v>249582632</v>
      </c>
      <c r="Q224" s="32">
        <f>SUM(Q217:Q223)</f>
        <v>1152150883</v>
      </c>
      <c r="R224" s="32">
        <f>SUM(R217:R223)</f>
        <v>1175191422</v>
      </c>
      <c r="S224" s="32">
        <f>SUM(S217:S223)</f>
        <v>682082516</v>
      </c>
      <c r="T224" s="37">
        <f t="shared" si="54"/>
        <v>0.58040120377937887</v>
      </c>
      <c r="U224" s="37">
        <f t="shared" si="55"/>
        <v>0.19193361980412171</v>
      </c>
    </row>
    <row r="225" spans="1:21" x14ac:dyDescent="0.2">
      <c r="A225" s="17" t="s">
        <v>29</v>
      </c>
      <c r="B225" s="11" t="s">
        <v>404</v>
      </c>
      <c r="C225" s="10" t="s">
        <v>405</v>
      </c>
      <c r="D225" s="31">
        <v>65764987</v>
      </c>
      <c r="E225" s="31">
        <v>65764987</v>
      </c>
      <c r="F225" s="31">
        <v>5133891</v>
      </c>
      <c r="G225" s="36">
        <f t="shared" si="48"/>
        <v>7.8064198507330346E-2</v>
      </c>
      <c r="H225" s="31">
        <v>7585906</v>
      </c>
      <c r="I225" s="36">
        <f t="shared" si="49"/>
        <v>0.11534870371068423</v>
      </c>
      <c r="J225" s="31">
        <v>6992529</v>
      </c>
      <c r="K225" s="36">
        <f t="shared" si="50"/>
        <v>0.10632601508763317</v>
      </c>
      <c r="L225" s="31">
        <v>0</v>
      </c>
      <c r="M225" s="36">
        <f t="shared" si="51"/>
        <v>0</v>
      </c>
      <c r="N225" s="31">
        <f t="shared" si="52"/>
        <v>19712326</v>
      </c>
      <c r="O225" s="36">
        <f t="shared" si="53"/>
        <v>0.29973891730564778</v>
      </c>
      <c r="P225" s="31">
        <v>6273211</v>
      </c>
      <c r="Q225" s="31">
        <v>58732416</v>
      </c>
      <c r="R225" s="31">
        <v>60232416</v>
      </c>
      <c r="S225" s="31">
        <v>18298756</v>
      </c>
      <c r="T225" s="36">
        <f t="shared" si="54"/>
        <v>0.30380245746742085</v>
      </c>
      <c r="U225" s="36">
        <f t="shared" si="55"/>
        <v>0.11466504155527368</v>
      </c>
    </row>
    <row r="226" spans="1:21" x14ac:dyDescent="0.2">
      <c r="A226" s="17" t="s">
        <v>29</v>
      </c>
      <c r="B226" s="11" t="s">
        <v>406</v>
      </c>
      <c r="C226" s="10" t="s">
        <v>407</v>
      </c>
      <c r="D226" s="31">
        <v>229349108</v>
      </c>
      <c r="E226" s="31">
        <v>226905508</v>
      </c>
      <c r="F226" s="31">
        <v>53121489</v>
      </c>
      <c r="G226" s="36">
        <f t="shared" si="48"/>
        <v>0.23161846785992296</v>
      </c>
      <c r="H226" s="31">
        <v>83885678</v>
      </c>
      <c r="I226" s="36">
        <f t="shared" si="49"/>
        <v>0.36575541423078045</v>
      </c>
      <c r="J226" s="31">
        <v>73525076</v>
      </c>
      <c r="K226" s="36">
        <f t="shared" si="50"/>
        <v>0.3240338969647224</v>
      </c>
      <c r="L226" s="31">
        <v>0</v>
      </c>
      <c r="M226" s="36">
        <f t="shared" si="51"/>
        <v>0</v>
      </c>
      <c r="N226" s="31">
        <f t="shared" si="52"/>
        <v>210532243</v>
      </c>
      <c r="O226" s="36">
        <f t="shared" si="53"/>
        <v>0.92784104209581375</v>
      </c>
      <c r="P226" s="31">
        <v>75418817</v>
      </c>
      <c r="Q226" s="31">
        <v>181306842</v>
      </c>
      <c r="R226" s="31">
        <v>180306842</v>
      </c>
      <c r="S226" s="31">
        <v>176201468</v>
      </c>
      <c r="T226" s="36">
        <f t="shared" si="54"/>
        <v>0.9772311801678607</v>
      </c>
      <c r="U226" s="36">
        <f t="shared" si="55"/>
        <v>-2.5109661956113638E-2</v>
      </c>
    </row>
    <row r="227" spans="1:21" x14ac:dyDescent="0.2">
      <c r="A227" s="17" t="s">
        <v>29</v>
      </c>
      <c r="B227" s="11" t="s">
        <v>408</v>
      </c>
      <c r="C227" s="10" t="s">
        <v>409</v>
      </c>
      <c r="D227" s="31">
        <v>174767183</v>
      </c>
      <c r="E227" s="31">
        <v>265653548</v>
      </c>
      <c r="F227" s="31">
        <v>53352644</v>
      </c>
      <c r="G227" s="36">
        <f t="shared" si="48"/>
        <v>0.30527838856337236</v>
      </c>
      <c r="H227" s="31">
        <v>79575299</v>
      </c>
      <c r="I227" s="36">
        <f t="shared" si="49"/>
        <v>0.45532174653178453</v>
      </c>
      <c r="J227" s="31">
        <v>57252496</v>
      </c>
      <c r="K227" s="36">
        <f t="shared" si="50"/>
        <v>0.21551564596457037</v>
      </c>
      <c r="L227" s="31">
        <v>0</v>
      </c>
      <c r="M227" s="36">
        <f t="shared" si="51"/>
        <v>0</v>
      </c>
      <c r="N227" s="31">
        <f t="shared" si="52"/>
        <v>190180439</v>
      </c>
      <c r="O227" s="36">
        <f t="shared" si="53"/>
        <v>0.71589647656428068</v>
      </c>
      <c r="P227" s="31">
        <v>52545639</v>
      </c>
      <c r="Q227" s="31">
        <v>221303325</v>
      </c>
      <c r="R227" s="31">
        <v>261719543</v>
      </c>
      <c r="S227" s="31">
        <v>143533392</v>
      </c>
      <c r="T227" s="36">
        <f t="shared" si="54"/>
        <v>0.54842443309630873</v>
      </c>
      <c r="U227" s="36">
        <f t="shared" si="55"/>
        <v>8.9576548874017892E-2</v>
      </c>
    </row>
    <row r="228" spans="1:21" x14ac:dyDescent="0.2">
      <c r="A228" s="17" t="s">
        <v>29</v>
      </c>
      <c r="B228" s="11" t="s">
        <v>410</v>
      </c>
      <c r="C228" s="10" t="s">
        <v>411</v>
      </c>
      <c r="D228" s="31">
        <v>277537401</v>
      </c>
      <c r="E228" s="31">
        <v>382345399</v>
      </c>
      <c r="F228" s="31">
        <v>67071136</v>
      </c>
      <c r="G228" s="36">
        <f t="shared" si="48"/>
        <v>0.24166521614144537</v>
      </c>
      <c r="H228" s="31">
        <v>134166455</v>
      </c>
      <c r="I228" s="36">
        <f t="shared" si="49"/>
        <v>0.48341756648503026</v>
      </c>
      <c r="J228" s="31">
        <v>130821203</v>
      </c>
      <c r="K228" s="36">
        <f t="shared" si="50"/>
        <v>0.3421545109269119</v>
      </c>
      <c r="L228" s="31">
        <v>0</v>
      </c>
      <c r="M228" s="36">
        <f t="shared" si="51"/>
        <v>0</v>
      </c>
      <c r="N228" s="31">
        <f t="shared" si="52"/>
        <v>332058794</v>
      </c>
      <c r="O228" s="36">
        <f t="shared" si="53"/>
        <v>0.86847859257226212</v>
      </c>
      <c r="P228" s="31">
        <v>95153423</v>
      </c>
      <c r="Q228" s="31">
        <v>370756032</v>
      </c>
      <c r="R228" s="31">
        <v>299923950</v>
      </c>
      <c r="S228" s="31">
        <v>250013613</v>
      </c>
      <c r="T228" s="36">
        <f t="shared" si="54"/>
        <v>0.8335900250713556</v>
      </c>
      <c r="U228" s="36">
        <f t="shared" si="55"/>
        <v>0.3748449490881689</v>
      </c>
    </row>
    <row r="229" spans="1:21" x14ac:dyDescent="0.2">
      <c r="A229" s="17" t="s">
        <v>44</v>
      </c>
      <c r="B229" s="11" t="s">
        <v>412</v>
      </c>
      <c r="C229" s="10" t="s">
        <v>413</v>
      </c>
      <c r="D229" s="31">
        <v>5273124</v>
      </c>
      <c r="E229" s="31">
        <v>5455124</v>
      </c>
      <c r="F229" s="31">
        <v>720038</v>
      </c>
      <c r="G229" s="36">
        <f t="shared" si="48"/>
        <v>0.13654865692519272</v>
      </c>
      <c r="H229" s="31">
        <v>673875</v>
      </c>
      <c r="I229" s="36">
        <f t="shared" si="49"/>
        <v>0.12779426389366152</v>
      </c>
      <c r="J229" s="31">
        <v>697298</v>
      </c>
      <c r="K229" s="36">
        <f t="shared" si="50"/>
        <v>0.12782440875771109</v>
      </c>
      <c r="L229" s="31">
        <v>0</v>
      </c>
      <c r="M229" s="36">
        <f t="shared" si="51"/>
        <v>0</v>
      </c>
      <c r="N229" s="31">
        <f t="shared" si="52"/>
        <v>2091211</v>
      </c>
      <c r="O229" s="36">
        <f t="shared" si="53"/>
        <v>0.38334802288637254</v>
      </c>
      <c r="P229" s="31">
        <v>651163</v>
      </c>
      <c r="Q229" s="31">
        <v>5237979</v>
      </c>
      <c r="R229" s="31">
        <v>4542230</v>
      </c>
      <c r="S229" s="31">
        <v>1905861</v>
      </c>
      <c r="T229" s="36">
        <f t="shared" si="54"/>
        <v>0.41958707507105542</v>
      </c>
      <c r="U229" s="36">
        <f t="shared" si="55"/>
        <v>7.0850155798164227E-2</v>
      </c>
    </row>
    <row r="230" spans="1:21" ht="16.5" x14ac:dyDescent="0.3">
      <c r="A230" s="18" t="s">
        <v>0</v>
      </c>
      <c r="B230" s="13" t="s">
        <v>414</v>
      </c>
      <c r="C230" s="12" t="s">
        <v>0</v>
      </c>
      <c r="D230" s="32">
        <f>SUM(D225:D229)</f>
        <v>752691803</v>
      </c>
      <c r="E230" s="32">
        <f>SUM(E225:E229)</f>
        <v>946124566</v>
      </c>
      <c r="F230" s="32">
        <f>SUM(F225:F229)</f>
        <v>179399198</v>
      </c>
      <c r="G230" s="37">
        <f t="shared" si="48"/>
        <v>0.23834349900579427</v>
      </c>
      <c r="H230" s="32">
        <f>SUM(H225:H229)</f>
        <v>305887213</v>
      </c>
      <c r="I230" s="37">
        <f t="shared" si="49"/>
        <v>0.40639105113251778</v>
      </c>
      <c r="J230" s="32">
        <f>SUM(J225:J229)</f>
        <v>269288602</v>
      </c>
      <c r="K230" s="37">
        <f t="shared" si="50"/>
        <v>0.28462277767344218</v>
      </c>
      <c r="L230" s="32">
        <f>SUM(L225:L229)</f>
        <v>0</v>
      </c>
      <c r="M230" s="37">
        <f t="shared" si="51"/>
        <v>0</v>
      </c>
      <c r="N230" s="32">
        <f t="shared" si="52"/>
        <v>754575013</v>
      </c>
      <c r="O230" s="37">
        <f t="shared" si="53"/>
        <v>0.79754298759007169</v>
      </c>
      <c r="P230" s="32">
        <f>SUM(P225:P229)</f>
        <v>230042253</v>
      </c>
      <c r="Q230" s="32">
        <f>SUM(Q225:Q229)</f>
        <v>837336594</v>
      </c>
      <c r="R230" s="32">
        <f>SUM(R225:R229)</f>
        <v>806724981</v>
      </c>
      <c r="S230" s="32">
        <f>SUM(S225:S229)</f>
        <v>589953090</v>
      </c>
      <c r="T230" s="37">
        <f t="shared" si="54"/>
        <v>0.73129394018356297</v>
      </c>
      <c r="U230" s="37">
        <f t="shared" si="55"/>
        <v>0.17060495838562328</v>
      </c>
    </row>
    <row r="231" spans="1:21" ht="16.5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3061851152</v>
      </c>
      <c r="E231" s="32">
        <f>SUM(E208:E215,E217:E223,E225:E229)</f>
        <v>3353420926</v>
      </c>
      <c r="F231" s="32">
        <f>SUM(F208:F215,F217:F223,F225:F229)</f>
        <v>580033787</v>
      </c>
      <c r="G231" s="37">
        <f t="shared" si="48"/>
        <v>0.18943892377691912</v>
      </c>
      <c r="H231" s="32">
        <f>SUM(H208:H215,H217:H223,H225:H229)</f>
        <v>746300988</v>
      </c>
      <c r="I231" s="37">
        <f t="shared" si="49"/>
        <v>0.24374175978885076</v>
      </c>
      <c r="J231" s="32">
        <f>SUM(J208:J215,J217:J223,J225:J229)</f>
        <v>751846033</v>
      </c>
      <c r="K231" s="37">
        <f t="shared" si="50"/>
        <v>0.22420270213343327</v>
      </c>
      <c r="L231" s="32">
        <f>SUM(L208:L215,L217:L223,L225:L229)</f>
        <v>0</v>
      </c>
      <c r="M231" s="37">
        <f t="shared" si="51"/>
        <v>0</v>
      </c>
      <c r="N231" s="32">
        <f t="shared" si="52"/>
        <v>2078180808</v>
      </c>
      <c r="O231" s="37">
        <f t="shared" si="53"/>
        <v>0.61971963969309352</v>
      </c>
      <c r="P231" s="32">
        <f>SUM(P208:P215,P217:P223,P225:P229)</f>
        <v>725351333</v>
      </c>
      <c r="Q231" s="32">
        <f>SUM(Q208:Q215,Q217:Q223,Q225:Q229)</f>
        <v>3036113161</v>
      </c>
      <c r="R231" s="32">
        <f>SUM(R208:R215,R217:R223,R225:R229)</f>
        <v>3050876493</v>
      </c>
      <c r="S231" s="32">
        <f>SUM(S208:S215,S217:S223,S225:S229)</f>
        <v>1897084013</v>
      </c>
      <c r="T231" s="37">
        <f t="shared" si="54"/>
        <v>0.62181606412213419</v>
      </c>
      <c r="U231" s="37">
        <f t="shared" si="55"/>
        <v>3.6526713048723458E-2</v>
      </c>
    </row>
    <row r="232" spans="1:21" ht="14.4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4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x14ac:dyDescent="0.2">
      <c r="A234" s="17" t="s">
        <v>29</v>
      </c>
      <c r="B234" s="11" t="s">
        <v>417</v>
      </c>
      <c r="C234" s="10" t="s">
        <v>418</v>
      </c>
      <c r="D234" s="31">
        <v>153669798</v>
      </c>
      <c r="E234" s="31">
        <v>161330658</v>
      </c>
      <c r="F234" s="31">
        <v>42091012</v>
      </c>
      <c r="G234" s="36">
        <f t="shared" ref="G234:G260" si="56">IF(($D234     =0),0,($F234     /$D234     ))</f>
        <v>0.27390555950363127</v>
      </c>
      <c r="H234" s="31">
        <v>-16086024</v>
      </c>
      <c r="I234" s="36">
        <f t="shared" ref="I234:I260" si="57">IF(($D234     =0),0,($H234     /$D234     ))</f>
        <v>-0.10467915107170246</v>
      </c>
      <c r="J234" s="31">
        <v>15604783</v>
      </c>
      <c r="K234" s="36">
        <f t="shared" ref="K234:K260" si="58">IF(($E234     =0),0,($J234     /$E234     ))</f>
        <v>9.6725465534269375E-2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41609771</v>
      </c>
      <c r="O234" s="36">
        <f t="shared" ref="O234:O260" si="61">IF(($E234     =0),0,($N234     /$E234     ))</f>
        <v>0.25791608064971755</v>
      </c>
      <c r="P234" s="31">
        <v>29241314</v>
      </c>
      <c r="Q234" s="31">
        <v>167548275</v>
      </c>
      <c r="R234" s="31">
        <v>169209892</v>
      </c>
      <c r="S234" s="31">
        <v>57983095</v>
      </c>
      <c r="T234" s="36">
        <f t="shared" ref="T234:T260" si="62">IF(($R234     =0),0,($S234     /$R234     ))</f>
        <v>0.34266965314297348</v>
      </c>
      <c r="U234" s="36">
        <f t="shared" ref="U234:U260" si="63">IF(($P234     =0),0,(($J234     /$P234     )-1))</f>
        <v>-0.46634467247265288</v>
      </c>
    </row>
    <row r="235" spans="1:21" x14ac:dyDescent="0.2">
      <c r="A235" s="17" t="s">
        <v>29</v>
      </c>
      <c r="B235" s="11" t="s">
        <v>419</v>
      </c>
      <c r="C235" s="10" t="s">
        <v>420</v>
      </c>
      <c r="D235" s="31">
        <v>317527122</v>
      </c>
      <c r="E235" s="31">
        <v>308923785</v>
      </c>
      <c r="F235" s="31">
        <v>44964702</v>
      </c>
      <c r="G235" s="36">
        <f t="shared" si="56"/>
        <v>0.14160901190670572</v>
      </c>
      <c r="H235" s="31">
        <v>59332962</v>
      </c>
      <c r="I235" s="36">
        <f t="shared" si="57"/>
        <v>0.18685950865009887</v>
      </c>
      <c r="J235" s="31">
        <v>72486756</v>
      </c>
      <c r="K235" s="36">
        <f t="shared" si="58"/>
        <v>0.23464284564556917</v>
      </c>
      <c r="L235" s="31">
        <v>0</v>
      </c>
      <c r="M235" s="36">
        <f t="shared" si="59"/>
        <v>0</v>
      </c>
      <c r="N235" s="31">
        <f t="shared" si="60"/>
        <v>176784420</v>
      </c>
      <c r="O235" s="36">
        <f t="shared" si="61"/>
        <v>0.57225901204078544</v>
      </c>
      <c r="P235" s="31">
        <v>34624107</v>
      </c>
      <c r="Q235" s="31">
        <v>280908341</v>
      </c>
      <c r="R235" s="31">
        <v>280590430</v>
      </c>
      <c r="S235" s="31">
        <v>186855340</v>
      </c>
      <c r="T235" s="36">
        <f t="shared" si="62"/>
        <v>0.66593625449021909</v>
      </c>
      <c r="U235" s="36">
        <f t="shared" si="63"/>
        <v>1.0935343112242579</v>
      </c>
    </row>
    <row r="236" spans="1:21" x14ac:dyDescent="0.2">
      <c r="A236" s="17" t="s">
        <v>29</v>
      </c>
      <c r="B236" s="11" t="s">
        <v>421</v>
      </c>
      <c r="C236" s="10" t="s">
        <v>422</v>
      </c>
      <c r="D236" s="31">
        <v>1117338203</v>
      </c>
      <c r="E236" s="31">
        <v>1140574733</v>
      </c>
      <c r="F236" s="31">
        <v>81146031</v>
      </c>
      <c r="G236" s="36">
        <f t="shared" si="56"/>
        <v>7.2624412896763718E-2</v>
      </c>
      <c r="H236" s="31">
        <v>295936621</v>
      </c>
      <c r="I236" s="36">
        <f t="shared" si="57"/>
        <v>0.26485859000025619</v>
      </c>
      <c r="J236" s="31">
        <v>151146013</v>
      </c>
      <c r="K236" s="36">
        <f t="shared" si="58"/>
        <v>0.13251741304355197</v>
      </c>
      <c r="L236" s="31">
        <v>0</v>
      </c>
      <c r="M236" s="36">
        <f t="shared" si="59"/>
        <v>0</v>
      </c>
      <c r="N236" s="31">
        <f t="shared" si="60"/>
        <v>528228665</v>
      </c>
      <c r="O236" s="36">
        <f t="shared" si="61"/>
        <v>0.46312499279255909</v>
      </c>
      <c r="P236" s="31">
        <v>179598703</v>
      </c>
      <c r="Q236" s="31">
        <v>990713285</v>
      </c>
      <c r="R236" s="31">
        <v>992579425</v>
      </c>
      <c r="S236" s="31">
        <v>479962371</v>
      </c>
      <c r="T236" s="36">
        <f t="shared" si="62"/>
        <v>0.48355059445242882</v>
      </c>
      <c r="U236" s="36">
        <f t="shared" si="63"/>
        <v>-0.158423694184473</v>
      </c>
    </row>
    <row r="237" spans="1:21" x14ac:dyDescent="0.2">
      <c r="A237" s="17" t="s">
        <v>29</v>
      </c>
      <c r="B237" s="11" t="s">
        <v>423</v>
      </c>
      <c r="C237" s="10" t="s">
        <v>424</v>
      </c>
      <c r="D237" s="31">
        <v>21294501</v>
      </c>
      <c r="E237" s="31">
        <v>18995772</v>
      </c>
      <c r="F237" s="31">
        <v>2349089</v>
      </c>
      <c r="G237" s="36">
        <f t="shared" si="56"/>
        <v>0.11031434829113863</v>
      </c>
      <c r="H237" s="31">
        <v>5361429</v>
      </c>
      <c r="I237" s="36">
        <f t="shared" si="57"/>
        <v>0.25177528226653445</v>
      </c>
      <c r="J237" s="31">
        <v>3101717</v>
      </c>
      <c r="K237" s="36">
        <f t="shared" si="58"/>
        <v>0.1632845982779747</v>
      </c>
      <c r="L237" s="31">
        <v>0</v>
      </c>
      <c r="M237" s="36">
        <f t="shared" si="59"/>
        <v>0</v>
      </c>
      <c r="N237" s="31">
        <f t="shared" si="60"/>
        <v>10812235</v>
      </c>
      <c r="O237" s="36">
        <f t="shared" si="61"/>
        <v>0.56919166012310529</v>
      </c>
      <c r="P237" s="31">
        <v>3005714</v>
      </c>
      <c r="Q237" s="31">
        <v>14818362</v>
      </c>
      <c r="R237" s="31">
        <v>15638662</v>
      </c>
      <c r="S237" s="31">
        <v>8488511</v>
      </c>
      <c r="T237" s="36">
        <f t="shared" si="62"/>
        <v>0.54279010570085851</v>
      </c>
      <c r="U237" s="36">
        <f t="shared" si="63"/>
        <v>3.1940164633095458E-2</v>
      </c>
    </row>
    <row r="238" spans="1:21" x14ac:dyDescent="0.2">
      <c r="A238" s="17" t="s">
        <v>29</v>
      </c>
      <c r="B238" s="11" t="s">
        <v>425</v>
      </c>
      <c r="C238" s="10" t="s">
        <v>426</v>
      </c>
      <c r="D238" s="31">
        <v>492992874</v>
      </c>
      <c r="E238" s="31">
        <v>501492874</v>
      </c>
      <c r="F238" s="31">
        <v>642273072</v>
      </c>
      <c r="G238" s="36">
        <f t="shared" si="56"/>
        <v>1.302803967101561</v>
      </c>
      <c r="H238" s="31">
        <v>116716305</v>
      </c>
      <c r="I238" s="36">
        <f t="shared" si="57"/>
        <v>0.23675049104259466</v>
      </c>
      <c r="J238" s="31">
        <v>-403054293</v>
      </c>
      <c r="K238" s="36">
        <f t="shared" si="58"/>
        <v>-0.80370891371828346</v>
      </c>
      <c r="L238" s="31">
        <v>0</v>
      </c>
      <c r="M238" s="36">
        <f t="shared" si="59"/>
        <v>0</v>
      </c>
      <c r="N238" s="31">
        <f t="shared" si="60"/>
        <v>355935084</v>
      </c>
      <c r="O238" s="36">
        <f t="shared" si="61"/>
        <v>0.70975103028084108</v>
      </c>
      <c r="P238" s="31">
        <v>122233646</v>
      </c>
      <c r="Q238" s="31">
        <v>462074451</v>
      </c>
      <c r="R238" s="31">
        <v>472074451</v>
      </c>
      <c r="S238" s="31">
        <v>332606171</v>
      </c>
      <c r="T238" s="36">
        <f t="shared" si="62"/>
        <v>0.70456295674429537</v>
      </c>
      <c r="U238" s="36">
        <f t="shared" si="63"/>
        <v>-4.2974087429250041</v>
      </c>
    </row>
    <row r="239" spans="1:21" x14ac:dyDescent="0.2">
      <c r="A239" s="17" t="s">
        <v>44</v>
      </c>
      <c r="B239" s="11" t="s">
        <v>427</v>
      </c>
      <c r="C239" s="10" t="s">
        <v>428</v>
      </c>
      <c r="D239" s="31">
        <v>1104124</v>
      </c>
      <c r="E239" s="31">
        <v>1104124</v>
      </c>
      <c r="F239" s="31">
        <v>239571</v>
      </c>
      <c r="G239" s="36">
        <f t="shared" si="56"/>
        <v>0.21697834663497939</v>
      </c>
      <c r="H239" s="31">
        <v>257246</v>
      </c>
      <c r="I239" s="36">
        <f t="shared" si="57"/>
        <v>0.23298651238447857</v>
      </c>
      <c r="J239" s="31">
        <v>177918</v>
      </c>
      <c r="K239" s="36">
        <f t="shared" si="58"/>
        <v>0.1611395096927519</v>
      </c>
      <c r="L239" s="31">
        <v>0</v>
      </c>
      <c r="M239" s="36">
        <f t="shared" si="59"/>
        <v>0</v>
      </c>
      <c r="N239" s="31">
        <f t="shared" si="60"/>
        <v>674735</v>
      </c>
      <c r="O239" s="36">
        <f t="shared" si="61"/>
        <v>0.61110436871220986</v>
      </c>
      <c r="P239" s="31">
        <v>291359</v>
      </c>
      <c r="Q239" s="31">
        <v>3755290</v>
      </c>
      <c r="R239" s="31">
        <v>3096355</v>
      </c>
      <c r="S239" s="31">
        <v>1507394</v>
      </c>
      <c r="T239" s="36">
        <f t="shared" si="62"/>
        <v>0.48682854517650592</v>
      </c>
      <c r="U239" s="36">
        <f t="shared" si="63"/>
        <v>-0.38935128140884612</v>
      </c>
    </row>
    <row r="240" spans="1:21" ht="16.5" x14ac:dyDescent="0.3">
      <c r="A240" s="18" t="s">
        <v>0</v>
      </c>
      <c r="B240" s="13" t="s">
        <v>429</v>
      </c>
      <c r="C240" s="12" t="s">
        <v>0</v>
      </c>
      <c r="D240" s="32">
        <f>SUM(D234:D239)</f>
        <v>2103926622</v>
      </c>
      <c r="E240" s="32">
        <f>SUM(E234:E239)</f>
        <v>2132421946</v>
      </c>
      <c r="F240" s="32">
        <f>SUM(F234:F239)</f>
        <v>813063477</v>
      </c>
      <c r="G240" s="37">
        <f t="shared" si="56"/>
        <v>0.38645049142783272</v>
      </c>
      <c r="H240" s="32">
        <f>SUM(H234:H239)</f>
        <v>461518539</v>
      </c>
      <c r="I240" s="37">
        <f t="shared" si="57"/>
        <v>0.219360568079736</v>
      </c>
      <c r="J240" s="32">
        <f>SUM(J234:J239)</f>
        <v>-160537106</v>
      </c>
      <c r="K240" s="37">
        <f t="shared" si="58"/>
        <v>-7.5283930697269241E-2</v>
      </c>
      <c r="L240" s="32">
        <f>SUM(L234:L239)</f>
        <v>0</v>
      </c>
      <c r="M240" s="37">
        <f t="shared" si="59"/>
        <v>0</v>
      </c>
      <c r="N240" s="32">
        <f t="shared" si="60"/>
        <v>1114044910</v>
      </c>
      <c r="O240" s="37">
        <f t="shared" si="61"/>
        <v>0.52243174109595292</v>
      </c>
      <c r="P240" s="32">
        <f>SUM(P234:P239)</f>
        <v>368994843</v>
      </c>
      <c r="Q240" s="32">
        <f>SUM(Q234:Q239)</f>
        <v>1919818004</v>
      </c>
      <c r="R240" s="32">
        <f>SUM(R234:R239)</f>
        <v>1933189215</v>
      </c>
      <c r="S240" s="32">
        <f>SUM(S234:S239)</f>
        <v>1067402882</v>
      </c>
      <c r="T240" s="37">
        <f t="shared" si="62"/>
        <v>0.55214609812521642</v>
      </c>
      <c r="U240" s="37">
        <f t="shared" si="63"/>
        <v>-1.4350659881715475</v>
      </c>
    </row>
    <row r="241" spans="1:21" x14ac:dyDescent="0.2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x14ac:dyDescent="0.2">
      <c r="A242" s="17" t="s">
        <v>29</v>
      </c>
      <c r="B242" s="11" t="s">
        <v>432</v>
      </c>
      <c r="C242" s="10" t="s">
        <v>433</v>
      </c>
      <c r="D242" s="31">
        <v>15138851</v>
      </c>
      <c r="E242" s="31">
        <v>6349755</v>
      </c>
      <c r="F242" s="31">
        <v>954762</v>
      </c>
      <c r="G242" s="36">
        <f t="shared" si="56"/>
        <v>6.3067005547514807E-2</v>
      </c>
      <c r="H242" s="31">
        <v>1182620</v>
      </c>
      <c r="I242" s="36">
        <f t="shared" si="57"/>
        <v>7.8118213859162761E-2</v>
      </c>
      <c r="J242" s="31">
        <v>1081342</v>
      </c>
      <c r="K242" s="36">
        <f t="shared" si="58"/>
        <v>0.17029664924079749</v>
      </c>
      <c r="L242" s="31">
        <v>0</v>
      </c>
      <c r="M242" s="36">
        <f t="shared" si="59"/>
        <v>0</v>
      </c>
      <c r="N242" s="31">
        <f t="shared" si="60"/>
        <v>3218724</v>
      </c>
      <c r="O242" s="36">
        <f t="shared" si="61"/>
        <v>0.50690522705206731</v>
      </c>
      <c r="P242" s="31">
        <v>1203567</v>
      </c>
      <c r="Q242" s="31">
        <v>7124832</v>
      </c>
      <c r="R242" s="31">
        <v>6611004</v>
      </c>
      <c r="S242" s="31">
        <v>4280547</v>
      </c>
      <c r="T242" s="36">
        <f t="shared" si="62"/>
        <v>0.64748818787585061</v>
      </c>
      <c r="U242" s="36">
        <f t="shared" si="63"/>
        <v>-0.10155230244764102</v>
      </c>
    </row>
    <row r="243" spans="1:21" x14ac:dyDescent="0.2">
      <c r="A243" s="17" t="s">
        <v>29</v>
      </c>
      <c r="B243" s="11" t="s">
        <v>434</v>
      </c>
      <c r="C243" s="10" t="s">
        <v>435</v>
      </c>
      <c r="D243" s="31">
        <v>118436498</v>
      </c>
      <c r="E243" s="31">
        <v>126136998</v>
      </c>
      <c r="F243" s="31">
        <v>19315078</v>
      </c>
      <c r="G243" s="36">
        <f t="shared" si="56"/>
        <v>0.16308383248548941</v>
      </c>
      <c r="H243" s="31">
        <v>14373504</v>
      </c>
      <c r="I243" s="36">
        <f t="shared" si="57"/>
        <v>0.1213604272561318</v>
      </c>
      <c r="J243" s="31">
        <v>26138302</v>
      </c>
      <c r="K243" s="36">
        <f t="shared" si="58"/>
        <v>0.20722153225812462</v>
      </c>
      <c r="L243" s="31">
        <v>0</v>
      </c>
      <c r="M243" s="36">
        <f t="shared" si="59"/>
        <v>0</v>
      </c>
      <c r="N243" s="31">
        <f t="shared" si="60"/>
        <v>59826884</v>
      </c>
      <c r="O243" s="36">
        <f t="shared" si="61"/>
        <v>0.47430083915585181</v>
      </c>
      <c r="P243" s="31">
        <v>16748703</v>
      </c>
      <c r="Q243" s="31">
        <v>119173116</v>
      </c>
      <c r="R243" s="31">
        <v>122211116</v>
      </c>
      <c r="S243" s="31">
        <v>50086310</v>
      </c>
      <c r="T243" s="36">
        <f t="shared" si="62"/>
        <v>0.40983432309054441</v>
      </c>
      <c r="U243" s="36">
        <f t="shared" si="63"/>
        <v>0.56061648475108794</v>
      </c>
    </row>
    <row r="244" spans="1:21" x14ac:dyDescent="0.2">
      <c r="A244" s="17" t="s">
        <v>29</v>
      </c>
      <c r="B244" s="11" t="s">
        <v>436</v>
      </c>
      <c r="C244" s="10" t="s">
        <v>437</v>
      </c>
      <c r="D244" s="31">
        <v>26578627</v>
      </c>
      <c r="E244" s="31">
        <v>26578627</v>
      </c>
      <c r="F244" s="31">
        <v>0</v>
      </c>
      <c r="G244" s="36">
        <f t="shared" si="56"/>
        <v>0</v>
      </c>
      <c r="H244" s="31">
        <v>0</v>
      </c>
      <c r="I244" s="36">
        <f t="shared" si="57"/>
        <v>0</v>
      </c>
      <c r="J244" s="31">
        <v>15051276</v>
      </c>
      <c r="K244" s="36">
        <f t="shared" si="58"/>
        <v>0.56629245746968038</v>
      </c>
      <c r="L244" s="31">
        <v>0</v>
      </c>
      <c r="M244" s="36">
        <f t="shared" si="59"/>
        <v>0</v>
      </c>
      <c r="N244" s="31">
        <f t="shared" si="60"/>
        <v>15051276</v>
      </c>
      <c r="O244" s="36">
        <f t="shared" si="61"/>
        <v>0.56629245746968038</v>
      </c>
      <c r="P244" s="31">
        <v>0</v>
      </c>
      <c r="Q244" s="31">
        <v>17038357</v>
      </c>
      <c r="R244" s="31">
        <v>17038357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x14ac:dyDescent="0.2">
      <c r="A245" s="17" t="s">
        <v>29</v>
      </c>
      <c r="B245" s="11" t="s">
        <v>438</v>
      </c>
      <c r="C245" s="10" t="s">
        <v>439</v>
      </c>
      <c r="D245" s="31">
        <v>15522756</v>
      </c>
      <c r="E245" s="31">
        <v>13652508</v>
      </c>
      <c r="F245" s="31">
        <v>2855489</v>
      </c>
      <c r="G245" s="36">
        <f t="shared" si="56"/>
        <v>0.18395502705833938</v>
      </c>
      <c r="H245" s="31">
        <v>2739384</v>
      </c>
      <c r="I245" s="36">
        <f t="shared" si="57"/>
        <v>0.17647536300899144</v>
      </c>
      <c r="J245" s="31">
        <v>3242435</v>
      </c>
      <c r="K245" s="36">
        <f t="shared" si="58"/>
        <v>0.23749738875816809</v>
      </c>
      <c r="L245" s="31">
        <v>0</v>
      </c>
      <c r="M245" s="36">
        <f t="shared" si="59"/>
        <v>0</v>
      </c>
      <c r="N245" s="31">
        <f t="shared" si="60"/>
        <v>8837308</v>
      </c>
      <c r="O245" s="36">
        <f t="shared" si="61"/>
        <v>0.64730289848575806</v>
      </c>
      <c r="P245" s="31">
        <v>2549891</v>
      </c>
      <c r="Q245" s="31">
        <v>13262357</v>
      </c>
      <c r="R245" s="31">
        <v>13966285</v>
      </c>
      <c r="S245" s="31">
        <v>7774993</v>
      </c>
      <c r="T245" s="36">
        <f t="shared" si="62"/>
        <v>0.55669728922186534</v>
      </c>
      <c r="U245" s="36">
        <f t="shared" si="63"/>
        <v>0.271597491814356</v>
      </c>
    </row>
    <row r="246" spans="1:21" x14ac:dyDescent="0.2">
      <c r="A246" s="17" t="s">
        <v>44</v>
      </c>
      <c r="B246" s="11" t="s">
        <v>440</v>
      </c>
      <c r="C246" s="10" t="s">
        <v>441</v>
      </c>
      <c r="D246" s="31">
        <v>185045435</v>
      </c>
      <c r="E246" s="31">
        <v>233647711</v>
      </c>
      <c r="F246" s="31">
        <v>133706074</v>
      </c>
      <c r="G246" s="36">
        <f t="shared" si="56"/>
        <v>0.72255807877670697</v>
      </c>
      <c r="H246" s="31">
        <v>-3091365</v>
      </c>
      <c r="I246" s="36">
        <f t="shared" si="57"/>
        <v>-1.6705978183141887E-2</v>
      </c>
      <c r="J246" s="31">
        <v>79373108</v>
      </c>
      <c r="K246" s="36">
        <f t="shared" si="58"/>
        <v>0.33971275669805301</v>
      </c>
      <c r="L246" s="31">
        <v>0</v>
      </c>
      <c r="M246" s="36">
        <f t="shared" si="59"/>
        <v>0</v>
      </c>
      <c r="N246" s="31">
        <f t="shared" si="60"/>
        <v>209987817</v>
      </c>
      <c r="O246" s="36">
        <f t="shared" si="61"/>
        <v>0.89873688940183971</v>
      </c>
      <c r="P246" s="31">
        <v>96293552</v>
      </c>
      <c r="Q246" s="31">
        <v>341414553</v>
      </c>
      <c r="R246" s="31">
        <v>341414553</v>
      </c>
      <c r="S246" s="31">
        <v>448356801</v>
      </c>
      <c r="T246" s="36">
        <f t="shared" si="62"/>
        <v>1.3132328339852577</v>
      </c>
      <c r="U246" s="36">
        <f t="shared" si="63"/>
        <v>-0.17571731074994512</v>
      </c>
    </row>
    <row r="247" spans="1:21" ht="16.5" x14ac:dyDescent="0.3">
      <c r="A247" s="18" t="s">
        <v>0</v>
      </c>
      <c r="B247" s="13" t="s">
        <v>442</v>
      </c>
      <c r="C247" s="12" t="s">
        <v>0</v>
      </c>
      <c r="D247" s="32">
        <f>SUM(D241:D246)</f>
        <v>360722167</v>
      </c>
      <c r="E247" s="32">
        <f>SUM(E241:E246)</f>
        <v>406365599</v>
      </c>
      <c r="F247" s="32">
        <f>SUM(F241:F246)</f>
        <v>156831403</v>
      </c>
      <c r="G247" s="37">
        <f t="shared" si="56"/>
        <v>0.43477062777791531</v>
      </c>
      <c r="H247" s="32">
        <f>SUM(H241:H246)</f>
        <v>15204143</v>
      </c>
      <c r="I247" s="37">
        <f t="shared" si="57"/>
        <v>4.2149178483949397E-2</v>
      </c>
      <c r="J247" s="32">
        <f>SUM(J241:J246)</f>
        <v>124886463</v>
      </c>
      <c r="K247" s="37">
        <f t="shared" si="58"/>
        <v>0.30732538213698546</v>
      </c>
      <c r="L247" s="32">
        <f>SUM(L241:L246)</f>
        <v>0</v>
      </c>
      <c r="M247" s="37">
        <f t="shared" si="59"/>
        <v>0</v>
      </c>
      <c r="N247" s="32">
        <f t="shared" si="60"/>
        <v>296922009</v>
      </c>
      <c r="O247" s="37">
        <f t="shared" si="61"/>
        <v>0.73067703007015616</v>
      </c>
      <c r="P247" s="32">
        <f>SUM(P241:P246)</f>
        <v>116795713</v>
      </c>
      <c r="Q247" s="32">
        <f>SUM(Q241:Q246)</f>
        <v>498013215</v>
      </c>
      <c r="R247" s="32">
        <f>SUM(R241:R246)</f>
        <v>501241315</v>
      </c>
      <c r="S247" s="32">
        <f>SUM(S241:S246)</f>
        <v>510498651</v>
      </c>
      <c r="T247" s="37">
        <f t="shared" si="62"/>
        <v>1.0184688207515376</v>
      </c>
      <c r="U247" s="37">
        <f t="shared" si="63"/>
        <v>6.927266243068364E-2</v>
      </c>
    </row>
    <row r="248" spans="1:21" x14ac:dyDescent="0.2">
      <c r="A248" s="17" t="s">
        <v>29</v>
      </c>
      <c r="B248" s="11" t="s">
        <v>443</v>
      </c>
      <c r="C248" s="10" t="s">
        <v>444</v>
      </c>
      <c r="D248" s="31">
        <v>21408918</v>
      </c>
      <c r="E248" s="31">
        <v>24655052</v>
      </c>
      <c r="F248" s="31">
        <v>1083171</v>
      </c>
      <c r="G248" s="36">
        <f t="shared" si="56"/>
        <v>5.0594383144444761E-2</v>
      </c>
      <c r="H248" s="31">
        <v>6359276</v>
      </c>
      <c r="I248" s="36">
        <f t="shared" si="57"/>
        <v>0.29703864529725416</v>
      </c>
      <c r="J248" s="31">
        <v>3685713</v>
      </c>
      <c r="K248" s="36">
        <f t="shared" si="58"/>
        <v>0.14949118744507212</v>
      </c>
      <c r="L248" s="31">
        <v>0</v>
      </c>
      <c r="M248" s="36">
        <f t="shared" si="59"/>
        <v>0</v>
      </c>
      <c r="N248" s="31">
        <f t="shared" si="60"/>
        <v>11128160</v>
      </c>
      <c r="O248" s="36">
        <f t="shared" si="61"/>
        <v>0.45135414843172911</v>
      </c>
      <c r="P248" s="31">
        <v>2325478</v>
      </c>
      <c r="Q248" s="31">
        <v>31801130</v>
      </c>
      <c r="R248" s="31">
        <v>32329165</v>
      </c>
      <c r="S248" s="31">
        <v>9644022</v>
      </c>
      <c r="T248" s="36">
        <f t="shared" si="62"/>
        <v>0.29830717867287943</v>
      </c>
      <c r="U248" s="36">
        <f t="shared" si="63"/>
        <v>0.5849270558569033</v>
      </c>
    </row>
    <row r="249" spans="1:21" x14ac:dyDescent="0.2">
      <c r="A249" s="17" t="s">
        <v>29</v>
      </c>
      <c r="B249" s="11" t="s">
        <v>445</v>
      </c>
      <c r="C249" s="10" t="s">
        <v>446</v>
      </c>
      <c r="D249" s="31">
        <v>20676960</v>
      </c>
      <c r="E249" s="31">
        <v>21560668</v>
      </c>
      <c r="F249" s="31">
        <v>2520884</v>
      </c>
      <c r="G249" s="36">
        <f t="shared" si="56"/>
        <v>0.12191753526630607</v>
      </c>
      <c r="H249" s="31">
        <v>768710</v>
      </c>
      <c r="I249" s="36">
        <f t="shared" si="57"/>
        <v>3.717712855274663E-2</v>
      </c>
      <c r="J249" s="31">
        <v>2086129</v>
      </c>
      <c r="K249" s="36">
        <f t="shared" si="58"/>
        <v>9.6756232228055267E-2</v>
      </c>
      <c r="L249" s="31">
        <v>0</v>
      </c>
      <c r="M249" s="36">
        <f t="shared" si="59"/>
        <v>0</v>
      </c>
      <c r="N249" s="31">
        <f t="shared" si="60"/>
        <v>5375723</v>
      </c>
      <c r="O249" s="36">
        <f t="shared" si="61"/>
        <v>0.2493300764150721</v>
      </c>
      <c r="P249" s="31">
        <v>2497968</v>
      </c>
      <c r="Q249" s="31">
        <v>7933046</v>
      </c>
      <c r="R249" s="31">
        <v>9481188</v>
      </c>
      <c r="S249" s="31">
        <v>5505585</v>
      </c>
      <c r="T249" s="36">
        <f t="shared" si="62"/>
        <v>0.5806851419885356</v>
      </c>
      <c r="U249" s="36">
        <f t="shared" si="63"/>
        <v>-0.16486960601576961</v>
      </c>
    </row>
    <row r="250" spans="1:21" x14ac:dyDescent="0.2">
      <c r="A250" s="17" t="s">
        <v>29</v>
      </c>
      <c r="B250" s="11" t="s">
        <v>447</v>
      </c>
      <c r="C250" s="10" t="s">
        <v>448</v>
      </c>
      <c r="D250" s="31">
        <v>3497370</v>
      </c>
      <c r="E250" s="31">
        <v>3497370</v>
      </c>
      <c r="F250" s="31">
        <v>799140</v>
      </c>
      <c r="G250" s="36">
        <f t="shared" si="56"/>
        <v>0.22849741377091928</v>
      </c>
      <c r="H250" s="31">
        <v>1561503</v>
      </c>
      <c r="I250" s="36">
        <f t="shared" si="57"/>
        <v>0.44647921152180065</v>
      </c>
      <c r="J250" s="31">
        <v>2005243</v>
      </c>
      <c r="K250" s="36">
        <f t="shared" si="58"/>
        <v>0.5733574085670089</v>
      </c>
      <c r="L250" s="31">
        <v>0</v>
      </c>
      <c r="M250" s="36">
        <f t="shared" si="59"/>
        <v>0</v>
      </c>
      <c r="N250" s="31">
        <f t="shared" si="60"/>
        <v>4365886</v>
      </c>
      <c r="O250" s="36">
        <f t="shared" si="61"/>
        <v>1.2483340338597289</v>
      </c>
      <c r="P250" s="31">
        <v>1688692</v>
      </c>
      <c r="Q250" s="31">
        <v>3052232</v>
      </c>
      <c r="R250" s="31">
        <v>4851232</v>
      </c>
      <c r="S250" s="31">
        <v>4722953</v>
      </c>
      <c r="T250" s="36">
        <f t="shared" si="62"/>
        <v>0.97355743860528621</v>
      </c>
      <c r="U250" s="36">
        <f t="shared" si="63"/>
        <v>0.18745336627401565</v>
      </c>
    </row>
    <row r="251" spans="1:21" x14ac:dyDescent="0.2">
      <c r="A251" s="17" t="s">
        <v>29</v>
      </c>
      <c r="B251" s="11" t="s">
        <v>449</v>
      </c>
      <c r="C251" s="10" t="s">
        <v>450</v>
      </c>
      <c r="D251" s="31">
        <v>9719623</v>
      </c>
      <c r="E251" s="31">
        <v>6033623</v>
      </c>
      <c r="F251" s="31">
        <v>1727521</v>
      </c>
      <c r="G251" s="36">
        <f t="shared" si="56"/>
        <v>0.17773539158874785</v>
      </c>
      <c r="H251" s="31">
        <v>8091966</v>
      </c>
      <c r="I251" s="36">
        <f t="shared" si="57"/>
        <v>0.8325390809911043</v>
      </c>
      <c r="J251" s="31">
        <v>6950684</v>
      </c>
      <c r="K251" s="36">
        <f t="shared" si="58"/>
        <v>1.1519917634893662</v>
      </c>
      <c r="L251" s="31">
        <v>0</v>
      </c>
      <c r="M251" s="36">
        <f t="shared" si="59"/>
        <v>0</v>
      </c>
      <c r="N251" s="31">
        <f t="shared" si="60"/>
        <v>16770171</v>
      </c>
      <c r="O251" s="36">
        <f t="shared" si="61"/>
        <v>2.7794529091393345</v>
      </c>
      <c r="P251" s="31">
        <v>954289</v>
      </c>
      <c r="Q251" s="31">
        <v>10815119</v>
      </c>
      <c r="R251" s="31">
        <v>10815119</v>
      </c>
      <c r="S251" s="31">
        <v>3291058</v>
      </c>
      <c r="T251" s="36">
        <f t="shared" si="62"/>
        <v>0.30430159853072353</v>
      </c>
      <c r="U251" s="36">
        <f t="shared" si="63"/>
        <v>6.2836258198512187</v>
      </c>
    </row>
    <row r="252" spans="1:21" x14ac:dyDescent="0.2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x14ac:dyDescent="0.2">
      <c r="A253" s="17" t="s">
        <v>44</v>
      </c>
      <c r="B253" s="11" t="s">
        <v>453</v>
      </c>
      <c r="C253" s="10" t="s">
        <v>454</v>
      </c>
      <c r="D253" s="31">
        <v>221678435</v>
      </c>
      <c r="E253" s="31">
        <v>185901060</v>
      </c>
      <c r="F253" s="31">
        <v>23707983</v>
      </c>
      <c r="G253" s="36">
        <f t="shared" si="56"/>
        <v>0.10694762889317583</v>
      </c>
      <c r="H253" s="31">
        <v>32529709</v>
      </c>
      <c r="I253" s="36">
        <f t="shared" si="57"/>
        <v>0.14674277631019905</v>
      </c>
      <c r="J253" s="31">
        <v>28011758</v>
      </c>
      <c r="K253" s="36">
        <f t="shared" si="58"/>
        <v>0.15068100203409276</v>
      </c>
      <c r="L253" s="31">
        <v>0</v>
      </c>
      <c r="M253" s="36">
        <f t="shared" si="59"/>
        <v>0</v>
      </c>
      <c r="N253" s="31">
        <f t="shared" si="60"/>
        <v>84249450</v>
      </c>
      <c r="O253" s="36">
        <f t="shared" si="61"/>
        <v>0.45319510281436803</v>
      </c>
      <c r="P253" s="31">
        <v>24188480</v>
      </c>
      <c r="Q253" s="31">
        <v>196807182</v>
      </c>
      <c r="R253" s="31">
        <v>245167182</v>
      </c>
      <c r="S253" s="31">
        <v>58251155</v>
      </c>
      <c r="T253" s="36">
        <f t="shared" si="62"/>
        <v>0.23759768548467469</v>
      </c>
      <c r="U253" s="36">
        <f t="shared" si="63"/>
        <v>0.15806193692203885</v>
      </c>
    </row>
    <row r="254" spans="1:21" ht="16.5" x14ac:dyDescent="0.3">
      <c r="A254" s="18" t="s">
        <v>0</v>
      </c>
      <c r="B254" s="13" t="s">
        <v>455</v>
      </c>
      <c r="C254" s="12" t="s">
        <v>0</v>
      </c>
      <c r="D254" s="32">
        <f>SUM(D248:D253)</f>
        <v>276981306</v>
      </c>
      <c r="E254" s="32">
        <f>SUM(E248:E253)</f>
        <v>241647773</v>
      </c>
      <c r="F254" s="32">
        <f>SUM(F248:F253)</f>
        <v>29838699</v>
      </c>
      <c r="G254" s="37">
        <f t="shared" si="56"/>
        <v>0.1077282053107223</v>
      </c>
      <c r="H254" s="32">
        <f>SUM(H248:H253)</f>
        <v>49311164</v>
      </c>
      <c r="I254" s="37">
        <f t="shared" si="57"/>
        <v>0.17803065741916893</v>
      </c>
      <c r="J254" s="32">
        <f>SUM(J248:J253)</f>
        <v>42739527</v>
      </c>
      <c r="K254" s="37">
        <f t="shared" si="58"/>
        <v>0.17686704275979404</v>
      </c>
      <c r="L254" s="32">
        <f>SUM(L248:L253)</f>
        <v>0</v>
      </c>
      <c r="M254" s="37">
        <f t="shared" si="59"/>
        <v>0</v>
      </c>
      <c r="N254" s="32">
        <f t="shared" si="60"/>
        <v>121889390</v>
      </c>
      <c r="O254" s="37">
        <f t="shared" si="61"/>
        <v>0.50440932472404787</v>
      </c>
      <c r="P254" s="32">
        <f>SUM(P248:P253)</f>
        <v>31654907</v>
      </c>
      <c r="Q254" s="32">
        <f>SUM(Q248:Q253)</f>
        <v>250408709</v>
      </c>
      <c r="R254" s="32">
        <f>SUM(R248:R253)</f>
        <v>302643886</v>
      </c>
      <c r="S254" s="32">
        <f>SUM(S248:S253)</f>
        <v>81414773</v>
      </c>
      <c r="T254" s="37">
        <f t="shared" si="62"/>
        <v>0.26901178832999784</v>
      </c>
      <c r="U254" s="37">
        <f t="shared" si="63"/>
        <v>0.35017067022183945</v>
      </c>
    </row>
    <row r="255" spans="1:21" x14ac:dyDescent="0.2">
      <c r="A255" s="17" t="s">
        <v>29</v>
      </c>
      <c r="B255" s="11" t="s">
        <v>456</v>
      </c>
      <c r="C255" s="10" t="s">
        <v>457</v>
      </c>
      <c r="D255" s="31">
        <v>672384967</v>
      </c>
      <c r="E255" s="31">
        <v>588918144</v>
      </c>
      <c r="F255" s="31">
        <v>50680020</v>
      </c>
      <c r="G255" s="36">
        <f t="shared" si="56"/>
        <v>7.5373517385614E-2</v>
      </c>
      <c r="H255" s="31">
        <v>91152016</v>
      </c>
      <c r="I255" s="36">
        <f t="shared" si="57"/>
        <v>0.13556522003562282</v>
      </c>
      <c r="J255" s="31">
        <v>193994840</v>
      </c>
      <c r="K255" s="36">
        <f t="shared" si="58"/>
        <v>0.32940883546627492</v>
      </c>
      <c r="L255" s="31">
        <v>0</v>
      </c>
      <c r="M255" s="36">
        <f t="shared" si="59"/>
        <v>0</v>
      </c>
      <c r="N255" s="31">
        <f t="shared" si="60"/>
        <v>335826876</v>
      </c>
      <c r="O255" s="36">
        <f t="shared" si="61"/>
        <v>0.57024372473740592</v>
      </c>
      <c r="P255" s="31">
        <v>245312881</v>
      </c>
      <c r="Q255" s="31">
        <v>422781466</v>
      </c>
      <c r="R255" s="31">
        <v>755576525</v>
      </c>
      <c r="S255" s="31">
        <v>513052710</v>
      </c>
      <c r="T255" s="36">
        <f t="shared" si="62"/>
        <v>0.67902150612739065</v>
      </c>
      <c r="U255" s="36">
        <f t="shared" si="63"/>
        <v>-0.20919423713424978</v>
      </c>
    </row>
    <row r="256" spans="1:21" x14ac:dyDescent="0.2">
      <c r="A256" s="17" t="s">
        <v>29</v>
      </c>
      <c r="B256" s="11" t="s">
        <v>458</v>
      </c>
      <c r="C256" s="10" t="s">
        <v>459</v>
      </c>
      <c r="D256" s="31">
        <v>88154335</v>
      </c>
      <c r="E256" s="31">
        <v>72236517</v>
      </c>
      <c r="F256" s="31">
        <v>12413001</v>
      </c>
      <c r="G256" s="36">
        <f t="shared" si="56"/>
        <v>0.14080987622446475</v>
      </c>
      <c r="H256" s="31">
        <v>22894827</v>
      </c>
      <c r="I256" s="36">
        <f t="shared" si="57"/>
        <v>0.25971300220233073</v>
      </c>
      <c r="J256" s="31">
        <v>15453541</v>
      </c>
      <c r="K256" s="36">
        <f t="shared" si="58"/>
        <v>0.21392976352943485</v>
      </c>
      <c r="L256" s="31">
        <v>0</v>
      </c>
      <c r="M256" s="36">
        <f t="shared" si="59"/>
        <v>0</v>
      </c>
      <c r="N256" s="31">
        <f t="shared" si="60"/>
        <v>50761369</v>
      </c>
      <c r="O256" s="36">
        <f t="shared" si="61"/>
        <v>0.70271063872030259</v>
      </c>
      <c r="P256" s="31">
        <v>3079459</v>
      </c>
      <c r="Q256" s="31">
        <v>76452668</v>
      </c>
      <c r="R256" s="31">
        <v>77097668</v>
      </c>
      <c r="S256" s="31">
        <v>13733496</v>
      </c>
      <c r="T256" s="36">
        <f t="shared" si="62"/>
        <v>0.17813114658669055</v>
      </c>
      <c r="U256" s="36">
        <f t="shared" si="63"/>
        <v>4.018264896528903</v>
      </c>
    </row>
    <row r="257" spans="1:21" x14ac:dyDescent="0.2">
      <c r="A257" s="17" t="s">
        <v>29</v>
      </c>
      <c r="B257" s="11" t="s">
        <v>460</v>
      </c>
      <c r="C257" s="10" t="s">
        <v>461</v>
      </c>
      <c r="D257" s="31">
        <v>126220684</v>
      </c>
      <c r="E257" s="31">
        <v>121416897</v>
      </c>
      <c r="F257" s="31">
        <v>12530607</v>
      </c>
      <c r="G257" s="36">
        <f t="shared" si="56"/>
        <v>9.9275385007420808E-2</v>
      </c>
      <c r="H257" s="31">
        <v>15668134</v>
      </c>
      <c r="I257" s="36">
        <f t="shared" si="57"/>
        <v>0.12413285606977062</v>
      </c>
      <c r="J257" s="31">
        <v>12531881</v>
      </c>
      <c r="K257" s="36">
        <f t="shared" si="58"/>
        <v>0.10321364908543167</v>
      </c>
      <c r="L257" s="31">
        <v>0</v>
      </c>
      <c r="M257" s="36">
        <f t="shared" si="59"/>
        <v>0</v>
      </c>
      <c r="N257" s="31">
        <f t="shared" si="60"/>
        <v>40730622</v>
      </c>
      <c r="O257" s="36">
        <f t="shared" si="61"/>
        <v>0.33546090376531368</v>
      </c>
      <c r="P257" s="31">
        <v>-7236303</v>
      </c>
      <c r="Q257" s="31">
        <v>122135334</v>
      </c>
      <c r="R257" s="31">
        <v>115612004</v>
      </c>
      <c r="S257" s="31">
        <v>48716624</v>
      </c>
      <c r="T257" s="36">
        <f t="shared" si="62"/>
        <v>0.4213803265619373</v>
      </c>
      <c r="U257" s="36">
        <f t="shared" si="63"/>
        <v>-2.731807112001805</v>
      </c>
    </row>
    <row r="258" spans="1:21" x14ac:dyDescent="0.2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6.5" x14ac:dyDescent="0.3">
      <c r="A259" s="18" t="s">
        <v>0</v>
      </c>
      <c r="B259" s="13" t="s">
        <v>464</v>
      </c>
      <c r="C259" s="12" t="s">
        <v>0</v>
      </c>
      <c r="D259" s="32">
        <f>SUM(D255:D258)</f>
        <v>886759986</v>
      </c>
      <c r="E259" s="32">
        <f>SUM(E255:E258)</f>
        <v>782571558</v>
      </c>
      <c r="F259" s="32">
        <f>SUM(F255:F258)</f>
        <v>75623628</v>
      </c>
      <c r="G259" s="37">
        <f t="shared" si="56"/>
        <v>8.5280830432057864E-2</v>
      </c>
      <c r="H259" s="32">
        <f>SUM(H255:H258)</f>
        <v>129714977</v>
      </c>
      <c r="I259" s="37">
        <f t="shared" si="57"/>
        <v>0.1462796912895436</v>
      </c>
      <c r="J259" s="32">
        <f>SUM(J255:J258)</f>
        <v>221980262</v>
      </c>
      <c r="K259" s="37">
        <f t="shared" si="58"/>
        <v>0.28365490635426338</v>
      </c>
      <c r="L259" s="32">
        <f>SUM(L255:L258)</f>
        <v>0</v>
      </c>
      <c r="M259" s="37">
        <f t="shared" si="59"/>
        <v>0</v>
      </c>
      <c r="N259" s="32">
        <f t="shared" si="60"/>
        <v>427318867</v>
      </c>
      <c r="O259" s="37">
        <f t="shared" si="61"/>
        <v>0.54604446408976193</v>
      </c>
      <c r="P259" s="32">
        <f>SUM(P255:P258)</f>
        <v>241156037</v>
      </c>
      <c r="Q259" s="32">
        <f>SUM(Q255:Q258)</f>
        <v>621369468</v>
      </c>
      <c r="R259" s="32">
        <f>SUM(R255:R258)</f>
        <v>948286197</v>
      </c>
      <c r="S259" s="32">
        <f>SUM(S255:S258)</f>
        <v>575502830</v>
      </c>
      <c r="T259" s="37">
        <f t="shared" si="62"/>
        <v>0.60688727919974139</v>
      </c>
      <c r="U259" s="37">
        <f t="shared" si="63"/>
        <v>-7.9516047943680501E-2</v>
      </c>
    </row>
    <row r="260" spans="1:21" ht="16.5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3628390081</v>
      </c>
      <c r="E260" s="32">
        <f>SUM(E234:E239,E241:E246,E248:E253,E255:E258)</f>
        <v>3563006876</v>
      </c>
      <c r="F260" s="32">
        <f>SUM(F234:F239,F241:F246,F248:F253,F255:F258)</f>
        <v>1075357207</v>
      </c>
      <c r="G260" s="37">
        <f t="shared" si="56"/>
        <v>0.29637309743268475</v>
      </c>
      <c r="H260" s="32">
        <f>SUM(H234:H239,H241:H246,H248:H253,H255:H258)</f>
        <v>655748823</v>
      </c>
      <c r="I260" s="37">
        <f t="shared" si="57"/>
        <v>0.18072721189318014</v>
      </c>
      <c r="J260" s="32">
        <f>SUM(J234:J239,J241:J246,J248:J253,J255:J258)</f>
        <v>229069146</v>
      </c>
      <c r="K260" s="37">
        <f t="shared" si="58"/>
        <v>6.4290963776405571E-2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1960175176</v>
      </c>
      <c r="O260" s="37">
        <f t="shared" si="61"/>
        <v>0.55014633544591562</v>
      </c>
      <c r="P260" s="32">
        <f>SUM(P234:P239,P241:P246,P248:P253,P255:P258)</f>
        <v>758601500</v>
      </c>
      <c r="Q260" s="32">
        <f>SUM(Q234:Q239,Q241:Q246,Q248:Q253,Q255:Q258)</f>
        <v>3289609396</v>
      </c>
      <c r="R260" s="32">
        <f>SUM(R234:R239,R241:R246,R248:R253,R255:R258)</f>
        <v>3685360613</v>
      </c>
      <c r="S260" s="32">
        <f>SUM(S234:S239,S241:S246,S248:S253,S255:S258)</f>
        <v>2234819136</v>
      </c>
      <c r="T260" s="37">
        <f t="shared" si="62"/>
        <v>0.60640446639515866</v>
      </c>
      <c r="U260" s="37">
        <f t="shared" si="63"/>
        <v>-0.69803757835965263</v>
      </c>
    </row>
    <row r="261" spans="1:21" ht="14.4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x14ac:dyDescent="0.2">
      <c r="A263" s="17" t="s">
        <v>29</v>
      </c>
      <c r="B263" s="11" t="s">
        <v>467</v>
      </c>
      <c r="C263" s="10" t="s">
        <v>468</v>
      </c>
      <c r="D263" s="31">
        <v>82143300</v>
      </c>
      <c r="E263" s="31">
        <v>115584665</v>
      </c>
      <c r="F263" s="31">
        <v>7099445</v>
      </c>
      <c r="G263" s="36">
        <f t="shared" ref="G263:G299" si="64">IF(($D263     =0),0,($F263     /$D263     ))</f>
        <v>8.6427560129675826E-2</v>
      </c>
      <c r="H263" s="31">
        <v>9209612</v>
      </c>
      <c r="I263" s="36">
        <f t="shared" ref="I263:I299" si="65">IF(($D263     =0),0,($H263     /$D263     ))</f>
        <v>0.11211641119847876</v>
      </c>
      <c r="J263" s="31">
        <v>16119131</v>
      </c>
      <c r="K263" s="36">
        <f t="shared" ref="K263:K299" si="66">IF(($E263     =0),0,($J263     /$E263     ))</f>
        <v>0.13945734929456255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32428188</v>
      </c>
      <c r="O263" s="36">
        <f t="shared" ref="O263:O299" si="69">IF(($E263     =0),0,($N263     /$E263     ))</f>
        <v>0.28055787504337187</v>
      </c>
      <c r="P263" s="31">
        <v>8899386</v>
      </c>
      <c r="Q263" s="31">
        <v>73446400</v>
      </c>
      <c r="R263" s="31">
        <v>85767189</v>
      </c>
      <c r="S263" s="31">
        <v>18996545</v>
      </c>
      <c r="T263" s="36">
        <f t="shared" ref="T263:T299" si="70">IF(($R263     =0),0,($S263     /$R263     ))</f>
        <v>0.22148965381155258</v>
      </c>
      <c r="U263" s="36">
        <f t="shared" ref="U263:U299" si="71">IF(($P263     =0),0,(($J263     /$P263     )-1))</f>
        <v>0.81126327142119692</v>
      </c>
    </row>
    <row r="264" spans="1:21" x14ac:dyDescent="0.2">
      <c r="A264" s="17" t="s">
        <v>29</v>
      </c>
      <c r="B264" s="11" t="s">
        <v>469</v>
      </c>
      <c r="C264" s="10" t="s">
        <v>470</v>
      </c>
      <c r="D264" s="31">
        <v>55880090</v>
      </c>
      <c r="E264" s="31">
        <v>57621767</v>
      </c>
      <c r="F264" s="31">
        <v>13735538</v>
      </c>
      <c r="G264" s="36">
        <f t="shared" si="64"/>
        <v>0.24580379165459468</v>
      </c>
      <c r="H264" s="31">
        <v>14530633</v>
      </c>
      <c r="I264" s="36">
        <f t="shared" si="65"/>
        <v>0.26003238362715592</v>
      </c>
      <c r="J264" s="31">
        <v>10051955</v>
      </c>
      <c r="K264" s="36">
        <f t="shared" si="66"/>
        <v>0.17444718416913524</v>
      </c>
      <c r="L264" s="31">
        <v>0</v>
      </c>
      <c r="M264" s="36">
        <f t="shared" si="67"/>
        <v>0</v>
      </c>
      <c r="N264" s="31">
        <f t="shared" si="68"/>
        <v>38318126</v>
      </c>
      <c r="O264" s="36">
        <f t="shared" si="69"/>
        <v>0.66499394230655928</v>
      </c>
      <c r="P264" s="31">
        <v>18005234</v>
      </c>
      <c r="Q264" s="31">
        <v>54983510</v>
      </c>
      <c r="R264" s="31">
        <v>52561423</v>
      </c>
      <c r="S264" s="31">
        <v>36617732</v>
      </c>
      <c r="T264" s="36">
        <f t="shared" si="70"/>
        <v>0.69666553738470893</v>
      </c>
      <c r="U264" s="36">
        <f t="shared" si="71"/>
        <v>-0.44172039085968007</v>
      </c>
    </row>
    <row r="265" spans="1:21" x14ac:dyDescent="0.2">
      <c r="A265" s="17" t="s">
        <v>29</v>
      </c>
      <c r="B265" s="11" t="s">
        <v>471</v>
      </c>
      <c r="C265" s="10" t="s">
        <v>472</v>
      </c>
      <c r="D265" s="31">
        <v>69855796</v>
      </c>
      <c r="E265" s="31">
        <v>89454417</v>
      </c>
      <c r="F265" s="31">
        <v>9047679</v>
      </c>
      <c r="G265" s="36">
        <f t="shared" si="64"/>
        <v>0.12951937445534226</v>
      </c>
      <c r="H265" s="31">
        <v>20608555</v>
      </c>
      <c r="I265" s="36">
        <f t="shared" si="65"/>
        <v>0.29501567772558202</v>
      </c>
      <c r="J265" s="31">
        <v>22462565</v>
      </c>
      <c r="K265" s="36">
        <f t="shared" si="66"/>
        <v>0.25110627013532488</v>
      </c>
      <c r="L265" s="31">
        <v>0</v>
      </c>
      <c r="M265" s="36">
        <f t="shared" si="67"/>
        <v>0</v>
      </c>
      <c r="N265" s="31">
        <f t="shared" si="68"/>
        <v>52118799</v>
      </c>
      <c r="O265" s="36">
        <f t="shared" si="69"/>
        <v>0.58262968725177655</v>
      </c>
      <c r="P265" s="31">
        <v>19898085</v>
      </c>
      <c r="Q265" s="31">
        <v>60870902</v>
      </c>
      <c r="R265" s="31">
        <v>69512977</v>
      </c>
      <c r="S265" s="31">
        <v>44014872</v>
      </c>
      <c r="T265" s="36">
        <f t="shared" si="70"/>
        <v>0.63318928205304748</v>
      </c>
      <c r="U265" s="36">
        <f t="shared" si="71"/>
        <v>0.12888074405150052</v>
      </c>
    </row>
    <row r="266" spans="1:21" x14ac:dyDescent="0.2">
      <c r="A266" s="17" t="s">
        <v>44</v>
      </c>
      <c r="B266" s="11" t="s">
        <v>473</v>
      </c>
      <c r="C266" s="10" t="s">
        <v>474</v>
      </c>
      <c r="D266" s="31">
        <v>0</v>
      </c>
      <c r="E266" s="31">
        <v>0</v>
      </c>
      <c r="F266" s="31">
        <v>0</v>
      </c>
      <c r="G266" s="36">
        <f t="shared" si="64"/>
        <v>0</v>
      </c>
      <c r="H266" s="31">
        <v>0</v>
      </c>
      <c r="I266" s="36">
        <f t="shared" si="65"/>
        <v>0</v>
      </c>
      <c r="J266" s="31">
        <v>0</v>
      </c>
      <c r="K266" s="36">
        <f t="shared" si="66"/>
        <v>0</v>
      </c>
      <c r="L266" s="31">
        <v>0</v>
      </c>
      <c r="M266" s="36">
        <f t="shared" si="67"/>
        <v>0</v>
      </c>
      <c r="N266" s="31">
        <f t="shared" si="68"/>
        <v>0</v>
      </c>
      <c r="O266" s="36">
        <f t="shared" si="69"/>
        <v>0</v>
      </c>
      <c r="P266" s="31">
        <v>0</v>
      </c>
      <c r="Q266" s="31">
        <v>0</v>
      </c>
      <c r="R266" s="31">
        <v>0</v>
      </c>
      <c r="S266" s="31">
        <v>0</v>
      </c>
      <c r="T266" s="36">
        <f t="shared" si="70"/>
        <v>0</v>
      </c>
      <c r="U266" s="36">
        <f t="shared" si="71"/>
        <v>0</v>
      </c>
    </row>
    <row r="267" spans="1:21" ht="16.5" x14ac:dyDescent="0.3">
      <c r="A267" s="18" t="s">
        <v>0</v>
      </c>
      <c r="B267" s="13" t="s">
        <v>475</v>
      </c>
      <c r="C267" s="12" t="s">
        <v>0</v>
      </c>
      <c r="D267" s="32">
        <f>SUM(D263:D266)</f>
        <v>207879186</v>
      </c>
      <c r="E267" s="32">
        <f>SUM(E263:E266)</f>
        <v>262660849</v>
      </c>
      <c r="F267" s="32">
        <f>SUM(F263:F266)</f>
        <v>29882662</v>
      </c>
      <c r="G267" s="37">
        <f t="shared" si="64"/>
        <v>0.14375013956423707</v>
      </c>
      <c r="H267" s="32">
        <f>SUM(H263:H266)</f>
        <v>44348800</v>
      </c>
      <c r="I267" s="37">
        <f t="shared" si="65"/>
        <v>0.2133392998758423</v>
      </c>
      <c r="J267" s="32">
        <f>SUM(J263:J266)</f>
        <v>48633651</v>
      </c>
      <c r="K267" s="37">
        <f t="shared" si="66"/>
        <v>0.18515759461357714</v>
      </c>
      <c r="L267" s="32">
        <f>SUM(L263:L266)</f>
        <v>0</v>
      </c>
      <c r="M267" s="37">
        <f t="shared" si="67"/>
        <v>0</v>
      </c>
      <c r="N267" s="32">
        <f t="shared" si="68"/>
        <v>122865113</v>
      </c>
      <c r="O267" s="37">
        <f t="shared" si="69"/>
        <v>0.46777094290135335</v>
      </c>
      <c r="P267" s="32">
        <f>SUM(P263:P266)</f>
        <v>46802705</v>
      </c>
      <c r="Q267" s="32">
        <f>SUM(Q263:Q266)</f>
        <v>189300812</v>
      </c>
      <c r="R267" s="32">
        <f>SUM(R263:R266)</f>
        <v>207841589</v>
      </c>
      <c r="S267" s="32">
        <f>SUM(S263:S266)</f>
        <v>99629149</v>
      </c>
      <c r="T267" s="37">
        <f t="shared" si="70"/>
        <v>0.47935136311914939</v>
      </c>
      <c r="U267" s="37">
        <f t="shared" si="71"/>
        <v>3.9120516645352099E-2</v>
      </c>
    </row>
    <row r="268" spans="1:21" x14ac:dyDescent="0.2">
      <c r="A268" s="17" t="s">
        <v>29</v>
      </c>
      <c r="B268" s="11" t="s">
        <v>476</v>
      </c>
      <c r="C268" s="10" t="s">
        <v>477</v>
      </c>
      <c r="D268" s="31">
        <v>11454411</v>
      </c>
      <c r="E268" s="31">
        <v>7625345</v>
      </c>
      <c r="F268" s="31">
        <v>405699</v>
      </c>
      <c r="G268" s="36">
        <f t="shared" si="64"/>
        <v>3.5418582413360232E-2</v>
      </c>
      <c r="H268" s="31">
        <v>1073866</v>
      </c>
      <c r="I268" s="36">
        <f t="shared" si="65"/>
        <v>9.3751306810974391E-2</v>
      </c>
      <c r="J268" s="31">
        <v>1392884</v>
      </c>
      <c r="K268" s="36">
        <f t="shared" si="66"/>
        <v>0.18266504663067704</v>
      </c>
      <c r="L268" s="31">
        <v>0</v>
      </c>
      <c r="M268" s="36">
        <f t="shared" si="67"/>
        <v>0</v>
      </c>
      <c r="N268" s="31">
        <f t="shared" si="68"/>
        <v>2872449</v>
      </c>
      <c r="O268" s="36">
        <f t="shared" si="69"/>
        <v>0.37669757892921568</v>
      </c>
      <c r="P268" s="31">
        <v>466698</v>
      </c>
      <c r="Q268" s="31">
        <v>7665276</v>
      </c>
      <c r="R268" s="31">
        <v>11583000</v>
      </c>
      <c r="S268" s="31">
        <v>1896769</v>
      </c>
      <c r="T268" s="36">
        <f t="shared" si="70"/>
        <v>0.16375455408788742</v>
      </c>
      <c r="U268" s="36">
        <f t="shared" si="71"/>
        <v>1.9845510372874964</v>
      </c>
    </row>
    <row r="269" spans="1:21" x14ac:dyDescent="0.2">
      <c r="A269" s="17" t="s">
        <v>29</v>
      </c>
      <c r="B269" s="11" t="s">
        <v>478</v>
      </c>
      <c r="C269" s="10" t="s">
        <v>479</v>
      </c>
      <c r="D269" s="31">
        <v>89021880</v>
      </c>
      <c r="E269" s="31">
        <v>70926628</v>
      </c>
      <c r="F269" s="31">
        <v>11081550</v>
      </c>
      <c r="G269" s="36">
        <f t="shared" si="64"/>
        <v>0.12448119496016036</v>
      </c>
      <c r="H269" s="31">
        <v>10701046</v>
      </c>
      <c r="I269" s="36">
        <f t="shared" si="65"/>
        <v>0.12020691991676653</v>
      </c>
      <c r="J269" s="31">
        <v>11230968</v>
      </c>
      <c r="K269" s="36">
        <f t="shared" si="66"/>
        <v>0.15834628427563199</v>
      </c>
      <c r="L269" s="31">
        <v>0</v>
      </c>
      <c r="M269" s="36">
        <f t="shared" si="67"/>
        <v>0</v>
      </c>
      <c r="N269" s="31">
        <f t="shared" si="68"/>
        <v>33013564</v>
      </c>
      <c r="O269" s="36">
        <f t="shared" si="69"/>
        <v>0.46546078575736038</v>
      </c>
      <c r="P269" s="31">
        <v>15220670</v>
      </c>
      <c r="Q269" s="31">
        <v>79997619</v>
      </c>
      <c r="R269" s="31">
        <v>82700441</v>
      </c>
      <c r="S269" s="31">
        <v>39088180</v>
      </c>
      <c r="T269" s="36">
        <f t="shared" si="70"/>
        <v>0.47264778189030454</v>
      </c>
      <c r="U269" s="36">
        <f t="shared" si="71"/>
        <v>-0.26212394066752642</v>
      </c>
    </row>
    <row r="270" spans="1:21" x14ac:dyDescent="0.2">
      <c r="A270" s="17" t="s">
        <v>29</v>
      </c>
      <c r="B270" s="11" t="s">
        <v>480</v>
      </c>
      <c r="C270" s="10" t="s">
        <v>481</v>
      </c>
      <c r="D270" s="31">
        <v>5695847</v>
      </c>
      <c r="E270" s="31">
        <v>5695847</v>
      </c>
      <c r="F270" s="31">
        <v>910481</v>
      </c>
      <c r="G270" s="36">
        <f t="shared" si="64"/>
        <v>0.15984997490276687</v>
      </c>
      <c r="H270" s="31">
        <v>672290</v>
      </c>
      <c r="I270" s="36">
        <f t="shared" si="65"/>
        <v>0.1180316114530464</v>
      </c>
      <c r="J270" s="31">
        <v>992245</v>
      </c>
      <c r="K270" s="36">
        <f t="shared" si="66"/>
        <v>0.17420499532378592</v>
      </c>
      <c r="L270" s="31">
        <v>0</v>
      </c>
      <c r="M270" s="36">
        <f t="shared" si="67"/>
        <v>0</v>
      </c>
      <c r="N270" s="31">
        <f t="shared" si="68"/>
        <v>2575016</v>
      </c>
      <c r="O270" s="36">
        <f t="shared" si="69"/>
        <v>0.4520865816795992</v>
      </c>
      <c r="P270" s="31">
        <v>1048848</v>
      </c>
      <c r="Q270" s="31">
        <v>5378203</v>
      </c>
      <c r="R270" s="31">
        <v>5378203</v>
      </c>
      <c r="S270" s="31">
        <v>2425735</v>
      </c>
      <c r="T270" s="36">
        <f t="shared" si="70"/>
        <v>0.45103076250561758</v>
      </c>
      <c r="U270" s="36">
        <f t="shared" si="71"/>
        <v>-5.3966828367885578E-2</v>
      </c>
    </row>
    <row r="271" spans="1:21" x14ac:dyDescent="0.2">
      <c r="A271" s="17" t="s">
        <v>29</v>
      </c>
      <c r="B271" s="11" t="s">
        <v>482</v>
      </c>
      <c r="C271" s="10" t="s">
        <v>483</v>
      </c>
      <c r="D271" s="31">
        <v>20190976</v>
      </c>
      <c r="E271" s="31">
        <v>20530084</v>
      </c>
      <c r="F271" s="31">
        <v>2260856</v>
      </c>
      <c r="G271" s="36">
        <f t="shared" si="64"/>
        <v>0.11197358661611999</v>
      </c>
      <c r="H271" s="31">
        <v>2465014</v>
      </c>
      <c r="I271" s="36">
        <f t="shared" si="65"/>
        <v>0.12208493536914709</v>
      </c>
      <c r="J271" s="31">
        <v>2827369</v>
      </c>
      <c r="K271" s="36">
        <f t="shared" si="66"/>
        <v>0.13771833568727726</v>
      </c>
      <c r="L271" s="31">
        <v>0</v>
      </c>
      <c r="M271" s="36">
        <f t="shared" si="67"/>
        <v>0</v>
      </c>
      <c r="N271" s="31">
        <f t="shared" si="68"/>
        <v>7553239</v>
      </c>
      <c r="O271" s="36">
        <f t="shared" si="69"/>
        <v>0.36791076938603856</v>
      </c>
      <c r="P271" s="31">
        <v>1831367</v>
      </c>
      <c r="Q271" s="31">
        <v>18394866</v>
      </c>
      <c r="R271" s="31">
        <v>22630075</v>
      </c>
      <c r="S271" s="31">
        <v>6693550</v>
      </c>
      <c r="T271" s="36">
        <f t="shared" si="70"/>
        <v>0.29578116731827003</v>
      </c>
      <c r="U271" s="36">
        <f t="shared" si="71"/>
        <v>0.54385712967417232</v>
      </c>
    </row>
    <row r="272" spans="1:21" x14ac:dyDescent="0.2">
      <c r="A272" s="17" t="s">
        <v>29</v>
      </c>
      <c r="B272" s="11" t="s">
        <v>484</v>
      </c>
      <c r="C272" s="10" t="s">
        <v>485</v>
      </c>
      <c r="D272" s="31">
        <v>5828542</v>
      </c>
      <c r="E272" s="31">
        <v>5521829</v>
      </c>
      <c r="F272" s="31">
        <v>215266</v>
      </c>
      <c r="G272" s="36">
        <f t="shared" si="64"/>
        <v>3.6933078632700941E-2</v>
      </c>
      <c r="H272" s="31">
        <v>781284</v>
      </c>
      <c r="I272" s="36">
        <f t="shared" si="65"/>
        <v>0.13404450032272222</v>
      </c>
      <c r="J272" s="31">
        <v>460916</v>
      </c>
      <c r="K272" s="36">
        <f t="shared" si="66"/>
        <v>8.347161782807834E-2</v>
      </c>
      <c r="L272" s="31">
        <v>0</v>
      </c>
      <c r="M272" s="36">
        <f t="shared" si="67"/>
        <v>0</v>
      </c>
      <c r="N272" s="31">
        <f t="shared" si="68"/>
        <v>1457466</v>
      </c>
      <c r="O272" s="36">
        <f t="shared" si="69"/>
        <v>0.26394623955214841</v>
      </c>
      <c r="P272" s="31">
        <v>316775</v>
      </c>
      <c r="Q272" s="31">
        <v>8275740</v>
      </c>
      <c r="R272" s="31">
        <v>9038248</v>
      </c>
      <c r="S272" s="31">
        <v>926506</v>
      </c>
      <c r="T272" s="36">
        <f t="shared" si="70"/>
        <v>0.10250946864923378</v>
      </c>
      <c r="U272" s="36">
        <f t="shared" si="71"/>
        <v>0.45502643832373146</v>
      </c>
    </row>
    <row r="273" spans="1:21" x14ac:dyDescent="0.2">
      <c r="A273" s="17" t="s">
        <v>29</v>
      </c>
      <c r="B273" s="11" t="s">
        <v>486</v>
      </c>
      <c r="C273" s="10" t="s">
        <v>487</v>
      </c>
      <c r="D273" s="31">
        <v>17530058</v>
      </c>
      <c r="E273" s="31">
        <v>17530058</v>
      </c>
      <c r="F273" s="31">
        <v>916994</v>
      </c>
      <c r="G273" s="36">
        <f t="shared" si="64"/>
        <v>5.2309809813521436E-2</v>
      </c>
      <c r="H273" s="31">
        <v>1347520</v>
      </c>
      <c r="I273" s="36">
        <f t="shared" si="65"/>
        <v>7.6869112469565126E-2</v>
      </c>
      <c r="J273" s="31">
        <v>1499848</v>
      </c>
      <c r="K273" s="36">
        <f t="shared" si="66"/>
        <v>8.5558644472254461E-2</v>
      </c>
      <c r="L273" s="31">
        <v>0</v>
      </c>
      <c r="M273" s="36">
        <f t="shared" si="67"/>
        <v>0</v>
      </c>
      <c r="N273" s="31">
        <f t="shared" si="68"/>
        <v>3764362</v>
      </c>
      <c r="O273" s="36">
        <f t="shared" si="69"/>
        <v>0.21473756675534103</v>
      </c>
      <c r="P273" s="31">
        <v>1200904</v>
      </c>
      <c r="Q273" s="31">
        <v>17238554</v>
      </c>
      <c r="R273" s="31">
        <v>18742564</v>
      </c>
      <c r="S273" s="31">
        <v>3778233</v>
      </c>
      <c r="T273" s="36">
        <f t="shared" si="70"/>
        <v>0.20158570620327079</v>
      </c>
      <c r="U273" s="36">
        <f t="shared" si="71"/>
        <v>0.24893247087194315</v>
      </c>
    </row>
    <row r="274" spans="1:21" x14ac:dyDescent="0.2">
      <c r="A274" s="17" t="s">
        <v>44</v>
      </c>
      <c r="B274" s="11" t="s">
        <v>488</v>
      </c>
      <c r="C274" s="10" t="s">
        <v>489</v>
      </c>
      <c r="D274" s="31">
        <v>0</v>
      </c>
      <c r="E274" s="31">
        <v>0</v>
      </c>
      <c r="F274" s="31">
        <v>0</v>
      </c>
      <c r="G274" s="36">
        <f t="shared" si="64"/>
        <v>0</v>
      </c>
      <c r="H274" s="31">
        <v>0</v>
      </c>
      <c r="I274" s="36">
        <f t="shared" si="65"/>
        <v>0</v>
      </c>
      <c r="J274" s="31">
        <v>0</v>
      </c>
      <c r="K274" s="36">
        <f t="shared" si="66"/>
        <v>0</v>
      </c>
      <c r="L274" s="31">
        <v>0</v>
      </c>
      <c r="M274" s="36">
        <f t="shared" si="67"/>
        <v>0</v>
      </c>
      <c r="N274" s="31">
        <f t="shared" si="68"/>
        <v>0</v>
      </c>
      <c r="O274" s="36">
        <f t="shared" si="69"/>
        <v>0</v>
      </c>
      <c r="P274" s="31">
        <v>0</v>
      </c>
      <c r="Q274" s="31">
        <v>0</v>
      </c>
      <c r="R274" s="31">
        <v>0</v>
      </c>
      <c r="S274" s="31">
        <v>0</v>
      </c>
      <c r="T274" s="36">
        <f t="shared" si="70"/>
        <v>0</v>
      </c>
      <c r="U274" s="36">
        <f t="shared" si="71"/>
        <v>0</v>
      </c>
    </row>
    <row r="275" spans="1:21" ht="16.5" x14ac:dyDescent="0.3">
      <c r="A275" s="18" t="s">
        <v>0</v>
      </c>
      <c r="B275" s="13" t="s">
        <v>490</v>
      </c>
      <c r="C275" s="12" t="s">
        <v>0</v>
      </c>
      <c r="D275" s="32">
        <f>SUM(D268:D274)</f>
        <v>149721714</v>
      </c>
      <c r="E275" s="32">
        <f>SUM(E268:E274)</f>
        <v>127829791</v>
      </c>
      <c r="F275" s="32">
        <f>SUM(F268:F274)</f>
        <v>15790846</v>
      </c>
      <c r="G275" s="37">
        <f t="shared" si="64"/>
        <v>0.10546797507274062</v>
      </c>
      <c r="H275" s="32">
        <f>SUM(H268:H274)</f>
        <v>17041020</v>
      </c>
      <c r="I275" s="37">
        <f t="shared" si="65"/>
        <v>0.1138179596314266</v>
      </c>
      <c r="J275" s="32">
        <f>SUM(J268:J274)</f>
        <v>18404230</v>
      </c>
      <c r="K275" s="37">
        <f t="shared" si="66"/>
        <v>0.14397449808863413</v>
      </c>
      <c r="L275" s="32">
        <f>SUM(L268:L274)</f>
        <v>0</v>
      </c>
      <c r="M275" s="37">
        <f t="shared" si="67"/>
        <v>0</v>
      </c>
      <c r="N275" s="32">
        <f t="shared" si="68"/>
        <v>51236096</v>
      </c>
      <c r="O275" s="37">
        <f t="shared" si="69"/>
        <v>0.40081498686014438</v>
      </c>
      <c r="P275" s="32">
        <f>SUM(P268:P274)</f>
        <v>20085262</v>
      </c>
      <c r="Q275" s="32">
        <f>SUM(Q268:Q274)</f>
        <v>136950258</v>
      </c>
      <c r="R275" s="32">
        <f>SUM(R268:R274)</f>
        <v>150072531</v>
      </c>
      <c r="S275" s="32">
        <f>SUM(S268:S274)</f>
        <v>54808973</v>
      </c>
      <c r="T275" s="37">
        <f t="shared" si="70"/>
        <v>0.36521655651959384</v>
      </c>
      <c r="U275" s="37">
        <f t="shared" si="71"/>
        <v>-8.3694800695156446E-2</v>
      </c>
    </row>
    <row r="276" spans="1:21" x14ac:dyDescent="0.2">
      <c r="A276" s="17" t="s">
        <v>29</v>
      </c>
      <c r="B276" s="11" t="s">
        <v>491</v>
      </c>
      <c r="C276" s="10" t="s">
        <v>492</v>
      </c>
      <c r="D276" s="31">
        <v>9090365</v>
      </c>
      <c r="E276" s="31">
        <v>9316310</v>
      </c>
      <c r="F276" s="31">
        <v>1392170</v>
      </c>
      <c r="G276" s="36">
        <f t="shared" si="64"/>
        <v>0.15314786589977411</v>
      </c>
      <c r="H276" s="31">
        <v>1991280</v>
      </c>
      <c r="I276" s="36">
        <f t="shared" si="65"/>
        <v>0.21905391037653604</v>
      </c>
      <c r="J276" s="31">
        <v>2665936</v>
      </c>
      <c r="K276" s="36">
        <f t="shared" si="66"/>
        <v>0.28615793162743619</v>
      </c>
      <c r="L276" s="31">
        <v>0</v>
      </c>
      <c r="M276" s="36">
        <f t="shared" si="67"/>
        <v>0</v>
      </c>
      <c r="N276" s="31">
        <f t="shared" si="68"/>
        <v>6049386</v>
      </c>
      <c r="O276" s="36">
        <f t="shared" si="69"/>
        <v>0.64933283671324804</v>
      </c>
      <c r="P276" s="31">
        <v>1593540</v>
      </c>
      <c r="Q276" s="31">
        <v>7863781</v>
      </c>
      <c r="R276" s="31">
        <v>8013776</v>
      </c>
      <c r="S276" s="31">
        <v>3255466</v>
      </c>
      <c r="T276" s="36">
        <f t="shared" si="70"/>
        <v>0.40623371554183696</v>
      </c>
      <c r="U276" s="36">
        <f t="shared" si="71"/>
        <v>0.67296459455049762</v>
      </c>
    </row>
    <row r="277" spans="1:21" x14ac:dyDescent="0.2">
      <c r="A277" s="17" t="s">
        <v>29</v>
      </c>
      <c r="B277" s="11" t="s">
        <v>493</v>
      </c>
      <c r="C277" s="10" t="s">
        <v>494</v>
      </c>
      <c r="D277" s="31">
        <v>32588976</v>
      </c>
      <c r="E277" s="31">
        <v>34573176</v>
      </c>
      <c r="F277" s="31">
        <v>3156750</v>
      </c>
      <c r="G277" s="36">
        <f t="shared" si="64"/>
        <v>9.6865578102239239E-2</v>
      </c>
      <c r="H277" s="31">
        <v>3341008</v>
      </c>
      <c r="I277" s="36">
        <f t="shared" si="65"/>
        <v>0.1025195759449453</v>
      </c>
      <c r="J277" s="31">
        <v>3640691</v>
      </c>
      <c r="K277" s="36">
        <f t="shared" si="66"/>
        <v>0.10530392116709208</v>
      </c>
      <c r="L277" s="31">
        <v>0</v>
      </c>
      <c r="M277" s="36">
        <f t="shared" si="67"/>
        <v>0</v>
      </c>
      <c r="N277" s="31">
        <f t="shared" si="68"/>
        <v>10138449</v>
      </c>
      <c r="O277" s="36">
        <f t="shared" si="69"/>
        <v>0.29324609923022404</v>
      </c>
      <c r="P277" s="31">
        <v>3214626</v>
      </c>
      <c r="Q277" s="31">
        <v>35745199</v>
      </c>
      <c r="R277" s="31">
        <v>36368611</v>
      </c>
      <c r="S277" s="31">
        <v>9665718</v>
      </c>
      <c r="T277" s="36">
        <f t="shared" si="70"/>
        <v>0.26577088687824785</v>
      </c>
      <c r="U277" s="36">
        <f t="shared" si="71"/>
        <v>0.13253952403794411</v>
      </c>
    </row>
    <row r="278" spans="1:21" x14ac:dyDescent="0.2">
      <c r="A278" s="17" t="s">
        <v>29</v>
      </c>
      <c r="B278" s="11" t="s">
        <v>495</v>
      </c>
      <c r="C278" s="10" t="s">
        <v>496</v>
      </c>
      <c r="D278" s="31">
        <v>9177604</v>
      </c>
      <c r="E278" s="31">
        <v>10308593</v>
      </c>
      <c r="F278" s="31">
        <v>715632</v>
      </c>
      <c r="G278" s="36">
        <f t="shared" si="64"/>
        <v>7.7975907437278835E-2</v>
      </c>
      <c r="H278" s="31">
        <v>620176</v>
      </c>
      <c r="I278" s="36">
        <f t="shared" si="65"/>
        <v>6.7574935680380199E-2</v>
      </c>
      <c r="J278" s="31">
        <v>54481</v>
      </c>
      <c r="K278" s="36">
        <f t="shared" si="66"/>
        <v>5.2850083420695722E-3</v>
      </c>
      <c r="L278" s="31">
        <v>0</v>
      </c>
      <c r="M278" s="36">
        <f t="shared" si="67"/>
        <v>0</v>
      </c>
      <c r="N278" s="31">
        <f t="shared" si="68"/>
        <v>1390289</v>
      </c>
      <c r="O278" s="36">
        <f t="shared" si="69"/>
        <v>0.13486699882321476</v>
      </c>
      <c r="P278" s="31">
        <v>130748</v>
      </c>
      <c r="Q278" s="31">
        <v>11916176</v>
      </c>
      <c r="R278" s="31">
        <v>15288952</v>
      </c>
      <c r="S278" s="31">
        <v>3236399</v>
      </c>
      <c r="T278" s="36">
        <f t="shared" si="70"/>
        <v>0.2116822003234754</v>
      </c>
      <c r="U278" s="36">
        <f t="shared" si="71"/>
        <v>-0.58331293786520633</v>
      </c>
    </row>
    <row r="279" spans="1:21" x14ac:dyDescent="0.2">
      <c r="A279" s="17" t="s">
        <v>29</v>
      </c>
      <c r="B279" s="11" t="s">
        <v>497</v>
      </c>
      <c r="C279" s="10" t="s">
        <v>498</v>
      </c>
      <c r="D279" s="31">
        <v>4688171</v>
      </c>
      <c r="E279" s="31">
        <v>4688171</v>
      </c>
      <c r="F279" s="31">
        <v>92972</v>
      </c>
      <c r="G279" s="36">
        <f t="shared" si="64"/>
        <v>1.9831187898222996E-2</v>
      </c>
      <c r="H279" s="31">
        <v>304577</v>
      </c>
      <c r="I279" s="36">
        <f t="shared" si="65"/>
        <v>6.4967126839016745E-2</v>
      </c>
      <c r="J279" s="31">
        <v>115746</v>
      </c>
      <c r="K279" s="36">
        <f t="shared" si="66"/>
        <v>2.4688945859696672E-2</v>
      </c>
      <c r="L279" s="31">
        <v>0</v>
      </c>
      <c r="M279" s="36">
        <f t="shared" si="67"/>
        <v>0</v>
      </c>
      <c r="N279" s="31">
        <f t="shared" si="68"/>
        <v>513295</v>
      </c>
      <c r="O279" s="36">
        <f t="shared" si="69"/>
        <v>0.10948726059693642</v>
      </c>
      <c r="P279" s="31">
        <v>1186275</v>
      </c>
      <c r="Q279" s="31">
        <v>4752714</v>
      </c>
      <c r="R279" s="31">
        <v>4593326</v>
      </c>
      <c r="S279" s="31">
        <v>3221757</v>
      </c>
      <c r="T279" s="36">
        <f t="shared" si="70"/>
        <v>0.70139959584841138</v>
      </c>
      <c r="U279" s="36">
        <f t="shared" si="71"/>
        <v>-0.90242903205411895</v>
      </c>
    </row>
    <row r="280" spans="1:21" x14ac:dyDescent="0.2">
      <c r="A280" s="17" t="s">
        <v>29</v>
      </c>
      <c r="B280" s="11" t="s">
        <v>499</v>
      </c>
      <c r="C280" s="10" t="s">
        <v>500</v>
      </c>
      <c r="D280" s="31">
        <v>12490888</v>
      </c>
      <c r="E280" s="31">
        <v>20193318</v>
      </c>
      <c r="F280" s="31">
        <v>995580</v>
      </c>
      <c r="G280" s="36">
        <f t="shared" si="64"/>
        <v>7.9704501393335681E-2</v>
      </c>
      <c r="H280" s="31">
        <v>948128</v>
      </c>
      <c r="I280" s="36">
        <f t="shared" si="65"/>
        <v>7.5905572125856871E-2</v>
      </c>
      <c r="J280" s="31">
        <v>15189698</v>
      </c>
      <c r="K280" s="36">
        <f t="shared" si="66"/>
        <v>0.75221407398229456</v>
      </c>
      <c r="L280" s="31">
        <v>0</v>
      </c>
      <c r="M280" s="36">
        <f t="shared" si="67"/>
        <v>0</v>
      </c>
      <c r="N280" s="31">
        <f t="shared" si="68"/>
        <v>17133406</v>
      </c>
      <c r="O280" s="36">
        <f t="shared" si="69"/>
        <v>0.848469082693592</v>
      </c>
      <c r="P280" s="31">
        <v>798146</v>
      </c>
      <c r="Q280" s="31">
        <v>8515590</v>
      </c>
      <c r="R280" s="31">
        <v>10892520</v>
      </c>
      <c r="S280" s="31">
        <v>2570808</v>
      </c>
      <c r="T280" s="36">
        <f t="shared" si="70"/>
        <v>0.23601590816450188</v>
      </c>
      <c r="U280" s="36">
        <f t="shared" si="71"/>
        <v>18.031227369428652</v>
      </c>
    </row>
    <row r="281" spans="1:21" x14ac:dyDescent="0.2">
      <c r="A281" s="17" t="s">
        <v>29</v>
      </c>
      <c r="B281" s="11" t="s">
        <v>501</v>
      </c>
      <c r="C281" s="10" t="s">
        <v>502</v>
      </c>
      <c r="D281" s="31">
        <v>11800892</v>
      </c>
      <c r="E281" s="31">
        <v>12150992</v>
      </c>
      <c r="F281" s="31">
        <v>1207621</v>
      </c>
      <c r="G281" s="36">
        <f t="shared" si="64"/>
        <v>0.10233302702880426</v>
      </c>
      <c r="H281" s="31">
        <v>1820769</v>
      </c>
      <c r="I281" s="36">
        <f t="shared" si="65"/>
        <v>0.15429079428910966</v>
      </c>
      <c r="J281" s="31">
        <v>2252755</v>
      </c>
      <c r="K281" s="36">
        <f t="shared" si="66"/>
        <v>0.18539679723268684</v>
      </c>
      <c r="L281" s="31">
        <v>0</v>
      </c>
      <c r="M281" s="36">
        <f t="shared" si="67"/>
        <v>0</v>
      </c>
      <c r="N281" s="31">
        <f t="shared" si="68"/>
        <v>5281145</v>
      </c>
      <c r="O281" s="36">
        <f t="shared" si="69"/>
        <v>0.43462665435052544</v>
      </c>
      <c r="P281" s="31">
        <v>555339</v>
      </c>
      <c r="Q281" s="31">
        <v>12374008</v>
      </c>
      <c r="R281" s="31">
        <v>12323183</v>
      </c>
      <c r="S281" s="31">
        <v>4459389</v>
      </c>
      <c r="T281" s="36">
        <f t="shared" si="70"/>
        <v>0.36186990000878833</v>
      </c>
      <c r="U281" s="36">
        <f t="shared" si="71"/>
        <v>3.0565402393853125</v>
      </c>
    </row>
    <row r="282" spans="1:21" x14ac:dyDescent="0.2">
      <c r="A282" s="17" t="s">
        <v>29</v>
      </c>
      <c r="B282" s="11" t="s">
        <v>503</v>
      </c>
      <c r="C282" s="10" t="s">
        <v>504</v>
      </c>
      <c r="D282" s="31">
        <v>17087092</v>
      </c>
      <c r="E282" s="31">
        <v>17087093</v>
      </c>
      <c r="F282" s="31">
        <v>1408918</v>
      </c>
      <c r="G282" s="36">
        <f t="shared" si="64"/>
        <v>8.24551070480571E-2</v>
      </c>
      <c r="H282" s="31">
        <v>2305627</v>
      </c>
      <c r="I282" s="36">
        <f t="shared" si="65"/>
        <v>0.13493384362886324</v>
      </c>
      <c r="J282" s="31">
        <v>1887701</v>
      </c>
      <c r="K282" s="36">
        <f t="shared" si="66"/>
        <v>0.11047525755258662</v>
      </c>
      <c r="L282" s="31">
        <v>0</v>
      </c>
      <c r="M282" s="36">
        <f t="shared" si="67"/>
        <v>0</v>
      </c>
      <c r="N282" s="31">
        <f t="shared" si="68"/>
        <v>5602246</v>
      </c>
      <c r="O282" s="36">
        <f t="shared" si="69"/>
        <v>0.3278641955071</v>
      </c>
      <c r="P282" s="31">
        <v>2922612</v>
      </c>
      <c r="Q282" s="31">
        <v>18860460</v>
      </c>
      <c r="R282" s="31">
        <v>20972817</v>
      </c>
      <c r="S282" s="31">
        <v>5296559</v>
      </c>
      <c r="T282" s="36">
        <f t="shared" si="70"/>
        <v>0.25254399540128541</v>
      </c>
      <c r="U282" s="36">
        <f t="shared" si="71"/>
        <v>-0.35410482130368315</v>
      </c>
    </row>
    <row r="283" spans="1:21" x14ac:dyDescent="0.2">
      <c r="A283" s="17" t="s">
        <v>29</v>
      </c>
      <c r="B283" s="11" t="s">
        <v>505</v>
      </c>
      <c r="C283" s="10" t="s">
        <v>506</v>
      </c>
      <c r="D283" s="31">
        <v>15999717</v>
      </c>
      <c r="E283" s="31">
        <v>15327600</v>
      </c>
      <c r="F283" s="31">
        <v>803793</v>
      </c>
      <c r="G283" s="36">
        <f t="shared" si="64"/>
        <v>5.0237951083759794E-2</v>
      </c>
      <c r="H283" s="31">
        <v>553157</v>
      </c>
      <c r="I283" s="36">
        <f t="shared" si="65"/>
        <v>3.4572924008593402E-2</v>
      </c>
      <c r="J283" s="31">
        <v>1338557</v>
      </c>
      <c r="K283" s="36">
        <f t="shared" si="66"/>
        <v>8.7329849421957775E-2</v>
      </c>
      <c r="L283" s="31">
        <v>0</v>
      </c>
      <c r="M283" s="36">
        <f t="shared" si="67"/>
        <v>0</v>
      </c>
      <c r="N283" s="31">
        <f t="shared" si="68"/>
        <v>2695507</v>
      </c>
      <c r="O283" s="36">
        <f t="shared" si="69"/>
        <v>0.17585969101490123</v>
      </c>
      <c r="P283" s="31">
        <v>836271</v>
      </c>
      <c r="Q283" s="31">
        <v>14326072</v>
      </c>
      <c r="R283" s="31">
        <v>13760438</v>
      </c>
      <c r="S283" s="31">
        <v>2859435</v>
      </c>
      <c r="T283" s="36">
        <f t="shared" si="70"/>
        <v>0.20780116156186307</v>
      </c>
      <c r="U283" s="36">
        <f t="shared" si="71"/>
        <v>0.60062587367013798</v>
      </c>
    </row>
    <row r="284" spans="1:21" x14ac:dyDescent="0.2">
      <c r="A284" s="17" t="s">
        <v>44</v>
      </c>
      <c r="B284" s="11" t="s">
        <v>507</v>
      </c>
      <c r="C284" s="10" t="s">
        <v>508</v>
      </c>
      <c r="D284" s="31">
        <v>0</v>
      </c>
      <c r="E284" s="31">
        <v>0</v>
      </c>
      <c r="F284" s="31">
        <v>0</v>
      </c>
      <c r="G284" s="36">
        <f t="shared" si="64"/>
        <v>0</v>
      </c>
      <c r="H284" s="31">
        <v>0</v>
      </c>
      <c r="I284" s="36">
        <f t="shared" si="65"/>
        <v>0</v>
      </c>
      <c r="J284" s="31">
        <v>0</v>
      </c>
      <c r="K284" s="36">
        <f t="shared" si="66"/>
        <v>0</v>
      </c>
      <c r="L284" s="31">
        <v>0</v>
      </c>
      <c r="M284" s="36">
        <f t="shared" si="67"/>
        <v>0</v>
      </c>
      <c r="N284" s="31">
        <f t="shared" si="68"/>
        <v>0</v>
      </c>
      <c r="O284" s="36">
        <f t="shared" si="69"/>
        <v>0</v>
      </c>
      <c r="P284" s="31">
        <v>0</v>
      </c>
      <c r="Q284" s="31">
        <v>0</v>
      </c>
      <c r="R284" s="31">
        <v>0</v>
      </c>
      <c r="S284" s="31">
        <v>0</v>
      </c>
      <c r="T284" s="36">
        <f t="shared" si="70"/>
        <v>0</v>
      </c>
      <c r="U284" s="36">
        <f t="shared" si="71"/>
        <v>0</v>
      </c>
    </row>
    <row r="285" spans="1:21" ht="16.5" x14ac:dyDescent="0.3">
      <c r="A285" s="18" t="s">
        <v>0</v>
      </c>
      <c r="B285" s="13" t="s">
        <v>509</v>
      </c>
      <c r="C285" s="12" t="s">
        <v>0</v>
      </c>
      <c r="D285" s="32">
        <f>SUM(D276:D284)</f>
        <v>112923705</v>
      </c>
      <c r="E285" s="32">
        <f>SUM(E276:E284)</f>
        <v>123645253</v>
      </c>
      <c r="F285" s="32">
        <f>SUM(F276:F284)</f>
        <v>9773436</v>
      </c>
      <c r="G285" s="37">
        <f t="shared" si="64"/>
        <v>8.6549019977692015E-2</v>
      </c>
      <c r="H285" s="32">
        <f>SUM(H276:H284)</f>
        <v>11884722</v>
      </c>
      <c r="I285" s="37">
        <f t="shared" si="65"/>
        <v>0.10524559037449223</v>
      </c>
      <c r="J285" s="32">
        <f>SUM(J276:J284)</f>
        <v>27145565</v>
      </c>
      <c r="K285" s="37">
        <f t="shared" si="66"/>
        <v>0.219543931864493</v>
      </c>
      <c r="L285" s="32">
        <f>SUM(L276:L284)</f>
        <v>0</v>
      </c>
      <c r="M285" s="37">
        <f t="shared" si="67"/>
        <v>0</v>
      </c>
      <c r="N285" s="32">
        <f t="shared" si="68"/>
        <v>48803723</v>
      </c>
      <c r="O285" s="37">
        <f t="shared" si="69"/>
        <v>0.39470761566560103</v>
      </c>
      <c r="P285" s="32">
        <f>SUM(P276:P284)</f>
        <v>11237557</v>
      </c>
      <c r="Q285" s="32">
        <f>SUM(Q276:Q284)</f>
        <v>114354000</v>
      </c>
      <c r="R285" s="32">
        <f>SUM(R276:R284)</f>
        <v>122213623</v>
      </c>
      <c r="S285" s="32">
        <f>SUM(S276:S284)</f>
        <v>34565531</v>
      </c>
      <c r="T285" s="37">
        <f t="shared" si="70"/>
        <v>0.28282878906224718</v>
      </c>
      <c r="U285" s="37">
        <f t="shared" si="71"/>
        <v>1.4156108841094199</v>
      </c>
    </row>
    <row r="286" spans="1:21" x14ac:dyDescent="0.2">
      <c r="A286" s="17" t="s">
        <v>29</v>
      </c>
      <c r="B286" s="11" t="s">
        <v>510</v>
      </c>
      <c r="C286" s="10" t="s">
        <v>511</v>
      </c>
      <c r="D286" s="31">
        <v>24601686</v>
      </c>
      <c r="E286" s="31">
        <v>24601686</v>
      </c>
      <c r="F286" s="31">
        <v>4390122</v>
      </c>
      <c r="G286" s="36">
        <f t="shared" si="64"/>
        <v>0.17844801368491575</v>
      </c>
      <c r="H286" s="31">
        <v>5869133</v>
      </c>
      <c r="I286" s="36">
        <f t="shared" si="65"/>
        <v>0.23856629175740232</v>
      </c>
      <c r="J286" s="31">
        <v>4895153</v>
      </c>
      <c r="K286" s="36">
        <f t="shared" si="66"/>
        <v>0.19897632219190181</v>
      </c>
      <c r="L286" s="31">
        <v>0</v>
      </c>
      <c r="M286" s="36">
        <f t="shared" si="67"/>
        <v>0</v>
      </c>
      <c r="N286" s="31">
        <f t="shared" si="68"/>
        <v>15154408</v>
      </c>
      <c r="O286" s="36">
        <f t="shared" si="69"/>
        <v>0.61599062763421986</v>
      </c>
      <c r="P286" s="31">
        <v>4083238</v>
      </c>
      <c r="Q286" s="31">
        <v>32789980</v>
      </c>
      <c r="R286" s="31">
        <v>20808664</v>
      </c>
      <c r="S286" s="31">
        <v>12027931</v>
      </c>
      <c r="T286" s="36">
        <f t="shared" si="70"/>
        <v>0.5780251437574272</v>
      </c>
      <c r="U286" s="36">
        <f t="shared" si="71"/>
        <v>0.19884096885853819</v>
      </c>
    </row>
    <row r="287" spans="1:21" x14ac:dyDescent="0.2">
      <c r="A287" s="17" t="s">
        <v>29</v>
      </c>
      <c r="B287" s="11" t="s">
        <v>512</v>
      </c>
      <c r="C287" s="10" t="s">
        <v>513</v>
      </c>
      <c r="D287" s="31">
        <v>11106246</v>
      </c>
      <c r="E287" s="31">
        <v>11027794</v>
      </c>
      <c r="F287" s="31">
        <v>2471531</v>
      </c>
      <c r="G287" s="36">
        <f t="shared" si="64"/>
        <v>0.22253522927549058</v>
      </c>
      <c r="H287" s="31">
        <v>1806246</v>
      </c>
      <c r="I287" s="36">
        <f t="shared" si="65"/>
        <v>0.16263335063891074</v>
      </c>
      <c r="J287" s="31">
        <v>1576833</v>
      </c>
      <c r="K287" s="36">
        <f t="shared" si="66"/>
        <v>0.14298716497605959</v>
      </c>
      <c r="L287" s="31">
        <v>0</v>
      </c>
      <c r="M287" s="36">
        <f t="shared" si="67"/>
        <v>0</v>
      </c>
      <c r="N287" s="31">
        <f t="shared" si="68"/>
        <v>5854610</v>
      </c>
      <c r="O287" s="36">
        <f t="shared" si="69"/>
        <v>0.5308958437199679</v>
      </c>
      <c r="P287" s="31">
        <v>2013594</v>
      </c>
      <c r="Q287" s="31">
        <v>8859522</v>
      </c>
      <c r="R287" s="31">
        <v>9334748</v>
      </c>
      <c r="S287" s="31">
        <v>4649703</v>
      </c>
      <c r="T287" s="36">
        <f t="shared" si="70"/>
        <v>0.49810696550137185</v>
      </c>
      <c r="U287" s="36">
        <f t="shared" si="71"/>
        <v>-0.21690618863584221</v>
      </c>
    </row>
    <row r="288" spans="1:21" x14ac:dyDescent="0.2">
      <c r="A288" s="17" t="s">
        <v>29</v>
      </c>
      <c r="B288" s="11" t="s">
        <v>514</v>
      </c>
      <c r="C288" s="10" t="s">
        <v>515</v>
      </c>
      <c r="D288" s="31">
        <v>38207153</v>
      </c>
      <c r="E288" s="31">
        <v>40416886</v>
      </c>
      <c r="F288" s="31">
        <v>1352409</v>
      </c>
      <c r="G288" s="36">
        <f t="shared" si="64"/>
        <v>3.5396748875792972E-2</v>
      </c>
      <c r="H288" s="31">
        <v>8962092</v>
      </c>
      <c r="I288" s="36">
        <f t="shared" si="65"/>
        <v>0.23456581546392635</v>
      </c>
      <c r="J288" s="31">
        <v>3800553</v>
      </c>
      <c r="K288" s="36">
        <f t="shared" si="66"/>
        <v>9.4033790727964542E-2</v>
      </c>
      <c r="L288" s="31">
        <v>0</v>
      </c>
      <c r="M288" s="36">
        <f t="shared" si="67"/>
        <v>0</v>
      </c>
      <c r="N288" s="31">
        <f t="shared" si="68"/>
        <v>14115054</v>
      </c>
      <c r="O288" s="36">
        <f t="shared" si="69"/>
        <v>0.34923655424616334</v>
      </c>
      <c r="P288" s="31">
        <v>1750152</v>
      </c>
      <c r="Q288" s="31">
        <v>29480134</v>
      </c>
      <c r="R288" s="31">
        <v>26678384</v>
      </c>
      <c r="S288" s="31">
        <v>13467460</v>
      </c>
      <c r="T288" s="36">
        <f t="shared" si="70"/>
        <v>0.50480793739230978</v>
      </c>
      <c r="U288" s="36">
        <f t="shared" si="71"/>
        <v>1.1715559562826545</v>
      </c>
    </row>
    <row r="289" spans="1:21" x14ac:dyDescent="0.2">
      <c r="A289" s="17" t="s">
        <v>29</v>
      </c>
      <c r="B289" s="11" t="s">
        <v>516</v>
      </c>
      <c r="C289" s="10" t="s">
        <v>517</v>
      </c>
      <c r="D289" s="31">
        <v>5034373</v>
      </c>
      <c r="E289" s="31">
        <v>4955382</v>
      </c>
      <c r="F289" s="31">
        <v>641439</v>
      </c>
      <c r="G289" s="36">
        <f t="shared" si="64"/>
        <v>0.1274118941921864</v>
      </c>
      <c r="H289" s="31">
        <v>409998</v>
      </c>
      <c r="I289" s="36">
        <f t="shared" si="65"/>
        <v>8.1439734401880834E-2</v>
      </c>
      <c r="J289" s="31">
        <v>395065</v>
      </c>
      <c r="K289" s="36">
        <f t="shared" si="66"/>
        <v>7.9724428913855686E-2</v>
      </c>
      <c r="L289" s="31">
        <v>0</v>
      </c>
      <c r="M289" s="36">
        <f t="shared" si="67"/>
        <v>0</v>
      </c>
      <c r="N289" s="31">
        <f t="shared" si="68"/>
        <v>1446502</v>
      </c>
      <c r="O289" s="36">
        <f t="shared" si="69"/>
        <v>0.29190524565008308</v>
      </c>
      <c r="P289" s="31">
        <v>676714</v>
      </c>
      <c r="Q289" s="31">
        <v>6730557</v>
      </c>
      <c r="R289" s="31">
        <v>6361786</v>
      </c>
      <c r="S289" s="31">
        <v>1081309</v>
      </c>
      <c r="T289" s="36">
        <f t="shared" si="70"/>
        <v>0.16996940796185223</v>
      </c>
      <c r="U289" s="36">
        <f t="shared" si="71"/>
        <v>-0.41620093569809402</v>
      </c>
    </row>
    <row r="290" spans="1:21" x14ac:dyDescent="0.2">
      <c r="A290" s="17" t="s">
        <v>29</v>
      </c>
      <c r="B290" s="11" t="s">
        <v>518</v>
      </c>
      <c r="C290" s="10" t="s">
        <v>519</v>
      </c>
      <c r="D290" s="31">
        <v>70140147</v>
      </c>
      <c r="E290" s="31">
        <v>88602524</v>
      </c>
      <c r="F290" s="31">
        <v>10467777</v>
      </c>
      <c r="G290" s="36">
        <f t="shared" si="64"/>
        <v>0.14924087627019089</v>
      </c>
      <c r="H290" s="31">
        <v>12510884</v>
      </c>
      <c r="I290" s="36">
        <f t="shared" si="65"/>
        <v>0.17836980010891623</v>
      </c>
      <c r="J290" s="31">
        <v>14902266</v>
      </c>
      <c r="K290" s="36">
        <f t="shared" si="66"/>
        <v>0.16819234178927003</v>
      </c>
      <c r="L290" s="31">
        <v>0</v>
      </c>
      <c r="M290" s="36">
        <f t="shared" si="67"/>
        <v>0</v>
      </c>
      <c r="N290" s="31">
        <f t="shared" si="68"/>
        <v>37880927</v>
      </c>
      <c r="O290" s="36">
        <f t="shared" si="69"/>
        <v>0.42753778662106734</v>
      </c>
      <c r="P290" s="31">
        <v>13399368</v>
      </c>
      <c r="Q290" s="31">
        <v>69805974</v>
      </c>
      <c r="R290" s="31">
        <v>69473898</v>
      </c>
      <c r="S290" s="31">
        <v>30916375</v>
      </c>
      <c r="T290" s="36">
        <f t="shared" si="70"/>
        <v>0.44500705862221807</v>
      </c>
      <c r="U290" s="36">
        <f t="shared" si="71"/>
        <v>0.11216185718610006</v>
      </c>
    </row>
    <row r="291" spans="1:21" x14ac:dyDescent="0.2">
      <c r="A291" s="17" t="s">
        <v>44</v>
      </c>
      <c r="B291" s="11" t="s">
        <v>520</v>
      </c>
      <c r="C291" s="10" t="s">
        <v>521</v>
      </c>
      <c r="D291" s="31">
        <v>0</v>
      </c>
      <c r="E291" s="31">
        <v>0</v>
      </c>
      <c r="F291" s="31">
        <v>0</v>
      </c>
      <c r="G291" s="36">
        <f t="shared" si="64"/>
        <v>0</v>
      </c>
      <c r="H291" s="31">
        <v>0</v>
      </c>
      <c r="I291" s="36">
        <f t="shared" si="65"/>
        <v>0</v>
      </c>
      <c r="J291" s="31">
        <v>0</v>
      </c>
      <c r="K291" s="36">
        <f t="shared" si="66"/>
        <v>0</v>
      </c>
      <c r="L291" s="31">
        <v>0</v>
      </c>
      <c r="M291" s="36">
        <f t="shared" si="67"/>
        <v>0</v>
      </c>
      <c r="N291" s="31">
        <f t="shared" si="68"/>
        <v>0</v>
      </c>
      <c r="O291" s="36">
        <f t="shared" si="69"/>
        <v>0</v>
      </c>
      <c r="P291" s="31">
        <v>0</v>
      </c>
      <c r="Q291" s="31">
        <v>0</v>
      </c>
      <c r="R291" s="31">
        <v>0</v>
      </c>
      <c r="S291" s="31">
        <v>0</v>
      </c>
      <c r="T291" s="36">
        <f t="shared" si="70"/>
        <v>0</v>
      </c>
      <c r="U291" s="36">
        <f t="shared" si="71"/>
        <v>0</v>
      </c>
    </row>
    <row r="292" spans="1:21" ht="16.5" x14ac:dyDescent="0.3">
      <c r="A292" s="18" t="s">
        <v>0</v>
      </c>
      <c r="B292" s="13" t="s">
        <v>522</v>
      </c>
      <c r="C292" s="12" t="s">
        <v>0</v>
      </c>
      <c r="D292" s="32">
        <f>SUM(D286:D291)</f>
        <v>149089605</v>
      </c>
      <c r="E292" s="32">
        <f>SUM(E286:E291)</f>
        <v>169604272</v>
      </c>
      <c r="F292" s="32">
        <f>SUM(F286:F291)</f>
        <v>19323278</v>
      </c>
      <c r="G292" s="37">
        <f t="shared" si="64"/>
        <v>0.12960848611813011</v>
      </c>
      <c r="H292" s="32">
        <f>SUM(H286:H291)</f>
        <v>29558353</v>
      </c>
      <c r="I292" s="37">
        <f t="shared" si="65"/>
        <v>0.19825897989333327</v>
      </c>
      <c r="J292" s="32">
        <f>SUM(J286:J291)</f>
        <v>25569870</v>
      </c>
      <c r="K292" s="37">
        <f t="shared" si="66"/>
        <v>0.15076194543024246</v>
      </c>
      <c r="L292" s="32">
        <f>SUM(L286:L291)</f>
        <v>0</v>
      </c>
      <c r="M292" s="37">
        <f t="shared" si="67"/>
        <v>0</v>
      </c>
      <c r="N292" s="32">
        <f t="shared" si="68"/>
        <v>74451501</v>
      </c>
      <c r="O292" s="37">
        <f t="shared" si="69"/>
        <v>0.43897184971850239</v>
      </c>
      <c r="P292" s="32">
        <f>SUM(P286:P291)</f>
        <v>21923066</v>
      </c>
      <c r="Q292" s="32">
        <f>SUM(Q286:Q291)</f>
        <v>147666167</v>
      </c>
      <c r="R292" s="32">
        <f>SUM(R286:R291)</f>
        <v>132657480</v>
      </c>
      <c r="S292" s="32">
        <f>SUM(S286:S291)</f>
        <v>62142778</v>
      </c>
      <c r="T292" s="37">
        <f t="shared" si="70"/>
        <v>0.46844533757161677</v>
      </c>
      <c r="U292" s="37">
        <f t="shared" si="71"/>
        <v>0.16634552849496509</v>
      </c>
    </row>
    <row r="293" spans="1:21" x14ac:dyDescent="0.2">
      <c r="A293" s="17" t="s">
        <v>29</v>
      </c>
      <c r="B293" s="11" t="s">
        <v>523</v>
      </c>
      <c r="C293" s="10" t="s">
        <v>524</v>
      </c>
      <c r="D293" s="31">
        <v>341800244</v>
      </c>
      <c r="E293" s="31">
        <v>373716144</v>
      </c>
      <c r="F293" s="31">
        <v>48266924</v>
      </c>
      <c r="G293" s="36">
        <f t="shared" si="64"/>
        <v>0.14121383716741875</v>
      </c>
      <c r="H293" s="31">
        <v>127821366</v>
      </c>
      <c r="I293" s="36">
        <f t="shared" si="65"/>
        <v>0.37396511045205688</v>
      </c>
      <c r="J293" s="31">
        <v>71113787</v>
      </c>
      <c r="K293" s="36">
        <f t="shared" si="66"/>
        <v>0.19028823919364854</v>
      </c>
      <c r="L293" s="31">
        <v>0</v>
      </c>
      <c r="M293" s="36">
        <f t="shared" si="67"/>
        <v>0</v>
      </c>
      <c r="N293" s="31">
        <f t="shared" si="68"/>
        <v>247202077</v>
      </c>
      <c r="O293" s="36">
        <f t="shared" si="69"/>
        <v>0.66147015848477764</v>
      </c>
      <c r="P293" s="31">
        <v>88674027</v>
      </c>
      <c r="Q293" s="31">
        <v>322468772</v>
      </c>
      <c r="R293" s="31">
        <v>352071772</v>
      </c>
      <c r="S293" s="31">
        <v>251051795</v>
      </c>
      <c r="T293" s="36">
        <f t="shared" si="70"/>
        <v>0.71306993336574565</v>
      </c>
      <c r="U293" s="36">
        <f t="shared" si="71"/>
        <v>-0.19803138071083659</v>
      </c>
    </row>
    <row r="294" spans="1:21" x14ac:dyDescent="0.2">
      <c r="A294" s="17" t="s">
        <v>29</v>
      </c>
      <c r="B294" s="11" t="s">
        <v>525</v>
      </c>
      <c r="C294" s="10" t="s">
        <v>526</v>
      </c>
      <c r="D294" s="31">
        <v>35372766</v>
      </c>
      <c r="E294" s="31">
        <v>36059448</v>
      </c>
      <c r="F294" s="31">
        <v>7291354</v>
      </c>
      <c r="G294" s="36">
        <f t="shared" si="64"/>
        <v>0.20612903158322424</v>
      </c>
      <c r="H294" s="31">
        <v>6479844</v>
      </c>
      <c r="I294" s="36">
        <f t="shared" si="65"/>
        <v>0.1831873707586226</v>
      </c>
      <c r="J294" s="31">
        <v>6890523</v>
      </c>
      <c r="K294" s="36">
        <f t="shared" si="66"/>
        <v>0.19108786690245508</v>
      </c>
      <c r="L294" s="31">
        <v>0</v>
      </c>
      <c r="M294" s="36">
        <f t="shared" si="67"/>
        <v>0</v>
      </c>
      <c r="N294" s="31">
        <f t="shared" si="68"/>
        <v>20661721</v>
      </c>
      <c r="O294" s="36">
        <f t="shared" si="69"/>
        <v>0.57299049613848774</v>
      </c>
      <c r="P294" s="31">
        <v>8128345</v>
      </c>
      <c r="Q294" s="31">
        <v>32988849</v>
      </c>
      <c r="R294" s="31">
        <v>33917161</v>
      </c>
      <c r="S294" s="31">
        <v>16073307</v>
      </c>
      <c r="T294" s="36">
        <f t="shared" si="70"/>
        <v>0.47389895044576402</v>
      </c>
      <c r="U294" s="36">
        <f t="shared" si="71"/>
        <v>-0.15228462866672121</v>
      </c>
    </row>
    <row r="295" spans="1:21" x14ac:dyDescent="0.2">
      <c r="A295" s="17" t="s">
        <v>29</v>
      </c>
      <c r="B295" s="11" t="s">
        <v>527</v>
      </c>
      <c r="C295" s="10" t="s">
        <v>528</v>
      </c>
      <c r="D295" s="31">
        <v>24969968</v>
      </c>
      <c r="E295" s="31">
        <v>30315155</v>
      </c>
      <c r="F295" s="31">
        <v>3298823</v>
      </c>
      <c r="G295" s="36">
        <f t="shared" si="64"/>
        <v>0.13211162305053814</v>
      </c>
      <c r="H295" s="31">
        <v>7004221</v>
      </c>
      <c r="I295" s="36">
        <f t="shared" si="65"/>
        <v>0.28050580601464925</v>
      </c>
      <c r="J295" s="31">
        <v>9140895</v>
      </c>
      <c r="K295" s="36">
        <f t="shared" si="66"/>
        <v>0.30152888876867034</v>
      </c>
      <c r="L295" s="31">
        <v>0</v>
      </c>
      <c r="M295" s="36">
        <f t="shared" si="67"/>
        <v>0</v>
      </c>
      <c r="N295" s="31">
        <f t="shared" si="68"/>
        <v>19443939</v>
      </c>
      <c r="O295" s="36">
        <f t="shared" si="69"/>
        <v>0.64139335589740509</v>
      </c>
      <c r="P295" s="31">
        <v>4993367</v>
      </c>
      <c r="Q295" s="31">
        <v>28868454</v>
      </c>
      <c r="R295" s="31">
        <v>27252930</v>
      </c>
      <c r="S295" s="31">
        <v>15594610</v>
      </c>
      <c r="T295" s="36">
        <f t="shared" si="70"/>
        <v>0.57221773952378696</v>
      </c>
      <c r="U295" s="36">
        <f t="shared" si="71"/>
        <v>0.83060748388812589</v>
      </c>
    </row>
    <row r="296" spans="1:21" x14ac:dyDescent="0.2">
      <c r="A296" s="17" t="s">
        <v>29</v>
      </c>
      <c r="B296" s="11" t="s">
        <v>529</v>
      </c>
      <c r="C296" s="10" t="s">
        <v>530</v>
      </c>
      <c r="D296" s="31">
        <v>86711991</v>
      </c>
      <c r="E296" s="31">
        <v>68439638</v>
      </c>
      <c r="F296" s="31">
        <v>6395440</v>
      </c>
      <c r="G296" s="36">
        <f t="shared" si="64"/>
        <v>7.3754966599717448E-2</v>
      </c>
      <c r="H296" s="31">
        <v>13603197</v>
      </c>
      <c r="I296" s="36">
        <f t="shared" si="65"/>
        <v>0.15687792245480789</v>
      </c>
      <c r="J296" s="31">
        <v>12805131</v>
      </c>
      <c r="K296" s="36">
        <f t="shared" si="66"/>
        <v>0.18710109191401625</v>
      </c>
      <c r="L296" s="31">
        <v>0</v>
      </c>
      <c r="M296" s="36">
        <f t="shared" si="67"/>
        <v>0</v>
      </c>
      <c r="N296" s="31">
        <f t="shared" si="68"/>
        <v>32803768</v>
      </c>
      <c r="O296" s="36">
        <f t="shared" si="69"/>
        <v>0.47930949021092134</v>
      </c>
      <c r="P296" s="31">
        <v>21263133</v>
      </c>
      <c r="Q296" s="31">
        <v>78103055</v>
      </c>
      <c r="R296" s="31">
        <v>101988483</v>
      </c>
      <c r="S296" s="31">
        <v>43626457</v>
      </c>
      <c r="T296" s="36">
        <f t="shared" si="70"/>
        <v>0.42775866173046223</v>
      </c>
      <c r="U296" s="36">
        <f t="shared" si="71"/>
        <v>-0.39777778749726111</v>
      </c>
    </row>
    <row r="297" spans="1:21" x14ac:dyDescent="0.2">
      <c r="A297" s="17" t="s">
        <v>44</v>
      </c>
      <c r="B297" s="11" t="s">
        <v>531</v>
      </c>
      <c r="C297" s="10" t="s">
        <v>532</v>
      </c>
      <c r="D297" s="31">
        <v>0</v>
      </c>
      <c r="E297" s="31">
        <v>0</v>
      </c>
      <c r="F297" s="31">
        <v>0</v>
      </c>
      <c r="G297" s="36">
        <f t="shared" si="64"/>
        <v>0</v>
      </c>
      <c r="H297" s="31">
        <v>0</v>
      </c>
      <c r="I297" s="36">
        <f t="shared" si="65"/>
        <v>0</v>
      </c>
      <c r="J297" s="31">
        <v>0</v>
      </c>
      <c r="K297" s="36">
        <f t="shared" si="66"/>
        <v>0</v>
      </c>
      <c r="L297" s="31">
        <v>0</v>
      </c>
      <c r="M297" s="36">
        <f t="shared" si="67"/>
        <v>0</v>
      </c>
      <c r="N297" s="31">
        <f t="shared" si="68"/>
        <v>0</v>
      </c>
      <c r="O297" s="36">
        <f t="shared" si="69"/>
        <v>0</v>
      </c>
      <c r="P297" s="31">
        <v>0</v>
      </c>
      <c r="Q297" s="31">
        <v>0</v>
      </c>
      <c r="R297" s="31">
        <v>0</v>
      </c>
      <c r="S297" s="31">
        <v>0</v>
      </c>
      <c r="T297" s="36">
        <f t="shared" si="70"/>
        <v>0</v>
      </c>
      <c r="U297" s="36">
        <f t="shared" si="71"/>
        <v>0</v>
      </c>
    </row>
    <row r="298" spans="1:21" ht="16.5" x14ac:dyDescent="0.3">
      <c r="A298" s="18" t="s">
        <v>0</v>
      </c>
      <c r="B298" s="13" t="s">
        <v>533</v>
      </c>
      <c r="C298" s="12" t="s">
        <v>0</v>
      </c>
      <c r="D298" s="32">
        <f>SUM(D293:D297)</f>
        <v>488854969</v>
      </c>
      <c r="E298" s="32">
        <f>SUM(E293:E297)</f>
        <v>508530385</v>
      </c>
      <c r="F298" s="32">
        <f>SUM(F293:F297)</f>
        <v>65252541</v>
      </c>
      <c r="G298" s="37">
        <f t="shared" si="64"/>
        <v>0.13348036767117324</v>
      </c>
      <c r="H298" s="32">
        <f>SUM(H293:H297)</f>
        <v>154908628</v>
      </c>
      <c r="I298" s="37">
        <f t="shared" si="65"/>
        <v>0.3168805429489252</v>
      </c>
      <c r="J298" s="32">
        <f>SUM(J293:J297)</f>
        <v>99950336</v>
      </c>
      <c r="K298" s="37">
        <f t="shared" si="66"/>
        <v>0.19654742164521791</v>
      </c>
      <c r="L298" s="32">
        <f>SUM(L293:L297)</f>
        <v>0</v>
      </c>
      <c r="M298" s="37">
        <f t="shared" si="67"/>
        <v>0</v>
      </c>
      <c r="N298" s="32">
        <f t="shared" si="68"/>
        <v>320111505</v>
      </c>
      <c r="O298" s="37">
        <f t="shared" si="69"/>
        <v>0.62948353617060659</v>
      </c>
      <c r="P298" s="32">
        <f>SUM(P293:P297)</f>
        <v>123058872</v>
      </c>
      <c r="Q298" s="32">
        <f>SUM(Q293:Q297)</f>
        <v>462429130</v>
      </c>
      <c r="R298" s="32">
        <f>SUM(R293:R297)</f>
        <v>515230346</v>
      </c>
      <c r="S298" s="32">
        <f>SUM(S293:S297)</f>
        <v>326346169</v>
      </c>
      <c r="T298" s="37">
        <f t="shared" si="70"/>
        <v>0.6333985789726756</v>
      </c>
      <c r="U298" s="37">
        <f t="shared" si="71"/>
        <v>-0.18778439639849775</v>
      </c>
    </row>
    <row r="299" spans="1:21" ht="16.5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1108469179</v>
      </c>
      <c r="E299" s="32">
        <f>SUM(E263:E266,E268:E274,E276:E284,E286:E291,E293:E297)</f>
        <v>1192270550</v>
      </c>
      <c r="F299" s="32">
        <f>SUM(F263:F266,F268:F274,F276:F284,F286:F291,F293:F297)</f>
        <v>140022763</v>
      </c>
      <c r="G299" s="37">
        <f t="shared" si="64"/>
        <v>0.12632084468629146</v>
      </c>
      <c r="H299" s="32">
        <f>SUM(H263:H266,H268:H274,H276:H284,H286:H291,H293:H297)</f>
        <v>257741523</v>
      </c>
      <c r="I299" s="37">
        <f t="shared" si="65"/>
        <v>0.2325202431271208</v>
      </c>
      <c r="J299" s="32">
        <f>SUM(J263:J266,J268:J274,J276:J284,J286:J291,J293:J297)</f>
        <v>219703652</v>
      </c>
      <c r="K299" s="37">
        <f t="shared" si="66"/>
        <v>0.18427331950789189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617467938</v>
      </c>
      <c r="O299" s="37">
        <f t="shared" si="69"/>
        <v>0.5178924682824716</v>
      </c>
      <c r="P299" s="32">
        <f>SUM(P263:P266,P268:P274,P276:P284,P286:P291,P293:P297)</f>
        <v>223107462</v>
      </c>
      <c r="Q299" s="32">
        <f>SUM(Q263:Q266,Q268:Q274,Q276:Q284,Q286:Q291,Q293:Q297)</f>
        <v>1050700367</v>
      </c>
      <c r="R299" s="32">
        <f>SUM(R263:R266,R268:R274,R276:R284,R286:R291,R293:R297)</f>
        <v>1128015569</v>
      </c>
      <c r="S299" s="32">
        <f>SUM(S263:S266,S268:S274,S276:S284,S286:S291,S293:S297)</f>
        <v>577492600</v>
      </c>
      <c r="T299" s="37">
        <f t="shared" si="70"/>
        <v>0.51195445867112854</v>
      </c>
      <c r="U299" s="37">
        <f t="shared" si="71"/>
        <v>-1.5256370044673839E-2</v>
      </c>
    </row>
    <row r="300" spans="1:21" ht="14.4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x14ac:dyDescent="0.2">
      <c r="A302" s="17" t="s">
        <v>23</v>
      </c>
      <c r="B302" s="11" t="s">
        <v>536</v>
      </c>
      <c r="C302" s="10" t="s">
        <v>537</v>
      </c>
      <c r="D302" s="31">
        <v>7691240849</v>
      </c>
      <c r="E302" s="31">
        <v>8262565562</v>
      </c>
      <c r="F302" s="31">
        <v>639270104</v>
      </c>
      <c r="G302" s="36">
        <f t="shared" ref="G302:G339" si="72">IF(($D302     =0),0,($F302     /$D302     ))</f>
        <v>8.3116640936178279E-2</v>
      </c>
      <c r="H302" s="31">
        <v>2379860227</v>
      </c>
      <c r="I302" s="36">
        <f t="shared" ref="I302:I339" si="73">IF(($D302     =0),0,($H302     /$D302     ))</f>
        <v>0.30942474351319071</v>
      </c>
      <c r="J302" s="31">
        <v>762698270</v>
      </c>
      <c r="K302" s="36">
        <f t="shared" ref="K302:K339" si="74">IF(($E302     =0),0,($J302     /$E302     ))</f>
        <v>9.2307681467326791E-2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3781828601</v>
      </c>
      <c r="O302" s="36">
        <f t="shared" ref="O302:O339" si="77">IF(($E302     =0),0,($N302     /$E302     ))</f>
        <v>0.45770633499028929</v>
      </c>
      <c r="P302" s="31">
        <v>2259474106</v>
      </c>
      <c r="Q302" s="31">
        <v>6826831973</v>
      </c>
      <c r="R302" s="31">
        <v>7014778863</v>
      </c>
      <c r="S302" s="31">
        <v>4887198205</v>
      </c>
      <c r="T302" s="36">
        <f t="shared" ref="T302:T339" si="78">IF(($R302     =0),0,($S302     /$R302     ))</f>
        <v>0.69670025248805911</v>
      </c>
      <c r="U302" s="36">
        <f t="shared" ref="U302:U339" si="79">IF(($P302     =0),0,(($J302     /$P302     )-1))</f>
        <v>-0.66244434137365593</v>
      </c>
    </row>
    <row r="303" spans="1:21" ht="16.5" x14ac:dyDescent="0.3">
      <c r="A303" s="18" t="s">
        <v>0</v>
      </c>
      <c r="B303" s="13" t="s">
        <v>28</v>
      </c>
      <c r="C303" s="12" t="s">
        <v>0</v>
      </c>
      <c r="D303" s="32">
        <f>D302</f>
        <v>7691240849</v>
      </c>
      <c r="E303" s="32">
        <f>E302</f>
        <v>8262565562</v>
      </c>
      <c r="F303" s="32">
        <f>F302</f>
        <v>639270104</v>
      </c>
      <c r="G303" s="37">
        <f t="shared" si="72"/>
        <v>8.3116640936178279E-2</v>
      </c>
      <c r="H303" s="32">
        <f>H302</f>
        <v>2379860227</v>
      </c>
      <c r="I303" s="37">
        <f t="shared" si="73"/>
        <v>0.30942474351319071</v>
      </c>
      <c r="J303" s="32">
        <f>J302</f>
        <v>762698270</v>
      </c>
      <c r="K303" s="37">
        <f t="shared" si="74"/>
        <v>9.2307681467326791E-2</v>
      </c>
      <c r="L303" s="32">
        <f>L302</f>
        <v>0</v>
      </c>
      <c r="M303" s="37">
        <f t="shared" si="75"/>
        <v>0</v>
      </c>
      <c r="N303" s="32">
        <f t="shared" si="76"/>
        <v>3781828601</v>
      </c>
      <c r="O303" s="37">
        <f t="shared" si="77"/>
        <v>0.45770633499028929</v>
      </c>
      <c r="P303" s="32">
        <f>P302</f>
        <v>2259474106</v>
      </c>
      <c r="Q303" s="32">
        <f>Q302</f>
        <v>6826831973</v>
      </c>
      <c r="R303" s="32">
        <f>R302</f>
        <v>7014778863</v>
      </c>
      <c r="S303" s="32">
        <f>S302</f>
        <v>4887198205</v>
      </c>
      <c r="T303" s="37">
        <f t="shared" si="78"/>
        <v>0.69670025248805911</v>
      </c>
      <c r="U303" s="37">
        <f t="shared" si="79"/>
        <v>-0.66244434137365593</v>
      </c>
    </row>
    <row r="304" spans="1:21" x14ac:dyDescent="0.2">
      <c r="A304" s="17" t="s">
        <v>29</v>
      </c>
      <c r="B304" s="11" t="s">
        <v>538</v>
      </c>
      <c r="C304" s="10" t="s">
        <v>539</v>
      </c>
      <c r="D304" s="31">
        <v>36782096</v>
      </c>
      <c r="E304" s="31">
        <v>44598829</v>
      </c>
      <c r="F304" s="31">
        <v>5126614</v>
      </c>
      <c r="G304" s="36">
        <f t="shared" si="72"/>
        <v>0.13937797345752129</v>
      </c>
      <c r="H304" s="31">
        <v>7150618</v>
      </c>
      <c r="I304" s="36">
        <f t="shared" si="73"/>
        <v>0.19440485392675827</v>
      </c>
      <c r="J304" s="31">
        <v>6726803</v>
      </c>
      <c r="K304" s="36">
        <f t="shared" si="74"/>
        <v>0.15082913948256355</v>
      </c>
      <c r="L304" s="31">
        <v>0</v>
      </c>
      <c r="M304" s="36">
        <f t="shared" si="75"/>
        <v>0</v>
      </c>
      <c r="N304" s="31">
        <f t="shared" si="76"/>
        <v>19004035</v>
      </c>
      <c r="O304" s="36">
        <f t="shared" si="77"/>
        <v>0.42611062725436133</v>
      </c>
      <c r="P304" s="31">
        <v>6640568</v>
      </c>
      <c r="Q304" s="31">
        <v>30205531</v>
      </c>
      <c r="R304" s="31">
        <v>38759512</v>
      </c>
      <c r="S304" s="31">
        <v>19709833</v>
      </c>
      <c r="T304" s="36">
        <f t="shared" si="78"/>
        <v>0.5085160256919643</v>
      </c>
      <c r="U304" s="36">
        <f t="shared" si="79"/>
        <v>1.2986087937056023E-2</v>
      </c>
    </row>
    <row r="305" spans="1:21" x14ac:dyDescent="0.2">
      <c r="A305" s="17" t="s">
        <v>29</v>
      </c>
      <c r="B305" s="11" t="s">
        <v>540</v>
      </c>
      <c r="C305" s="10" t="s">
        <v>541</v>
      </c>
      <c r="D305" s="31">
        <v>33566147</v>
      </c>
      <c r="E305" s="31">
        <v>30849110</v>
      </c>
      <c r="F305" s="31">
        <v>7333627</v>
      </c>
      <c r="G305" s="36">
        <f t="shared" si="72"/>
        <v>0.21848283629336426</v>
      </c>
      <c r="H305" s="31">
        <v>8725486</v>
      </c>
      <c r="I305" s="36">
        <f t="shared" si="73"/>
        <v>0.25994898967700997</v>
      </c>
      <c r="J305" s="31">
        <v>6784040</v>
      </c>
      <c r="K305" s="36">
        <f t="shared" si="74"/>
        <v>0.21991039611839694</v>
      </c>
      <c r="L305" s="31">
        <v>0</v>
      </c>
      <c r="M305" s="36">
        <f t="shared" si="75"/>
        <v>0</v>
      </c>
      <c r="N305" s="31">
        <f t="shared" si="76"/>
        <v>22843153</v>
      </c>
      <c r="O305" s="36">
        <f t="shared" si="77"/>
        <v>0.74048013054509509</v>
      </c>
      <c r="P305" s="31">
        <v>7656676</v>
      </c>
      <c r="Q305" s="31">
        <v>29885800</v>
      </c>
      <c r="R305" s="31">
        <v>32025491</v>
      </c>
      <c r="S305" s="31">
        <v>22479925</v>
      </c>
      <c r="T305" s="36">
        <f t="shared" si="78"/>
        <v>0.70193849643085882</v>
      </c>
      <c r="U305" s="36">
        <f t="shared" si="79"/>
        <v>-0.11397060552124705</v>
      </c>
    </row>
    <row r="306" spans="1:21" x14ac:dyDescent="0.2">
      <c r="A306" s="17" t="s">
        <v>29</v>
      </c>
      <c r="B306" s="11" t="s">
        <v>542</v>
      </c>
      <c r="C306" s="10" t="s">
        <v>543</v>
      </c>
      <c r="D306" s="31">
        <v>30034990</v>
      </c>
      <c r="E306" s="31">
        <v>31867700</v>
      </c>
      <c r="F306" s="31">
        <v>5503863</v>
      </c>
      <c r="G306" s="36">
        <f t="shared" si="72"/>
        <v>0.18324837131625482</v>
      </c>
      <c r="H306" s="31">
        <v>7278119</v>
      </c>
      <c r="I306" s="36">
        <f t="shared" si="73"/>
        <v>0.24232133921136648</v>
      </c>
      <c r="J306" s="31">
        <v>8413184</v>
      </c>
      <c r="K306" s="36">
        <f t="shared" si="74"/>
        <v>0.26400348942659807</v>
      </c>
      <c r="L306" s="31">
        <v>0</v>
      </c>
      <c r="M306" s="36">
        <f t="shared" si="75"/>
        <v>0</v>
      </c>
      <c r="N306" s="31">
        <f t="shared" si="76"/>
        <v>21195166</v>
      </c>
      <c r="O306" s="36">
        <f t="shared" si="77"/>
        <v>0.66509870495831203</v>
      </c>
      <c r="P306" s="31">
        <v>6776563</v>
      </c>
      <c r="Q306" s="31">
        <v>23508750</v>
      </c>
      <c r="R306" s="31">
        <v>29006100</v>
      </c>
      <c r="S306" s="31">
        <v>17481575</v>
      </c>
      <c r="T306" s="36">
        <f t="shared" si="78"/>
        <v>0.60268615911825441</v>
      </c>
      <c r="U306" s="36">
        <f t="shared" si="79"/>
        <v>0.24151195820063953</v>
      </c>
    </row>
    <row r="307" spans="1:21" x14ac:dyDescent="0.2">
      <c r="A307" s="17" t="s">
        <v>29</v>
      </c>
      <c r="B307" s="11" t="s">
        <v>544</v>
      </c>
      <c r="C307" s="10" t="s">
        <v>545</v>
      </c>
      <c r="D307" s="31">
        <v>155077553</v>
      </c>
      <c r="E307" s="31">
        <v>153545924</v>
      </c>
      <c r="F307" s="31">
        <v>23964365</v>
      </c>
      <c r="G307" s="36">
        <f t="shared" si="72"/>
        <v>0.15453148786787987</v>
      </c>
      <c r="H307" s="31">
        <v>29334461</v>
      </c>
      <c r="I307" s="36">
        <f t="shared" si="73"/>
        <v>0.18915994244505521</v>
      </c>
      <c r="J307" s="31">
        <v>46874824</v>
      </c>
      <c r="K307" s="36">
        <f t="shared" si="74"/>
        <v>0.30528211221028567</v>
      </c>
      <c r="L307" s="31">
        <v>0</v>
      </c>
      <c r="M307" s="36">
        <f t="shared" si="75"/>
        <v>0</v>
      </c>
      <c r="N307" s="31">
        <f t="shared" si="76"/>
        <v>100173650</v>
      </c>
      <c r="O307" s="36">
        <f t="shared" si="77"/>
        <v>0.6524018833609676</v>
      </c>
      <c r="P307" s="31">
        <v>38271185</v>
      </c>
      <c r="Q307" s="31">
        <v>128743397</v>
      </c>
      <c r="R307" s="31">
        <v>151903634</v>
      </c>
      <c r="S307" s="31">
        <v>100653357</v>
      </c>
      <c r="T307" s="36">
        <f t="shared" si="78"/>
        <v>0.66261322622472618</v>
      </c>
      <c r="U307" s="36">
        <f t="shared" si="79"/>
        <v>0.2248072276831774</v>
      </c>
    </row>
    <row r="308" spans="1:21" x14ac:dyDescent="0.2">
      <c r="A308" s="17" t="s">
        <v>29</v>
      </c>
      <c r="B308" s="11" t="s">
        <v>546</v>
      </c>
      <c r="C308" s="10" t="s">
        <v>547</v>
      </c>
      <c r="D308" s="31">
        <v>107650377</v>
      </c>
      <c r="E308" s="31">
        <v>101791740</v>
      </c>
      <c r="F308" s="31">
        <v>6385990</v>
      </c>
      <c r="G308" s="36">
        <f t="shared" si="72"/>
        <v>5.9321575808322528E-2</v>
      </c>
      <c r="H308" s="31">
        <v>16730892</v>
      </c>
      <c r="I308" s="36">
        <f t="shared" si="73"/>
        <v>0.15541879616455034</v>
      </c>
      <c r="J308" s="31">
        <v>16359942</v>
      </c>
      <c r="K308" s="36">
        <f t="shared" si="74"/>
        <v>0.16071974012822651</v>
      </c>
      <c r="L308" s="31">
        <v>0</v>
      </c>
      <c r="M308" s="36">
        <f t="shared" si="75"/>
        <v>0</v>
      </c>
      <c r="N308" s="31">
        <f t="shared" si="76"/>
        <v>39476824</v>
      </c>
      <c r="O308" s="36">
        <f t="shared" si="77"/>
        <v>0.38781952248777751</v>
      </c>
      <c r="P308" s="31">
        <v>14471227</v>
      </c>
      <c r="Q308" s="31">
        <v>91449846</v>
      </c>
      <c r="R308" s="31">
        <v>96425985</v>
      </c>
      <c r="S308" s="31">
        <v>35207838</v>
      </c>
      <c r="T308" s="36">
        <f t="shared" si="78"/>
        <v>0.36512811354740116</v>
      </c>
      <c r="U308" s="36">
        <f t="shared" si="79"/>
        <v>0.13051519404677991</v>
      </c>
    </row>
    <row r="309" spans="1:21" x14ac:dyDescent="0.2">
      <c r="A309" s="17" t="s">
        <v>44</v>
      </c>
      <c r="B309" s="11" t="s">
        <v>548</v>
      </c>
      <c r="C309" s="10" t="s">
        <v>549</v>
      </c>
      <c r="D309" s="31">
        <v>144429657</v>
      </c>
      <c r="E309" s="31">
        <v>149529657</v>
      </c>
      <c r="F309" s="31">
        <v>25921838</v>
      </c>
      <c r="G309" s="36">
        <f t="shared" si="72"/>
        <v>0.17947725237622075</v>
      </c>
      <c r="H309" s="31">
        <v>22492954</v>
      </c>
      <c r="I309" s="36">
        <f t="shared" si="73"/>
        <v>0.1557363942226907</v>
      </c>
      <c r="J309" s="31">
        <v>42426644</v>
      </c>
      <c r="K309" s="36">
        <f t="shared" si="74"/>
        <v>0.28373397526084071</v>
      </c>
      <c r="L309" s="31">
        <v>0</v>
      </c>
      <c r="M309" s="36">
        <f t="shared" si="75"/>
        <v>0</v>
      </c>
      <c r="N309" s="31">
        <f t="shared" si="76"/>
        <v>90841436</v>
      </c>
      <c r="O309" s="36">
        <f t="shared" si="77"/>
        <v>0.60751450797482942</v>
      </c>
      <c r="P309" s="31">
        <v>29101237</v>
      </c>
      <c r="Q309" s="31">
        <v>124835834</v>
      </c>
      <c r="R309" s="31">
        <v>124735834</v>
      </c>
      <c r="S309" s="31">
        <v>105345954</v>
      </c>
      <c r="T309" s="36">
        <f t="shared" si="78"/>
        <v>0.8445524483365382</v>
      </c>
      <c r="U309" s="36">
        <f t="shared" si="79"/>
        <v>0.45789830171136714</v>
      </c>
    </row>
    <row r="310" spans="1:21" ht="16.5" x14ac:dyDescent="0.3">
      <c r="A310" s="18" t="s">
        <v>0</v>
      </c>
      <c r="B310" s="13" t="s">
        <v>550</v>
      </c>
      <c r="C310" s="12" t="s">
        <v>0</v>
      </c>
      <c r="D310" s="32">
        <f>SUM(D304:D309)</f>
        <v>507540820</v>
      </c>
      <c r="E310" s="32">
        <f>SUM(E304:E309)</f>
        <v>512182960</v>
      </c>
      <c r="F310" s="32">
        <f>SUM(F304:F309)</f>
        <v>74236297</v>
      </c>
      <c r="G310" s="37">
        <f t="shared" si="72"/>
        <v>0.14626665299551669</v>
      </c>
      <c r="H310" s="32">
        <f>SUM(H304:H309)</f>
        <v>91712530</v>
      </c>
      <c r="I310" s="37">
        <f t="shared" si="73"/>
        <v>0.18069981050982264</v>
      </c>
      <c r="J310" s="32">
        <f>SUM(J304:J309)</f>
        <v>127585437</v>
      </c>
      <c r="K310" s="37">
        <f t="shared" si="74"/>
        <v>0.24910129185086516</v>
      </c>
      <c r="L310" s="32">
        <f>SUM(L304:L309)</f>
        <v>0</v>
      </c>
      <c r="M310" s="37">
        <f t="shared" si="75"/>
        <v>0</v>
      </c>
      <c r="N310" s="32">
        <f t="shared" si="76"/>
        <v>293534264</v>
      </c>
      <c r="O310" s="37">
        <f t="shared" si="77"/>
        <v>0.57310431413024754</v>
      </c>
      <c r="P310" s="32">
        <f>SUM(P304:P309)</f>
        <v>102917456</v>
      </c>
      <c r="Q310" s="32">
        <f>SUM(Q304:Q309)</f>
        <v>428629158</v>
      </c>
      <c r="R310" s="32">
        <f>SUM(R304:R309)</f>
        <v>472856556</v>
      </c>
      <c r="S310" s="32">
        <f>SUM(S304:S309)</f>
        <v>300878482</v>
      </c>
      <c r="T310" s="37">
        <f t="shared" si="78"/>
        <v>0.6362996942353909</v>
      </c>
      <c r="U310" s="37">
        <f t="shared" si="79"/>
        <v>0.23968704589821965</v>
      </c>
    </row>
    <row r="311" spans="1:21" x14ac:dyDescent="0.2">
      <c r="A311" s="17" t="s">
        <v>29</v>
      </c>
      <c r="B311" s="11" t="s">
        <v>551</v>
      </c>
      <c r="C311" s="10" t="s">
        <v>552</v>
      </c>
      <c r="D311" s="31">
        <v>51024496</v>
      </c>
      <c r="E311" s="31">
        <v>53111962</v>
      </c>
      <c r="F311" s="31">
        <v>7819252</v>
      </c>
      <c r="G311" s="36">
        <f t="shared" si="72"/>
        <v>0.15324506096052373</v>
      </c>
      <c r="H311" s="31">
        <v>14498871</v>
      </c>
      <c r="I311" s="36">
        <f t="shared" si="73"/>
        <v>0.28415510463836818</v>
      </c>
      <c r="J311" s="31">
        <v>6102804</v>
      </c>
      <c r="K311" s="36">
        <f t="shared" si="74"/>
        <v>0.11490451058840567</v>
      </c>
      <c r="L311" s="31">
        <v>0</v>
      </c>
      <c r="M311" s="36">
        <f t="shared" si="75"/>
        <v>0</v>
      </c>
      <c r="N311" s="31">
        <f t="shared" si="76"/>
        <v>28420927</v>
      </c>
      <c r="O311" s="36">
        <f t="shared" si="77"/>
        <v>0.53511348347477727</v>
      </c>
      <c r="P311" s="31">
        <v>10673779</v>
      </c>
      <c r="Q311" s="31">
        <v>40654930</v>
      </c>
      <c r="R311" s="31">
        <v>44237879</v>
      </c>
      <c r="S311" s="31">
        <v>31698743</v>
      </c>
      <c r="T311" s="36">
        <f t="shared" si="78"/>
        <v>0.7165520525972775</v>
      </c>
      <c r="U311" s="36">
        <f t="shared" si="79"/>
        <v>-0.42824336160604415</v>
      </c>
    </row>
    <row r="312" spans="1:21" x14ac:dyDescent="0.2">
      <c r="A312" s="17" t="s">
        <v>29</v>
      </c>
      <c r="B312" s="11" t="s">
        <v>553</v>
      </c>
      <c r="C312" s="10" t="s">
        <v>554</v>
      </c>
      <c r="D312" s="31">
        <v>144825307</v>
      </c>
      <c r="E312" s="31">
        <v>173653570</v>
      </c>
      <c r="F312" s="31">
        <v>12817195</v>
      </c>
      <c r="G312" s="36">
        <f t="shared" si="72"/>
        <v>8.8501072536997974E-2</v>
      </c>
      <c r="H312" s="31">
        <v>43851992</v>
      </c>
      <c r="I312" s="36">
        <f t="shared" si="73"/>
        <v>0.30279232896775421</v>
      </c>
      <c r="J312" s="31">
        <v>18586678</v>
      </c>
      <c r="K312" s="36">
        <f t="shared" si="74"/>
        <v>0.10703308892526656</v>
      </c>
      <c r="L312" s="31">
        <v>0</v>
      </c>
      <c r="M312" s="36">
        <f t="shared" si="75"/>
        <v>0</v>
      </c>
      <c r="N312" s="31">
        <f t="shared" si="76"/>
        <v>75255865</v>
      </c>
      <c r="O312" s="36">
        <f t="shared" si="77"/>
        <v>0.43336779658489027</v>
      </c>
      <c r="P312" s="31">
        <v>17523730</v>
      </c>
      <c r="Q312" s="31">
        <v>137002143</v>
      </c>
      <c r="R312" s="31">
        <v>135548012</v>
      </c>
      <c r="S312" s="31">
        <v>72887953</v>
      </c>
      <c r="T312" s="36">
        <f t="shared" si="78"/>
        <v>0.53772793805341834</v>
      </c>
      <c r="U312" s="36">
        <f t="shared" si="79"/>
        <v>6.0657633962632351E-2</v>
      </c>
    </row>
    <row r="313" spans="1:21" x14ac:dyDescent="0.2">
      <c r="A313" s="17" t="s">
        <v>29</v>
      </c>
      <c r="B313" s="11" t="s">
        <v>555</v>
      </c>
      <c r="C313" s="10" t="s">
        <v>556</v>
      </c>
      <c r="D313" s="31">
        <v>146032394</v>
      </c>
      <c r="E313" s="31">
        <v>165535117</v>
      </c>
      <c r="F313" s="31">
        <v>16953104</v>
      </c>
      <c r="G313" s="36">
        <f t="shared" si="72"/>
        <v>0.1160913927083877</v>
      </c>
      <c r="H313" s="31">
        <v>31585764</v>
      </c>
      <c r="I313" s="36">
        <f t="shared" si="73"/>
        <v>0.21629285896662079</v>
      </c>
      <c r="J313" s="31">
        <v>44677892</v>
      </c>
      <c r="K313" s="36">
        <f t="shared" si="74"/>
        <v>0.26989978205047571</v>
      </c>
      <c r="L313" s="31">
        <v>0</v>
      </c>
      <c r="M313" s="36">
        <f t="shared" si="75"/>
        <v>0</v>
      </c>
      <c r="N313" s="31">
        <f t="shared" si="76"/>
        <v>93216760</v>
      </c>
      <c r="O313" s="36">
        <f t="shared" si="77"/>
        <v>0.56312377512017586</v>
      </c>
      <c r="P313" s="31">
        <v>51633159</v>
      </c>
      <c r="Q313" s="31">
        <v>132423536</v>
      </c>
      <c r="R313" s="31">
        <v>144739894</v>
      </c>
      <c r="S313" s="31">
        <v>97125364</v>
      </c>
      <c r="T313" s="36">
        <f t="shared" si="78"/>
        <v>0.67103382015741975</v>
      </c>
      <c r="U313" s="36">
        <f t="shared" si="79"/>
        <v>-0.1347054322204071</v>
      </c>
    </row>
    <row r="314" spans="1:21" x14ac:dyDescent="0.2">
      <c r="A314" s="17" t="s">
        <v>29</v>
      </c>
      <c r="B314" s="11" t="s">
        <v>557</v>
      </c>
      <c r="C314" s="10" t="s">
        <v>558</v>
      </c>
      <c r="D314" s="31">
        <v>76905820</v>
      </c>
      <c r="E314" s="31">
        <v>101579234</v>
      </c>
      <c r="F314" s="31">
        <v>11040374</v>
      </c>
      <c r="G314" s="36">
        <f t="shared" si="72"/>
        <v>0.14355706759254372</v>
      </c>
      <c r="H314" s="31">
        <v>13880519</v>
      </c>
      <c r="I314" s="36">
        <f t="shared" si="73"/>
        <v>0.1804872375068623</v>
      </c>
      <c r="J314" s="31">
        <v>17584908</v>
      </c>
      <c r="K314" s="36">
        <f t="shared" si="74"/>
        <v>0.17311518612160434</v>
      </c>
      <c r="L314" s="31">
        <v>0</v>
      </c>
      <c r="M314" s="36">
        <f t="shared" si="75"/>
        <v>0</v>
      </c>
      <c r="N314" s="31">
        <f t="shared" si="76"/>
        <v>42505801</v>
      </c>
      <c r="O314" s="36">
        <f t="shared" si="77"/>
        <v>0.41844970990822788</v>
      </c>
      <c r="P314" s="31">
        <v>23423769</v>
      </c>
      <c r="Q314" s="31">
        <v>70156798</v>
      </c>
      <c r="R314" s="31">
        <v>69675036</v>
      </c>
      <c r="S314" s="31">
        <v>38434191</v>
      </c>
      <c r="T314" s="36">
        <f t="shared" si="78"/>
        <v>0.55162068376972206</v>
      </c>
      <c r="U314" s="36">
        <f t="shared" si="79"/>
        <v>-0.24927077277785659</v>
      </c>
    </row>
    <row r="315" spans="1:21" x14ac:dyDescent="0.2">
      <c r="A315" s="17" t="s">
        <v>29</v>
      </c>
      <c r="B315" s="11" t="s">
        <v>559</v>
      </c>
      <c r="C315" s="10" t="s">
        <v>560</v>
      </c>
      <c r="D315" s="31">
        <v>43381140</v>
      </c>
      <c r="E315" s="31">
        <v>52880458</v>
      </c>
      <c r="F315" s="31">
        <v>7670314</v>
      </c>
      <c r="G315" s="36">
        <f t="shared" si="72"/>
        <v>0.1768121815148242</v>
      </c>
      <c r="H315" s="31">
        <v>15904249</v>
      </c>
      <c r="I315" s="36">
        <f t="shared" si="73"/>
        <v>0.36661666798060172</v>
      </c>
      <c r="J315" s="31">
        <v>11725049</v>
      </c>
      <c r="K315" s="36">
        <f t="shared" si="74"/>
        <v>0.2217274479733137</v>
      </c>
      <c r="L315" s="31">
        <v>0</v>
      </c>
      <c r="M315" s="36">
        <f t="shared" si="75"/>
        <v>0</v>
      </c>
      <c r="N315" s="31">
        <f t="shared" si="76"/>
        <v>35299612</v>
      </c>
      <c r="O315" s="36">
        <f t="shared" si="77"/>
        <v>0.66753604895025687</v>
      </c>
      <c r="P315" s="31">
        <v>13036385</v>
      </c>
      <c r="Q315" s="31">
        <v>36138632</v>
      </c>
      <c r="R315" s="31">
        <v>43584249</v>
      </c>
      <c r="S315" s="31">
        <v>27908511</v>
      </c>
      <c r="T315" s="36">
        <f t="shared" si="78"/>
        <v>0.64033479158950291</v>
      </c>
      <c r="U315" s="36">
        <f t="shared" si="79"/>
        <v>-0.10059046277016215</v>
      </c>
    </row>
    <row r="316" spans="1:21" x14ac:dyDescent="0.2">
      <c r="A316" s="17" t="s">
        <v>44</v>
      </c>
      <c r="B316" s="11" t="s">
        <v>561</v>
      </c>
      <c r="C316" s="10" t="s">
        <v>562</v>
      </c>
      <c r="D316" s="31">
        <v>0</v>
      </c>
      <c r="E316" s="31">
        <v>0</v>
      </c>
      <c r="F316" s="31">
        <v>0</v>
      </c>
      <c r="G316" s="36">
        <f t="shared" si="72"/>
        <v>0</v>
      </c>
      <c r="H316" s="31">
        <v>0</v>
      </c>
      <c r="I316" s="36">
        <f t="shared" si="73"/>
        <v>0</v>
      </c>
      <c r="J316" s="31">
        <v>0</v>
      </c>
      <c r="K316" s="36">
        <f t="shared" si="74"/>
        <v>0</v>
      </c>
      <c r="L316" s="31">
        <v>0</v>
      </c>
      <c r="M316" s="36">
        <f t="shared" si="75"/>
        <v>0</v>
      </c>
      <c r="N316" s="31">
        <f t="shared" si="76"/>
        <v>0</v>
      </c>
      <c r="O316" s="36">
        <f t="shared" si="77"/>
        <v>0</v>
      </c>
      <c r="P316" s="31">
        <v>0</v>
      </c>
      <c r="Q316" s="31">
        <v>0</v>
      </c>
      <c r="R316" s="31">
        <v>0</v>
      </c>
      <c r="S316" s="31">
        <v>0</v>
      </c>
      <c r="T316" s="36">
        <f t="shared" si="78"/>
        <v>0</v>
      </c>
      <c r="U316" s="36">
        <f t="shared" si="79"/>
        <v>0</v>
      </c>
    </row>
    <row r="317" spans="1:21" ht="16.5" x14ac:dyDescent="0.3">
      <c r="A317" s="18" t="s">
        <v>0</v>
      </c>
      <c r="B317" s="13" t="s">
        <v>563</v>
      </c>
      <c r="C317" s="12" t="s">
        <v>0</v>
      </c>
      <c r="D317" s="32">
        <f>SUM(D311:D316)</f>
        <v>462169157</v>
      </c>
      <c r="E317" s="32">
        <f>SUM(E311:E316)</f>
        <v>546760341</v>
      </c>
      <c r="F317" s="32">
        <f>SUM(F311:F316)</f>
        <v>56300239</v>
      </c>
      <c r="G317" s="37">
        <f t="shared" si="72"/>
        <v>0.12181738687508306</v>
      </c>
      <c r="H317" s="32">
        <f>SUM(H311:H316)</f>
        <v>119721395</v>
      </c>
      <c r="I317" s="37">
        <f t="shared" si="73"/>
        <v>0.25904237266096924</v>
      </c>
      <c r="J317" s="32">
        <f>SUM(J311:J316)</f>
        <v>98677331</v>
      </c>
      <c r="K317" s="37">
        <f t="shared" si="74"/>
        <v>0.18047638718551462</v>
      </c>
      <c r="L317" s="32">
        <f>SUM(L311:L316)</f>
        <v>0</v>
      </c>
      <c r="M317" s="37">
        <f t="shared" si="75"/>
        <v>0</v>
      </c>
      <c r="N317" s="32">
        <f t="shared" si="76"/>
        <v>274698965</v>
      </c>
      <c r="O317" s="37">
        <f t="shared" si="77"/>
        <v>0.50241201565129612</v>
      </c>
      <c r="P317" s="32">
        <f>SUM(P311:P316)</f>
        <v>116290822</v>
      </c>
      <c r="Q317" s="32">
        <f>SUM(Q311:Q316)</f>
        <v>416376039</v>
      </c>
      <c r="R317" s="32">
        <f>SUM(R311:R316)</f>
        <v>437785070</v>
      </c>
      <c r="S317" s="32">
        <f>SUM(S311:S316)</f>
        <v>268054762</v>
      </c>
      <c r="T317" s="37">
        <f t="shared" si="78"/>
        <v>0.61229763271735149</v>
      </c>
      <c r="U317" s="37">
        <f t="shared" si="79"/>
        <v>-0.15146071458674526</v>
      </c>
    </row>
    <row r="318" spans="1:21" x14ac:dyDescent="0.2">
      <c r="A318" s="17" t="s">
        <v>29</v>
      </c>
      <c r="B318" s="11" t="s">
        <v>564</v>
      </c>
      <c r="C318" s="10" t="s">
        <v>565</v>
      </c>
      <c r="D318" s="31">
        <v>111443176</v>
      </c>
      <c r="E318" s="31">
        <v>141527928</v>
      </c>
      <c r="F318" s="31">
        <v>51747471</v>
      </c>
      <c r="G318" s="36">
        <f t="shared" si="72"/>
        <v>0.46433952133596768</v>
      </c>
      <c r="H318" s="31">
        <v>25553333</v>
      </c>
      <c r="I318" s="36">
        <f t="shared" si="73"/>
        <v>0.22929473043733067</v>
      </c>
      <c r="J318" s="31">
        <v>-22605615</v>
      </c>
      <c r="K318" s="36">
        <f t="shared" si="74"/>
        <v>-0.15972547128648701</v>
      </c>
      <c r="L318" s="31">
        <v>0</v>
      </c>
      <c r="M318" s="36">
        <f t="shared" si="75"/>
        <v>0</v>
      </c>
      <c r="N318" s="31">
        <f t="shared" si="76"/>
        <v>54695189</v>
      </c>
      <c r="O318" s="36">
        <f t="shared" si="77"/>
        <v>0.3864621617296623</v>
      </c>
      <c r="P318" s="31">
        <v>14689868</v>
      </c>
      <c r="Q318" s="31">
        <v>66577481</v>
      </c>
      <c r="R318" s="31">
        <v>88091237</v>
      </c>
      <c r="S318" s="31">
        <v>84817264</v>
      </c>
      <c r="T318" s="36">
        <f t="shared" si="78"/>
        <v>0.96283429417616195</v>
      </c>
      <c r="U318" s="36">
        <f t="shared" si="79"/>
        <v>-2.5388575989927205</v>
      </c>
    </row>
    <row r="319" spans="1:21" x14ac:dyDescent="0.2">
      <c r="A319" s="17" t="s">
        <v>29</v>
      </c>
      <c r="B319" s="11" t="s">
        <v>566</v>
      </c>
      <c r="C319" s="10" t="s">
        <v>567</v>
      </c>
      <c r="D319" s="31">
        <v>149900782</v>
      </c>
      <c r="E319" s="31">
        <v>153476539</v>
      </c>
      <c r="F319" s="31">
        <v>25297281</v>
      </c>
      <c r="G319" s="36">
        <f t="shared" si="72"/>
        <v>0.1687601669749795</v>
      </c>
      <c r="H319" s="31">
        <v>41103050</v>
      </c>
      <c r="I319" s="36">
        <f t="shared" si="73"/>
        <v>0.27420170496508817</v>
      </c>
      <c r="J319" s="31">
        <v>37040729</v>
      </c>
      <c r="K319" s="36">
        <f t="shared" si="74"/>
        <v>0.24134456797986564</v>
      </c>
      <c r="L319" s="31">
        <v>0</v>
      </c>
      <c r="M319" s="36">
        <f t="shared" si="75"/>
        <v>0</v>
      </c>
      <c r="N319" s="31">
        <f t="shared" si="76"/>
        <v>103441060</v>
      </c>
      <c r="O319" s="36">
        <f t="shared" si="77"/>
        <v>0.67398613934081486</v>
      </c>
      <c r="P319" s="31">
        <v>29675453</v>
      </c>
      <c r="Q319" s="31">
        <v>133992307</v>
      </c>
      <c r="R319" s="31">
        <v>140737543</v>
      </c>
      <c r="S319" s="31">
        <v>87386459</v>
      </c>
      <c r="T319" s="36">
        <f t="shared" si="78"/>
        <v>0.62091789537636022</v>
      </c>
      <c r="U319" s="36">
        <f t="shared" si="79"/>
        <v>0.24819422301657879</v>
      </c>
    </row>
    <row r="320" spans="1:21" x14ac:dyDescent="0.2">
      <c r="A320" s="17" t="s">
        <v>29</v>
      </c>
      <c r="B320" s="11" t="s">
        <v>568</v>
      </c>
      <c r="C320" s="10" t="s">
        <v>569</v>
      </c>
      <c r="D320" s="31">
        <v>29101613</v>
      </c>
      <c r="E320" s="31">
        <v>30353842</v>
      </c>
      <c r="F320" s="31">
        <v>5666801</v>
      </c>
      <c r="G320" s="36">
        <f t="shared" si="72"/>
        <v>0.19472463605367854</v>
      </c>
      <c r="H320" s="31">
        <v>8060908</v>
      </c>
      <c r="I320" s="36">
        <f t="shared" si="73"/>
        <v>0.2769917942349106</v>
      </c>
      <c r="J320" s="31">
        <v>6662969</v>
      </c>
      <c r="K320" s="36">
        <f t="shared" si="74"/>
        <v>0.21950990586298763</v>
      </c>
      <c r="L320" s="31">
        <v>0</v>
      </c>
      <c r="M320" s="36">
        <f t="shared" si="75"/>
        <v>0</v>
      </c>
      <c r="N320" s="31">
        <f t="shared" si="76"/>
        <v>20390678</v>
      </c>
      <c r="O320" s="36">
        <f t="shared" si="77"/>
        <v>0.67176596623254481</v>
      </c>
      <c r="P320" s="31">
        <v>7150334</v>
      </c>
      <c r="Q320" s="31">
        <v>24946220</v>
      </c>
      <c r="R320" s="31">
        <v>25624205</v>
      </c>
      <c r="S320" s="31">
        <v>18648446</v>
      </c>
      <c r="T320" s="36">
        <f t="shared" si="78"/>
        <v>0.72776681266794419</v>
      </c>
      <c r="U320" s="36">
        <f t="shared" si="79"/>
        <v>-6.8159753096848297E-2</v>
      </c>
    </row>
    <row r="321" spans="1:21" x14ac:dyDescent="0.2">
      <c r="A321" s="17" t="s">
        <v>29</v>
      </c>
      <c r="B321" s="11" t="s">
        <v>570</v>
      </c>
      <c r="C321" s="10" t="s">
        <v>571</v>
      </c>
      <c r="D321" s="31">
        <v>26334069</v>
      </c>
      <c r="E321" s="31">
        <v>27059721</v>
      </c>
      <c r="F321" s="31">
        <v>6175817</v>
      </c>
      <c r="G321" s="36">
        <f t="shared" si="72"/>
        <v>0.23451814453740513</v>
      </c>
      <c r="H321" s="31">
        <v>4881778</v>
      </c>
      <c r="I321" s="36">
        <f t="shared" si="73"/>
        <v>0.18537879581009681</v>
      </c>
      <c r="J321" s="31">
        <v>5066596</v>
      </c>
      <c r="K321" s="36">
        <f t="shared" si="74"/>
        <v>0.18723755503613654</v>
      </c>
      <c r="L321" s="31">
        <v>0</v>
      </c>
      <c r="M321" s="36">
        <f t="shared" si="75"/>
        <v>0</v>
      </c>
      <c r="N321" s="31">
        <f t="shared" si="76"/>
        <v>16124191</v>
      </c>
      <c r="O321" s="36">
        <f t="shared" si="77"/>
        <v>0.59587425162291952</v>
      </c>
      <c r="P321" s="31">
        <v>6973557</v>
      </c>
      <c r="Q321" s="31">
        <v>23983487</v>
      </c>
      <c r="R321" s="31">
        <v>26023916</v>
      </c>
      <c r="S321" s="31">
        <v>16797106</v>
      </c>
      <c r="T321" s="36">
        <f t="shared" si="78"/>
        <v>0.64544882484250254</v>
      </c>
      <c r="U321" s="36">
        <f t="shared" si="79"/>
        <v>-0.27345599957095068</v>
      </c>
    </row>
    <row r="322" spans="1:21" x14ac:dyDescent="0.2">
      <c r="A322" s="17" t="s">
        <v>44</v>
      </c>
      <c r="B322" s="11" t="s">
        <v>572</v>
      </c>
      <c r="C322" s="10" t="s">
        <v>573</v>
      </c>
      <c r="D322" s="31">
        <v>0</v>
      </c>
      <c r="E322" s="31">
        <v>0</v>
      </c>
      <c r="F322" s="31">
        <v>0</v>
      </c>
      <c r="G322" s="36">
        <f t="shared" si="72"/>
        <v>0</v>
      </c>
      <c r="H322" s="31">
        <v>0</v>
      </c>
      <c r="I322" s="36">
        <f t="shared" si="73"/>
        <v>0</v>
      </c>
      <c r="J322" s="31">
        <v>0</v>
      </c>
      <c r="K322" s="36">
        <f t="shared" si="74"/>
        <v>0</v>
      </c>
      <c r="L322" s="31">
        <v>0</v>
      </c>
      <c r="M322" s="36">
        <f t="shared" si="75"/>
        <v>0</v>
      </c>
      <c r="N322" s="31">
        <f t="shared" si="76"/>
        <v>0</v>
      </c>
      <c r="O322" s="36">
        <f t="shared" si="77"/>
        <v>0</v>
      </c>
      <c r="P322" s="31">
        <v>0</v>
      </c>
      <c r="Q322" s="31">
        <v>0</v>
      </c>
      <c r="R322" s="31">
        <v>0</v>
      </c>
      <c r="S322" s="31">
        <v>0</v>
      </c>
      <c r="T322" s="36">
        <f t="shared" si="78"/>
        <v>0</v>
      </c>
      <c r="U322" s="36">
        <f t="shared" si="79"/>
        <v>0</v>
      </c>
    </row>
    <row r="323" spans="1:21" ht="16.5" x14ac:dyDescent="0.3">
      <c r="A323" s="18" t="s">
        <v>0</v>
      </c>
      <c r="B323" s="13" t="s">
        <v>574</v>
      </c>
      <c r="C323" s="12" t="s">
        <v>0</v>
      </c>
      <c r="D323" s="32">
        <f>SUM(D318:D322)</f>
        <v>316779640</v>
      </c>
      <c r="E323" s="32">
        <f>SUM(E318:E322)</f>
        <v>352418030</v>
      </c>
      <c r="F323" s="32">
        <f>SUM(F318:F322)</f>
        <v>88887370</v>
      </c>
      <c r="G323" s="37">
        <f t="shared" si="72"/>
        <v>0.28059685275227914</v>
      </c>
      <c r="H323" s="32">
        <f>SUM(H318:H322)</f>
        <v>79599069</v>
      </c>
      <c r="I323" s="37">
        <f t="shared" si="73"/>
        <v>0.25127583641423418</v>
      </c>
      <c r="J323" s="32">
        <f>SUM(J318:J322)</f>
        <v>26164679</v>
      </c>
      <c r="K323" s="37">
        <f t="shared" si="74"/>
        <v>7.4243304180549446E-2</v>
      </c>
      <c r="L323" s="32">
        <f>SUM(L318:L322)</f>
        <v>0</v>
      </c>
      <c r="M323" s="37">
        <f t="shared" si="75"/>
        <v>0</v>
      </c>
      <c r="N323" s="32">
        <f t="shared" si="76"/>
        <v>194651118</v>
      </c>
      <c r="O323" s="37">
        <f t="shared" si="77"/>
        <v>0.5523301915058092</v>
      </c>
      <c r="P323" s="32">
        <f>SUM(P318:P322)</f>
        <v>58489212</v>
      </c>
      <c r="Q323" s="32">
        <f>SUM(Q318:Q322)</f>
        <v>249499495</v>
      </c>
      <c r="R323" s="32">
        <f>SUM(R318:R322)</f>
        <v>280476901</v>
      </c>
      <c r="S323" s="32">
        <f>SUM(S318:S322)</f>
        <v>207649275</v>
      </c>
      <c r="T323" s="37">
        <f t="shared" si="78"/>
        <v>0.74034358715336779</v>
      </c>
      <c r="U323" s="37">
        <f t="shared" si="79"/>
        <v>-0.55265803546814751</v>
      </c>
    </row>
    <row r="324" spans="1:21" x14ac:dyDescent="0.2">
      <c r="A324" s="17" t="s">
        <v>29</v>
      </c>
      <c r="B324" s="11" t="s">
        <v>575</v>
      </c>
      <c r="C324" s="10" t="s">
        <v>576</v>
      </c>
      <c r="D324" s="31">
        <v>14005916</v>
      </c>
      <c r="E324" s="31">
        <v>17621916</v>
      </c>
      <c r="F324" s="31">
        <v>2922961</v>
      </c>
      <c r="G324" s="36">
        <f t="shared" si="72"/>
        <v>0.20869474013695355</v>
      </c>
      <c r="H324" s="31">
        <v>12695249</v>
      </c>
      <c r="I324" s="36">
        <f t="shared" si="73"/>
        <v>0.90642047260600445</v>
      </c>
      <c r="J324" s="31">
        <v>3211892</v>
      </c>
      <c r="K324" s="36">
        <f t="shared" si="74"/>
        <v>0.18226689992166573</v>
      </c>
      <c r="L324" s="31">
        <v>0</v>
      </c>
      <c r="M324" s="36">
        <f t="shared" si="75"/>
        <v>0</v>
      </c>
      <c r="N324" s="31">
        <f t="shared" si="76"/>
        <v>18830102</v>
      </c>
      <c r="O324" s="36">
        <f t="shared" si="77"/>
        <v>1.0685615570974234</v>
      </c>
      <c r="P324" s="31">
        <v>3395362</v>
      </c>
      <c r="Q324" s="31">
        <v>20485186</v>
      </c>
      <c r="R324" s="31">
        <v>21642796</v>
      </c>
      <c r="S324" s="31">
        <v>11109694</v>
      </c>
      <c r="T324" s="36">
        <f t="shared" si="78"/>
        <v>0.51332064489264695</v>
      </c>
      <c r="U324" s="36">
        <f t="shared" si="79"/>
        <v>-5.4035475451512993E-2</v>
      </c>
    </row>
    <row r="325" spans="1:21" x14ac:dyDescent="0.2">
      <c r="A325" s="17" t="s">
        <v>29</v>
      </c>
      <c r="B325" s="11" t="s">
        <v>577</v>
      </c>
      <c r="C325" s="10" t="s">
        <v>578</v>
      </c>
      <c r="D325" s="31">
        <v>49394727</v>
      </c>
      <c r="E325" s="31">
        <v>48957801</v>
      </c>
      <c r="F325" s="31">
        <v>9746720</v>
      </c>
      <c r="G325" s="36">
        <f t="shared" si="72"/>
        <v>0.19732308673352927</v>
      </c>
      <c r="H325" s="31">
        <v>10961705</v>
      </c>
      <c r="I325" s="36">
        <f t="shared" si="73"/>
        <v>0.22192055034538402</v>
      </c>
      <c r="J325" s="31">
        <v>10582303</v>
      </c>
      <c r="K325" s="36">
        <f t="shared" si="74"/>
        <v>0.21615151791641948</v>
      </c>
      <c r="L325" s="31">
        <v>0</v>
      </c>
      <c r="M325" s="36">
        <f t="shared" si="75"/>
        <v>0</v>
      </c>
      <c r="N325" s="31">
        <f t="shared" si="76"/>
        <v>31290728</v>
      </c>
      <c r="O325" s="36">
        <f t="shared" si="77"/>
        <v>0.63913671286012208</v>
      </c>
      <c r="P325" s="31">
        <v>8973073</v>
      </c>
      <c r="Q325" s="31">
        <v>41212993</v>
      </c>
      <c r="R325" s="31">
        <v>40409714</v>
      </c>
      <c r="S325" s="31">
        <v>28575923</v>
      </c>
      <c r="T325" s="36">
        <f t="shared" si="78"/>
        <v>0.70715479451302232</v>
      </c>
      <c r="U325" s="36">
        <f t="shared" si="79"/>
        <v>0.17933989838263886</v>
      </c>
    </row>
    <row r="326" spans="1:21" x14ac:dyDescent="0.2">
      <c r="A326" s="17" t="s">
        <v>29</v>
      </c>
      <c r="B326" s="11" t="s">
        <v>579</v>
      </c>
      <c r="C326" s="10" t="s">
        <v>580</v>
      </c>
      <c r="D326" s="31">
        <v>140370003</v>
      </c>
      <c r="E326" s="31">
        <v>126351528</v>
      </c>
      <c r="F326" s="31">
        <v>6466062</v>
      </c>
      <c r="G326" s="36">
        <f t="shared" si="72"/>
        <v>4.606441448889903E-2</v>
      </c>
      <c r="H326" s="31">
        <v>18709949</v>
      </c>
      <c r="I326" s="36">
        <f t="shared" si="73"/>
        <v>0.13329022298304005</v>
      </c>
      <c r="J326" s="31">
        <v>14096184</v>
      </c>
      <c r="K326" s="36">
        <f t="shared" si="74"/>
        <v>0.11156322541663287</v>
      </c>
      <c r="L326" s="31">
        <v>0</v>
      </c>
      <c r="M326" s="36">
        <f t="shared" si="75"/>
        <v>0</v>
      </c>
      <c r="N326" s="31">
        <f t="shared" si="76"/>
        <v>39272195</v>
      </c>
      <c r="O326" s="36">
        <f t="shared" si="77"/>
        <v>0.31081693764716484</v>
      </c>
      <c r="P326" s="31">
        <v>12758029</v>
      </c>
      <c r="Q326" s="31">
        <v>115624312</v>
      </c>
      <c r="R326" s="31">
        <v>124302867</v>
      </c>
      <c r="S326" s="31">
        <v>63386534</v>
      </c>
      <c r="T326" s="36">
        <f t="shared" si="78"/>
        <v>0.50993621892888441</v>
      </c>
      <c r="U326" s="36">
        <f t="shared" si="79"/>
        <v>0.10488728313754425</v>
      </c>
    </row>
    <row r="327" spans="1:21" x14ac:dyDescent="0.2">
      <c r="A327" s="17" t="s">
        <v>29</v>
      </c>
      <c r="B327" s="11" t="s">
        <v>581</v>
      </c>
      <c r="C327" s="10" t="s">
        <v>582</v>
      </c>
      <c r="D327" s="31">
        <v>425698811</v>
      </c>
      <c r="E327" s="31">
        <v>469910891</v>
      </c>
      <c r="F327" s="31">
        <v>88914005</v>
      </c>
      <c r="G327" s="36">
        <f t="shared" si="72"/>
        <v>0.20886599328556735</v>
      </c>
      <c r="H327" s="31">
        <v>55003895</v>
      </c>
      <c r="I327" s="36">
        <f t="shared" si="73"/>
        <v>0.12920847692947868</v>
      </c>
      <c r="J327" s="31">
        <v>50318894</v>
      </c>
      <c r="K327" s="36">
        <f t="shared" si="74"/>
        <v>0.10708177861746984</v>
      </c>
      <c r="L327" s="31">
        <v>0</v>
      </c>
      <c r="M327" s="36">
        <f t="shared" si="75"/>
        <v>0</v>
      </c>
      <c r="N327" s="31">
        <f t="shared" si="76"/>
        <v>194236794</v>
      </c>
      <c r="O327" s="36">
        <f t="shared" si="77"/>
        <v>0.41334814263753678</v>
      </c>
      <c r="P327" s="31">
        <v>42202169</v>
      </c>
      <c r="Q327" s="31">
        <v>392324143</v>
      </c>
      <c r="R327" s="31">
        <v>429917552</v>
      </c>
      <c r="S327" s="31">
        <v>129583179</v>
      </c>
      <c r="T327" s="36">
        <f t="shared" si="78"/>
        <v>0.30141402321717725</v>
      </c>
      <c r="U327" s="36">
        <f t="shared" si="79"/>
        <v>0.19232956960103165</v>
      </c>
    </row>
    <row r="328" spans="1:21" x14ac:dyDescent="0.2">
      <c r="A328" s="17" t="s">
        <v>29</v>
      </c>
      <c r="B328" s="11" t="s">
        <v>583</v>
      </c>
      <c r="C328" s="10" t="s">
        <v>584</v>
      </c>
      <c r="D328" s="31">
        <v>115660300</v>
      </c>
      <c r="E328" s="31">
        <v>118526200</v>
      </c>
      <c r="F328" s="31">
        <v>13446680</v>
      </c>
      <c r="G328" s="36">
        <f t="shared" si="72"/>
        <v>0.11626011691133431</v>
      </c>
      <c r="H328" s="31">
        <v>16154811</v>
      </c>
      <c r="I328" s="36">
        <f t="shared" si="73"/>
        <v>0.13967464203361049</v>
      </c>
      <c r="J328" s="31">
        <v>20086071</v>
      </c>
      <c r="K328" s="36">
        <f t="shared" si="74"/>
        <v>0.16946524059659385</v>
      </c>
      <c r="L328" s="31">
        <v>0</v>
      </c>
      <c r="M328" s="36">
        <f t="shared" si="75"/>
        <v>0</v>
      </c>
      <c r="N328" s="31">
        <f t="shared" si="76"/>
        <v>49687562</v>
      </c>
      <c r="O328" s="36">
        <f t="shared" si="77"/>
        <v>0.41921163422095703</v>
      </c>
      <c r="P328" s="31">
        <v>11665487</v>
      </c>
      <c r="Q328" s="31">
        <v>45222000</v>
      </c>
      <c r="R328" s="31">
        <v>55869000</v>
      </c>
      <c r="S328" s="31">
        <v>38737860</v>
      </c>
      <c r="T328" s="36">
        <f t="shared" si="78"/>
        <v>0.69336948934113729</v>
      </c>
      <c r="U328" s="36">
        <f t="shared" si="79"/>
        <v>0.72183733092326108</v>
      </c>
    </row>
    <row r="329" spans="1:21" x14ac:dyDescent="0.2">
      <c r="A329" s="17" t="s">
        <v>29</v>
      </c>
      <c r="B329" s="11" t="s">
        <v>585</v>
      </c>
      <c r="C329" s="10" t="s">
        <v>586</v>
      </c>
      <c r="D329" s="31">
        <v>74486742</v>
      </c>
      <c r="E329" s="31">
        <v>74955785</v>
      </c>
      <c r="F329" s="31">
        <v>16437961</v>
      </c>
      <c r="G329" s="36">
        <f t="shared" si="72"/>
        <v>0.22068304450743731</v>
      </c>
      <c r="H329" s="31">
        <v>16620013</v>
      </c>
      <c r="I329" s="36">
        <f t="shared" si="73"/>
        <v>0.22312713046302923</v>
      </c>
      <c r="J329" s="31">
        <v>15696038</v>
      </c>
      <c r="K329" s="36">
        <f t="shared" si="74"/>
        <v>0.20940395727961492</v>
      </c>
      <c r="L329" s="31">
        <v>0</v>
      </c>
      <c r="M329" s="36">
        <f t="shared" si="75"/>
        <v>0</v>
      </c>
      <c r="N329" s="31">
        <f t="shared" si="76"/>
        <v>48754012</v>
      </c>
      <c r="O329" s="36">
        <f t="shared" si="77"/>
        <v>0.65043694759517223</v>
      </c>
      <c r="P329" s="31">
        <v>19360088</v>
      </c>
      <c r="Q329" s="31">
        <v>86881608</v>
      </c>
      <c r="R329" s="31">
        <v>69335524</v>
      </c>
      <c r="S329" s="31">
        <v>51534038</v>
      </c>
      <c r="T329" s="36">
        <f t="shared" si="78"/>
        <v>0.74325591020268345</v>
      </c>
      <c r="U329" s="36">
        <f t="shared" si="79"/>
        <v>-0.18925792072845948</v>
      </c>
    </row>
    <row r="330" spans="1:21" x14ac:dyDescent="0.2">
      <c r="A330" s="17" t="s">
        <v>29</v>
      </c>
      <c r="B330" s="11" t="s">
        <v>587</v>
      </c>
      <c r="C330" s="10" t="s">
        <v>588</v>
      </c>
      <c r="D330" s="31">
        <v>98024068</v>
      </c>
      <c r="E330" s="31">
        <v>99637593</v>
      </c>
      <c r="F330" s="31">
        <v>19488711</v>
      </c>
      <c r="G330" s="36">
        <f t="shared" si="72"/>
        <v>0.19881557047805851</v>
      </c>
      <c r="H330" s="31">
        <v>25276645</v>
      </c>
      <c r="I330" s="36">
        <f t="shared" si="73"/>
        <v>0.25786162027064619</v>
      </c>
      <c r="J330" s="31">
        <v>19432501</v>
      </c>
      <c r="K330" s="36">
        <f t="shared" si="74"/>
        <v>0.19503181896415342</v>
      </c>
      <c r="L330" s="31">
        <v>0</v>
      </c>
      <c r="M330" s="36">
        <f t="shared" si="75"/>
        <v>0</v>
      </c>
      <c r="N330" s="31">
        <f t="shared" si="76"/>
        <v>64197857</v>
      </c>
      <c r="O330" s="36">
        <f t="shared" si="77"/>
        <v>0.6443136076159528</v>
      </c>
      <c r="P330" s="31">
        <v>21892195</v>
      </c>
      <c r="Q330" s="31">
        <v>73560299</v>
      </c>
      <c r="R330" s="31">
        <v>83355124</v>
      </c>
      <c r="S330" s="31">
        <v>66328704</v>
      </c>
      <c r="T330" s="36">
        <f t="shared" si="78"/>
        <v>0.79573637248743101</v>
      </c>
      <c r="U330" s="36">
        <f t="shared" si="79"/>
        <v>-0.1123548369635845</v>
      </c>
    </row>
    <row r="331" spans="1:21" x14ac:dyDescent="0.2">
      <c r="A331" s="17" t="s">
        <v>44</v>
      </c>
      <c r="B331" s="11" t="s">
        <v>589</v>
      </c>
      <c r="C331" s="10" t="s">
        <v>590</v>
      </c>
      <c r="D331" s="31">
        <v>0</v>
      </c>
      <c r="E331" s="31">
        <v>0</v>
      </c>
      <c r="F331" s="31">
        <v>0</v>
      </c>
      <c r="G331" s="36">
        <f t="shared" si="72"/>
        <v>0</v>
      </c>
      <c r="H331" s="31">
        <v>0</v>
      </c>
      <c r="I331" s="36">
        <f t="shared" si="73"/>
        <v>0</v>
      </c>
      <c r="J331" s="31">
        <v>0</v>
      </c>
      <c r="K331" s="36">
        <f t="shared" si="74"/>
        <v>0</v>
      </c>
      <c r="L331" s="31">
        <v>0</v>
      </c>
      <c r="M331" s="36">
        <f t="shared" si="75"/>
        <v>0</v>
      </c>
      <c r="N331" s="31">
        <f t="shared" si="76"/>
        <v>0</v>
      </c>
      <c r="O331" s="36">
        <f t="shared" si="77"/>
        <v>0</v>
      </c>
      <c r="P331" s="31">
        <v>0</v>
      </c>
      <c r="Q331" s="31">
        <v>0</v>
      </c>
      <c r="R331" s="31">
        <v>0</v>
      </c>
      <c r="S331" s="31">
        <v>0</v>
      </c>
      <c r="T331" s="36">
        <f t="shared" si="78"/>
        <v>0</v>
      </c>
      <c r="U331" s="36">
        <f t="shared" si="79"/>
        <v>0</v>
      </c>
    </row>
    <row r="332" spans="1:21" ht="16.5" x14ac:dyDescent="0.3">
      <c r="A332" s="18" t="s">
        <v>0</v>
      </c>
      <c r="B332" s="13" t="s">
        <v>591</v>
      </c>
      <c r="C332" s="12" t="s">
        <v>0</v>
      </c>
      <c r="D332" s="32">
        <f>SUM(D324:D331)</f>
        <v>917640567</v>
      </c>
      <c r="E332" s="32">
        <f>SUM(E324:E331)</f>
        <v>955961714</v>
      </c>
      <c r="F332" s="32">
        <f>SUM(F324:F331)</f>
        <v>157423100</v>
      </c>
      <c r="G332" s="37">
        <f t="shared" si="72"/>
        <v>0.17155202773418801</v>
      </c>
      <c r="H332" s="32">
        <f>SUM(H324:H331)</f>
        <v>155422267</v>
      </c>
      <c r="I332" s="37">
        <f t="shared" si="73"/>
        <v>0.16937161737314518</v>
      </c>
      <c r="J332" s="32">
        <f>SUM(J324:J331)</f>
        <v>133423883</v>
      </c>
      <c r="K332" s="37">
        <f t="shared" si="74"/>
        <v>0.13957032070010286</v>
      </c>
      <c r="L332" s="32">
        <f>SUM(L324:L331)</f>
        <v>0</v>
      </c>
      <c r="M332" s="37">
        <f t="shared" si="75"/>
        <v>0</v>
      </c>
      <c r="N332" s="32">
        <f t="shared" si="76"/>
        <v>446269250</v>
      </c>
      <c r="O332" s="37">
        <f t="shared" si="77"/>
        <v>0.46682753447592568</v>
      </c>
      <c r="P332" s="32">
        <f>SUM(P324:P331)</f>
        <v>120246403</v>
      </c>
      <c r="Q332" s="32">
        <f>SUM(Q324:Q331)</f>
        <v>775310541</v>
      </c>
      <c r="R332" s="32">
        <f>SUM(R324:R331)</f>
        <v>824832577</v>
      </c>
      <c r="S332" s="32">
        <f>SUM(S324:S331)</f>
        <v>389255932</v>
      </c>
      <c r="T332" s="37">
        <f t="shared" si="78"/>
        <v>0.47192114236778016</v>
      </c>
      <c r="U332" s="37">
        <f t="shared" si="79"/>
        <v>0.10958731131441835</v>
      </c>
    </row>
    <row r="333" spans="1:21" x14ac:dyDescent="0.2">
      <c r="A333" s="17" t="s">
        <v>29</v>
      </c>
      <c r="B333" s="11" t="s">
        <v>592</v>
      </c>
      <c r="C333" s="10" t="s">
        <v>593</v>
      </c>
      <c r="D333" s="31">
        <v>6565404</v>
      </c>
      <c r="E333" s="31">
        <v>5644968</v>
      </c>
      <c r="F333" s="31">
        <v>1050709</v>
      </c>
      <c r="G333" s="36">
        <f t="shared" si="72"/>
        <v>0.16003721933943441</v>
      </c>
      <c r="H333" s="31">
        <v>1106867</v>
      </c>
      <c r="I333" s="36">
        <f t="shared" si="73"/>
        <v>0.1685908437622422</v>
      </c>
      <c r="J333" s="31">
        <v>1182739</v>
      </c>
      <c r="K333" s="36">
        <f t="shared" si="74"/>
        <v>0.20952093971126143</v>
      </c>
      <c r="L333" s="31">
        <v>0</v>
      </c>
      <c r="M333" s="36">
        <f t="shared" si="75"/>
        <v>0</v>
      </c>
      <c r="N333" s="31">
        <f t="shared" si="76"/>
        <v>3340315</v>
      </c>
      <c r="O333" s="36">
        <f t="shared" si="77"/>
        <v>0.59173320380204109</v>
      </c>
      <c r="P333" s="31">
        <v>1330070</v>
      </c>
      <c r="Q333" s="31">
        <v>5299056</v>
      </c>
      <c r="R333" s="31">
        <v>6017940</v>
      </c>
      <c r="S333" s="31">
        <v>3611629</v>
      </c>
      <c r="T333" s="36">
        <f t="shared" si="78"/>
        <v>0.60014373689335554</v>
      </c>
      <c r="U333" s="36">
        <f t="shared" si="79"/>
        <v>-0.11076935800371412</v>
      </c>
    </row>
    <row r="334" spans="1:21" x14ac:dyDescent="0.2">
      <c r="A334" s="17" t="s">
        <v>29</v>
      </c>
      <c r="B334" s="11" t="s">
        <v>594</v>
      </c>
      <c r="C334" s="10" t="s">
        <v>595</v>
      </c>
      <c r="D334" s="31">
        <v>6323797</v>
      </c>
      <c r="E334" s="31">
        <v>6045865</v>
      </c>
      <c r="F334" s="31">
        <v>2415343</v>
      </c>
      <c r="G334" s="36">
        <f t="shared" si="72"/>
        <v>0.38194505611106744</v>
      </c>
      <c r="H334" s="31">
        <v>1893873</v>
      </c>
      <c r="I334" s="36">
        <f t="shared" si="73"/>
        <v>0.29948352232052988</v>
      </c>
      <c r="J334" s="31">
        <v>1919766</v>
      </c>
      <c r="K334" s="36">
        <f t="shared" si="74"/>
        <v>0.3175337193271765</v>
      </c>
      <c r="L334" s="31">
        <v>0</v>
      </c>
      <c r="M334" s="36">
        <f t="shared" si="75"/>
        <v>0</v>
      </c>
      <c r="N334" s="31">
        <f t="shared" si="76"/>
        <v>6228982</v>
      </c>
      <c r="O334" s="36">
        <f t="shared" si="77"/>
        <v>1.0302879736811854</v>
      </c>
      <c r="P334" s="31">
        <v>1342951</v>
      </c>
      <c r="Q334" s="31">
        <v>5518830</v>
      </c>
      <c r="R334" s="31">
        <v>16860497</v>
      </c>
      <c r="S334" s="31">
        <v>12475771</v>
      </c>
      <c r="T334" s="36">
        <f t="shared" si="78"/>
        <v>0.73994088074627928</v>
      </c>
      <c r="U334" s="36">
        <f t="shared" si="79"/>
        <v>0.4295130648847203</v>
      </c>
    </row>
    <row r="335" spans="1:21" x14ac:dyDescent="0.2">
      <c r="A335" s="17" t="s">
        <v>29</v>
      </c>
      <c r="B335" s="11" t="s">
        <v>596</v>
      </c>
      <c r="C335" s="10" t="s">
        <v>597</v>
      </c>
      <c r="D335" s="31">
        <v>30613960</v>
      </c>
      <c r="E335" s="31">
        <v>34632186</v>
      </c>
      <c r="F335" s="31">
        <v>8229535</v>
      </c>
      <c r="G335" s="36">
        <f t="shared" si="72"/>
        <v>0.26881641577894527</v>
      </c>
      <c r="H335" s="31">
        <v>7542759</v>
      </c>
      <c r="I335" s="36">
        <f t="shared" si="73"/>
        <v>0.24638298998234792</v>
      </c>
      <c r="J335" s="31">
        <v>9267461</v>
      </c>
      <c r="K335" s="36">
        <f t="shared" si="74"/>
        <v>0.26759676677643163</v>
      </c>
      <c r="L335" s="31">
        <v>0</v>
      </c>
      <c r="M335" s="36">
        <f t="shared" si="75"/>
        <v>0</v>
      </c>
      <c r="N335" s="31">
        <f t="shared" si="76"/>
        <v>25039755</v>
      </c>
      <c r="O335" s="36">
        <f t="shared" si="77"/>
        <v>0.72301976548636004</v>
      </c>
      <c r="P335" s="31">
        <v>6692223</v>
      </c>
      <c r="Q335" s="31">
        <v>34082594</v>
      </c>
      <c r="R335" s="31">
        <v>43454315</v>
      </c>
      <c r="S335" s="31">
        <v>18114741</v>
      </c>
      <c r="T335" s="36">
        <f t="shared" si="78"/>
        <v>0.4168686354853367</v>
      </c>
      <c r="U335" s="36">
        <f t="shared" si="79"/>
        <v>0.38481054800475123</v>
      </c>
    </row>
    <row r="336" spans="1:21" x14ac:dyDescent="0.2">
      <c r="A336" s="17" t="s">
        <v>44</v>
      </c>
      <c r="B336" s="11" t="s">
        <v>598</v>
      </c>
      <c r="C336" s="10" t="s">
        <v>599</v>
      </c>
      <c r="D336" s="31">
        <v>0</v>
      </c>
      <c r="E336" s="31">
        <v>0</v>
      </c>
      <c r="F336" s="31">
        <v>0</v>
      </c>
      <c r="G336" s="36">
        <f t="shared" si="72"/>
        <v>0</v>
      </c>
      <c r="H336" s="31">
        <v>0</v>
      </c>
      <c r="I336" s="36">
        <f t="shared" si="73"/>
        <v>0</v>
      </c>
      <c r="J336" s="31">
        <v>0</v>
      </c>
      <c r="K336" s="36">
        <f t="shared" si="74"/>
        <v>0</v>
      </c>
      <c r="L336" s="31">
        <v>0</v>
      </c>
      <c r="M336" s="36">
        <f t="shared" si="75"/>
        <v>0</v>
      </c>
      <c r="N336" s="31">
        <f t="shared" si="76"/>
        <v>0</v>
      </c>
      <c r="O336" s="36">
        <f t="shared" si="77"/>
        <v>0</v>
      </c>
      <c r="P336" s="31">
        <v>0</v>
      </c>
      <c r="Q336" s="31">
        <v>0</v>
      </c>
      <c r="R336" s="31">
        <v>0</v>
      </c>
      <c r="S336" s="31">
        <v>0</v>
      </c>
      <c r="T336" s="36">
        <f t="shared" si="78"/>
        <v>0</v>
      </c>
      <c r="U336" s="36">
        <f t="shared" si="79"/>
        <v>0</v>
      </c>
    </row>
    <row r="337" spans="1:21" ht="16.5" x14ac:dyDescent="0.3">
      <c r="A337" s="18" t="s">
        <v>0</v>
      </c>
      <c r="B337" s="13" t="s">
        <v>600</v>
      </c>
      <c r="C337" s="12" t="s">
        <v>0</v>
      </c>
      <c r="D337" s="32">
        <f>SUM(D333:D336)</f>
        <v>43503161</v>
      </c>
      <c r="E337" s="32">
        <f>SUM(E333:E336)</f>
        <v>46323019</v>
      </c>
      <c r="F337" s="32">
        <f>SUM(F333:F336)</f>
        <v>11695587</v>
      </c>
      <c r="G337" s="37">
        <f t="shared" si="72"/>
        <v>0.2688445329294577</v>
      </c>
      <c r="H337" s="32">
        <f>SUM(H333:H336)</f>
        <v>10543499</v>
      </c>
      <c r="I337" s="37">
        <f t="shared" si="73"/>
        <v>0.24236167574121797</v>
      </c>
      <c r="J337" s="32">
        <f>SUM(J333:J336)</f>
        <v>12369966</v>
      </c>
      <c r="K337" s="37">
        <f t="shared" si="74"/>
        <v>0.26703712899195969</v>
      </c>
      <c r="L337" s="32">
        <f>SUM(L333:L336)</f>
        <v>0</v>
      </c>
      <c r="M337" s="37">
        <f t="shared" si="75"/>
        <v>0</v>
      </c>
      <c r="N337" s="32">
        <f t="shared" si="76"/>
        <v>34609052</v>
      </c>
      <c r="O337" s="37">
        <f t="shared" si="77"/>
        <v>0.74712427529820546</v>
      </c>
      <c r="P337" s="32">
        <f>SUM(P333:P336)</f>
        <v>9365244</v>
      </c>
      <c r="Q337" s="32">
        <f>SUM(Q333:Q336)</f>
        <v>44900480</v>
      </c>
      <c r="R337" s="32">
        <f>SUM(R333:R336)</f>
        <v>66332752</v>
      </c>
      <c r="S337" s="32">
        <f>SUM(S333:S336)</f>
        <v>34202141</v>
      </c>
      <c r="T337" s="37">
        <f t="shared" si="78"/>
        <v>0.51561468458296433</v>
      </c>
      <c r="U337" s="37">
        <f t="shared" si="79"/>
        <v>0.32083755639468658</v>
      </c>
    </row>
    <row r="338" spans="1:21" ht="16.5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9938874194</v>
      </c>
      <c r="E338" s="32">
        <f>SUM(E302,E304:E309,E311:E316,E318:E322,E324:E331,E333:E336)</f>
        <v>10676211626</v>
      </c>
      <c r="F338" s="32">
        <f>SUM(F302,F304:F309,F311:F316,F318:F322,F324:F331,F333:F336)</f>
        <v>1027812697</v>
      </c>
      <c r="G338" s="37">
        <f t="shared" si="72"/>
        <v>0.10341339239614084</v>
      </c>
      <c r="H338" s="32">
        <f>SUM(H302,H304:H309,H311:H316,H318:H322,H324:H331,H333:H336)</f>
        <v>2836858987</v>
      </c>
      <c r="I338" s="37">
        <f t="shared" si="73"/>
        <v>0.28543061634813566</v>
      </c>
      <c r="J338" s="32">
        <f>SUM(J302,J304:J309,J311:J316,J318:J322,J324:J331,J333:J336)</f>
        <v>1160919566</v>
      </c>
      <c r="K338" s="37">
        <f t="shared" si="74"/>
        <v>0.10873890539719056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5025591250</v>
      </c>
      <c r="O338" s="37">
        <f t="shared" si="77"/>
        <v>0.47072795351499713</v>
      </c>
      <c r="P338" s="32">
        <f>SUM(P302,P304:P309,P311:P316,P318:P322,P324:P331,P333:P336)</f>
        <v>2666783243</v>
      </c>
      <c r="Q338" s="32">
        <f>SUM(Q302,Q304:Q309,Q311:Q316,Q318:Q322,Q324:Q331,Q333:Q336)</f>
        <v>8741547686</v>
      </c>
      <c r="R338" s="32">
        <f>SUM(R302,R304:R309,R311:R316,R318:R322,R324:R331,R333:R336)</f>
        <v>9097062719</v>
      </c>
      <c r="S338" s="32">
        <f>SUM(S302,S304:S309,S311:S316,S318:S322,S324:S331,S333:S336)</f>
        <v>6087238797</v>
      </c>
      <c r="T338" s="37">
        <f t="shared" si="78"/>
        <v>0.66914332516211816</v>
      </c>
      <c r="U338" s="37">
        <f t="shared" si="79"/>
        <v>-0.56467419350737236</v>
      </c>
    </row>
    <row r="339" spans="1:21" ht="16.5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80857265910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81565636809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17970835592</v>
      </c>
      <c r="G339" s="39">
        <f t="shared" si="72"/>
        <v>0.22225381219299256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19900252724</v>
      </c>
      <c r="I339" s="39">
        <f t="shared" si="73"/>
        <v>0.24611582521415484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15016965332</v>
      </c>
      <c r="K339" s="39">
        <f t="shared" si="74"/>
        <v>0.18410896940785018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52888053648</v>
      </c>
      <c r="O339" s="39">
        <f t="shared" si="77"/>
        <v>0.64841096958326327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16537433091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69658790486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75270824786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45104776966</v>
      </c>
      <c r="T339" s="39">
        <f t="shared" si="78"/>
        <v>0.59923319684932252</v>
      </c>
      <c r="U339" s="39">
        <f t="shared" si="79"/>
        <v>-9.1940977214140296E-2</v>
      </c>
    </row>
    <row r="340" spans="1:21" x14ac:dyDescent="0.2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sheetProtection algorithmName="SHA-512" hashValue="tfopzGQ6nYoRS4NithFNOCXTQcKlqPMgiEhzoeA6tzuwZXSNt/F0w2L1drmbgsRHjDlvT3j6s/H8VB05YneUIg==" saltValue="4a+EiBsSGmGC+OmNj9MsgA==" spinCount="100000" sheet="1" objects="1" scenarios="1"/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360"/>
  <sheetViews>
    <sheetView showGridLines="0" workbookViewId="0">
      <selection activeCell="T8" sqref="T8:U360"/>
    </sheetView>
  </sheetViews>
  <sheetFormatPr defaultRowHeight="12.75" x14ac:dyDescent="0.2"/>
  <cols>
    <col min="1" max="1" width="4" customWidth="1"/>
    <col min="2" max="2" width="23.28515625" customWidth="1"/>
    <col min="3" max="3" width="6.85546875" customWidth="1"/>
    <col min="4" max="11" width="11.7109375" customWidth="1"/>
    <col min="12" max="13" width="11.7109375" hidden="1" customWidth="1"/>
    <col min="14" max="16" width="11.7109375" customWidth="1"/>
    <col min="17" max="19" width="11.7109375" hidden="1" customWidth="1"/>
    <col min="20" max="21" width="11.7109375" customWidth="1"/>
    <col min="22" max="23" width="12.140625" customWidth="1"/>
  </cols>
  <sheetData>
    <row r="1" spans="1:21" ht="16.5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" customHeight="1" x14ac:dyDescent="0.2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" customHeight="1" x14ac:dyDescent="0.3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615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45" customHeight="1" x14ac:dyDescent="0.2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4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x14ac:dyDescent="0.2">
      <c r="A8" s="17" t="s">
        <v>23</v>
      </c>
      <c r="B8" s="11" t="s">
        <v>24</v>
      </c>
      <c r="C8" s="10" t="s">
        <v>25</v>
      </c>
      <c r="D8" s="31">
        <v>363042835</v>
      </c>
      <c r="E8" s="31">
        <v>387133972</v>
      </c>
      <c r="F8" s="31">
        <v>103487726</v>
      </c>
      <c r="G8" s="36">
        <f>IF(($D8       =0),0,($F8       /$D8       ))</f>
        <v>0.28505651681570854</v>
      </c>
      <c r="H8" s="31">
        <v>138475654</v>
      </c>
      <c r="I8" s="36">
        <f>IF(($D8       =0),0,($H8       /$D8       ))</f>
        <v>0.38143062098994462</v>
      </c>
      <c r="J8" s="31">
        <v>116923017</v>
      </c>
      <c r="K8" s="36">
        <f>IF(($E8       =0),0,($J8       /$E8       ))</f>
        <v>0.30202210463720297</v>
      </c>
      <c r="L8" s="31">
        <v>0</v>
      </c>
      <c r="M8" s="36">
        <f>IF(($E8       =0),0,($L8       /$E8       ))</f>
        <v>0</v>
      </c>
      <c r="N8" s="31">
        <f>$F8       +$H8       +$J8</f>
        <v>358886397</v>
      </c>
      <c r="O8" s="36">
        <f>IF(($E8       =0),0,($N8       /$E8       ))</f>
        <v>0.92703410952526788</v>
      </c>
      <c r="P8" s="31">
        <v>138655363</v>
      </c>
      <c r="Q8" s="31">
        <v>384295836</v>
      </c>
      <c r="R8" s="31">
        <v>381371083</v>
      </c>
      <c r="S8" s="31">
        <v>382017307</v>
      </c>
      <c r="T8" s="36">
        <f>IF(($R8       =0),0,($S8       /$R8       ))</f>
        <v>1.0016944756139259</v>
      </c>
      <c r="U8" s="36">
        <f>IF(($P8       =0),0,(($J8       /$P8       )-1))</f>
        <v>-0.15673642569454738</v>
      </c>
    </row>
    <row r="9" spans="1:21" x14ac:dyDescent="0.2">
      <c r="A9" s="17" t="s">
        <v>23</v>
      </c>
      <c r="B9" s="11" t="s">
        <v>26</v>
      </c>
      <c r="C9" s="10" t="s">
        <v>27</v>
      </c>
      <c r="D9" s="31">
        <v>980067790</v>
      </c>
      <c r="E9" s="31">
        <v>855010790</v>
      </c>
      <c r="F9" s="31">
        <v>311863801</v>
      </c>
      <c r="G9" s="36">
        <f>IF(($D9       =0),0,($F9       /$D9       ))</f>
        <v>0.31820635692965688</v>
      </c>
      <c r="H9" s="31">
        <v>128380833</v>
      </c>
      <c r="I9" s="36">
        <f>IF(($D9       =0),0,($H9       /$D9       ))</f>
        <v>0.13099178884350438</v>
      </c>
      <c r="J9" s="31">
        <v>177838824</v>
      </c>
      <c r="K9" s="36">
        <f>IF(($E9       =0),0,($J9       /$E9       ))</f>
        <v>0.2079959996762146</v>
      </c>
      <c r="L9" s="31">
        <v>0</v>
      </c>
      <c r="M9" s="36">
        <f>IF(($E9       =0),0,($L9       /$E9       ))</f>
        <v>0</v>
      </c>
      <c r="N9" s="31">
        <f>$F9       +$H9       +$J9</f>
        <v>618083458</v>
      </c>
      <c r="O9" s="36">
        <f>IF(($E9       =0),0,($N9       /$E9       ))</f>
        <v>0.72289550638302469</v>
      </c>
      <c r="P9" s="31">
        <v>89279300</v>
      </c>
      <c r="Q9" s="31">
        <v>1112724030</v>
      </c>
      <c r="R9" s="31">
        <v>867019970</v>
      </c>
      <c r="S9" s="31">
        <v>301452095</v>
      </c>
      <c r="T9" s="36">
        <f>IF(($R9       =0),0,($S9       /$R9       ))</f>
        <v>0.34768760285878997</v>
      </c>
      <c r="U9" s="36">
        <f>IF(($P9       =0),0,(($J9       /$P9       )-1))</f>
        <v>0.99193792962086391</v>
      </c>
    </row>
    <row r="10" spans="1:21" ht="16.5" x14ac:dyDescent="0.3">
      <c r="A10" s="18" t="s">
        <v>0</v>
      </c>
      <c r="B10" s="13" t="s">
        <v>28</v>
      </c>
      <c r="C10" s="12" t="s">
        <v>0</v>
      </c>
      <c r="D10" s="32">
        <f>SUM(D8:D9)</f>
        <v>1343110625</v>
      </c>
      <c r="E10" s="32">
        <f>SUM(E8:E9)</f>
        <v>1242144762</v>
      </c>
      <c r="F10" s="32">
        <f>SUM(F8:F9)</f>
        <v>415351527</v>
      </c>
      <c r="G10" s="37">
        <f t="shared" ref="G10:G54" si="0">IF(($D10      =0),0,($F10      /$D10      ))</f>
        <v>0.30924595433082813</v>
      </c>
      <c r="H10" s="32">
        <f>SUM(H8:H9)</f>
        <v>266856487</v>
      </c>
      <c r="I10" s="37">
        <f t="shared" ref="I10:I54" si="1">IF(($D10      =0),0,($H10      /$D10      ))</f>
        <v>0.19868541133758064</v>
      </c>
      <c r="J10" s="32">
        <f>SUM(J8:J9)</f>
        <v>294761841</v>
      </c>
      <c r="K10" s="37">
        <f t="shared" ref="K10:K54" si="2">IF(($E10      =0),0,($J10      /$E10      ))</f>
        <v>0.23730071567938552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976969855</v>
      </c>
      <c r="O10" s="37">
        <f t="shared" ref="O10:O54" si="5">IF(($E10      =0),0,($N10      /$E10      ))</f>
        <v>0.78651851610835033</v>
      </c>
      <c r="P10" s="32">
        <f>SUM(P8:P9)</f>
        <v>227934663</v>
      </c>
      <c r="Q10" s="32">
        <f>SUM(Q8:Q9)</f>
        <v>1497019866</v>
      </c>
      <c r="R10" s="32">
        <f>SUM(R8:R9)</f>
        <v>1248391053</v>
      </c>
      <c r="S10" s="32">
        <f>SUM(S8:S9)</f>
        <v>683469402</v>
      </c>
      <c r="T10" s="37">
        <f t="shared" ref="T10:T54" si="6">IF(($R10      =0),0,($S10      /$R10      ))</f>
        <v>0.54748021491948329</v>
      </c>
      <c r="U10" s="37">
        <f t="shared" ref="U10:U54" si="7">IF(($P10      =0),0,(($J10      /$P10      )-1))</f>
        <v>0.29318567487912106</v>
      </c>
    </row>
    <row r="11" spans="1:21" x14ac:dyDescent="0.2">
      <c r="A11" s="17" t="s">
        <v>29</v>
      </c>
      <c r="B11" s="11" t="s">
        <v>30</v>
      </c>
      <c r="C11" s="10" t="s">
        <v>31</v>
      </c>
      <c r="D11" s="31">
        <v>44780614</v>
      </c>
      <c r="E11" s="31">
        <v>54140030</v>
      </c>
      <c r="F11" s="31">
        <v>9671325</v>
      </c>
      <c r="G11" s="36">
        <f t="shared" si="0"/>
        <v>0.21597124595031233</v>
      </c>
      <c r="H11" s="31">
        <v>13700461</v>
      </c>
      <c r="I11" s="36">
        <f t="shared" si="1"/>
        <v>0.30594625165255662</v>
      </c>
      <c r="J11" s="31">
        <v>11851640</v>
      </c>
      <c r="K11" s="36">
        <f t="shared" si="2"/>
        <v>0.21890715612828437</v>
      </c>
      <c r="L11" s="31">
        <v>0</v>
      </c>
      <c r="M11" s="36">
        <f t="shared" si="3"/>
        <v>0</v>
      </c>
      <c r="N11" s="31">
        <f t="shared" si="4"/>
        <v>35223426</v>
      </c>
      <c r="O11" s="36">
        <f t="shared" si="5"/>
        <v>0.65059856819436557</v>
      </c>
      <c r="P11" s="31">
        <v>7386420</v>
      </c>
      <c r="Q11" s="31">
        <v>38309264</v>
      </c>
      <c r="R11" s="31">
        <v>35095951</v>
      </c>
      <c r="S11" s="31">
        <v>22208250</v>
      </c>
      <c r="T11" s="36">
        <f t="shared" si="6"/>
        <v>0.63278667103222253</v>
      </c>
      <c r="U11" s="36">
        <f t="shared" si="7"/>
        <v>0.60451747937431133</v>
      </c>
    </row>
    <row r="12" spans="1:21" x14ac:dyDescent="0.2">
      <c r="A12" s="17" t="s">
        <v>29</v>
      </c>
      <c r="B12" s="11" t="s">
        <v>32</v>
      </c>
      <c r="C12" s="10" t="s">
        <v>33</v>
      </c>
      <c r="D12" s="31">
        <v>12830837</v>
      </c>
      <c r="E12" s="31">
        <v>14216056</v>
      </c>
      <c r="F12" s="31">
        <v>2966548</v>
      </c>
      <c r="G12" s="36">
        <f t="shared" si="0"/>
        <v>0.23120455820614041</v>
      </c>
      <c r="H12" s="31">
        <v>1140613</v>
      </c>
      <c r="I12" s="36">
        <f t="shared" si="1"/>
        <v>8.8896227112853193E-2</v>
      </c>
      <c r="J12" s="31">
        <v>3390720</v>
      </c>
      <c r="K12" s="36">
        <f t="shared" si="2"/>
        <v>0.23851341047052713</v>
      </c>
      <c r="L12" s="31">
        <v>0</v>
      </c>
      <c r="M12" s="36">
        <f t="shared" si="3"/>
        <v>0</v>
      </c>
      <c r="N12" s="31">
        <f t="shared" si="4"/>
        <v>7497881</v>
      </c>
      <c r="O12" s="36">
        <f t="shared" si="5"/>
        <v>0.52742342883286331</v>
      </c>
      <c r="P12" s="31">
        <v>1921482</v>
      </c>
      <c r="Q12" s="31">
        <v>18340291</v>
      </c>
      <c r="R12" s="31">
        <v>18489298</v>
      </c>
      <c r="S12" s="31">
        <v>10802626</v>
      </c>
      <c r="T12" s="36">
        <f t="shared" si="6"/>
        <v>0.58426371839536584</v>
      </c>
      <c r="U12" s="36">
        <f t="shared" si="7"/>
        <v>0.76463792010541853</v>
      </c>
    </row>
    <row r="13" spans="1:21" x14ac:dyDescent="0.2">
      <c r="A13" s="17" t="s">
        <v>29</v>
      </c>
      <c r="B13" s="11" t="s">
        <v>34</v>
      </c>
      <c r="C13" s="10" t="s">
        <v>35</v>
      </c>
      <c r="D13" s="31">
        <v>57594064</v>
      </c>
      <c r="E13" s="31">
        <v>67211226</v>
      </c>
      <c r="F13" s="31">
        <v>1875568</v>
      </c>
      <c r="G13" s="36">
        <f t="shared" si="0"/>
        <v>3.2565300479577203E-2</v>
      </c>
      <c r="H13" s="31">
        <v>7089958</v>
      </c>
      <c r="I13" s="36">
        <f t="shared" si="1"/>
        <v>0.12310223498032714</v>
      </c>
      <c r="J13" s="31">
        <v>10811790</v>
      </c>
      <c r="K13" s="36">
        <f t="shared" si="2"/>
        <v>0.16086285942767953</v>
      </c>
      <c r="L13" s="31">
        <v>0</v>
      </c>
      <c r="M13" s="36">
        <f t="shared" si="3"/>
        <v>0</v>
      </c>
      <c r="N13" s="31">
        <f t="shared" si="4"/>
        <v>19777316</v>
      </c>
      <c r="O13" s="36">
        <f t="shared" si="5"/>
        <v>0.29425614107976544</v>
      </c>
      <c r="P13" s="31">
        <v>7268515</v>
      </c>
      <c r="Q13" s="31">
        <v>45547260</v>
      </c>
      <c r="R13" s="31">
        <v>50932260</v>
      </c>
      <c r="S13" s="31">
        <v>16726719</v>
      </c>
      <c r="T13" s="36">
        <f t="shared" si="6"/>
        <v>0.32841108955306519</v>
      </c>
      <c r="U13" s="36">
        <f t="shared" si="7"/>
        <v>0.48748265636103105</v>
      </c>
    </row>
    <row r="14" spans="1:21" x14ac:dyDescent="0.2">
      <c r="A14" s="17" t="s">
        <v>29</v>
      </c>
      <c r="B14" s="11" t="s">
        <v>36</v>
      </c>
      <c r="C14" s="10" t="s">
        <v>37</v>
      </c>
      <c r="D14" s="31">
        <v>24748828</v>
      </c>
      <c r="E14" s="31">
        <v>27650448</v>
      </c>
      <c r="F14" s="31">
        <v>6080289</v>
      </c>
      <c r="G14" s="36">
        <f t="shared" si="0"/>
        <v>0.24567987623494736</v>
      </c>
      <c r="H14" s="31">
        <v>5977838</v>
      </c>
      <c r="I14" s="36">
        <f t="shared" si="1"/>
        <v>0.24154024586537998</v>
      </c>
      <c r="J14" s="31">
        <v>7075769</v>
      </c>
      <c r="K14" s="36">
        <f t="shared" si="2"/>
        <v>0.25590070005375681</v>
      </c>
      <c r="L14" s="31">
        <v>0</v>
      </c>
      <c r="M14" s="36">
        <f t="shared" si="3"/>
        <v>0</v>
      </c>
      <c r="N14" s="31">
        <f t="shared" si="4"/>
        <v>19133896</v>
      </c>
      <c r="O14" s="36">
        <f t="shared" si="5"/>
        <v>0.69199225994457669</v>
      </c>
      <c r="P14" s="31">
        <v>5178986</v>
      </c>
      <c r="Q14" s="31">
        <v>23625037</v>
      </c>
      <c r="R14" s="31">
        <v>24089537</v>
      </c>
      <c r="S14" s="31">
        <v>16741937</v>
      </c>
      <c r="T14" s="36">
        <f t="shared" si="6"/>
        <v>0.69498791114167113</v>
      </c>
      <c r="U14" s="36">
        <f t="shared" si="7"/>
        <v>0.36624601804291412</v>
      </c>
    </row>
    <row r="15" spans="1:21" x14ac:dyDescent="0.2">
      <c r="A15" s="17" t="s">
        <v>29</v>
      </c>
      <c r="B15" s="11" t="s">
        <v>38</v>
      </c>
      <c r="C15" s="10" t="s">
        <v>39</v>
      </c>
      <c r="D15" s="31">
        <v>14790860</v>
      </c>
      <c r="E15" s="31">
        <v>15845941</v>
      </c>
      <c r="F15" s="31">
        <v>2162556</v>
      </c>
      <c r="G15" s="36">
        <f t="shared" si="0"/>
        <v>0.14620894254965566</v>
      </c>
      <c r="H15" s="31">
        <v>977695</v>
      </c>
      <c r="I15" s="36">
        <f t="shared" si="1"/>
        <v>6.6101294988932358E-2</v>
      </c>
      <c r="J15" s="31">
        <v>373315</v>
      </c>
      <c r="K15" s="36">
        <f t="shared" si="2"/>
        <v>2.3559030038039393E-2</v>
      </c>
      <c r="L15" s="31">
        <v>0</v>
      </c>
      <c r="M15" s="36">
        <f t="shared" si="3"/>
        <v>0</v>
      </c>
      <c r="N15" s="31">
        <f t="shared" si="4"/>
        <v>3513566</v>
      </c>
      <c r="O15" s="36">
        <f t="shared" si="5"/>
        <v>0.22173287152842486</v>
      </c>
      <c r="P15" s="31">
        <v>1615926</v>
      </c>
      <c r="Q15" s="31">
        <v>14137343</v>
      </c>
      <c r="R15" s="31">
        <v>11929780</v>
      </c>
      <c r="S15" s="31">
        <v>4506207</v>
      </c>
      <c r="T15" s="36">
        <f t="shared" si="6"/>
        <v>0.37772758592362976</v>
      </c>
      <c r="U15" s="36">
        <f t="shared" si="7"/>
        <v>-0.7689776635811294</v>
      </c>
    </row>
    <row r="16" spans="1:21" x14ac:dyDescent="0.2">
      <c r="A16" s="17" t="s">
        <v>29</v>
      </c>
      <c r="B16" s="11" t="s">
        <v>40</v>
      </c>
      <c r="C16" s="10" t="s">
        <v>41</v>
      </c>
      <c r="D16" s="31">
        <v>85015058</v>
      </c>
      <c r="E16" s="31">
        <v>84300068</v>
      </c>
      <c r="F16" s="31">
        <v>18110213</v>
      </c>
      <c r="G16" s="36">
        <f t="shared" si="0"/>
        <v>0.21302359165596288</v>
      </c>
      <c r="H16" s="31">
        <v>19585278</v>
      </c>
      <c r="I16" s="36">
        <f t="shared" si="1"/>
        <v>0.23037422382279618</v>
      </c>
      <c r="J16" s="31">
        <v>18990643</v>
      </c>
      <c r="K16" s="36">
        <f t="shared" si="2"/>
        <v>0.22527434971938576</v>
      </c>
      <c r="L16" s="31">
        <v>0</v>
      </c>
      <c r="M16" s="36">
        <f t="shared" si="3"/>
        <v>0</v>
      </c>
      <c r="N16" s="31">
        <f t="shared" si="4"/>
        <v>56686134</v>
      </c>
      <c r="O16" s="36">
        <f t="shared" si="5"/>
        <v>0.67243283836971524</v>
      </c>
      <c r="P16" s="31">
        <v>20680507</v>
      </c>
      <c r="Q16" s="31">
        <v>71306399</v>
      </c>
      <c r="R16" s="31">
        <v>73259597</v>
      </c>
      <c r="S16" s="31">
        <v>54902912</v>
      </c>
      <c r="T16" s="36">
        <f t="shared" si="6"/>
        <v>0.74942962080449338</v>
      </c>
      <c r="U16" s="36">
        <f t="shared" si="7"/>
        <v>-8.1712890307766628E-2</v>
      </c>
    </row>
    <row r="17" spans="1:21" x14ac:dyDescent="0.2">
      <c r="A17" s="17" t="s">
        <v>29</v>
      </c>
      <c r="B17" s="11" t="s">
        <v>42</v>
      </c>
      <c r="C17" s="10" t="s">
        <v>43</v>
      </c>
      <c r="D17" s="31">
        <v>13829129</v>
      </c>
      <c r="E17" s="31">
        <v>22276136</v>
      </c>
      <c r="F17" s="31">
        <v>1712601</v>
      </c>
      <c r="G17" s="36">
        <f t="shared" si="0"/>
        <v>0.12384012037200608</v>
      </c>
      <c r="H17" s="31">
        <v>2283387</v>
      </c>
      <c r="I17" s="36">
        <f t="shared" si="1"/>
        <v>0.16511430329415541</v>
      </c>
      <c r="J17" s="31">
        <v>2632949</v>
      </c>
      <c r="K17" s="36">
        <f t="shared" si="2"/>
        <v>0.11819594744797751</v>
      </c>
      <c r="L17" s="31">
        <v>0</v>
      </c>
      <c r="M17" s="36">
        <f t="shared" si="3"/>
        <v>0</v>
      </c>
      <c r="N17" s="31">
        <f t="shared" si="4"/>
        <v>6628937</v>
      </c>
      <c r="O17" s="36">
        <f t="shared" si="5"/>
        <v>0.29758019972584115</v>
      </c>
      <c r="P17" s="31">
        <v>2033644</v>
      </c>
      <c r="Q17" s="31">
        <v>13132818</v>
      </c>
      <c r="R17" s="31">
        <v>11724624</v>
      </c>
      <c r="S17" s="31">
        <v>8191702</v>
      </c>
      <c r="T17" s="36">
        <f t="shared" si="6"/>
        <v>0.6986750278729621</v>
      </c>
      <c r="U17" s="36">
        <f t="shared" si="7"/>
        <v>0.29469513838213568</v>
      </c>
    </row>
    <row r="18" spans="1:21" x14ac:dyDescent="0.2">
      <c r="A18" s="17" t="s">
        <v>44</v>
      </c>
      <c r="B18" s="11" t="s">
        <v>45</v>
      </c>
      <c r="C18" s="10" t="s">
        <v>46</v>
      </c>
      <c r="D18" s="31">
        <v>0</v>
      </c>
      <c r="E18" s="31">
        <v>0</v>
      </c>
      <c r="F18" s="31">
        <v>0</v>
      </c>
      <c r="G18" s="36">
        <f t="shared" si="0"/>
        <v>0</v>
      </c>
      <c r="H18" s="31">
        <v>0</v>
      </c>
      <c r="I18" s="36">
        <f t="shared" si="1"/>
        <v>0</v>
      </c>
      <c r="J18" s="31">
        <v>0</v>
      </c>
      <c r="K18" s="36">
        <f t="shared" si="2"/>
        <v>0</v>
      </c>
      <c r="L18" s="31">
        <v>0</v>
      </c>
      <c r="M18" s="36">
        <f t="shared" si="3"/>
        <v>0</v>
      </c>
      <c r="N18" s="31">
        <f t="shared" si="4"/>
        <v>0</v>
      </c>
      <c r="O18" s="36">
        <f t="shared" si="5"/>
        <v>0</v>
      </c>
      <c r="P18" s="31">
        <v>0</v>
      </c>
      <c r="Q18" s="31">
        <v>0</v>
      </c>
      <c r="R18" s="31">
        <v>0</v>
      </c>
      <c r="S18" s="31">
        <v>0</v>
      </c>
      <c r="T18" s="36">
        <f t="shared" si="6"/>
        <v>0</v>
      </c>
      <c r="U18" s="36">
        <f t="shared" si="7"/>
        <v>0</v>
      </c>
    </row>
    <row r="19" spans="1:21" ht="16.5" x14ac:dyDescent="0.3">
      <c r="A19" s="18" t="s">
        <v>0</v>
      </c>
      <c r="B19" s="13" t="s">
        <v>47</v>
      </c>
      <c r="C19" s="12" t="s">
        <v>0</v>
      </c>
      <c r="D19" s="32">
        <f>SUM(D11:D18)</f>
        <v>253589390</v>
      </c>
      <c r="E19" s="32">
        <f>SUM(E11:E18)</f>
        <v>285639905</v>
      </c>
      <c r="F19" s="32">
        <f>SUM(F11:F18)</f>
        <v>42579100</v>
      </c>
      <c r="G19" s="37">
        <f t="shared" si="0"/>
        <v>0.16790568406667172</v>
      </c>
      <c r="H19" s="32">
        <f>SUM(H11:H18)</f>
        <v>50755230</v>
      </c>
      <c r="I19" s="37">
        <f t="shared" si="1"/>
        <v>0.20014729322863231</v>
      </c>
      <c r="J19" s="32">
        <f>SUM(J11:J18)</f>
        <v>55126826</v>
      </c>
      <c r="K19" s="37">
        <f t="shared" si="2"/>
        <v>0.19299413364529722</v>
      </c>
      <c r="L19" s="32">
        <f>SUM(L11:L18)</f>
        <v>0</v>
      </c>
      <c r="M19" s="37">
        <f t="shared" si="3"/>
        <v>0</v>
      </c>
      <c r="N19" s="32">
        <f t="shared" si="4"/>
        <v>148461156</v>
      </c>
      <c r="O19" s="37">
        <f t="shared" si="5"/>
        <v>0.51974935364860875</v>
      </c>
      <c r="P19" s="32">
        <f>SUM(P11:P18)</f>
        <v>46085480</v>
      </c>
      <c r="Q19" s="32">
        <f>SUM(Q11:Q18)</f>
        <v>224398412</v>
      </c>
      <c r="R19" s="32">
        <f>SUM(R11:R18)</f>
        <v>225521047</v>
      </c>
      <c r="S19" s="32">
        <f>SUM(S11:S18)</f>
        <v>134080353</v>
      </c>
      <c r="T19" s="37">
        <f t="shared" si="6"/>
        <v>0.59453587495982141</v>
      </c>
      <c r="U19" s="37">
        <f t="shared" si="7"/>
        <v>0.19618643442576711</v>
      </c>
    </row>
    <row r="20" spans="1:21" x14ac:dyDescent="0.2">
      <c r="A20" s="17" t="s">
        <v>29</v>
      </c>
      <c r="B20" s="11" t="s">
        <v>48</v>
      </c>
      <c r="C20" s="10" t="s">
        <v>49</v>
      </c>
      <c r="D20" s="31">
        <v>0</v>
      </c>
      <c r="E20" s="31">
        <v>0</v>
      </c>
      <c r="F20" s="31">
        <v>0</v>
      </c>
      <c r="G20" s="36">
        <f t="shared" si="0"/>
        <v>0</v>
      </c>
      <c r="H20" s="31">
        <v>0</v>
      </c>
      <c r="I20" s="36">
        <f t="shared" si="1"/>
        <v>0</v>
      </c>
      <c r="J20" s="31">
        <v>0</v>
      </c>
      <c r="K20" s="36">
        <f t="shared" si="2"/>
        <v>0</v>
      </c>
      <c r="L20" s="31">
        <v>0</v>
      </c>
      <c r="M20" s="36">
        <f t="shared" si="3"/>
        <v>0</v>
      </c>
      <c r="N20" s="31">
        <f t="shared" si="4"/>
        <v>0</v>
      </c>
      <c r="O20" s="36">
        <f t="shared" si="5"/>
        <v>0</v>
      </c>
      <c r="P20" s="31">
        <v>0</v>
      </c>
      <c r="Q20" s="31">
        <v>0</v>
      </c>
      <c r="R20" s="31">
        <v>0</v>
      </c>
      <c r="S20" s="31">
        <v>0</v>
      </c>
      <c r="T20" s="36">
        <f t="shared" si="6"/>
        <v>0</v>
      </c>
      <c r="U20" s="36">
        <f t="shared" si="7"/>
        <v>0</v>
      </c>
    </row>
    <row r="21" spans="1:21" x14ac:dyDescent="0.2">
      <c r="A21" s="17" t="s">
        <v>29</v>
      </c>
      <c r="B21" s="11" t="s">
        <v>50</v>
      </c>
      <c r="C21" s="10" t="s">
        <v>51</v>
      </c>
      <c r="D21" s="31">
        <v>0</v>
      </c>
      <c r="E21" s="31">
        <v>0</v>
      </c>
      <c r="F21" s="31">
        <v>0</v>
      </c>
      <c r="G21" s="36">
        <f t="shared" si="0"/>
        <v>0</v>
      </c>
      <c r="H21" s="31">
        <v>0</v>
      </c>
      <c r="I21" s="36">
        <f t="shared" si="1"/>
        <v>0</v>
      </c>
      <c r="J21" s="31">
        <v>0</v>
      </c>
      <c r="K21" s="36">
        <f t="shared" si="2"/>
        <v>0</v>
      </c>
      <c r="L21" s="31">
        <v>0</v>
      </c>
      <c r="M21" s="36">
        <f t="shared" si="3"/>
        <v>0</v>
      </c>
      <c r="N21" s="31">
        <f t="shared" si="4"/>
        <v>0</v>
      </c>
      <c r="O21" s="36">
        <f t="shared" si="5"/>
        <v>0</v>
      </c>
      <c r="P21" s="31">
        <v>0</v>
      </c>
      <c r="Q21" s="31">
        <v>0</v>
      </c>
      <c r="R21" s="31">
        <v>0</v>
      </c>
      <c r="S21" s="31">
        <v>0</v>
      </c>
      <c r="T21" s="36">
        <f t="shared" si="6"/>
        <v>0</v>
      </c>
      <c r="U21" s="36">
        <f t="shared" si="7"/>
        <v>0</v>
      </c>
    </row>
    <row r="22" spans="1:21" x14ac:dyDescent="0.2">
      <c r="A22" s="17" t="s">
        <v>29</v>
      </c>
      <c r="B22" s="11" t="s">
        <v>52</v>
      </c>
      <c r="C22" s="10" t="s">
        <v>53</v>
      </c>
      <c r="D22" s="31">
        <v>0</v>
      </c>
      <c r="E22" s="31">
        <v>0</v>
      </c>
      <c r="F22" s="31">
        <v>0</v>
      </c>
      <c r="G22" s="36">
        <f t="shared" si="0"/>
        <v>0</v>
      </c>
      <c r="H22" s="31">
        <v>0</v>
      </c>
      <c r="I22" s="36">
        <f t="shared" si="1"/>
        <v>0</v>
      </c>
      <c r="J22" s="31">
        <v>0</v>
      </c>
      <c r="K22" s="36">
        <f t="shared" si="2"/>
        <v>0</v>
      </c>
      <c r="L22" s="31">
        <v>0</v>
      </c>
      <c r="M22" s="36">
        <f t="shared" si="3"/>
        <v>0</v>
      </c>
      <c r="N22" s="31">
        <f t="shared" si="4"/>
        <v>0</v>
      </c>
      <c r="O22" s="36">
        <f t="shared" si="5"/>
        <v>0</v>
      </c>
      <c r="P22" s="31">
        <v>0</v>
      </c>
      <c r="Q22" s="31">
        <v>0</v>
      </c>
      <c r="R22" s="31">
        <v>0</v>
      </c>
      <c r="S22" s="31">
        <v>0</v>
      </c>
      <c r="T22" s="36">
        <f t="shared" si="6"/>
        <v>0</v>
      </c>
      <c r="U22" s="36">
        <f t="shared" si="7"/>
        <v>0</v>
      </c>
    </row>
    <row r="23" spans="1:21" x14ac:dyDescent="0.2">
      <c r="A23" s="17" t="s">
        <v>29</v>
      </c>
      <c r="B23" s="11" t="s">
        <v>54</v>
      </c>
      <c r="C23" s="10" t="s">
        <v>55</v>
      </c>
      <c r="D23" s="31">
        <v>0</v>
      </c>
      <c r="E23" s="31">
        <v>0</v>
      </c>
      <c r="F23" s="31">
        <v>0</v>
      </c>
      <c r="G23" s="36">
        <f t="shared" si="0"/>
        <v>0</v>
      </c>
      <c r="H23" s="31">
        <v>0</v>
      </c>
      <c r="I23" s="36">
        <f t="shared" si="1"/>
        <v>0</v>
      </c>
      <c r="J23" s="31">
        <v>0</v>
      </c>
      <c r="K23" s="36">
        <f t="shared" si="2"/>
        <v>0</v>
      </c>
      <c r="L23" s="31">
        <v>0</v>
      </c>
      <c r="M23" s="36">
        <f t="shared" si="3"/>
        <v>0</v>
      </c>
      <c r="N23" s="31">
        <f t="shared" si="4"/>
        <v>0</v>
      </c>
      <c r="O23" s="36">
        <f t="shared" si="5"/>
        <v>0</v>
      </c>
      <c r="P23" s="31">
        <v>0</v>
      </c>
      <c r="Q23" s="31">
        <v>0</v>
      </c>
      <c r="R23" s="31">
        <v>0</v>
      </c>
      <c r="S23" s="31">
        <v>0</v>
      </c>
      <c r="T23" s="36">
        <f t="shared" si="6"/>
        <v>0</v>
      </c>
      <c r="U23" s="36">
        <f t="shared" si="7"/>
        <v>0</v>
      </c>
    </row>
    <row r="24" spans="1:21" x14ac:dyDescent="0.2">
      <c r="A24" s="17" t="s">
        <v>29</v>
      </c>
      <c r="B24" s="11" t="s">
        <v>56</v>
      </c>
      <c r="C24" s="10" t="s">
        <v>57</v>
      </c>
      <c r="D24" s="31">
        <v>0</v>
      </c>
      <c r="E24" s="31">
        <v>0</v>
      </c>
      <c r="F24" s="31">
        <v>0</v>
      </c>
      <c r="G24" s="36">
        <f t="shared" si="0"/>
        <v>0</v>
      </c>
      <c r="H24" s="31">
        <v>0</v>
      </c>
      <c r="I24" s="36">
        <f t="shared" si="1"/>
        <v>0</v>
      </c>
      <c r="J24" s="31">
        <v>0</v>
      </c>
      <c r="K24" s="36">
        <f t="shared" si="2"/>
        <v>0</v>
      </c>
      <c r="L24" s="31">
        <v>0</v>
      </c>
      <c r="M24" s="36">
        <f t="shared" si="3"/>
        <v>0</v>
      </c>
      <c r="N24" s="31">
        <f t="shared" si="4"/>
        <v>0</v>
      </c>
      <c r="O24" s="36">
        <f t="shared" si="5"/>
        <v>0</v>
      </c>
      <c r="P24" s="31">
        <v>0</v>
      </c>
      <c r="Q24" s="31">
        <v>0</v>
      </c>
      <c r="R24" s="31">
        <v>0</v>
      </c>
      <c r="S24" s="31">
        <v>0</v>
      </c>
      <c r="T24" s="36">
        <f t="shared" si="6"/>
        <v>0</v>
      </c>
      <c r="U24" s="36">
        <f t="shared" si="7"/>
        <v>0</v>
      </c>
    </row>
    <row r="25" spans="1:21" x14ac:dyDescent="0.2">
      <c r="A25" s="17" t="s">
        <v>29</v>
      </c>
      <c r="B25" s="11" t="s">
        <v>58</v>
      </c>
      <c r="C25" s="10" t="s">
        <v>59</v>
      </c>
      <c r="D25" s="31">
        <v>0</v>
      </c>
      <c r="E25" s="31">
        <v>0</v>
      </c>
      <c r="F25" s="31">
        <v>0</v>
      </c>
      <c r="G25" s="36">
        <f t="shared" si="0"/>
        <v>0</v>
      </c>
      <c r="H25" s="31">
        <v>0</v>
      </c>
      <c r="I25" s="36">
        <f t="shared" si="1"/>
        <v>0</v>
      </c>
      <c r="J25" s="31">
        <v>0</v>
      </c>
      <c r="K25" s="36">
        <f t="shared" si="2"/>
        <v>0</v>
      </c>
      <c r="L25" s="31">
        <v>0</v>
      </c>
      <c r="M25" s="36">
        <f t="shared" si="3"/>
        <v>0</v>
      </c>
      <c r="N25" s="31">
        <f t="shared" si="4"/>
        <v>0</v>
      </c>
      <c r="O25" s="36">
        <f t="shared" si="5"/>
        <v>0</v>
      </c>
      <c r="P25" s="31">
        <v>0</v>
      </c>
      <c r="Q25" s="31">
        <v>0</v>
      </c>
      <c r="R25" s="31">
        <v>0</v>
      </c>
      <c r="S25" s="31">
        <v>0</v>
      </c>
      <c r="T25" s="36">
        <f t="shared" si="6"/>
        <v>0</v>
      </c>
      <c r="U25" s="36">
        <f t="shared" si="7"/>
        <v>0</v>
      </c>
    </row>
    <row r="26" spans="1:21" x14ac:dyDescent="0.2">
      <c r="A26" s="17" t="s">
        <v>44</v>
      </c>
      <c r="B26" s="11" t="s">
        <v>60</v>
      </c>
      <c r="C26" s="10" t="s">
        <v>61</v>
      </c>
      <c r="D26" s="31">
        <v>204143290</v>
      </c>
      <c r="E26" s="31">
        <v>215165736</v>
      </c>
      <c r="F26" s="31">
        <v>22880582</v>
      </c>
      <c r="G26" s="36">
        <f t="shared" si="0"/>
        <v>0.11208098977928689</v>
      </c>
      <c r="H26" s="31">
        <v>77604917</v>
      </c>
      <c r="I26" s="36">
        <f t="shared" si="1"/>
        <v>0.380149242230788</v>
      </c>
      <c r="J26" s="31">
        <v>81982528</v>
      </c>
      <c r="K26" s="36">
        <f t="shared" si="2"/>
        <v>0.38102036841033093</v>
      </c>
      <c r="L26" s="31">
        <v>0</v>
      </c>
      <c r="M26" s="36">
        <f t="shared" si="3"/>
        <v>0</v>
      </c>
      <c r="N26" s="31">
        <f t="shared" si="4"/>
        <v>182468027</v>
      </c>
      <c r="O26" s="36">
        <f t="shared" si="5"/>
        <v>0.84803477724724718</v>
      </c>
      <c r="P26" s="31">
        <v>22371534</v>
      </c>
      <c r="Q26" s="31">
        <v>248846443</v>
      </c>
      <c r="R26" s="31">
        <v>236403446</v>
      </c>
      <c r="S26" s="31">
        <v>65997636</v>
      </c>
      <c r="T26" s="36">
        <f t="shared" si="6"/>
        <v>0.27917374774646897</v>
      </c>
      <c r="U26" s="36">
        <f t="shared" si="7"/>
        <v>2.6645912613770695</v>
      </c>
    </row>
    <row r="27" spans="1:21" ht="16.5" x14ac:dyDescent="0.3">
      <c r="A27" s="18" t="s">
        <v>0</v>
      </c>
      <c r="B27" s="13" t="s">
        <v>62</v>
      </c>
      <c r="C27" s="12" t="s">
        <v>0</v>
      </c>
      <c r="D27" s="32">
        <f>SUM(D20:D26)</f>
        <v>204143290</v>
      </c>
      <c r="E27" s="32">
        <f>SUM(E20:E26)</f>
        <v>215165736</v>
      </c>
      <c r="F27" s="32">
        <f>SUM(F20:F26)</f>
        <v>22880582</v>
      </c>
      <c r="G27" s="37">
        <f t="shared" si="0"/>
        <v>0.11208098977928689</v>
      </c>
      <c r="H27" s="32">
        <f>SUM(H20:H26)</f>
        <v>77604917</v>
      </c>
      <c r="I27" s="37">
        <f t="shared" si="1"/>
        <v>0.380149242230788</v>
      </c>
      <c r="J27" s="32">
        <f>SUM(J20:J26)</f>
        <v>81982528</v>
      </c>
      <c r="K27" s="37">
        <f t="shared" si="2"/>
        <v>0.38102036841033093</v>
      </c>
      <c r="L27" s="32">
        <f>SUM(L20:L26)</f>
        <v>0</v>
      </c>
      <c r="M27" s="37">
        <f t="shared" si="3"/>
        <v>0</v>
      </c>
      <c r="N27" s="32">
        <f t="shared" si="4"/>
        <v>182468027</v>
      </c>
      <c r="O27" s="37">
        <f t="shared" si="5"/>
        <v>0.84803477724724718</v>
      </c>
      <c r="P27" s="32">
        <f>SUM(P20:P26)</f>
        <v>22371534</v>
      </c>
      <c r="Q27" s="32">
        <f>SUM(Q20:Q26)</f>
        <v>248846443</v>
      </c>
      <c r="R27" s="32">
        <f>SUM(R20:R26)</f>
        <v>236403446</v>
      </c>
      <c r="S27" s="32">
        <f>SUM(S20:S26)</f>
        <v>65997636</v>
      </c>
      <c r="T27" s="37">
        <f t="shared" si="6"/>
        <v>0.27917374774646897</v>
      </c>
      <c r="U27" s="37">
        <f t="shared" si="7"/>
        <v>2.6645912613770695</v>
      </c>
    </row>
    <row r="28" spans="1:21" x14ac:dyDescent="0.2">
      <c r="A28" s="17" t="s">
        <v>29</v>
      </c>
      <c r="B28" s="11" t="s">
        <v>63</v>
      </c>
      <c r="C28" s="10" t="s">
        <v>64</v>
      </c>
      <c r="D28" s="31">
        <v>0</v>
      </c>
      <c r="E28" s="31">
        <v>0</v>
      </c>
      <c r="F28" s="31">
        <v>0</v>
      </c>
      <c r="G28" s="36">
        <f t="shared" si="0"/>
        <v>0</v>
      </c>
      <c r="H28" s="31">
        <v>0</v>
      </c>
      <c r="I28" s="36">
        <f t="shared" si="1"/>
        <v>0</v>
      </c>
      <c r="J28" s="31">
        <v>0</v>
      </c>
      <c r="K28" s="36">
        <f t="shared" si="2"/>
        <v>0</v>
      </c>
      <c r="L28" s="31">
        <v>0</v>
      </c>
      <c r="M28" s="36">
        <f t="shared" si="3"/>
        <v>0</v>
      </c>
      <c r="N28" s="31">
        <f t="shared" si="4"/>
        <v>0</v>
      </c>
      <c r="O28" s="36">
        <f t="shared" si="5"/>
        <v>0</v>
      </c>
      <c r="P28" s="31">
        <v>0</v>
      </c>
      <c r="Q28" s="31">
        <v>0</v>
      </c>
      <c r="R28" s="31">
        <v>0</v>
      </c>
      <c r="S28" s="31">
        <v>0</v>
      </c>
      <c r="T28" s="36">
        <f t="shared" si="6"/>
        <v>0</v>
      </c>
      <c r="U28" s="36">
        <f t="shared" si="7"/>
        <v>0</v>
      </c>
    </row>
    <row r="29" spans="1:21" x14ac:dyDescent="0.2">
      <c r="A29" s="17" t="s">
        <v>29</v>
      </c>
      <c r="B29" s="11" t="s">
        <v>65</v>
      </c>
      <c r="C29" s="10" t="s">
        <v>66</v>
      </c>
      <c r="D29" s="31">
        <v>0</v>
      </c>
      <c r="E29" s="31">
        <v>0</v>
      </c>
      <c r="F29" s="31">
        <v>0</v>
      </c>
      <c r="G29" s="36">
        <f t="shared" si="0"/>
        <v>0</v>
      </c>
      <c r="H29" s="31">
        <v>0</v>
      </c>
      <c r="I29" s="36">
        <f t="shared" si="1"/>
        <v>0</v>
      </c>
      <c r="J29" s="31">
        <v>0</v>
      </c>
      <c r="K29" s="36">
        <f t="shared" si="2"/>
        <v>0</v>
      </c>
      <c r="L29" s="31">
        <v>0</v>
      </c>
      <c r="M29" s="36">
        <f t="shared" si="3"/>
        <v>0</v>
      </c>
      <c r="N29" s="31">
        <f t="shared" si="4"/>
        <v>0</v>
      </c>
      <c r="O29" s="36">
        <f t="shared" si="5"/>
        <v>0</v>
      </c>
      <c r="P29" s="31">
        <v>0</v>
      </c>
      <c r="Q29" s="31">
        <v>0</v>
      </c>
      <c r="R29" s="31">
        <v>0</v>
      </c>
      <c r="S29" s="31">
        <v>0</v>
      </c>
      <c r="T29" s="36">
        <f t="shared" si="6"/>
        <v>0</v>
      </c>
      <c r="U29" s="36">
        <f t="shared" si="7"/>
        <v>0</v>
      </c>
    </row>
    <row r="30" spans="1:21" x14ac:dyDescent="0.2">
      <c r="A30" s="17" t="s">
        <v>29</v>
      </c>
      <c r="B30" s="11" t="s">
        <v>67</v>
      </c>
      <c r="C30" s="10" t="s">
        <v>68</v>
      </c>
      <c r="D30" s="31">
        <v>351500</v>
      </c>
      <c r="E30" s="31">
        <v>351500</v>
      </c>
      <c r="F30" s="31">
        <v>263929</v>
      </c>
      <c r="G30" s="36">
        <f t="shared" si="0"/>
        <v>0.75086486486486481</v>
      </c>
      <c r="H30" s="31">
        <v>166582</v>
      </c>
      <c r="I30" s="36">
        <f t="shared" si="1"/>
        <v>0.47391749644381226</v>
      </c>
      <c r="J30" s="31">
        <v>264458</v>
      </c>
      <c r="K30" s="36">
        <f t="shared" si="2"/>
        <v>0.75236984352773828</v>
      </c>
      <c r="L30" s="31">
        <v>0</v>
      </c>
      <c r="M30" s="36">
        <f t="shared" si="3"/>
        <v>0</v>
      </c>
      <c r="N30" s="31">
        <f t="shared" si="4"/>
        <v>694969</v>
      </c>
      <c r="O30" s="36">
        <f t="shared" si="5"/>
        <v>1.9771522048364154</v>
      </c>
      <c r="P30" s="31">
        <v>300834</v>
      </c>
      <c r="Q30" s="31">
        <v>986021</v>
      </c>
      <c r="R30" s="31">
        <v>736042</v>
      </c>
      <c r="S30" s="31">
        <v>948463</v>
      </c>
      <c r="T30" s="36">
        <f t="shared" si="6"/>
        <v>1.2885990201646103</v>
      </c>
      <c r="U30" s="36">
        <f t="shared" si="7"/>
        <v>-0.12091718356302816</v>
      </c>
    </row>
    <row r="31" spans="1:21" x14ac:dyDescent="0.2">
      <c r="A31" s="17" t="s">
        <v>29</v>
      </c>
      <c r="B31" s="11" t="s">
        <v>69</v>
      </c>
      <c r="C31" s="10" t="s">
        <v>70</v>
      </c>
      <c r="D31" s="31">
        <v>0</v>
      </c>
      <c r="E31" s="31">
        <v>0</v>
      </c>
      <c r="F31" s="31">
        <v>0</v>
      </c>
      <c r="G31" s="36">
        <f t="shared" si="0"/>
        <v>0</v>
      </c>
      <c r="H31" s="31">
        <v>0</v>
      </c>
      <c r="I31" s="36">
        <f t="shared" si="1"/>
        <v>0</v>
      </c>
      <c r="J31" s="31">
        <v>0</v>
      </c>
      <c r="K31" s="36">
        <f t="shared" si="2"/>
        <v>0</v>
      </c>
      <c r="L31" s="31">
        <v>0</v>
      </c>
      <c r="M31" s="36">
        <f t="shared" si="3"/>
        <v>0</v>
      </c>
      <c r="N31" s="31">
        <f t="shared" si="4"/>
        <v>0</v>
      </c>
      <c r="O31" s="36">
        <f t="shared" si="5"/>
        <v>0</v>
      </c>
      <c r="P31" s="31">
        <v>0</v>
      </c>
      <c r="Q31" s="31">
        <v>0</v>
      </c>
      <c r="R31" s="31">
        <v>0</v>
      </c>
      <c r="S31" s="31">
        <v>0</v>
      </c>
      <c r="T31" s="36">
        <f t="shared" si="6"/>
        <v>0</v>
      </c>
      <c r="U31" s="36">
        <f t="shared" si="7"/>
        <v>0</v>
      </c>
    </row>
    <row r="32" spans="1:21" x14ac:dyDescent="0.2">
      <c r="A32" s="17" t="s">
        <v>29</v>
      </c>
      <c r="B32" s="11" t="s">
        <v>71</v>
      </c>
      <c r="C32" s="10" t="s">
        <v>72</v>
      </c>
      <c r="D32" s="31">
        <v>0</v>
      </c>
      <c r="E32" s="31">
        <v>0</v>
      </c>
      <c r="F32" s="31">
        <v>0</v>
      </c>
      <c r="G32" s="36">
        <f t="shared" si="0"/>
        <v>0</v>
      </c>
      <c r="H32" s="31">
        <v>0</v>
      </c>
      <c r="I32" s="36">
        <f t="shared" si="1"/>
        <v>0</v>
      </c>
      <c r="J32" s="31">
        <v>0</v>
      </c>
      <c r="K32" s="36">
        <f t="shared" si="2"/>
        <v>0</v>
      </c>
      <c r="L32" s="31">
        <v>0</v>
      </c>
      <c r="M32" s="36">
        <f t="shared" si="3"/>
        <v>0</v>
      </c>
      <c r="N32" s="31">
        <f t="shared" si="4"/>
        <v>0</v>
      </c>
      <c r="O32" s="36">
        <f t="shared" si="5"/>
        <v>0</v>
      </c>
      <c r="P32" s="31">
        <v>0</v>
      </c>
      <c r="Q32" s="31">
        <v>1</v>
      </c>
      <c r="R32" s="31">
        <v>0</v>
      </c>
      <c r="S32" s="31">
        <v>0</v>
      </c>
      <c r="T32" s="36">
        <f t="shared" si="6"/>
        <v>0</v>
      </c>
      <c r="U32" s="36">
        <f t="shared" si="7"/>
        <v>0</v>
      </c>
    </row>
    <row r="33" spans="1:21" x14ac:dyDescent="0.2">
      <c r="A33" s="17" t="s">
        <v>29</v>
      </c>
      <c r="B33" s="11" t="s">
        <v>73</v>
      </c>
      <c r="C33" s="10" t="s">
        <v>74</v>
      </c>
      <c r="D33" s="31">
        <v>0</v>
      </c>
      <c r="E33" s="31">
        <v>0</v>
      </c>
      <c r="F33" s="31">
        <v>0</v>
      </c>
      <c r="G33" s="36">
        <f t="shared" si="0"/>
        <v>0</v>
      </c>
      <c r="H33" s="31">
        <v>0</v>
      </c>
      <c r="I33" s="36">
        <f t="shared" si="1"/>
        <v>0</v>
      </c>
      <c r="J33" s="31">
        <v>0</v>
      </c>
      <c r="K33" s="36">
        <f t="shared" si="2"/>
        <v>0</v>
      </c>
      <c r="L33" s="31">
        <v>0</v>
      </c>
      <c r="M33" s="36">
        <f t="shared" si="3"/>
        <v>0</v>
      </c>
      <c r="N33" s="31">
        <f t="shared" si="4"/>
        <v>0</v>
      </c>
      <c r="O33" s="36">
        <f t="shared" si="5"/>
        <v>0</v>
      </c>
      <c r="P33" s="31">
        <v>0</v>
      </c>
      <c r="Q33" s="31">
        <v>0</v>
      </c>
      <c r="R33" s="31">
        <v>0</v>
      </c>
      <c r="S33" s="31">
        <v>0</v>
      </c>
      <c r="T33" s="36">
        <f t="shared" si="6"/>
        <v>0</v>
      </c>
      <c r="U33" s="36">
        <f t="shared" si="7"/>
        <v>0</v>
      </c>
    </row>
    <row r="34" spans="1:21" x14ac:dyDescent="0.2">
      <c r="A34" s="17" t="s">
        <v>44</v>
      </c>
      <c r="B34" s="11" t="s">
        <v>75</v>
      </c>
      <c r="C34" s="10" t="s">
        <v>76</v>
      </c>
      <c r="D34" s="31">
        <v>353440712</v>
      </c>
      <c r="E34" s="31">
        <v>313437676</v>
      </c>
      <c r="F34" s="31">
        <v>20279552</v>
      </c>
      <c r="G34" s="36">
        <f t="shared" si="0"/>
        <v>5.7377521353567211E-2</v>
      </c>
      <c r="H34" s="31">
        <v>24573830</v>
      </c>
      <c r="I34" s="36">
        <f t="shared" si="1"/>
        <v>6.9527445949690139E-2</v>
      </c>
      <c r="J34" s="31">
        <v>14469055</v>
      </c>
      <c r="K34" s="36">
        <f t="shared" si="2"/>
        <v>4.6162462613460672E-2</v>
      </c>
      <c r="L34" s="31">
        <v>0</v>
      </c>
      <c r="M34" s="36">
        <f t="shared" si="3"/>
        <v>0</v>
      </c>
      <c r="N34" s="31">
        <f t="shared" si="4"/>
        <v>59322437</v>
      </c>
      <c r="O34" s="36">
        <f t="shared" si="5"/>
        <v>0.18926390010625271</v>
      </c>
      <c r="P34" s="31">
        <v>5339997</v>
      </c>
      <c r="Q34" s="31">
        <v>100907878</v>
      </c>
      <c r="R34" s="31">
        <v>59649598</v>
      </c>
      <c r="S34" s="31">
        <v>42035892</v>
      </c>
      <c r="T34" s="36">
        <f t="shared" si="6"/>
        <v>0.70471375180097606</v>
      </c>
      <c r="U34" s="36">
        <f t="shared" si="7"/>
        <v>1.709562383649279</v>
      </c>
    </row>
    <row r="35" spans="1:21" ht="16.5" x14ac:dyDescent="0.3">
      <c r="A35" s="18" t="s">
        <v>0</v>
      </c>
      <c r="B35" s="13" t="s">
        <v>77</v>
      </c>
      <c r="C35" s="12" t="s">
        <v>0</v>
      </c>
      <c r="D35" s="32">
        <f>SUM(D28:D34)</f>
        <v>353792212</v>
      </c>
      <c r="E35" s="32">
        <f>SUM(E28:E34)</f>
        <v>313789176</v>
      </c>
      <c r="F35" s="32">
        <f>SUM(F28:F34)</f>
        <v>20543481</v>
      </c>
      <c r="G35" s="37">
        <f t="shared" si="0"/>
        <v>5.8066515607754533E-2</v>
      </c>
      <c r="H35" s="32">
        <f>SUM(H28:H34)</f>
        <v>24740412</v>
      </c>
      <c r="I35" s="37">
        <f t="shared" si="1"/>
        <v>6.9929215965895825E-2</v>
      </c>
      <c r="J35" s="32">
        <f>SUM(J28:J34)</f>
        <v>14733513</v>
      </c>
      <c r="K35" s="37">
        <f t="shared" si="2"/>
        <v>4.6953541189068929E-2</v>
      </c>
      <c r="L35" s="32">
        <f>SUM(L28:L34)</f>
        <v>0</v>
      </c>
      <c r="M35" s="37">
        <f t="shared" si="3"/>
        <v>0</v>
      </c>
      <c r="N35" s="32">
        <f t="shared" si="4"/>
        <v>60017406</v>
      </c>
      <c r="O35" s="37">
        <f t="shared" si="5"/>
        <v>0.19126665478097946</v>
      </c>
      <c r="P35" s="32">
        <f>SUM(P28:P34)</f>
        <v>5640831</v>
      </c>
      <c r="Q35" s="32">
        <f>SUM(Q28:Q34)</f>
        <v>101893900</v>
      </c>
      <c r="R35" s="32">
        <f>SUM(R28:R34)</f>
        <v>60385640</v>
      </c>
      <c r="S35" s="32">
        <f>SUM(S28:S34)</f>
        <v>42984355</v>
      </c>
      <c r="T35" s="37">
        <f t="shared" si="6"/>
        <v>0.7118307432031854</v>
      </c>
      <c r="U35" s="37">
        <f t="shared" si="7"/>
        <v>1.611940155626006</v>
      </c>
    </row>
    <row r="36" spans="1:21" x14ac:dyDescent="0.2">
      <c r="A36" s="17" t="s">
        <v>29</v>
      </c>
      <c r="B36" s="11" t="s">
        <v>78</v>
      </c>
      <c r="C36" s="10" t="s">
        <v>79</v>
      </c>
      <c r="D36" s="31">
        <v>0</v>
      </c>
      <c r="E36" s="31">
        <v>0</v>
      </c>
      <c r="F36" s="31">
        <v>0</v>
      </c>
      <c r="G36" s="36">
        <f t="shared" si="0"/>
        <v>0</v>
      </c>
      <c r="H36" s="31">
        <v>0</v>
      </c>
      <c r="I36" s="36">
        <f t="shared" si="1"/>
        <v>0</v>
      </c>
      <c r="J36" s="31">
        <v>0</v>
      </c>
      <c r="K36" s="36">
        <f t="shared" si="2"/>
        <v>0</v>
      </c>
      <c r="L36" s="31">
        <v>0</v>
      </c>
      <c r="M36" s="36">
        <f t="shared" si="3"/>
        <v>0</v>
      </c>
      <c r="N36" s="31">
        <f t="shared" si="4"/>
        <v>0</v>
      </c>
      <c r="O36" s="36">
        <f t="shared" si="5"/>
        <v>0</v>
      </c>
      <c r="P36" s="31">
        <v>0</v>
      </c>
      <c r="Q36" s="31">
        <v>0</v>
      </c>
      <c r="R36" s="31">
        <v>0</v>
      </c>
      <c r="S36" s="31">
        <v>0</v>
      </c>
      <c r="T36" s="36">
        <f t="shared" si="6"/>
        <v>0</v>
      </c>
      <c r="U36" s="36">
        <f t="shared" si="7"/>
        <v>0</v>
      </c>
    </row>
    <row r="37" spans="1:21" x14ac:dyDescent="0.2">
      <c r="A37" s="17" t="s">
        <v>29</v>
      </c>
      <c r="B37" s="11" t="s">
        <v>80</v>
      </c>
      <c r="C37" s="10" t="s">
        <v>81</v>
      </c>
      <c r="D37" s="31">
        <v>8319253</v>
      </c>
      <c r="E37" s="31">
        <v>5377015</v>
      </c>
      <c r="F37" s="31">
        <v>735840</v>
      </c>
      <c r="G37" s="36">
        <f t="shared" si="0"/>
        <v>8.8450249078853599E-2</v>
      </c>
      <c r="H37" s="31">
        <v>560409</v>
      </c>
      <c r="I37" s="36">
        <f t="shared" si="1"/>
        <v>6.7362899048748731E-2</v>
      </c>
      <c r="J37" s="31">
        <v>587876</v>
      </c>
      <c r="K37" s="36">
        <f t="shared" si="2"/>
        <v>0.10933129254800293</v>
      </c>
      <c r="L37" s="31">
        <v>0</v>
      </c>
      <c r="M37" s="36">
        <f t="shared" si="3"/>
        <v>0</v>
      </c>
      <c r="N37" s="31">
        <f t="shared" si="4"/>
        <v>1884125</v>
      </c>
      <c r="O37" s="36">
        <f t="shared" si="5"/>
        <v>0.35040352314434681</v>
      </c>
      <c r="P37" s="31">
        <v>1104781</v>
      </c>
      <c r="Q37" s="31">
        <v>7212261</v>
      </c>
      <c r="R37" s="31">
        <v>7479192</v>
      </c>
      <c r="S37" s="31">
        <v>3401020</v>
      </c>
      <c r="T37" s="36">
        <f t="shared" si="6"/>
        <v>0.45473093885007898</v>
      </c>
      <c r="U37" s="36">
        <f t="shared" si="7"/>
        <v>-0.46788005948690281</v>
      </c>
    </row>
    <row r="38" spans="1:21" x14ac:dyDescent="0.2">
      <c r="A38" s="17" t="s">
        <v>29</v>
      </c>
      <c r="B38" s="11" t="s">
        <v>82</v>
      </c>
      <c r="C38" s="10" t="s">
        <v>83</v>
      </c>
      <c r="D38" s="31">
        <v>0</v>
      </c>
      <c r="E38" s="31">
        <v>0</v>
      </c>
      <c r="F38" s="31">
        <v>0</v>
      </c>
      <c r="G38" s="36">
        <f t="shared" si="0"/>
        <v>0</v>
      </c>
      <c r="H38" s="31">
        <v>0</v>
      </c>
      <c r="I38" s="36">
        <f t="shared" si="1"/>
        <v>0</v>
      </c>
      <c r="J38" s="31">
        <v>0</v>
      </c>
      <c r="K38" s="36">
        <f t="shared" si="2"/>
        <v>0</v>
      </c>
      <c r="L38" s="31">
        <v>0</v>
      </c>
      <c r="M38" s="36">
        <f t="shared" si="3"/>
        <v>0</v>
      </c>
      <c r="N38" s="31">
        <f t="shared" si="4"/>
        <v>0</v>
      </c>
      <c r="O38" s="36">
        <f t="shared" si="5"/>
        <v>0</v>
      </c>
      <c r="P38" s="31">
        <v>0</v>
      </c>
      <c r="Q38" s="31">
        <v>0</v>
      </c>
      <c r="R38" s="31">
        <v>0</v>
      </c>
      <c r="S38" s="31">
        <v>0</v>
      </c>
      <c r="T38" s="36">
        <f t="shared" si="6"/>
        <v>0</v>
      </c>
      <c r="U38" s="36">
        <f t="shared" si="7"/>
        <v>0</v>
      </c>
    </row>
    <row r="39" spans="1:21" x14ac:dyDescent="0.2">
      <c r="A39" s="17" t="s">
        <v>44</v>
      </c>
      <c r="B39" s="11" t="s">
        <v>84</v>
      </c>
      <c r="C39" s="10" t="s">
        <v>85</v>
      </c>
      <c r="D39" s="31">
        <v>122658325</v>
      </c>
      <c r="E39" s="31">
        <v>111505298</v>
      </c>
      <c r="F39" s="31">
        <v>14333333</v>
      </c>
      <c r="G39" s="36">
        <f t="shared" si="0"/>
        <v>0.11685576987945988</v>
      </c>
      <c r="H39" s="31">
        <v>15025180</v>
      </c>
      <c r="I39" s="36">
        <f t="shared" si="1"/>
        <v>0.12249621050996742</v>
      </c>
      <c r="J39" s="31">
        <v>10186177</v>
      </c>
      <c r="K39" s="36">
        <f t="shared" si="2"/>
        <v>9.1351506903286334E-2</v>
      </c>
      <c r="L39" s="31">
        <v>0</v>
      </c>
      <c r="M39" s="36">
        <f t="shared" si="3"/>
        <v>0</v>
      </c>
      <c r="N39" s="31">
        <f t="shared" si="4"/>
        <v>39544690</v>
      </c>
      <c r="O39" s="36">
        <f t="shared" si="5"/>
        <v>0.35464404570265351</v>
      </c>
      <c r="P39" s="31">
        <v>8099518</v>
      </c>
      <c r="Q39" s="31">
        <v>60242406</v>
      </c>
      <c r="R39" s="31">
        <v>62202409</v>
      </c>
      <c r="S39" s="31">
        <v>27924057</v>
      </c>
      <c r="T39" s="36">
        <f t="shared" si="6"/>
        <v>0.44892243642846696</v>
      </c>
      <c r="U39" s="36">
        <f t="shared" si="7"/>
        <v>0.25762755265189852</v>
      </c>
    </row>
    <row r="40" spans="1:21" ht="16.5" x14ac:dyDescent="0.3">
      <c r="A40" s="18" t="s">
        <v>0</v>
      </c>
      <c r="B40" s="13" t="s">
        <v>86</v>
      </c>
      <c r="C40" s="12" t="s">
        <v>0</v>
      </c>
      <c r="D40" s="32">
        <f>SUM(D36:D39)</f>
        <v>130977578</v>
      </c>
      <c r="E40" s="32">
        <f>SUM(E36:E39)</f>
        <v>116882313</v>
      </c>
      <c r="F40" s="32">
        <f>SUM(F36:F39)</f>
        <v>15069173</v>
      </c>
      <c r="G40" s="37">
        <f t="shared" si="0"/>
        <v>0.11505154721978444</v>
      </c>
      <c r="H40" s="32">
        <f>SUM(H36:H39)</f>
        <v>15585589</v>
      </c>
      <c r="I40" s="37">
        <f t="shared" si="1"/>
        <v>0.1189943289377362</v>
      </c>
      <c r="J40" s="32">
        <f>SUM(J36:J39)</f>
        <v>10774053</v>
      </c>
      <c r="K40" s="37">
        <f t="shared" si="2"/>
        <v>9.2178642973980165E-2</v>
      </c>
      <c r="L40" s="32">
        <f>SUM(L36:L39)</f>
        <v>0</v>
      </c>
      <c r="M40" s="37">
        <f t="shared" si="3"/>
        <v>0</v>
      </c>
      <c r="N40" s="32">
        <f t="shared" si="4"/>
        <v>41428815</v>
      </c>
      <c r="O40" s="37">
        <f t="shared" si="5"/>
        <v>0.35444896611517263</v>
      </c>
      <c r="P40" s="32">
        <f>SUM(P36:P39)</f>
        <v>9204299</v>
      </c>
      <c r="Q40" s="32">
        <f>SUM(Q36:Q39)</f>
        <v>67454667</v>
      </c>
      <c r="R40" s="32">
        <f>SUM(R36:R39)</f>
        <v>69681601</v>
      </c>
      <c r="S40" s="32">
        <f>SUM(S36:S39)</f>
        <v>31325077</v>
      </c>
      <c r="T40" s="37">
        <f t="shared" si="6"/>
        <v>0.44954588514692712</v>
      </c>
      <c r="U40" s="37">
        <f t="shared" si="7"/>
        <v>0.17054574172351411</v>
      </c>
    </row>
    <row r="41" spans="1:21" x14ac:dyDescent="0.2">
      <c r="A41" s="17" t="s">
        <v>29</v>
      </c>
      <c r="B41" s="11" t="s">
        <v>87</v>
      </c>
      <c r="C41" s="10" t="s">
        <v>88</v>
      </c>
      <c r="D41" s="31">
        <v>0</v>
      </c>
      <c r="E41" s="31">
        <v>0</v>
      </c>
      <c r="F41" s="31">
        <v>0</v>
      </c>
      <c r="G41" s="36">
        <f t="shared" si="0"/>
        <v>0</v>
      </c>
      <c r="H41" s="31">
        <v>0</v>
      </c>
      <c r="I41" s="36">
        <f t="shared" si="1"/>
        <v>0</v>
      </c>
      <c r="J41" s="31">
        <v>0</v>
      </c>
      <c r="K41" s="36">
        <f t="shared" si="2"/>
        <v>0</v>
      </c>
      <c r="L41" s="31">
        <v>0</v>
      </c>
      <c r="M41" s="36">
        <f t="shared" si="3"/>
        <v>0</v>
      </c>
      <c r="N41" s="31">
        <f t="shared" si="4"/>
        <v>0</v>
      </c>
      <c r="O41" s="36">
        <f t="shared" si="5"/>
        <v>0</v>
      </c>
      <c r="P41" s="31">
        <v>0</v>
      </c>
      <c r="Q41" s="31">
        <v>0</v>
      </c>
      <c r="R41" s="31">
        <v>0</v>
      </c>
      <c r="S41" s="31">
        <v>0</v>
      </c>
      <c r="T41" s="36">
        <f t="shared" si="6"/>
        <v>0</v>
      </c>
      <c r="U41" s="36">
        <f t="shared" si="7"/>
        <v>0</v>
      </c>
    </row>
    <row r="42" spans="1:21" x14ac:dyDescent="0.2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x14ac:dyDescent="0.2">
      <c r="A43" s="17" t="s">
        <v>29</v>
      </c>
      <c r="B43" s="11" t="s">
        <v>91</v>
      </c>
      <c r="C43" s="10" t="s">
        <v>92</v>
      </c>
      <c r="D43" s="31">
        <v>0</v>
      </c>
      <c r="E43" s="31">
        <v>0</v>
      </c>
      <c r="F43" s="31">
        <v>0</v>
      </c>
      <c r="G43" s="36">
        <f t="shared" si="0"/>
        <v>0</v>
      </c>
      <c r="H43" s="31">
        <v>0</v>
      </c>
      <c r="I43" s="36">
        <f t="shared" si="1"/>
        <v>0</v>
      </c>
      <c r="J43" s="31">
        <v>0</v>
      </c>
      <c r="K43" s="36">
        <f t="shared" si="2"/>
        <v>0</v>
      </c>
      <c r="L43" s="31">
        <v>0</v>
      </c>
      <c r="M43" s="36">
        <f t="shared" si="3"/>
        <v>0</v>
      </c>
      <c r="N43" s="31">
        <f t="shared" si="4"/>
        <v>0</v>
      </c>
      <c r="O43" s="36">
        <f t="shared" si="5"/>
        <v>0</v>
      </c>
      <c r="P43" s="31">
        <v>0</v>
      </c>
      <c r="Q43" s="31">
        <v>0</v>
      </c>
      <c r="R43" s="31">
        <v>0</v>
      </c>
      <c r="S43" s="31">
        <v>0</v>
      </c>
      <c r="T43" s="36">
        <f t="shared" si="6"/>
        <v>0</v>
      </c>
      <c r="U43" s="36">
        <f t="shared" si="7"/>
        <v>0</v>
      </c>
    </row>
    <row r="44" spans="1:21" x14ac:dyDescent="0.2">
      <c r="A44" s="17" t="s">
        <v>29</v>
      </c>
      <c r="B44" s="11" t="s">
        <v>93</v>
      </c>
      <c r="C44" s="10" t="s">
        <v>94</v>
      </c>
      <c r="D44" s="31">
        <v>0</v>
      </c>
      <c r="E44" s="31">
        <v>0</v>
      </c>
      <c r="F44" s="31">
        <v>0</v>
      </c>
      <c r="G44" s="36">
        <f t="shared" si="0"/>
        <v>0</v>
      </c>
      <c r="H44" s="31">
        <v>0</v>
      </c>
      <c r="I44" s="36">
        <f t="shared" si="1"/>
        <v>0</v>
      </c>
      <c r="J44" s="31">
        <v>0</v>
      </c>
      <c r="K44" s="36">
        <f t="shared" si="2"/>
        <v>0</v>
      </c>
      <c r="L44" s="31">
        <v>0</v>
      </c>
      <c r="M44" s="36">
        <f t="shared" si="3"/>
        <v>0</v>
      </c>
      <c r="N44" s="31">
        <f t="shared" si="4"/>
        <v>0</v>
      </c>
      <c r="O44" s="36">
        <f t="shared" si="5"/>
        <v>0</v>
      </c>
      <c r="P44" s="31">
        <v>0</v>
      </c>
      <c r="Q44" s="31">
        <v>0</v>
      </c>
      <c r="R44" s="31">
        <v>0</v>
      </c>
      <c r="S44" s="31">
        <v>0</v>
      </c>
      <c r="T44" s="36">
        <f t="shared" si="6"/>
        <v>0</v>
      </c>
      <c r="U44" s="36">
        <f t="shared" si="7"/>
        <v>0</v>
      </c>
    </row>
    <row r="45" spans="1:21" x14ac:dyDescent="0.2">
      <c r="A45" s="17" t="s">
        <v>29</v>
      </c>
      <c r="B45" s="11" t="s">
        <v>95</v>
      </c>
      <c r="C45" s="10" t="s">
        <v>96</v>
      </c>
      <c r="D45" s="31">
        <v>13305093</v>
      </c>
      <c r="E45" s="31">
        <v>13305210</v>
      </c>
      <c r="F45" s="31">
        <v>1464189</v>
      </c>
      <c r="G45" s="36">
        <f t="shared" si="0"/>
        <v>0.11004725784329354</v>
      </c>
      <c r="H45" s="31">
        <v>1066355</v>
      </c>
      <c r="I45" s="36">
        <f t="shared" si="1"/>
        <v>8.0146377030209409E-2</v>
      </c>
      <c r="J45" s="31">
        <v>6728088</v>
      </c>
      <c r="K45" s="36">
        <f t="shared" si="2"/>
        <v>0.50567319117849319</v>
      </c>
      <c r="L45" s="31">
        <v>0</v>
      </c>
      <c r="M45" s="36">
        <f t="shared" si="3"/>
        <v>0</v>
      </c>
      <c r="N45" s="31">
        <f t="shared" si="4"/>
        <v>9258632</v>
      </c>
      <c r="O45" s="36">
        <f t="shared" si="5"/>
        <v>0.69586515357517842</v>
      </c>
      <c r="P45" s="31">
        <v>1781465</v>
      </c>
      <c r="Q45" s="31">
        <v>12852050</v>
      </c>
      <c r="R45" s="31">
        <v>13070930</v>
      </c>
      <c r="S45" s="31">
        <v>4112249</v>
      </c>
      <c r="T45" s="36">
        <f t="shared" si="6"/>
        <v>0.31461028404252794</v>
      </c>
      <c r="U45" s="36">
        <f t="shared" si="7"/>
        <v>2.7767163542365414</v>
      </c>
    </row>
    <row r="46" spans="1:21" x14ac:dyDescent="0.2">
      <c r="A46" s="17" t="s">
        <v>44</v>
      </c>
      <c r="B46" s="11" t="s">
        <v>97</v>
      </c>
      <c r="C46" s="10" t="s">
        <v>98</v>
      </c>
      <c r="D46" s="31">
        <v>0</v>
      </c>
      <c r="E46" s="31">
        <v>0</v>
      </c>
      <c r="F46" s="31">
        <v>0</v>
      </c>
      <c r="G46" s="36">
        <f t="shared" si="0"/>
        <v>0</v>
      </c>
      <c r="H46" s="31">
        <v>0</v>
      </c>
      <c r="I46" s="36">
        <f t="shared" si="1"/>
        <v>0</v>
      </c>
      <c r="J46" s="31">
        <v>0</v>
      </c>
      <c r="K46" s="36">
        <f t="shared" si="2"/>
        <v>0</v>
      </c>
      <c r="L46" s="31">
        <v>0</v>
      </c>
      <c r="M46" s="36">
        <f t="shared" si="3"/>
        <v>0</v>
      </c>
      <c r="N46" s="31">
        <f t="shared" si="4"/>
        <v>0</v>
      </c>
      <c r="O46" s="36">
        <f t="shared" si="5"/>
        <v>0</v>
      </c>
      <c r="P46" s="31">
        <v>0</v>
      </c>
      <c r="Q46" s="31">
        <v>0</v>
      </c>
      <c r="R46" s="31">
        <v>0</v>
      </c>
      <c r="S46" s="31">
        <v>0</v>
      </c>
      <c r="T46" s="36">
        <f t="shared" si="6"/>
        <v>0</v>
      </c>
      <c r="U46" s="36">
        <f t="shared" si="7"/>
        <v>0</v>
      </c>
    </row>
    <row r="47" spans="1:21" ht="16.5" x14ac:dyDescent="0.3">
      <c r="A47" s="18" t="s">
        <v>0</v>
      </c>
      <c r="B47" s="13" t="s">
        <v>99</v>
      </c>
      <c r="C47" s="12" t="s">
        <v>0</v>
      </c>
      <c r="D47" s="32">
        <f>SUM(D41:D46)</f>
        <v>13305093</v>
      </c>
      <c r="E47" s="32">
        <f>SUM(E41:E46)</f>
        <v>13305210</v>
      </c>
      <c r="F47" s="32">
        <f>SUM(F41:F46)</f>
        <v>1464189</v>
      </c>
      <c r="G47" s="37">
        <f t="shared" si="0"/>
        <v>0.11004725784329354</v>
      </c>
      <c r="H47" s="32">
        <f>SUM(H41:H46)</f>
        <v>1066355</v>
      </c>
      <c r="I47" s="37">
        <f t="shared" si="1"/>
        <v>8.0146377030209409E-2</v>
      </c>
      <c r="J47" s="32">
        <f>SUM(J41:J46)</f>
        <v>6728088</v>
      </c>
      <c r="K47" s="37">
        <f t="shared" si="2"/>
        <v>0.50567319117849319</v>
      </c>
      <c r="L47" s="32">
        <f>SUM(L41:L46)</f>
        <v>0</v>
      </c>
      <c r="M47" s="37">
        <f t="shared" si="3"/>
        <v>0</v>
      </c>
      <c r="N47" s="32">
        <f t="shared" si="4"/>
        <v>9258632</v>
      </c>
      <c r="O47" s="37">
        <f t="shared" si="5"/>
        <v>0.69586515357517842</v>
      </c>
      <c r="P47" s="32">
        <f>SUM(P41:P46)</f>
        <v>1781465</v>
      </c>
      <c r="Q47" s="32">
        <f>SUM(Q41:Q46)</f>
        <v>12852050</v>
      </c>
      <c r="R47" s="32">
        <f>SUM(R41:R46)</f>
        <v>13070930</v>
      </c>
      <c r="S47" s="32">
        <f>SUM(S41:S46)</f>
        <v>4112249</v>
      </c>
      <c r="T47" s="37">
        <f t="shared" si="6"/>
        <v>0.31461028404252794</v>
      </c>
      <c r="U47" s="37">
        <f t="shared" si="7"/>
        <v>2.7767163542365414</v>
      </c>
    </row>
    <row r="48" spans="1:21" x14ac:dyDescent="0.2">
      <c r="A48" s="17" t="s">
        <v>29</v>
      </c>
      <c r="B48" s="11" t="s">
        <v>100</v>
      </c>
      <c r="C48" s="10" t="s">
        <v>101</v>
      </c>
      <c r="D48" s="31">
        <v>0</v>
      </c>
      <c r="E48" s="31">
        <v>0</v>
      </c>
      <c r="F48" s="31">
        <v>0</v>
      </c>
      <c r="G48" s="36">
        <f t="shared" si="0"/>
        <v>0</v>
      </c>
      <c r="H48" s="31">
        <v>0</v>
      </c>
      <c r="I48" s="36">
        <f t="shared" si="1"/>
        <v>0</v>
      </c>
      <c r="J48" s="31">
        <v>0</v>
      </c>
      <c r="K48" s="36">
        <f t="shared" si="2"/>
        <v>0</v>
      </c>
      <c r="L48" s="31">
        <v>0</v>
      </c>
      <c r="M48" s="36">
        <f t="shared" si="3"/>
        <v>0</v>
      </c>
      <c r="N48" s="31">
        <f t="shared" si="4"/>
        <v>0</v>
      </c>
      <c r="O48" s="36">
        <f t="shared" si="5"/>
        <v>0</v>
      </c>
      <c r="P48" s="31">
        <v>0</v>
      </c>
      <c r="Q48" s="31">
        <v>0</v>
      </c>
      <c r="R48" s="31">
        <v>0</v>
      </c>
      <c r="S48" s="31">
        <v>0</v>
      </c>
      <c r="T48" s="36">
        <f t="shared" si="6"/>
        <v>0</v>
      </c>
      <c r="U48" s="36">
        <f t="shared" si="7"/>
        <v>0</v>
      </c>
    </row>
    <row r="49" spans="1:21" x14ac:dyDescent="0.2">
      <c r="A49" s="17" t="s">
        <v>29</v>
      </c>
      <c r="B49" s="11" t="s">
        <v>102</v>
      </c>
      <c r="C49" s="10" t="s">
        <v>103</v>
      </c>
      <c r="D49" s="31">
        <v>0</v>
      </c>
      <c r="E49" s="31">
        <v>0</v>
      </c>
      <c r="F49" s="31">
        <v>0</v>
      </c>
      <c r="G49" s="36">
        <f t="shared" si="0"/>
        <v>0</v>
      </c>
      <c r="H49" s="31">
        <v>0</v>
      </c>
      <c r="I49" s="36">
        <f t="shared" si="1"/>
        <v>0</v>
      </c>
      <c r="J49" s="31">
        <v>0</v>
      </c>
      <c r="K49" s="36">
        <f t="shared" si="2"/>
        <v>0</v>
      </c>
      <c r="L49" s="31">
        <v>0</v>
      </c>
      <c r="M49" s="36">
        <f t="shared" si="3"/>
        <v>0</v>
      </c>
      <c r="N49" s="31">
        <f t="shared" si="4"/>
        <v>0</v>
      </c>
      <c r="O49" s="36">
        <f t="shared" si="5"/>
        <v>0</v>
      </c>
      <c r="P49" s="31">
        <v>0</v>
      </c>
      <c r="Q49" s="31">
        <v>0</v>
      </c>
      <c r="R49" s="31">
        <v>0</v>
      </c>
      <c r="S49" s="31">
        <v>0</v>
      </c>
      <c r="T49" s="36">
        <f t="shared" si="6"/>
        <v>0</v>
      </c>
      <c r="U49" s="36">
        <f t="shared" si="7"/>
        <v>0</v>
      </c>
    </row>
    <row r="50" spans="1:21" x14ac:dyDescent="0.2">
      <c r="A50" s="17" t="s">
        <v>29</v>
      </c>
      <c r="B50" s="11" t="s">
        <v>104</v>
      </c>
      <c r="C50" s="10" t="s">
        <v>105</v>
      </c>
      <c r="D50" s="31">
        <v>0</v>
      </c>
      <c r="E50" s="31">
        <v>0</v>
      </c>
      <c r="F50" s="31">
        <v>0</v>
      </c>
      <c r="G50" s="36">
        <f t="shared" si="0"/>
        <v>0</v>
      </c>
      <c r="H50" s="31">
        <v>0</v>
      </c>
      <c r="I50" s="36">
        <f t="shared" si="1"/>
        <v>0</v>
      </c>
      <c r="J50" s="31">
        <v>0</v>
      </c>
      <c r="K50" s="36">
        <f t="shared" si="2"/>
        <v>0</v>
      </c>
      <c r="L50" s="31">
        <v>0</v>
      </c>
      <c r="M50" s="36">
        <f t="shared" si="3"/>
        <v>0</v>
      </c>
      <c r="N50" s="31">
        <f t="shared" si="4"/>
        <v>0</v>
      </c>
      <c r="O50" s="36">
        <f t="shared" si="5"/>
        <v>0</v>
      </c>
      <c r="P50" s="31">
        <v>0</v>
      </c>
      <c r="Q50" s="31">
        <v>0</v>
      </c>
      <c r="R50" s="31">
        <v>0</v>
      </c>
      <c r="S50" s="31">
        <v>0</v>
      </c>
      <c r="T50" s="36">
        <f t="shared" si="6"/>
        <v>0</v>
      </c>
      <c r="U50" s="36">
        <f t="shared" si="7"/>
        <v>0</v>
      </c>
    </row>
    <row r="51" spans="1:21" x14ac:dyDescent="0.2">
      <c r="A51" s="17" t="s">
        <v>29</v>
      </c>
      <c r="B51" s="11" t="s">
        <v>106</v>
      </c>
      <c r="C51" s="10" t="s">
        <v>107</v>
      </c>
      <c r="D51" s="31">
        <v>0</v>
      </c>
      <c r="E51" s="31">
        <v>0</v>
      </c>
      <c r="F51" s="31">
        <v>0</v>
      </c>
      <c r="G51" s="36">
        <f t="shared" si="0"/>
        <v>0</v>
      </c>
      <c r="H51" s="31">
        <v>0</v>
      </c>
      <c r="I51" s="36">
        <f t="shared" si="1"/>
        <v>0</v>
      </c>
      <c r="J51" s="31">
        <v>0</v>
      </c>
      <c r="K51" s="36">
        <f t="shared" si="2"/>
        <v>0</v>
      </c>
      <c r="L51" s="31">
        <v>0</v>
      </c>
      <c r="M51" s="36">
        <f t="shared" si="3"/>
        <v>0</v>
      </c>
      <c r="N51" s="31">
        <f t="shared" si="4"/>
        <v>0</v>
      </c>
      <c r="O51" s="36">
        <f t="shared" si="5"/>
        <v>0</v>
      </c>
      <c r="P51" s="31">
        <v>0</v>
      </c>
      <c r="Q51" s="31">
        <v>0</v>
      </c>
      <c r="R51" s="31">
        <v>0</v>
      </c>
      <c r="S51" s="31">
        <v>0</v>
      </c>
      <c r="T51" s="36">
        <f t="shared" si="6"/>
        <v>0</v>
      </c>
      <c r="U51" s="36">
        <f t="shared" si="7"/>
        <v>0</v>
      </c>
    </row>
    <row r="52" spans="1:21" x14ac:dyDescent="0.2">
      <c r="A52" s="17" t="s">
        <v>44</v>
      </c>
      <c r="B52" s="11" t="s">
        <v>108</v>
      </c>
      <c r="C52" s="10" t="s">
        <v>109</v>
      </c>
      <c r="D52" s="31">
        <v>11590622</v>
      </c>
      <c r="E52" s="31">
        <v>9410000</v>
      </c>
      <c r="F52" s="31">
        <v>318900</v>
      </c>
      <c r="G52" s="36">
        <f t="shared" si="0"/>
        <v>2.7513622651139862E-2</v>
      </c>
      <c r="H52" s="31">
        <v>1154581</v>
      </c>
      <c r="I52" s="36">
        <f t="shared" si="1"/>
        <v>9.9613377090547864E-2</v>
      </c>
      <c r="J52" s="31">
        <v>1580826</v>
      </c>
      <c r="K52" s="36">
        <f t="shared" si="2"/>
        <v>0.16799426142401699</v>
      </c>
      <c r="L52" s="31">
        <v>0</v>
      </c>
      <c r="M52" s="36">
        <f t="shared" si="3"/>
        <v>0</v>
      </c>
      <c r="N52" s="31">
        <f t="shared" si="4"/>
        <v>3054307</v>
      </c>
      <c r="O52" s="36">
        <f t="shared" si="5"/>
        <v>0.32458097768331562</v>
      </c>
      <c r="P52" s="31">
        <v>1205169</v>
      </c>
      <c r="Q52" s="31">
        <v>6500000</v>
      </c>
      <c r="R52" s="31">
        <v>8500000</v>
      </c>
      <c r="S52" s="31">
        <v>5148553</v>
      </c>
      <c r="T52" s="36">
        <f t="shared" si="6"/>
        <v>0.60571211764705879</v>
      </c>
      <c r="U52" s="36">
        <f t="shared" si="7"/>
        <v>0.31170483143857841</v>
      </c>
    </row>
    <row r="53" spans="1:21" ht="16.5" x14ac:dyDescent="0.3">
      <c r="A53" s="18" t="s">
        <v>0</v>
      </c>
      <c r="B53" s="13" t="s">
        <v>110</v>
      </c>
      <c r="C53" s="12" t="s">
        <v>0</v>
      </c>
      <c r="D53" s="32">
        <f>SUM(D48:D52)</f>
        <v>11590622</v>
      </c>
      <c r="E53" s="32">
        <f>SUM(E48:E52)</f>
        <v>9410000</v>
      </c>
      <c r="F53" s="32">
        <f>SUM(F48:F52)</f>
        <v>318900</v>
      </c>
      <c r="G53" s="37">
        <f t="shared" si="0"/>
        <v>2.7513622651139862E-2</v>
      </c>
      <c r="H53" s="32">
        <f>SUM(H48:H52)</f>
        <v>1154581</v>
      </c>
      <c r="I53" s="37">
        <f t="shared" si="1"/>
        <v>9.9613377090547864E-2</v>
      </c>
      <c r="J53" s="32">
        <f>SUM(J48:J52)</f>
        <v>1580826</v>
      </c>
      <c r="K53" s="37">
        <f t="shared" si="2"/>
        <v>0.16799426142401699</v>
      </c>
      <c r="L53" s="32">
        <f>SUM(L48:L52)</f>
        <v>0</v>
      </c>
      <c r="M53" s="37">
        <f t="shared" si="3"/>
        <v>0</v>
      </c>
      <c r="N53" s="32">
        <f t="shared" si="4"/>
        <v>3054307</v>
      </c>
      <c r="O53" s="37">
        <f t="shared" si="5"/>
        <v>0.32458097768331562</v>
      </c>
      <c r="P53" s="32">
        <f>SUM(P48:P52)</f>
        <v>1205169</v>
      </c>
      <c r="Q53" s="32">
        <f>SUM(Q48:Q52)</f>
        <v>6500000</v>
      </c>
      <c r="R53" s="32">
        <f>SUM(R48:R52)</f>
        <v>8500000</v>
      </c>
      <c r="S53" s="32">
        <f>SUM(S48:S52)</f>
        <v>5148553</v>
      </c>
      <c r="T53" s="37">
        <f t="shared" si="6"/>
        <v>0.60571211764705879</v>
      </c>
      <c r="U53" s="37">
        <f t="shared" si="7"/>
        <v>0.31170483143857841</v>
      </c>
    </row>
    <row r="54" spans="1:21" ht="16.5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2310508810</v>
      </c>
      <c r="E54" s="32">
        <f>SUM(E8:E9,E11:E18,E20:E26,E28:E34,E36:E39,E41:E46,E48:E52)</f>
        <v>2196337102</v>
      </c>
      <c r="F54" s="32">
        <f>SUM(F8:F9,F11:F18,F20:F26,F28:F34,F36:F39,F41:F46,F48:F52)</f>
        <v>518206952</v>
      </c>
      <c r="G54" s="37">
        <f t="shared" si="0"/>
        <v>0.22428261245193001</v>
      </c>
      <c r="H54" s="32">
        <f>SUM(H8:H9,H11:H18,H20:H26,H28:H34,H36:H39,H41:H46,H48:H52)</f>
        <v>437763571</v>
      </c>
      <c r="I54" s="37">
        <f t="shared" si="1"/>
        <v>0.18946630677422088</v>
      </c>
      <c r="J54" s="32">
        <f>SUM(J8:J9,J11:J18,J20:J26,J28:J34,J36:J39,J41:J46,J48:J52)</f>
        <v>465687675</v>
      </c>
      <c r="K54" s="37">
        <f t="shared" si="2"/>
        <v>0.21202923475451083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1421658198</v>
      </c>
      <c r="O54" s="37">
        <f t="shared" si="5"/>
        <v>0.64728597295261647</v>
      </c>
      <c r="P54" s="32">
        <f>SUM(P8:P9,P11:P18,P20:P26,P28:P34,P36:P39,P41:P46,P48:P52)</f>
        <v>314223441</v>
      </c>
      <c r="Q54" s="32">
        <f>SUM(Q8:Q9,Q11:Q18,Q20:Q26,Q28:Q34,Q36:Q39,Q41:Q46,Q48:Q52)</f>
        <v>2158965338</v>
      </c>
      <c r="R54" s="32">
        <f>SUM(R8:R9,R11:R18,R20:R26,R28:R34,R36:R39,R41:R46,R48:R52)</f>
        <v>1861953717</v>
      </c>
      <c r="S54" s="32">
        <f>SUM(S8:S9,S11:S18,S20:S26,S28:S34,S36:S39,S41:S46,S48:S52)</f>
        <v>967117625</v>
      </c>
      <c r="T54" s="37">
        <f t="shared" si="6"/>
        <v>0.51941013150328486</v>
      </c>
      <c r="U54" s="37">
        <f t="shared" si="7"/>
        <v>0.48202716359407449</v>
      </c>
    </row>
    <row r="55" spans="1:21" ht="14.4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4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x14ac:dyDescent="0.2">
      <c r="A57" s="17" t="s">
        <v>23</v>
      </c>
      <c r="B57" s="11" t="s">
        <v>113</v>
      </c>
      <c r="C57" s="10" t="s">
        <v>114</v>
      </c>
      <c r="D57" s="31">
        <v>349024866</v>
      </c>
      <c r="E57" s="31">
        <v>339994696</v>
      </c>
      <c r="F57" s="31">
        <v>68264035</v>
      </c>
      <c r="G57" s="36">
        <f t="shared" ref="G57:G85" si="8">IF(($D57      =0),0,($F57      /$D57      ))</f>
        <v>0.19558501886223775</v>
      </c>
      <c r="H57" s="31">
        <v>81483638</v>
      </c>
      <c r="I57" s="36">
        <f t="shared" ref="I57:I85" si="9">IF(($D57      =0),0,($H57      /$D57      ))</f>
        <v>0.23346083886183627</v>
      </c>
      <c r="J57" s="31">
        <v>172283916</v>
      </c>
      <c r="K57" s="36">
        <f t="shared" ref="K57:K85" si="10">IF(($E57      =0),0,($J57      /$E57      ))</f>
        <v>0.50672530491475665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322031589</v>
      </c>
      <c r="O57" s="36">
        <f t="shared" ref="O57:O85" si="13">IF(($E57      =0),0,($N57      /$E57      ))</f>
        <v>0.94716650815046832</v>
      </c>
      <c r="P57" s="31">
        <v>89394271</v>
      </c>
      <c r="Q57" s="31">
        <v>340759531</v>
      </c>
      <c r="R57" s="31">
        <v>357849750</v>
      </c>
      <c r="S57" s="31">
        <v>322583564</v>
      </c>
      <c r="T57" s="36">
        <f t="shared" ref="T57:T85" si="14">IF(($R57      =0),0,($S57      /$R57      ))</f>
        <v>0.90144973973015208</v>
      </c>
      <c r="U57" s="36">
        <f t="shared" ref="U57:U85" si="15">IF(($P57      =0),0,(($J57      /$P57      )-1))</f>
        <v>0.9272366570336481</v>
      </c>
    </row>
    <row r="58" spans="1:21" ht="16.5" x14ac:dyDescent="0.3">
      <c r="A58" s="18" t="s">
        <v>0</v>
      </c>
      <c r="B58" s="13" t="s">
        <v>28</v>
      </c>
      <c r="C58" s="12" t="s">
        <v>0</v>
      </c>
      <c r="D58" s="32">
        <f>D57</f>
        <v>349024866</v>
      </c>
      <c r="E58" s="32">
        <f>E57</f>
        <v>339994696</v>
      </c>
      <c r="F58" s="32">
        <f>F57</f>
        <v>68264035</v>
      </c>
      <c r="G58" s="37">
        <f t="shared" si="8"/>
        <v>0.19558501886223775</v>
      </c>
      <c r="H58" s="32">
        <f>H57</f>
        <v>81483638</v>
      </c>
      <c r="I58" s="37">
        <f t="shared" si="9"/>
        <v>0.23346083886183627</v>
      </c>
      <c r="J58" s="32">
        <f>J57</f>
        <v>172283916</v>
      </c>
      <c r="K58" s="37">
        <f t="shared" si="10"/>
        <v>0.50672530491475665</v>
      </c>
      <c r="L58" s="32">
        <f>L57</f>
        <v>0</v>
      </c>
      <c r="M58" s="37">
        <f t="shared" si="11"/>
        <v>0</v>
      </c>
      <c r="N58" s="32">
        <f t="shared" si="12"/>
        <v>322031589</v>
      </c>
      <c r="O58" s="37">
        <f t="shared" si="13"/>
        <v>0.94716650815046832</v>
      </c>
      <c r="P58" s="32">
        <f>P57</f>
        <v>89394271</v>
      </c>
      <c r="Q58" s="32">
        <f>Q57</f>
        <v>340759531</v>
      </c>
      <c r="R58" s="32">
        <f>R57</f>
        <v>357849750</v>
      </c>
      <c r="S58" s="32">
        <f>S57</f>
        <v>322583564</v>
      </c>
      <c r="T58" s="37">
        <f t="shared" si="14"/>
        <v>0.90144973973015208</v>
      </c>
      <c r="U58" s="37">
        <f t="shared" si="15"/>
        <v>0.9272366570336481</v>
      </c>
    </row>
    <row r="59" spans="1:21" x14ac:dyDescent="0.2">
      <c r="A59" s="17" t="s">
        <v>29</v>
      </c>
      <c r="B59" s="11" t="s">
        <v>115</v>
      </c>
      <c r="C59" s="10" t="s">
        <v>116</v>
      </c>
      <c r="D59" s="31">
        <v>14658416</v>
      </c>
      <c r="E59" s="31">
        <v>12748416</v>
      </c>
      <c r="F59" s="31">
        <v>354336</v>
      </c>
      <c r="G59" s="36">
        <f t="shared" si="8"/>
        <v>2.4172871066014227E-2</v>
      </c>
      <c r="H59" s="31">
        <v>734481</v>
      </c>
      <c r="I59" s="36">
        <f t="shared" si="9"/>
        <v>5.0106437148461337E-2</v>
      </c>
      <c r="J59" s="31">
        <v>459260</v>
      </c>
      <c r="K59" s="36">
        <f t="shared" si="10"/>
        <v>3.6024867716899105E-2</v>
      </c>
      <c r="L59" s="31">
        <v>0</v>
      </c>
      <c r="M59" s="36">
        <f t="shared" si="11"/>
        <v>0</v>
      </c>
      <c r="N59" s="31">
        <f t="shared" si="12"/>
        <v>1548077</v>
      </c>
      <c r="O59" s="36">
        <f t="shared" si="13"/>
        <v>0.12143289017239475</v>
      </c>
      <c r="P59" s="31">
        <v>3200561</v>
      </c>
      <c r="Q59" s="31">
        <v>10449884</v>
      </c>
      <c r="R59" s="31">
        <v>10244884</v>
      </c>
      <c r="S59" s="31">
        <v>6865864</v>
      </c>
      <c r="T59" s="36">
        <f t="shared" si="14"/>
        <v>0.67017488924227941</v>
      </c>
      <c r="U59" s="36">
        <f t="shared" si="15"/>
        <v>-0.85650640622065943</v>
      </c>
    </row>
    <row r="60" spans="1:21" x14ac:dyDescent="0.2">
      <c r="A60" s="17" t="s">
        <v>29</v>
      </c>
      <c r="B60" s="11" t="s">
        <v>117</v>
      </c>
      <c r="C60" s="10" t="s">
        <v>118</v>
      </c>
      <c r="D60" s="31">
        <v>21703700</v>
      </c>
      <c r="E60" s="31">
        <v>20786222</v>
      </c>
      <c r="F60" s="31">
        <v>0</v>
      </c>
      <c r="G60" s="36">
        <f t="shared" si="8"/>
        <v>0</v>
      </c>
      <c r="H60" s="31">
        <v>1540</v>
      </c>
      <c r="I60" s="36">
        <f t="shared" si="9"/>
        <v>7.0955643507788994E-5</v>
      </c>
      <c r="J60" s="31">
        <v>983</v>
      </c>
      <c r="K60" s="36">
        <f t="shared" si="10"/>
        <v>4.7290941085878906E-5</v>
      </c>
      <c r="L60" s="31">
        <v>0</v>
      </c>
      <c r="M60" s="36">
        <f t="shared" si="11"/>
        <v>0</v>
      </c>
      <c r="N60" s="31">
        <f t="shared" si="12"/>
        <v>2523</v>
      </c>
      <c r="O60" s="36">
        <f t="shared" si="13"/>
        <v>1.2137847849407169E-4</v>
      </c>
      <c r="P60" s="31">
        <v>1919260</v>
      </c>
      <c r="Q60" s="31">
        <v>6952204</v>
      </c>
      <c r="R60" s="31">
        <v>6952204</v>
      </c>
      <c r="S60" s="31">
        <v>5395366</v>
      </c>
      <c r="T60" s="36">
        <f t="shared" si="14"/>
        <v>0.77606554698337393</v>
      </c>
      <c r="U60" s="36">
        <f t="shared" si="15"/>
        <v>-0.99948782343194775</v>
      </c>
    </row>
    <row r="61" spans="1:21" x14ac:dyDescent="0.2">
      <c r="A61" s="17" t="s">
        <v>29</v>
      </c>
      <c r="B61" s="11" t="s">
        <v>119</v>
      </c>
      <c r="C61" s="10" t="s">
        <v>120</v>
      </c>
      <c r="D61" s="31">
        <v>35382709</v>
      </c>
      <c r="E61" s="31">
        <v>30487836</v>
      </c>
      <c r="F61" s="31">
        <v>875399</v>
      </c>
      <c r="G61" s="36">
        <f t="shared" si="8"/>
        <v>2.4740869897779731E-2</v>
      </c>
      <c r="H61" s="31">
        <v>2305053</v>
      </c>
      <c r="I61" s="36">
        <f t="shared" si="9"/>
        <v>6.514631200228338E-2</v>
      </c>
      <c r="J61" s="31">
        <v>2377377</v>
      </c>
      <c r="K61" s="36">
        <f t="shared" si="10"/>
        <v>7.7977886000173968E-2</v>
      </c>
      <c r="L61" s="31">
        <v>0</v>
      </c>
      <c r="M61" s="36">
        <f t="shared" si="11"/>
        <v>0</v>
      </c>
      <c r="N61" s="31">
        <f t="shared" si="12"/>
        <v>5557829</v>
      </c>
      <c r="O61" s="36">
        <f t="shared" si="13"/>
        <v>0.18229660511162551</v>
      </c>
      <c r="P61" s="31">
        <v>2286813</v>
      </c>
      <c r="Q61" s="31">
        <v>9826605</v>
      </c>
      <c r="R61" s="31">
        <v>9586638</v>
      </c>
      <c r="S61" s="31">
        <v>7295064</v>
      </c>
      <c r="T61" s="36">
        <f t="shared" si="14"/>
        <v>0.76096166351540551</v>
      </c>
      <c r="U61" s="36">
        <f t="shared" si="15"/>
        <v>3.960271347066846E-2</v>
      </c>
    </row>
    <row r="62" spans="1:21" x14ac:dyDescent="0.2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6.5" x14ac:dyDescent="0.3">
      <c r="A63" s="18" t="s">
        <v>0</v>
      </c>
      <c r="B63" s="13" t="s">
        <v>123</v>
      </c>
      <c r="C63" s="12" t="s">
        <v>0</v>
      </c>
      <c r="D63" s="32">
        <f>SUM(D59:D62)</f>
        <v>71744825</v>
      </c>
      <c r="E63" s="32">
        <f>SUM(E59:E62)</f>
        <v>64022474</v>
      </c>
      <c r="F63" s="32">
        <f>SUM(F59:F62)</f>
        <v>1229735</v>
      </c>
      <c r="G63" s="37">
        <f t="shared" si="8"/>
        <v>1.714040002188311E-2</v>
      </c>
      <c r="H63" s="32">
        <f>SUM(H59:H62)</f>
        <v>3041074</v>
      </c>
      <c r="I63" s="37">
        <f t="shared" si="9"/>
        <v>4.2387363827286501E-2</v>
      </c>
      <c r="J63" s="32">
        <f>SUM(J59:J62)</f>
        <v>2837620</v>
      </c>
      <c r="K63" s="37">
        <f t="shared" si="10"/>
        <v>4.4322248465437308E-2</v>
      </c>
      <c r="L63" s="32">
        <f>SUM(L59:L62)</f>
        <v>0</v>
      </c>
      <c r="M63" s="37">
        <f t="shared" si="11"/>
        <v>0</v>
      </c>
      <c r="N63" s="32">
        <f t="shared" si="12"/>
        <v>7108429</v>
      </c>
      <c r="O63" s="37">
        <f t="shared" si="13"/>
        <v>0.11103021417135489</v>
      </c>
      <c r="P63" s="32">
        <f>SUM(P59:P62)</f>
        <v>7406634</v>
      </c>
      <c r="Q63" s="32">
        <f>SUM(Q59:Q62)</f>
        <v>27228693</v>
      </c>
      <c r="R63" s="32">
        <f>SUM(R59:R62)</f>
        <v>26783726</v>
      </c>
      <c r="S63" s="32">
        <f>SUM(S59:S62)</f>
        <v>19556294</v>
      </c>
      <c r="T63" s="37">
        <f t="shared" si="14"/>
        <v>0.73015584164802161</v>
      </c>
      <c r="U63" s="37">
        <f t="shared" si="15"/>
        <v>-0.6168812985763843</v>
      </c>
    </row>
    <row r="64" spans="1:21" x14ac:dyDescent="0.2">
      <c r="A64" s="17" t="s">
        <v>29</v>
      </c>
      <c r="B64" s="11" t="s">
        <v>124</v>
      </c>
      <c r="C64" s="10" t="s">
        <v>125</v>
      </c>
      <c r="D64" s="31">
        <v>1670331</v>
      </c>
      <c r="E64" s="31">
        <v>1676659</v>
      </c>
      <c r="F64" s="31">
        <v>0</v>
      </c>
      <c r="G64" s="36">
        <f t="shared" si="8"/>
        <v>0</v>
      </c>
      <c r="H64" s="31">
        <v>0</v>
      </c>
      <c r="I64" s="36">
        <f t="shared" si="9"/>
        <v>0</v>
      </c>
      <c r="J64" s="31">
        <v>0</v>
      </c>
      <c r="K64" s="36">
        <f t="shared" si="10"/>
        <v>0</v>
      </c>
      <c r="L64" s="31">
        <v>0</v>
      </c>
      <c r="M64" s="36">
        <f t="shared" si="11"/>
        <v>0</v>
      </c>
      <c r="N64" s="31">
        <f t="shared" si="12"/>
        <v>0</v>
      </c>
      <c r="O64" s="36">
        <f t="shared" si="13"/>
        <v>0</v>
      </c>
      <c r="P64" s="31">
        <v>0</v>
      </c>
      <c r="Q64" s="31">
        <v>18332604</v>
      </c>
      <c r="R64" s="31">
        <v>18332604</v>
      </c>
      <c r="S64" s="31">
        <v>0</v>
      </c>
      <c r="T64" s="36">
        <f t="shared" si="14"/>
        <v>0</v>
      </c>
      <c r="U64" s="36">
        <f t="shared" si="15"/>
        <v>0</v>
      </c>
    </row>
    <row r="65" spans="1:21" x14ac:dyDescent="0.2">
      <c r="A65" s="17" t="s">
        <v>29</v>
      </c>
      <c r="B65" s="11" t="s">
        <v>126</v>
      </c>
      <c r="C65" s="10" t="s">
        <v>127</v>
      </c>
      <c r="D65" s="31">
        <v>22744951</v>
      </c>
      <c r="E65" s="31">
        <v>27134951</v>
      </c>
      <c r="F65" s="31">
        <v>3193478</v>
      </c>
      <c r="G65" s="36">
        <f t="shared" si="8"/>
        <v>0.14040381973124497</v>
      </c>
      <c r="H65" s="31">
        <v>2841541</v>
      </c>
      <c r="I65" s="36">
        <f t="shared" si="9"/>
        <v>0.12493062746101322</v>
      </c>
      <c r="J65" s="31">
        <v>2418423</v>
      </c>
      <c r="K65" s="36">
        <f t="shared" si="10"/>
        <v>8.9125755192998132E-2</v>
      </c>
      <c r="L65" s="31">
        <v>0</v>
      </c>
      <c r="M65" s="36">
        <f t="shared" si="11"/>
        <v>0</v>
      </c>
      <c r="N65" s="31">
        <f t="shared" si="12"/>
        <v>8453442</v>
      </c>
      <c r="O65" s="36">
        <f t="shared" si="13"/>
        <v>0.31153334310424957</v>
      </c>
      <c r="P65" s="31">
        <v>2252560</v>
      </c>
      <c r="Q65" s="31">
        <v>11776443</v>
      </c>
      <c r="R65" s="31">
        <v>13299905</v>
      </c>
      <c r="S65" s="31">
        <v>5354251</v>
      </c>
      <c r="T65" s="36">
        <f t="shared" si="14"/>
        <v>0.40257813871602843</v>
      </c>
      <c r="U65" s="36">
        <f t="shared" si="15"/>
        <v>7.3633110771744059E-2</v>
      </c>
    </row>
    <row r="66" spans="1:21" x14ac:dyDescent="0.2">
      <c r="A66" s="17" t="s">
        <v>29</v>
      </c>
      <c r="B66" s="11" t="s">
        <v>128</v>
      </c>
      <c r="C66" s="10" t="s">
        <v>129</v>
      </c>
      <c r="D66" s="31">
        <v>12663024</v>
      </c>
      <c r="E66" s="31">
        <v>12813024</v>
      </c>
      <c r="F66" s="31">
        <v>1000687</v>
      </c>
      <c r="G66" s="36">
        <f t="shared" si="8"/>
        <v>7.9024330997082531E-2</v>
      </c>
      <c r="H66" s="31">
        <v>730883</v>
      </c>
      <c r="I66" s="36">
        <f t="shared" si="9"/>
        <v>5.7717887923137472E-2</v>
      </c>
      <c r="J66" s="31">
        <v>7470963</v>
      </c>
      <c r="K66" s="36">
        <f t="shared" si="10"/>
        <v>0.5830757048453199</v>
      </c>
      <c r="L66" s="31">
        <v>0</v>
      </c>
      <c r="M66" s="36">
        <f t="shared" si="11"/>
        <v>0</v>
      </c>
      <c r="N66" s="31">
        <f t="shared" si="12"/>
        <v>9202533</v>
      </c>
      <c r="O66" s="36">
        <f t="shared" si="13"/>
        <v>0.71821710472094646</v>
      </c>
      <c r="P66" s="31">
        <v>900950</v>
      </c>
      <c r="Q66" s="31">
        <v>12123509</v>
      </c>
      <c r="R66" s="31">
        <v>12015509</v>
      </c>
      <c r="S66" s="31">
        <v>3310569</v>
      </c>
      <c r="T66" s="36">
        <f t="shared" si="14"/>
        <v>0.27552465734077514</v>
      </c>
      <c r="U66" s="36">
        <f t="shared" si="15"/>
        <v>7.2923169987235692</v>
      </c>
    </row>
    <row r="67" spans="1:21" x14ac:dyDescent="0.2">
      <c r="A67" s="17" t="s">
        <v>29</v>
      </c>
      <c r="B67" s="11" t="s">
        <v>130</v>
      </c>
      <c r="C67" s="10" t="s">
        <v>131</v>
      </c>
      <c r="D67" s="31">
        <v>256638994</v>
      </c>
      <c r="E67" s="31">
        <v>253159842</v>
      </c>
      <c r="F67" s="31">
        <v>22162116</v>
      </c>
      <c r="G67" s="36">
        <f t="shared" si="8"/>
        <v>8.6355216931687323E-2</v>
      </c>
      <c r="H67" s="31">
        <v>19243097</v>
      </c>
      <c r="I67" s="36">
        <f t="shared" si="9"/>
        <v>7.4981189335553589E-2</v>
      </c>
      <c r="J67" s="31">
        <v>18713521</v>
      </c>
      <c r="K67" s="36">
        <f t="shared" si="10"/>
        <v>7.3919784639461097E-2</v>
      </c>
      <c r="L67" s="31">
        <v>0</v>
      </c>
      <c r="M67" s="36">
        <f t="shared" si="11"/>
        <v>0</v>
      </c>
      <c r="N67" s="31">
        <f t="shared" si="12"/>
        <v>60118734</v>
      </c>
      <c r="O67" s="36">
        <f t="shared" si="13"/>
        <v>0.23747342202875921</v>
      </c>
      <c r="P67" s="31">
        <v>21839264</v>
      </c>
      <c r="Q67" s="31">
        <v>266896611</v>
      </c>
      <c r="R67" s="31">
        <v>278145695</v>
      </c>
      <c r="S67" s="31">
        <v>87585481</v>
      </c>
      <c r="T67" s="36">
        <f t="shared" si="14"/>
        <v>0.3148906582933092</v>
      </c>
      <c r="U67" s="36">
        <f t="shared" si="15"/>
        <v>-0.14312492399011245</v>
      </c>
    </row>
    <row r="68" spans="1:21" x14ac:dyDescent="0.2">
      <c r="A68" s="17" t="s">
        <v>29</v>
      </c>
      <c r="B68" s="11" t="s">
        <v>132</v>
      </c>
      <c r="C68" s="10" t="s">
        <v>133</v>
      </c>
      <c r="D68" s="31">
        <v>38434855</v>
      </c>
      <c r="E68" s="31">
        <v>47405897</v>
      </c>
      <c r="F68" s="31">
        <v>6654422</v>
      </c>
      <c r="G68" s="36">
        <f t="shared" si="8"/>
        <v>0.17313508792995316</v>
      </c>
      <c r="H68" s="31">
        <v>4783047</v>
      </c>
      <c r="I68" s="36">
        <f t="shared" si="9"/>
        <v>0.12444555859518658</v>
      </c>
      <c r="J68" s="31">
        <v>5159006</v>
      </c>
      <c r="K68" s="36">
        <f t="shared" si="10"/>
        <v>0.10882625003383017</v>
      </c>
      <c r="L68" s="31">
        <v>0</v>
      </c>
      <c r="M68" s="36">
        <f t="shared" si="11"/>
        <v>0</v>
      </c>
      <c r="N68" s="31">
        <f t="shared" si="12"/>
        <v>16596475</v>
      </c>
      <c r="O68" s="36">
        <f t="shared" si="13"/>
        <v>0.35009304855047885</v>
      </c>
      <c r="P68" s="31">
        <v>5793931</v>
      </c>
      <c r="Q68" s="31">
        <v>33685218</v>
      </c>
      <c r="R68" s="31">
        <v>33685218</v>
      </c>
      <c r="S68" s="31">
        <v>15548175</v>
      </c>
      <c r="T68" s="36">
        <f t="shared" si="14"/>
        <v>0.4615726399633216</v>
      </c>
      <c r="U68" s="36">
        <f t="shared" si="15"/>
        <v>-0.10958449453402186</v>
      </c>
    </row>
    <row r="69" spans="1:21" x14ac:dyDescent="0.2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6.5" x14ac:dyDescent="0.3">
      <c r="A70" s="18" t="s">
        <v>0</v>
      </c>
      <c r="B70" s="13" t="s">
        <v>136</v>
      </c>
      <c r="C70" s="12" t="s">
        <v>0</v>
      </c>
      <c r="D70" s="32">
        <f>SUM(D64:D69)</f>
        <v>332152155</v>
      </c>
      <c r="E70" s="32">
        <f>SUM(E64:E69)</f>
        <v>342190373</v>
      </c>
      <c r="F70" s="32">
        <f>SUM(F64:F69)</f>
        <v>33010703</v>
      </c>
      <c r="G70" s="37">
        <f t="shared" si="8"/>
        <v>9.9384280677028869E-2</v>
      </c>
      <c r="H70" s="32">
        <f>SUM(H64:H69)</f>
        <v>27598568</v>
      </c>
      <c r="I70" s="37">
        <f t="shared" si="9"/>
        <v>8.3090136807933701E-2</v>
      </c>
      <c r="J70" s="32">
        <f>SUM(J64:J69)</f>
        <v>33761913</v>
      </c>
      <c r="K70" s="37">
        <f t="shared" si="10"/>
        <v>9.8664122850703348E-2</v>
      </c>
      <c r="L70" s="32">
        <f>SUM(L64:L69)</f>
        <v>0</v>
      </c>
      <c r="M70" s="37">
        <f t="shared" si="11"/>
        <v>0</v>
      </c>
      <c r="N70" s="32">
        <f t="shared" si="12"/>
        <v>94371184</v>
      </c>
      <c r="O70" s="37">
        <f t="shared" si="13"/>
        <v>0.27578561948614494</v>
      </c>
      <c r="P70" s="32">
        <f>SUM(P64:P69)</f>
        <v>30786705</v>
      </c>
      <c r="Q70" s="32">
        <f>SUM(Q64:Q69)</f>
        <v>342814385</v>
      </c>
      <c r="R70" s="32">
        <f>SUM(R64:R69)</f>
        <v>355478931</v>
      </c>
      <c r="S70" s="32">
        <f>SUM(S64:S69)</f>
        <v>111798476</v>
      </c>
      <c r="T70" s="37">
        <f t="shared" si="14"/>
        <v>0.31450099077742527</v>
      </c>
      <c r="U70" s="37">
        <f t="shared" si="15"/>
        <v>9.6639377289645001E-2</v>
      </c>
    </row>
    <row r="71" spans="1:21" x14ac:dyDescent="0.2">
      <c r="A71" s="17" t="s">
        <v>29</v>
      </c>
      <c r="B71" s="11" t="s">
        <v>137</v>
      </c>
      <c r="C71" s="10" t="s">
        <v>138</v>
      </c>
      <c r="D71" s="31">
        <v>48163368</v>
      </c>
      <c r="E71" s="31">
        <v>104450194</v>
      </c>
      <c r="F71" s="31">
        <v>15451174</v>
      </c>
      <c r="G71" s="36">
        <f t="shared" si="8"/>
        <v>0.3208075897017833</v>
      </c>
      <c r="H71" s="31">
        <v>15935505</v>
      </c>
      <c r="I71" s="36">
        <f t="shared" si="9"/>
        <v>0.33086359326033843</v>
      </c>
      <c r="J71" s="31">
        <v>13689277</v>
      </c>
      <c r="K71" s="36">
        <f t="shared" si="10"/>
        <v>0.13106033101288447</v>
      </c>
      <c r="L71" s="31">
        <v>0</v>
      </c>
      <c r="M71" s="36">
        <f t="shared" si="11"/>
        <v>0</v>
      </c>
      <c r="N71" s="31">
        <f t="shared" si="12"/>
        <v>45075956</v>
      </c>
      <c r="O71" s="36">
        <f t="shared" si="13"/>
        <v>0.43155454550902989</v>
      </c>
      <c r="P71" s="31">
        <v>6043655</v>
      </c>
      <c r="Q71" s="31">
        <v>42126900</v>
      </c>
      <c r="R71" s="31">
        <v>49934828</v>
      </c>
      <c r="S71" s="31">
        <v>21007017</v>
      </c>
      <c r="T71" s="36">
        <f t="shared" si="14"/>
        <v>0.42068868245626079</v>
      </c>
      <c r="U71" s="36">
        <f t="shared" si="15"/>
        <v>1.2650659245109126</v>
      </c>
    </row>
    <row r="72" spans="1:21" x14ac:dyDescent="0.2">
      <c r="A72" s="17" t="s">
        <v>29</v>
      </c>
      <c r="B72" s="11" t="s">
        <v>139</v>
      </c>
      <c r="C72" s="10" t="s">
        <v>140</v>
      </c>
      <c r="D72" s="31">
        <v>53021865</v>
      </c>
      <c r="E72" s="31">
        <v>48331504</v>
      </c>
      <c r="F72" s="31">
        <v>4945416</v>
      </c>
      <c r="G72" s="36">
        <f t="shared" si="8"/>
        <v>9.3271257055933435E-2</v>
      </c>
      <c r="H72" s="31">
        <v>8823604</v>
      </c>
      <c r="I72" s="36">
        <f t="shared" si="9"/>
        <v>0.16641444053316495</v>
      </c>
      <c r="J72" s="31">
        <v>12282114</v>
      </c>
      <c r="K72" s="36">
        <f t="shared" si="10"/>
        <v>0.25412232154000419</v>
      </c>
      <c r="L72" s="31">
        <v>0</v>
      </c>
      <c r="M72" s="36">
        <f t="shared" si="11"/>
        <v>0</v>
      </c>
      <c r="N72" s="31">
        <f t="shared" si="12"/>
        <v>26051134</v>
      </c>
      <c r="O72" s="36">
        <f t="shared" si="13"/>
        <v>0.53900937988604702</v>
      </c>
      <c r="P72" s="31">
        <v>10850684</v>
      </c>
      <c r="Q72" s="31">
        <v>41255017</v>
      </c>
      <c r="R72" s="31">
        <v>42543894</v>
      </c>
      <c r="S72" s="31">
        <v>23557707</v>
      </c>
      <c r="T72" s="36">
        <f t="shared" si="14"/>
        <v>0.553727098887563</v>
      </c>
      <c r="U72" s="36">
        <f t="shared" si="15"/>
        <v>0.13192071578160425</v>
      </c>
    </row>
    <row r="73" spans="1:21" x14ac:dyDescent="0.2">
      <c r="A73" s="17" t="s">
        <v>29</v>
      </c>
      <c r="B73" s="11" t="s">
        <v>141</v>
      </c>
      <c r="C73" s="10" t="s">
        <v>142</v>
      </c>
      <c r="D73" s="31">
        <v>57352085</v>
      </c>
      <c r="E73" s="31">
        <v>57352085</v>
      </c>
      <c r="F73" s="31">
        <v>5594623</v>
      </c>
      <c r="G73" s="36">
        <f t="shared" si="8"/>
        <v>9.7548729047950047E-2</v>
      </c>
      <c r="H73" s="31">
        <v>4379008</v>
      </c>
      <c r="I73" s="36">
        <f t="shared" si="9"/>
        <v>7.635307417332779E-2</v>
      </c>
      <c r="J73" s="31">
        <v>2391958</v>
      </c>
      <c r="K73" s="36">
        <f t="shared" si="10"/>
        <v>4.1706556963011891E-2</v>
      </c>
      <c r="L73" s="31">
        <v>0</v>
      </c>
      <c r="M73" s="36">
        <f t="shared" si="11"/>
        <v>0</v>
      </c>
      <c r="N73" s="31">
        <f t="shared" si="12"/>
        <v>12365589</v>
      </c>
      <c r="O73" s="36">
        <f t="shared" si="13"/>
        <v>0.21560836018428972</v>
      </c>
      <c r="P73" s="31">
        <v>12679516</v>
      </c>
      <c r="Q73" s="31">
        <v>53817612</v>
      </c>
      <c r="R73" s="31">
        <v>55633117</v>
      </c>
      <c r="S73" s="31">
        <v>32980551</v>
      </c>
      <c r="T73" s="36">
        <f t="shared" si="14"/>
        <v>0.59282227526456943</v>
      </c>
      <c r="U73" s="36">
        <f t="shared" si="15"/>
        <v>-0.8113525784422686</v>
      </c>
    </row>
    <row r="74" spans="1:21" x14ac:dyDescent="0.2">
      <c r="A74" s="17" t="s">
        <v>29</v>
      </c>
      <c r="B74" s="11" t="s">
        <v>143</v>
      </c>
      <c r="C74" s="10" t="s">
        <v>144</v>
      </c>
      <c r="D74" s="31">
        <v>98687662</v>
      </c>
      <c r="E74" s="31">
        <v>119087662</v>
      </c>
      <c r="F74" s="31">
        <v>18889560</v>
      </c>
      <c r="G74" s="36">
        <f t="shared" si="8"/>
        <v>0.19140751353497462</v>
      </c>
      <c r="H74" s="31">
        <v>9917656</v>
      </c>
      <c r="I74" s="36">
        <f t="shared" si="9"/>
        <v>0.10049539931344204</v>
      </c>
      <c r="J74" s="31">
        <v>19406738</v>
      </c>
      <c r="K74" s="36">
        <f t="shared" si="10"/>
        <v>0.16296178524354604</v>
      </c>
      <c r="L74" s="31">
        <v>0</v>
      </c>
      <c r="M74" s="36">
        <f t="shared" si="11"/>
        <v>0</v>
      </c>
      <c r="N74" s="31">
        <f t="shared" si="12"/>
        <v>48213954</v>
      </c>
      <c r="O74" s="36">
        <f t="shared" si="13"/>
        <v>0.40486103421864139</v>
      </c>
      <c r="P74" s="31">
        <v>14148826</v>
      </c>
      <c r="Q74" s="31">
        <v>44235777</v>
      </c>
      <c r="R74" s="31">
        <v>79552981</v>
      </c>
      <c r="S74" s="31">
        <v>48240701</v>
      </c>
      <c r="T74" s="36">
        <f t="shared" si="14"/>
        <v>0.60639715059829125</v>
      </c>
      <c r="U74" s="36">
        <f t="shared" si="15"/>
        <v>0.37161471912934685</v>
      </c>
    </row>
    <row r="75" spans="1:21" x14ac:dyDescent="0.2">
      <c r="A75" s="17" t="s">
        <v>29</v>
      </c>
      <c r="B75" s="11" t="s">
        <v>145</v>
      </c>
      <c r="C75" s="10" t="s">
        <v>146</v>
      </c>
      <c r="D75" s="31">
        <v>17733492</v>
      </c>
      <c r="E75" s="31">
        <v>22058154</v>
      </c>
      <c r="F75" s="31">
        <v>2682367</v>
      </c>
      <c r="G75" s="36">
        <f t="shared" si="8"/>
        <v>0.15125994361403833</v>
      </c>
      <c r="H75" s="31">
        <v>2792524</v>
      </c>
      <c r="I75" s="36">
        <f t="shared" si="9"/>
        <v>0.15747174893698321</v>
      </c>
      <c r="J75" s="31">
        <v>2584038</v>
      </c>
      <c r="K75" s="36">
        <f t="shared" si="10"/>
        <v>0.11714661163395632</v>
      </c>
      <c r="L75" s="31">
        <v>0</v>
      </c>
      <c r="M75" s="36">
        <f t="shared" si="11"/>
        <v>0</v>
      </c>
      <c r="N75" s="31">
        <f t="shared" si="12"/>
        <v>8058929</v>
      </c>
      <c r="O75" s="36">
        <f t="shared" si="13"/>
        <v>0.36534920374569874</v>
      </c>
      <c r="P75" s="31">
        <v>2863192</v>
      </c>
      <c r="Q75" s="31">
        <v>19118001</v>
      </c>
      <c r="R75" s="31">
        <v>18425167</v>
      </c>
      <c r="S75" s="31">
        <v>8185780</v>
      </c>
      <c r="T75" s="36">
        <f t="shared" si="14"/>
        <v>0.44427168557006835</v>
      </c>
      <c r="U75" s="36">
        <f t="shared" si="15"/>
        <v>-9.749747833886091E-2</v>
      </c>
    </row>
    <row r="76" spans="1:21" x14ac:dyDescent="0.2">
      <c r="A76" s="17" t="s">
        <v>29</v>
      </c>
      <c r="B76" s="11" t="s">
        <v>147</v>
      </c>
      <c r="C76" s="10" t="s">
        <v>148</v>
      </c>
      <c r="D76" s="31">
        <v>29412205</v>
      </c>
      <c r="E76" s="31">
        <v>29412208</v>
      </c>
      <c r="F76" s="31">
        <v>3631639</v>
      </c>
      <c r="G76" s="36">
        <f t="shared" si="8"/>
        <v>0.12347387759605238</v>
      </c>
      <c r="H76" s="31">
        <v>647940</v>
      </c>
      <c r="I76" s="36">
        <f t="shared" si="9"/>
        <v>2.2029630216435659E-2</v>
      </c>
      <c r="J76" s="31">
        <v>1409398</v>
      </c>
      <c r="K76" s="36">
        <f t="shared" si="10"/>
        <v>4.7918809767699182E-2</v>
      </c>
      <c r="L76" s="31">
        <v>0</v>
      </c>
      <c r="M76" s="36">
        <f t="shared" si="11"/>
        <v>0</v>
      </c>
      <c r="N76" s="31">
        <f t="shared" si="12"/>
        <v>5688977</v>
      </c>
      <c r="O76" s="36">
        <f t="shared" si="13"/>
        <v>0.19342230273905311</v>
      </c>
      <c r="P76" s="31">
        <v>8088843</v>
      </c>
      <c r="Q76" s="31">
        <v>25843145</v>
      </c>
      <c r="R76" s="31">
        <v>56749069</v>
      </c>
      <c r="S76" s="31">
        <v>15215378</v>
      </c>
      <c r="T76" s="36">
        <f t="shared" si="14"/>
        <v>0.26811678619784934</v>
      </c>
      <c r="U76" s="36">
        <f t="shared" si="15"/>
        <v>-0.82576024778821888</v>
      </c>
    </row>
    <row r="77" spans="1:21" x14ac:dyDescent="0.2">
      <c r="A77" s="17" t="s">
        <v>44</v>
      </c>
      <c r="B77" s="11" t="s">
        <v>149</v>
      </c>
      <c r="C77" s="10" t="s">
        <v>150</v>
      </c>
      <c r="D77" s="31">
        <v>0</v>
      </c>
      <c r="E77" s="31">
        <v>0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0</v>
      </c>
      <c r="K77" s="36">
        <f t="shared" si="10"/>
        <v>0</v>
      </c>
      <c r="L77" s="31">
        <v>0</v>
      </c>
      <c r="M77" s="36">
        <f t="shared" si="11"/>
        <v>0</v>
      </c>
      <c r="N77" s="31">
        <f t="shared" si="12"/>
        <v>0</v>
      </c>
      <c r="O77" s="36">
        <f t="shared" si="13"/>
        <v>0</v>
      </c>
      <c r="P77" s="31">
        <v>0</v>
      </c>
      <c r="Q77" s="31">
        <v>0</v>
      </c>
      <c r="R77" s="31">
        <v>0</v>
      </c>
      <c r="S77" s="31">
        <v>0</v>
      </c>
      <c r="T77" s="36">
        <f t="shared" si="14"/>
        <v>0</v>
      </c>
      <c r="U77" s="36">
        <f t="shared" si="15"/>
        <v>0</v>
      </c>
    </row>
    <row r="78" spans="1:21" ht="16.5" x14ac:dyDescent="0.3">
      <c r="A78" s="18" t="s">
        <v>0</v>
      </c>
      <c r="B78" s="13" t="s">
        <v>151</v>
      </c>
      <c r="C78" s="12" t="s">
        <v>0</v>
      </c>
      <c r="D78" s="32">
        <f>SUM(D71:D77)</f>
        <v>304370677</v>
      </c>
      <c r="E78" s="32">
        <f>SUM(E71:E77)</f>
        <v>380691807</v>
      </c>
      <c r="F78" s="32">
        <f>SUM(F71:F77)</f>
        <v>51194779</v>
      </c>
      <c r="G78" s="37">
        <f t="shared" si="8"/>
        <v>0.16819878808496391</v>
      </c>
      <c r="H78" s="32">
        <f>SUM(H71:H77)</f>
        <v>42496237</v>
      </c>
      <c r="I78" s="37">
        <f t="shared" si="9"/>
        <v>0.13962001011023806</v>
      </c>
      <c r="J78" s="32">
        <f>SUM(J71:J77)</f>
        <v>51763523</v>
      </c>
      <c r="K78" s="37">
        <f t="shared" si="10"/>
        <v>0.13597225379741362</v>
      </c>
      <c r="L78" s="32">
        <f>SUM(L71:L77)</f>
        <v>0</v>
      </c>
      <c r="M78" s="37">
        <f t="shared" si="11"/>
        <v>0</v>
      </c>
      <c r="N78" s="32">
        <f t="shared" si="12"/>
        <v>145454539</v>
      </c>
      <c r="O78" s="37">
        <f t="shared" si="13"/>
        <v>0.38207950979097377</v>
      </c>
      <c r="P78" s="32">
        <f>SUM(P71:P77)</f>
        <v>54674716</v>
      </c>
      <c r="Q78" s="32">
        <f>SUM(Q71:Q77)</f>
        <v>226396452</v>
      </c>
      <c r="R78" s="32">
        <f>SUM(R71:R77)</f>
        <v>302839056</v>
      </c>
      <c r="S78" s="32">
        <f>SUM(S71:S77)</f>
        <v>149187134</v>
      </c>
      <c r="T78" s="37">
        <f t="shared" si="14"/>
        <v>0.49262844750117041</v>
      </c>
      <c r="U78" s="37">
        <f t="shared" si="15"/>
        <v>-5.3245690384564615E-2</v>
      </c>
    </row>
    <row r="79" spans="1:21" x14ac:dyDescent="0.2">
      <c r="A79" s="17" t="s">
        <v>29</v>
      </c>
      <c r="B79" s="11" t="s">
        <v>152</v>
      </c>
      <c r="C79" s="10" t="s">
        <v>153</v>
      </c>
      <c r="D79" s="31">
        <v>70183346</v>
      </c>
      <c r="E79" s="31">
        <v>74106479</v>
      </c>
      <c r="F79" s="31">
        <v>0</v>
      </c>
      <c r="G79" s="36">
        <f t="shared" si="8"/>
        <v>0</v>
      </c>
      <c r="H79" s="31">
        <v>0</v>
      </c>
      <c r="I79" s="36">
        <f t="shared" si="9"/>
        <v>0</v>
      </c>
      <c r="J79" s="31">
        <v>51056375</v>
      </c>
      <c r="K79" s="36">
        <f t="shared" si="10"/>
        <v>0.68895966572639356</v>
      </c>
      <c r="L79" s="31">
        <v>0</v>
      </c>
      <c r="M79" s="36">
        <f t="shared" si="11"/>
        <v>0</v>
      </c>
      <c r="N79" s="31">
        <f t="shared" si="12"/>
        <v>51056375</v>
      </c>
      <c r="O79" s="36">
        <f t="shared" si="13"/>
        <v>0.68895966572639356</v>
      </c>
      <c r="P79" s="31">
        <v>20537170</v>
      </c>
      <c r="Q79" s="31">
        <v>57937040</v>
      </c>
      <c r="R79" s="31">
        <v>67418132</v>
      </c>
      <c r="S79" s="31">
        <v>53499909</v>
      </c>
      <c r="T79" s="36">
        <f t="shared" si="14"/>
        <v>0.79355371341347758</v>
      </c>
      <c r="U79" s="36">
        <f t="shared" si="15"/>
        <v>1.4860472499375521</v>
      </c>
    </row>
    <row r="80" spans="1:21" x14ac:dyDescent="0.2">
      <c r="A80" s="17" t="s">
        <v>29</v>
      </c>
      <c r="B80" s="11" t="s">
        <v>154</v>
      </c>
      <c r="C80" s="10" t="s">
        <v>155</v>
      </c>
      <c r="D80" s="31">
        <v>63889173</v>
      </c>
      <c r="E80" s="31">
        <v>61997033</v>
      </c>
      <c r="F80" s="31">
        <v>5573422</v>
      </c>
      <c r="G80" s="36">
        <f t="shared" si="8"/>
        <v>8.7235782501050685E-2</v>
      </c>
      <c r="H80" s="31">
        <v>7220015</v>
      </c>
      <c r="I80" s="36">
        <f t="shared" si="9"/>
        <v>0.11300842789121719</v>
      </c>
      <c r="J80" s="31">
        <v>4933693</v>
      </c>
      <c r="K80" s="36">
        <f t="shared" si="10"/>
        <v>7.9579501812610934E-2</v>
      </c>
      <c r="L80" s="31">
        <v>0</v>
      </c>
      <c r="M80" s="36">
        <f t="shared" si="11"/>
        <v>0</v>
      </c>
      <c r="N80" s="31">
        <f t="shared" si="12"/>
        <v>17727130</v>
      </c>
      <c r="O80" s="36">
        <f t="shared" si="13"/>
        <v>0.2859351349926697</v>
      </c>
      <c r="P80" s="31">
        <v>8794425</v>
      </c>
      <c r="Q80" s="31">
        <v>47543806</v>
      </c>
      <c r="R80" s="31">
        <v>47793806</v>
      </c>
      <c r="S80" s="31">
        <v>17435987</v>
      </c>
      <c r="T80" s="36">
        <f t="shared" si="14"/>
        <v>0.36481687606130386</v>
      </c>
      <c r="U80" s="36">
        <f t="shared" si="15"/>
        <v>-0.43899766044965982</v>
      </c>
    </row>
    <row r="81" spans="1:21" x14ac:dyDescent="0.2">
      <c r="A81" s="17" t="s">
        <v>29</v>
      </c>
      <c r="B81" s="11" t="s">
        <v>156</v>
      </c>
      <c r="C81" s="10" t="s">
        <v>157</v>
      </c>
      <c r="D81" s="31">
        <v>92183140</v>
      </c>
      <c r="E81" s="31">
        <v>88639710</v>
      </c>
      <c r="F81" s="31">
        <v>13139098</v>
      </c>
      <c r="G81" s="36">
        <f t="shared" si="8"/>
        <v>0.14253254987842678</v>
      </c>
      <c r="H81" s="31">
        <v>20864161</v>
      </c>
      <c r="I81" s="36">
        <f t="shared" si="9"/>
        <v>0.22633380681109366</v>
      </c>
      <c r="J81" s="31">
        <v>18122975</v>
      </c>
      <c r="K81" s="36">
        <f t="shared" si="10"/>
        <v>0.20445661430977155</v>
      </c>
      <c r="L81" s="31">
        <v>0</v>
      </c>
      <c r="M81" s="36">
        <f t="shared" si="11"/>
        <v>0</v>
      </c>
      <c r="N81" s="31">
        <f t="shared" si="12"/>
        <v>52126234</v>
      </c>
      <c r="O81" s="36">
        <f t="shared" si="13"/>
        <v>0.58806864327511899</v>
      </c>
      <c r="P81" s="31">
        <v>13664500</v>
      </c>
      <c r="Q81" s="31">
        <v>84977480</v>
      </c>
      <c r="R81" s="31">
        <v>78598310</v>
      </c>
      <c r="S81" s="31">
        <v>31704591</v>
      </c>
      <c r="T81" s="36">
        <f t="shared" si="14"/>
        <v>0.40337497078499523</v>
      </c>
      <c r="U81" s="36">
        <f t="shared" si="15"/>
        <v>0.3262816056204032</v>
      </c>
    </row>
    <row r="82" spans="1:21" x14ac:dyDescent="0.2">
      <c r="A82" s="17" t="s">
        <v>29</v>
      </c>
      <c r="B82" s="11" t="s">
        <v>158</v>
      </c>
      <c r="C82" s="10" t="s">
        <v>159</v>
      </c>
      <c r="D82" s="31">
        <v>1288587</v>
      </c>
      <c r="E82" s="31">
        <v>1288587</v>
      </c>
      <c r="F82" s="31">
        <v>335149</v>
      </c>
      <c r="G82" s="36">
        <f t="shared" si="8"/>
        <v>0.26009031598176918</v>
      </c>
      <c r="H82" s="31">
        <v>637142</v>
      </c>
      <c r="I82" s="36">
        <f t="shared" si="9"/>
        <v>0.49445012249851972</v>
      </c>
      <c r="J82" s="31">
        <v>422665</v>
      </c>
      <c r="K82" s="36">
        <f t="shared" si="10"/>
        <v>0.32800656843503778</v>
      </c>
      <c r="L82" s="31">
        <v>0</v>
      </c>
      <c r="M82" s="36">
        <f t="shared" si="11"/>
        <v>0</v>
      </c>
      <c r="N82" s="31">
        <f t="shared" si="12"/>
        <v>1394956</v>
      </c>
      <c r="O82" s="36">
        <f t="shared" si="13"/>
        <v>1.0825470069153267</v>
      </c>
      <c r="P82" s="31">
        <v>292734</v>
      </c>
      <c r="Q82" s="31">
        <v>1844448</v>
      </c>
      <c r="R82" s="31">
        <v>1844448</v>
      </c>
      <c r="S82" s="31">
        <v>630054</v>
      </c>
      <c r="T82" s="36">
        <f t="shared" si="14"/>
        <v>0.34159488367251339</v>
      </c>
      <c r="U82" s="36">
        <f t="shared" si="15"/>
        <v>0.44385346423715721</v>
      </c>
    </row>
    <row r="83" spans="1:21" x14ac:dyDescent="0.2">
      <c r="A83" s="17" t="s">
        <v>44</v>
      </c>
      <c r="B83" s="11" t="s">
        <v>160</v>
      </c>
      <c r="C83" s="10" t="s">
        <v>161</v>
      </c>
      <c r="D83" s="31">
        <v>0</v>
      </c>
      <c r="E83" s="31">
        <v>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0</v>
      </c>
      <c r="Q83" s="31">
        <v>0</v>
      </c>
      <c r="R83" s="31">
        <v>0</v>
      </c>
      <c r="S83" s="31">
        <v>0</v>
      </c>
      <c r="T83" s="36">
        <f t="shared" si="14"/>
        <v>0</v>
      </c>
      <c r="U83" s="36">
        <f t="shared" si="15"/>
        <v>0</v>
      </c>
    </row>
    <row r="84" spans="1:21" ht="16.5" x14ac:dyDescent="0.3">
      <c r="A84" s="18" t="s">
        <v>0</v>
      </c>
      <c r="B84" s="13" t="s">
        <v>162</v>
      </c>
      <c r="C84" s="12" t="s">
        <v>0</v>
      </c>
      <c r="D84" s="32">
        <f>SUM(D79:D83)</f>
        <v>227544246</v>
      </c>
      <c r="E84" s="32">
        <f>SUM(E79:E83)</f>
        <v>226031809</v>
      </c>
      <c r="F84" s="32">
        <f>SUM(F79:F83)</f>
        <v>19047669</v>
      </c>
      <c r="G84" s="37">
        <f t="shared" si="8"/>
        <v>8.3709737050437216E-2</v>
      </c>
      <c r="H84" s="32">
        <f>SUM(H79:H83)</f>
        <v>28721318</v>
      </c>
      <c r="I84" s="37">
        <f t="shared" si="9"/>
        <v>0.12622300280007959</v>
      </c>
      <c r="J84" s="32">
        <f>SUM(J79:J83)</f>
        <v>74535708</v>
      </c>
      <c r="K84" s="37">
        <f t="shared" si="10"/>
        <v>0.32975760504575707</v>
      </c>
      <c r="L84" s="32">
        <f>SUM(L79:L83)</f>
        <v>0</v>
      </c>
      <c r="M84" s="37">
        <f t="shared" si="11"/>
        <v>0</v>
      </c>
      <c r="N84" s="32">
        <f t="shared" si="12"/>
        <v>122304695</v>
      </c>
      <c r="O84" s="37">
        <f t="shared" si="13"/>
        <v>0.5410950588817347</v>
      </c>
      <c r="P84" s="32">
        <f>SUM(P79:P83)</f>
        <v>43288829</v>
      </c>
      <c r="Q84" s="32">
        <f>SUM(Q79:Q83)</f>
        <v>192302774</v>
      </c>
      <c r="R84" s="32">
        <f>SUM(R79:R83)</f>
        <v>195654696</v>
      </c>
      <c r="S84" s="32">
        <f>SUM(S79:S83)</f>
        <v>103270541</v>
      </c>
      <c r="T84" s="37">
        <f t="shared" si="14"/>
        <v>0.52782040559864707</v>
      </c>
      <c r="U84" s="37">
        <f t="shared" si="15"/>
        <v>0.72182315211159898</v>
      </c>
    </row>
    <row r="85" spans="1:21" ht="16.5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1284836769</v>
      </c>
      <c r="E85" s="32">
        <f>SUM(E57,E59:E62,E64:E69,E71:E77,E79:E83)</f>
        <v>1352931159</v>
      </c>
      <c r="F85" s="32">
        <f>SUM(F57,F59:F62,F64:F69,F71:F77,F79:F83)</f>
        <v>172746921</v>
      </c>
      <c r="G85" s="37">
        <f t="shared" si="8"/>
        <v>0.13445048053415415</v>
      </c>
      <c r="H85" s="32">
        <f>SUM(H57,H59:H62,H64:H69,H71:H77,H79:H83)</f>
        <v>183340835</v>
      </c>
      <c r="I85" s="37">
        <f t="shared" si="9"/>
        <v>0.14269581897371744</v>
      </c>
      <c r="J85" s="32">
        <f>SUM(J57,J59:J62,J64:J69,J71:J77,J79:J83)</f>
        <v>335182680</v>
      </c>
      <c r="K85" s="37">
        <f t="shared" si="10"/>
        <v>0.24774555436194223</v>
      </c>
      <c r="L85" s="32">
        <f>SUM(L57,L59:L62,L64:L69,L71:L77,L79:L83)</f>
        <v>0</v>
      </c>
      <c r="M85" s="37">
        <f t="shared" si="11"/>
        <v>0</v>
      </c>
      <c r="N85" s="32">
        <f t="shared" si="12"/>
        <v>691270436</v>
      </c>
      <c r="O85" s="37">
        <f t="shared" si="13"/>
        <v>0.51094280104461698</v>
      </c>
      <c r="P85" s="32">
        <f>SUM(P57,P59:P62,P64:P69,P71:P77,P79:P83)</f>
        <v>225551155</v>
      </c>
      <c r="Q85" s="32">
        <f>SUM(Q57,Q59:Q62,Q64:Q69,Q71:Q77,Q79:Q83)</f>
        <v>1129501835</v>
      </c>
      <c r="R85" s="32">
        <f>SUM(R57,R59:R62,R64:R69,R71:R77,R79:R83)</f>
        <v>1238606159</v>
      </c>
      <c r="S85" s="32">
        <f>SUM(S57,S59:S62,S64:S69,S71:S77,S79:S83)</f>
        <v>706396009</v>
      </c>
      <c r="T85" s="37">
        <f t="shared" si="14"/>
        <v>0.5703152724271251</v>
      </c>
      <c r="U85" s="37">
        <f t="shared" si="15"/>
        <v>0.48606057902917854</v>
      </c>
    </row>
    <row r="86" spans="1:21" ht="14.4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4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x14ac:dyDescent="0.2">
      <c r="A88" s="17" t="s">
        <v>23</v>
      </c>
      <c r="B88" s="11" t="s">
        <v>165</v>
      </c>
      <c r="C88" s="10" t="s">
        <v>166</v>
      </c>
      <c r="D88" s="31">
        <v>1463918933</v>
      </c>
      <c r="E88" s="31">
        <v>1543339577</v>
      </c>
      <c r="F88" s="31">
        <v>247415916</v>
      </c>
      <c r="G88" s="36">
        <f t="shared" ref="G88:G99" si="16">IF(($D88      =0),0,($F88      /$D88      ))</f>
        <v>0.1690093012821223</v>
      </c>
      <c r="H88" s="31">
        <v>293018939</v>
      </c>
      <c r="I88" s="36">
        <f t="shared" ref="I88:I99" si="17">IF(($D88      =0),0,($H88      /$D88      ))</f>
        <v>0.20016063211882784</v>
      </c>
      <c r="J88" s="31">
        <v>314060770</v>
      </c>
      <c r="K88" s="36">
        <f t="shared" ref="K88:K99" si="18">IF(($E88      =0),0,($J88      /$E88      ))</f>
        <v>0.20349427610123419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854495625</v>
      </c>
      <c r="O88" s="36">
        <f t="shared" ref="O88:O99" si="21">IF(($E88      =0),0,($N88      /$E88      ))</f>
        <v>0.55366663159186258</v>
      </c>
      <c r="P88" s="31">
        <v>270552447</v>
      </c>
      <c r="Q88" s="31">
        <v>1372730800</v>
      </c>
      <c r="R88" s="31">
        <v>1437887432</v>
      </c>
      <c r="S88" s="31">
        <v>789122150</v>
      </c>
      <c r="T88" s="36">
        <f t="shared" ref="T88:T99" si="22">IF(($R88      =0),0,($S88      /$R88      ))</f>
        <v>0.54880662591395402</v>
      </c>
      <c r="U88" s="36">
        <f t="shared" ref="U88:U99" si="23">IF(($P88      =0),0,(($J88      /$P88      )-1))</f>
        <v>0.1608128977669161</v>
      </c>
    </row>
    <row r="89" spans="1:21" x14ac:dyDescent="0.2">
      <c r="A89" s="17" t="s">
        <v>23</v>
      </c>
      <c r="B89" s="11" t="s">
        <v>167</v>
      </c>
      <c r="C89" s="10" t="s">
        <v>168</v>
      </c>
      <c r="D89" s="31">
        <v>2202760000</v>
      </c>
      <c r="E89" s="31">
        <v>2310230269</v>
      </c>
      <c r="F89" s="31">
        <v>240950117</v>
      </c>
      <c r="G89" s="36">
        <f t="shared" si="16"/>
        <v>0.1093855513083586</v>
      </c>
      <c r="H89" s="31">
        <v>211512071</v>
      </c>
      <c r="I89" s="36">
        <f t="shared" si="17"/>
        <v>9.6021387259619756E-2</v>
      </c>
      <c r="J89" s="31">
        <v>209325156</v>
      </c>
      <c r="K89" s="36">
        <f t="shared" si="18"/>
        <v>9.0607918530393045E-2</v>
      </c>
      <c r="L89" s="31">
        <v>0</v>
      </c>
      <c r="M89" s="36">
        <f t="shared" si="19"/>
        <v>0</v>
      </c>
      <c r="N89" s="31">
        <f t="shared" si="20"/>
        <v>661787344</v>
      </c>
      <c r="O89" s="36">
        <f t="shared" si="21"/>
        <v>0.28645947240854891</v>
      </c>
      <c r="P89" s="31">
        <v>189947292</v>
      </c>
      <c r="Q89" s="31">
        <v>624680000</v>
      </c>
      <c r="R89" s="31">
        <v>650731000</v>
      </c>
      <c r="S89" s="31">
        <v>561339346</v>
      </c>
      <c r="T89" s="36">
        <f t="shared" si="22"/>
        <v>0.86262886814981921</v>
      </c>
      <c r="U89" s="36">
        <f t="shared" si="23"/>
        <v>0.10201705850062859</v>
      </c>
    </row>
    <row r="90" spans="1:21" x14ac:dyDescent="0.2">
      <c r="A90" s="17" t="s">
        <v>23</v>
      </c>
      <c r="B90" s="11" t="s">
        <v>169</v>
      </c>
      <c r="C90" s="10" t="s">
        <v>170</v>
      </c>
      <c r="D90" s="31">
        <v>684410353</v>
      </c>
      <c r="E90" s="31">
        <v>684410353</v>
      </c>
      <c r="F90" s="31">
        <v>107488272</v>
      </c>
      <c r="G90" s="36">
        <f t="shared" si="16"/>
        <v>0.15705237585732429</v>
      </c>
      <c r="H90" s="31">
        <v>193673554</v>
      </c>
      <c r="I90" s="36">
        <f t="shared" si="17"/>
        <v>0.28297870298288724</v>
      </c>
      <c r="J90" s="31">
        <v>104852122</v>
      </c>
      <c r="K90" s="36">
        <f t="shared" si="18"/>
        <v>0.15320066615064779</v>
      </c>
      <c r="L90" s="31">
        <v>0</v>
      </c>
      <c r="M90" s="36">
        <f t="shared" si="19"/>
        <v>0</v>
      </c>
      <c r="N90" s="31">
        <f t="shared" si="20"/>
        <v>406013948</v>
      </c>
      <c r="O90" s="36">
        <f t="shared" si="21"/>
        <v>0.59323174499085929</v>
      </c>
      <c r="P90" s="31">
        <v>81644952</v>
      </c>
      <c r="Q90" s="31">
        <v>686834001</v>
      </c>
      <c r="R90" s="31">
        <v>782351693</v>
      </c>
      <c r="S90" s="31">
        <v>297190516</v>
      </c>
      <c r="T90" s="36">
        <f t="shared" si="22"/>
        <v>0.3798681828889453</v>
      </c>
      <c r="U90" s="36">
        <f t="shared" si="23"/>
        <v>0.28424500757866822</v>
      </c>
    </row>
    <row r="91" spans="1:21" ht="16.5" x14ac:dyDescent="0.3">
      <c r="A91" s="18" t="s">
        <v>0</v>
      </c>
      <c r="B91" s="13" t="s">
        <v>28</v>
      </c>
      <c r="C91" s="12" t="s">
        <v>0</v>
      </c>
      <c r="D91" s="32">
        <f>SUM(D88:D90)</f>
        <v>4351089286</v>
      </c>
      <c r="E91" s="32">
        <f>SUM(E88:E90)</f>
        <v>4537980199</v>
      </c>
      <c r="F91" s="32">
        <f>SUM(F88:F90)</f>
        <v>595854305</v>
      </c>
      <c r="G91" s="37">
        <f t="shared" si="16"/>
        <v>0.13694370899655217</v>
      </c>
      <c r="H91" s="32">
        <f>SUM(H88:H90)</f>
        <v>698204564</v>
      </c>
      <c r="I91" s="37">
        <f t="shared" si="17"/>
        <v>0.16046661378485902</v>
      </c>
      <c r="J91" s="32">
        <f>SUM(J88:J90)</f>
        <v>628238048</v>
      </c>
      <c r="K91" s="37">
        <f t="shared" si="18"/>
        <v>0.13844001526018998</v>
      </c>
      <c r="L91" s="32">
        <f>SUM(L88:L90)</f>
        <v>0</v>
      </c>
      <c r="M91" s="37">
        <f t="shared" si="19"/>
        <v>0</v>
      </c>
      <c r="N91" s="32">
        <f t="shared" si="20"/>
        <v>1922296917</v>
      </c>
      <c r="O91" s="37">
        <f t="shared" si="21"/>
        <v>0.42360187411650713</v>
      </c>
      <c r="P91" s="32">
        <f>SUM(P88:P90)</f>
        <v>542144691</v>
      </c>
      <c r="Q91" s="32">
        <f>SUM(Q88:Q90)</f>
        <v>2684244801</v>
      </c>
      <c r="R91" s="32">
        <f>SUM(R88:R90)</f>
        <v>2870970125</v>
      </c>
      <c r="S91" s="32">
        <f>SUM(S88:S90)</f>
        <v>1647652012</v>
      </c>
      <c r="T91" s="37">
        <f t="shared" si="22"/>
        <v>0.57390078623684737</v>
      </c>
      <c r="U91" s="37">
        <f t="shared" si="23"/>
        <v>0.15880143885795239</v>
      </c>
    </row>
    <row r="92" spans="1:21" x14ac:dyDescent="0.2">
      <c r="A92" s="17" t="s">
        <v>29</v>
      </c>
      <c r="B92" s="11" t="s">
        <v>171</v>
      </c>
      <c r="C92" s="10" t="s">
        <v>172</v>
      </c>
      <c r="D92" s="31">
        <v>298002823</v>
      </c>
      <c r="E92" s="31">
        <v>268058765</v>
      </c>
      <c r="F92" s="31">
        <v>59457317</v>
      </c>
      <c r="G92" s="36">
        <f t="shared" si="16"/>
        <v>0.19951930790937508</v>
      </c>
      <c r="H92" s="31">
        <v>71878093</v>
      </c>
      <c r="I92" s="36">
        <f t="shared" si="17"/>
        <v>0.24119936944355724</v>
      </c>
      <c r="J92" s="31">
        <v>68867362</v>
      </c>
      <c r="K92" s="36">
        <f t="shared" si="18"/>
        <v>0.25691143507282815</v>
      </c>
      <c r="L92" s="31">
        <v>0</v>
      </c>
      <c r="M92" s="36">
        <f t="shared" si="19"/>
        <v>0</v>
      </c>
      <c r="N92" s="31">
        <f t="shared" si="20"/>
        <v>200202772</v>
      </c>
      <c r="O92" s="36">
        <f t="shared" si="21"/>
        <v>0.74686150255150208</v>
      </c>
      <c r="P92" s="31">
        <v>-1563687</v>
      </c>
      <c r="Q92" s="31">
        <v>235771777</v>
      </c>
      <c r="R92" s="31">
        <v>264831109</v>
      </c>
      <c r="S92" s="31">
        <v>120861581</v>
      </c>
      <c r="T92" s="36">
        <f t="shared" si="22"/>
        <v>0.45637229499348581</v>
      </c>
      <c r="U92" s="36">
        <f t="shared" si="23"/>
        <v>-45.041654116201002</v>
      </c>
    </row>
    <row r="93" spans="1:21" x14ac:dyDescent="0.2">
      <c r="A93" s="17" t="s">
        <v>29</v>
      </c>
      <c r="B93" s="11" t="s">
        <v>173</v>
      </c>
      <c r="C93" s="10" t="s">
        <v>174</v>
      </c>
      <c r="D93" s="31">
        <v>92121573</v>
      </c>
      <c r="E93" s="31">
        <v>89812608</v>
      </c>
      <c r="F93" s="31">
        <v>14373823</v>
      </c>
      <c r="G93" s="36">
        <f t="shared" si="16"/>
        <v>0.1560310200087443</v>
      </c>
      <c r="H93" s="31">
        <v>20581543</v>
      </c>
      <c r="I93" s="36">
        <f t="shared" si="17"/>
        <v>0.22341719023838205</v>
      </c>
      <c r="J93" s="31">
        <v>20475013</v>
      </c>
      <c r="K93" s="36">
        <f t="shared" si="18"/>
        <v>0.22797481841302281</v>
      </c>
      <c r="L93" s="31">
        <v>0</v>
      </c>
      <c r="M93" s="36">
        <f t="shared" si="19"/>
        <v>0</v>
      </c>
      <c r="N93" s="31">
        <f t="shared" si="20"/>
        <v>55430379</v>
      </c>
      <c r="O93" s="36">
        <f t="shared" si="21"/>
        <v>0.61717814719287523</v>
      </c>
      <c r="P93" s="31">
        <v>15368757</v>
      </c>
      <c r="Q93" s="31">
        <v>71985738</v>
      </c>
      <c r="R93" s="31">
        <v>76346205</v>
      </c>
      <c r="S93" s="31">
        <v>47472021</v>
      </c>
      <c r="T93" s="36">
        <f t="shared" si="22"/>
        <v>0.62179935466340464</v>
      </c>
      <c r="U93" s="36">
        <f t="shared" si="23"/>
        <v>0.33224912073240542</v>
      </c>
    </row>
    <row r="94" spans="1:21" x14ac:dyDescent="0.2">
      <c r="A94" s="17" t="s">
        <v>29</v>
      </c>
      <c r="B94" s="11" t="s">
        <v>175</v>
      </c>
      <c r="C94" s="10" t="s">
        <v>176</v>
      </c>
      <c r="D94" s="31">
        <v>44449090</v>
      </c>
      <c r="E94" s="31">
        <v>44880588</v>
      </c>
      <c r="F94" s="31">
        <v>6820193</v>
      </c>
      <c r="G94" s="36">
        <f t="shared" si="16"/>
        <v>0.15343830436123665</v>
      </c>
      <c r="H94" s="31">
        <v>11831997</v>
      </c>
      <c r="I94" s="36">
        <f t="shared" si="17"/>
        <v>0.26619210876983085</v>
      </c>
      <c r="J94" s="31">
        <v>6263094</v>
      </c>
      <c r="K94" s="36">
        <f t="shared" si="18"/>
        <v>0.13955017701639738</v>
      </c>
      <c r="L94" s="31">
        <v>0</v>
      </c>
      <c r="M94" s="36">
        <f t="shared" si="19"/>
        <v>0</v>
      </c>
      <c r="N94" s="31">
        <f t="shared" si="20"/>
        <v>24915284</v>
      </c>
      <c r="O94" s="36">
        <f t="shared" si="21"/>
        <v>0.55514611350457355</v>
      </c>
      <c r="P94" s="31">
        <v>14596898</v>
      </c>
      <c r="Q94" s="31">
        <v>45128878</v>
      </c>
      <c r="R94" s="31">
        <v>46928578</v>
      </c>
      <c r="S94" s="31">
        <v>27138084</v>
      </c>
      <c r="T94" s="36">
        <f t="shared" si="22"/>
        <v>0.57828481399969123</v>
      </c>
      <c r="U94" s="36">
        <f t="shared" si="23"/>
        <v>-0.57092979617998285</v>
      </c>
    </row>
    <row r="95" spans="1:21" x14ac:dyDescent="0.2">
      <c r="A95" s="17" t="s">
        <v>44</v>
      </c>
      <c r="B95" s="11" t="s">
        <v>177</v>
      </c>
      <c r="C95" s="10" t="s">
        <v>178</v>
      </c>
      <c r="D95" s="31">
        <v>0</v>
      </c>
      <c r="E95" s="31">
        <v>0</v>
      </c>
      <c r="F95" s="31">
        <v>0</v>
      </c>
      <c r="G95" s="36">
        <f t="shared" si="16"/>
        <v>0</v>
      </c>
      <c r="H95" s="31">
        <v>0</v>
      </c>
      <c r="I95" s="36">
        <f t="shared" si="17"/>
        <v>0</v>
      </c>
      <c r="J95" s="31">
        <v>0</v>
      </c>
      <c r="K95" s="36">
        <f t="shared" si="18"/>
        <v>0</v>
      </c>
      <c r="L95" s="31">
        <v>0</v>
      </c>
      <c r="M95" s="36">
        <f t="shared" si="19"/>
        <v>0</v>
      </c>
      <c r="N95" s="31">
        <f t="shared" si="20"/>
        <v>0</v>
      </c>
      <c r="O95" s="36">
        <f t="shared" si="21"/>
        <v>0</v>
      </c>
      <c r="P95" s="31">
        <v>0</v>
      </c>
      <c r="Q95" s="31">
        <v>0</v>
      </c>
      <c r="R95" s="31">
        <v>0</v>
      </c>
      <c r="S95" s="31">
        <v>0</v>
      </c>
      <c r="T95" s="36">
        <f t="shared" si="22"/>
        <v>0</v>
      </c>
      <c r="U95" s="36">
        <f t="shared" si="23"/>
        <v>0</v>
      </c>
    </row>
    <row r="96" spans="1:21" ht="16.5" x14ac:dyDescent="0.3">
      <c r="A96" s="18" t="s">
        <v>0</v>
      </c>
      <c r="B96" s="13" t="s">
        <v>179</v>
      </c>
      <c r="C96" s="12" t="s">
        <v>0</v>
      </c>
      <c r="D96" s="32">
        <f>SUM(D92:D95)</f>
        <v>434573486</v>
      </c>
      <c r="E96" s="32">
        <f>SUM(E92:E95)</f>
        <v>402751961</v>
      </c>
      <c r="F96" s="32">
        <f>SUM(F92:F95)</f>
        <v>80651333</v>
      </c>
      <c r="G96" s="37">
        <f t="shared" si="16"/>
        <v>0.18558733010232475</v>
      </c>
      <c r="H96" s="32">
        <f>SUM(H92:H95)</f>
        <v>104291633</v>
      </c>
      <c r="I96" s="37">
        <f t="shared" si="17"/>
        <v>0.23998618498322283</v>
      </c>
      <c r="J96" s="32">
        <f>SUM(J92:J95)</f>
        <v>95605469</v>
      </c>
      <c r="K96" s="37">
        <f t="shared" si="18"/>
        <v>0.23738051768294183</v>
      </c>
      <c r="L96" s="32">
        <f>SUM(L92:L95)</f>
        <v>0</v>
      </c>
      <c r="M96" s="37">
        <f t="shared" si="19"/>
        <v>0</v>
      </c>
      <c r="N96" s="32">
        <f t="shared" si="20"/>
        <v>280548435</v>
      </c>
      <c r="O96" s="37">
        <f t="shared" si="21"/>
        <v>0.69657869400169103</v>
      </c>
      <c r="P96" s="32">
        <f>SUM(P92:P95)</f>
        <v>28401968</v>
      </c>
      <c r="Q96" s="32">
        <f>SUM(Q92:Q95)</f>
        <v>352886393</v>
      </c>
      <c r="R96" s="32">
        <f>SUM(R92:R95)</f>
        <v>388105892</v>
      </c>
      <c r="S96" s="32">
        <f>SUM(S92:S95)</f>
        <v>195471686</v>
      </c>
      <c r="T96" s="37">
        <f t="shared" si="22"/>
        <v>0.50365554872843832</v>
      </c>
      <c r="U96" s="37">
        <f t="shared" si="23"/>
        <v>2.3661564930993513</v>
      </c>
    </row>
    <row r="97" spans="1:21" x14ac:dyDescent="0.2">
      <c r="A97" s="17" t="s">
        <v>29</v>
      </c>
      <c r="B97" s="11" t="s">
        <v>180</v>
      </c>
      <c r="C97" s="10" t="s">
        <v>181</v>
      </c>
      <c r="D97" s="31">
        <v>147142467</v>
      </c>
      <c r="E97" s="31">
        <v>256748588</v>
      </c>
      <c r="F97" s="31">
        <v>14930647</v>
      </c>
      <c r="G97" s="36">
        <f t="shared" si="16"/>
        <v>0.10147068554994391</v>
      </c>
      <c r="H97" s="31">
        <v>18303336</v>
      </c>
      <c r="I97" s="36">
        <f t="shared" si="17"/>
        <v>0.12439193370327276</v>
      </c>
      <c r="J97" s="31">
        <v>102999176</v>
      </c>
      <c r="K97" s="36">
        <f t="shared" si="18"/>
        <v>0.40116744867940618</v>
      </c>
      <c r="L97" s="31">
        <v>0</v>
      </c>
      <c r="M97" s="36">
        <f t="shared" si="19"/>
        <v>0</v>
      </c>
      <c r="N97" s="31">
        <f t="shared" si="20"/>
        <v>136233159</v>
      </c>
      <c r="O97" s="36">
        <f t="shared" si="21"/>
        <v>0.53060918488868181</v>
      </c>
      <c r="P97" s="31">
        <v>36407082</v>
      </c>
      <c r="Q97" s="31">
        <v>139347487</v>
      </c>
      <c r="R97" s="31">
        <v>140197152</v>
      </c>
      <c r="S97" s="31">
        <v>72934809</v>
      </c>
      <c r="T97" s="36">
        <f t="shared" si="22"/>
        <v>0.52023031823071553</v>
      </c>
      <c r="U97" s="36">
        <f t="shared" si="23"/>
        <v>1.8290972619008579</v>
      </c>
    </row>
    <row r="98" spans="1:21" x14ac:dyDescent="0.2">
      <c r="A98" s="17" t="s">
        <v>29</v>
      </c>
      <c r="B98" s="11" t="s">
        <v>182</v>
      </c>
      <c r="C98" s="10" t="s">
        <v>183</v>
      </c>
      <c r="D98" s="31">
        <v>52263093</v>
      </c>
      <c r="E98" s="31">
        <v>68180076</v>
      </c>
      <c r="F98" s="31">
        <v>1657085</v>
      </c>
      <c r="G98" s="36">
        <f t="shared" si="16"/>
        <v>3.1706600296312351E-2</v>
      </c>
      <c r="H98" s="31">
        <v>1289909</v>
      </c>
      <c r="I98" s="36">
        <f t="shared" si="17"/>
        <v>2.468106891415707E-2</v>
      </c>
      <c r="J98" s="31">
        <v>0</v>
      </c>
      <c r="K98" s="36">
        <f t="shared" si="18"/>
        <v>0</v>
      </c>
      <c r="L98" s="31">
        <v>0</v>
      </c>
      <c r="M98" s="36">
        <f t="shared" si="19"/>
        <v>0</v>
      </c>
      <c r="N98" s="31">
        <f t="shared" si="20"/>
        <v>2946994</v>
      </c>
      <c r="O98" s="36">
        <f t="shared" si="21"/>
        <v>4.3223683118217705E-2</v>
      </c>
      <c r="P98" s="31">
        <v>439876</v>
      </c>
      <c r="Q98" s="31">
        <v>52059351</v>
      </c>
      <c r="R98" s="31">
        <v>55819278</v>
      </c>
      <c r="S98" s="31">
        <v>1758211</v>
      </c>
      <c r="T98" s="36">
        <f t="shared" si="22"/>
        <v>3.149827555992394E-2</v>
      </c>
      <c r="U98" s="36">
        <f t="shared" si="23"/>
        <v>-1</v>
      </c>
    </row>
    <row r="99" spans="1:21" x14ac:dyDescent="0.2">
      <c r="A99" s="17" t="s">
        <v>29</v>
      </c>
      <c r="B99" s="11" t="s">
        <v>184</v>
      </c>
      <c r="C99" s="10" t="s">
        <v>185</v>
      </c>
      <c r="D99" s="31">
        <v>100494191</v>
      </c>
      <c r="E99" s="31">
        <v>105818680</v>
      </c>
      <c r="F99" s="31">
        <v>28974393</v>
      </c>
      <c r="G99" s="36">
        <f t="shared" si="16"/>
        <v>0.28831908304033216</v>
      </c>
      <c r="H99" s="31">
        <v>12384591</v>
      </c>
      <c r="I99" s="36">
        <f t="shared" si="17"/>
        <v>0.12323688440857243</v>
      </c>
      <c r="J99" s="31">
        <v>34202933</v>
      </c>
      <c r="K99" s="36">
        <f t="shared" si="18"/>
        <v>0.32322207194419739</v>
      </c>
      <c r="L99" s="31">
        <v>0</v>
      </c>
      <c r="M99" s="36">
        <f t="shared" si="19"/>
        <v>0</v>
      </c>
      <c r="N99" s="31">
        <f t="shared" si="20"/>
        <v>75561917</v>
      </c>
      <c r="O99" s="36">
        <f t="shared" si="21"/>
        <v>0.7140697370256367</v>
      </c>
      <c r="P99" s="31">
        <v>25963508</v>
      </c>
      <c r="Q99" s="31">
        <v>56385876</v>
      </c>
      <c r="R99" s="31">
        <v>108043581</v>
      </c>
      <c r="S99" s="31">
        <v>74311810</v>
      </c>
      <c r="T99" s="36">
        <f t="shared" si="22"/>
        <v>0.68779477051949989</v>
      </c>
      <c r="U99" s="36">
        <f t="shared" si="23"/>
        <v>0.3173463693735068</v>
      </c>
    </row>
    <row r="100" spans="1:21" x14ac:dyDescent="0.2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=0),0,(($J100     /$P100     )-1))</f>
        <v>0</v>
      </c>
    </row>
    <row r="101" spans="1:21" ht="16.5" x14ac:dyDescent="0.3">
      <c r="A101" s="18" t="s">
        <v>0</v>
      </c>
      <c r="B101" s="13" t="s">
        <v>188</v>
      </c>
      <c r="C101" s="12" t="s">
        <v>0</v>
      </c>
      <c r="D101" s="32">
        <f>SUM(D97:D100)</f>
        <v>299899751</v>
      </c>
      <c r="E101" s="32">
        <f>SUM(E97:E100)</f>
        <v>430747344</v>
      </c>
      <c r="F101" s="32">
        <f>SUM(F97:F100)</f>
        <v>45562125</v>
      </c>
      <c r="G101" s="37">
        <f>IF(($D101     =0),0,($F101     /$D101     ))</f>
        <v>0.15192451760321735</v>
      </c>
      <c r="H101" s="32">
        <f>SUM(H97:H100)</f>
        <v>31977836</v>
      </c>
      <c r="I101" s="37">
        <f>IF(($D101     =0),0,($H101     /$D101     ))</f>
        <v>0.10662841797424499</v>
      </c>
      <c r="J101" s="32">
        <f>SUM(J97:J100)</f>
        <v>137202109</v>
      </c>
      <c r="K101" s="37">
        <f>IF(($E101     =0),0,($J101     /$E101     ))</f>
        <v>0.31852107949387609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214742070</v>
      </c>
      <c r="O101" s="37">
        <f>IF(($E101     =0),0,($N101     /$E101     ))</f>
        <v>0.49853370657115414</v>
      </c>
      <c r="P101" s="32">
        <f>SUM(P97:P100)</f>
        <v>62810466</v>
      </c>
      <c r="Q101" s="32">
        <f>SUM(Q97:Q100)</f>
        <v>247792714</v>
      </c>
      <c r="R101" s="32">
        <f>SUM(R97:R100)</f>
        <v>304060011</v>
      </c>
      <c r="S101" s="32">
        <f>SUM(S97:S100)</f>
        <v>149004830</v>
      </c>
      <c r="T101" s="37">
        <f>IF(($R101     =0),0,($S101     /$R101     ))</f>
        <v>0.49005072883457862</v>
      </c>
      <c r="U101" s="37">
        <f>IF(($P101     =0),0,(($J101     /$P101     )-1))</f>
        <v>1.1843829179678433</v>
      </c>
    </row>
    <row r="102" spans="1:21" ht="16.5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5085562523</v>
      </c>
      <c r="E102" s="32">
        <f>SUM(E88:E90,E92:E95,E97:E100)</f>
        <v>5371479504</v>
      </c>
      <c r="F102" s="32">
        <f>SUM(F88:F90,F92:F95,F97:F100)</f>
        <v>722067763</v>
      </c>
      <c r="G102" s="37">
        <f>IF(($D102     =0),0,($F102     /$D102     ))</f>
        <v>0.14198385325799681</v>
      </c>
      <c r="H102" s="32">
        <f>SUM(H88:H90,H92:H95,H97:H100)</f>
        <v>834474033</v>
      </c>
      <c r="I102" s="37">
        <f>IF(($D102     =0),0,($H102     /$D102     ))</f>
        <v>0.16408686929439997</v>
      </c>
      <c r="J102" s="32">
        <f>SUM(J88:J90,J92:J95,J97:J100)</f>
        <v>861045626</v>
      </c>
      <c r="K102" s="37">
        <f>IF(($E102     =0),0,($J102     /$E102     ))</f>
        <v>0.16029952741303433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2417587422</v>
      </c>
      <c r="O102" s="37">
        <f>IF(($E102     =0),0,($N102     /$E102     ))</f>
        <v>0.45007849703227687</v>
      </c>
      <c r="P102" s="32">
        <f>SUM(P88:P90,P92:P95,P97:P100)</f>
        <v>633357125</v>
      </c>
      <c r="Q102" s="32">
        <f>SUM(Q88:Q90,Q92:Q95,Q97:Q100)</f>
        <v>3284923908</v>
      </c>
      <c r="R102" s="32">
        <f>SUM(R88:R90,R92:R95,R97:R100)</f>
        <v>3563136028</v>
      </c>
      <c r="S102" s="32">
        <f>SUM(S88:S90,S92:S95,S97:S100)</f>
        <v>1992128528</v>
      </c>
      <c r="T102" s="37">
        <f>IF(($R102     =0),0,($S102     /$R102     ))</f>
        <v>0.55909415535791052</v>
      </c>
      <c r="U102" s="37">
        <f>IF(($P102     =0),0,(($J102     /$P102     )-1))</f>
        <v>0.35949465477316611</v>
      </c>
    </row>
    <row r="103" spans="1:21" ht="14.4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x14ac:dyDescent="0.2">
      <c r="A105" s="17" t="s">
        <v>23</v>
      </c>
      <c r="B105" s="11" t="s">
        <v>191</v>
      </c>
      <c r="C105" s="10" t="s">
        <v>192</v>
      </c>
      <c r="D105" s="31">
        <v>2276928480</v>
      </c>
      <c r="E105" s="31">
        <v>2453929135</v>
      </c>
      <c r="F105" s="31">
        <v>410945347</v>
      </c>
      <c r="G105" s="36">
        <f t="shared" ref="G105:G136" si="24">IF(($D105     =0),0,($F105     /$D105     ))</f>
        <v>0.18048232547031956</v>
      </c>
      <c r="H105" s="31">
        <v>566234702</v>
      </c>
      <c r="I105" s="36">
        <f t="shared" ref="I105:I136" si="25">IF(($D105     =0),0,($H105     /$D105     ))</f>
        <v>0.24868356954277282</v>
      </c>
      <c r="J105" s="31">
        <v>547906235</v>
      </c>
      <c r="K105" s="36">
        <f t="shared" ref="K105:K136" si="26">IF(($E105     =0),0,($J105     /$E105     ))</f>
        <v>0.22327712205919101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1525086284</v>
      </c>
      <c r="O105" s="36">
        <f t="shared" ref="O105:O136" si="29">IF(($E105     =0),0,($N105     /$E105     ))</f>
        <v>0.62148750029001953</v>
      </c>
      <c r="P105" s="31">
        <v>463772251</v>
      </c>
      <c r="Q105" s="31">
        <v>2060236490</v>
      </c>
      <c r="R105" s="31">
        <v>2241739848</v>
      </c>
      <c r="S105" s="31">
        <v>1478491937</v>
      </c>
      <c r="T105" s="36">
        <f t="shared" ref="T105:T136" si="30">IF(($R105     =0),0,($S105     /$R105     ))</f>
        <v>0.65952877552632061</v>
      </c>
      <c r="U105" s="36">
        <f t="shared" ref="U105:U136" si="31">IF(($P105     =0),0,(($J105     /$P105     )-1))</f>
        <v>0.18141228548837862</v>
      </c>
    </row>
    <row r="106" spans="1:21" ht="16.5" x14ac:dyDescent="0.3">
      <c r="A106" s="18" t="s">
        <v>0</v>
      </c>
      <c r="B106" s="13" t="s">
        <v>28</v>
      </c>
      <c r="C106" s="12" t="s">
        <v>0</v>
      </c>
      <c r="D106" s="32">
        <f>D105</f>
        <v>2276928480</v>
      </c>
      <c r="E106" s="32">
        <f>E105</f>
        <v>2453929135</v>
      </c>
      <c r="F106" s="32">
        <f>F105</f>
        <v>410945347</v>
      </c>
      <c r="G106" s="37">
        <f t="shared" si="24"/>
        <v>0.18048232547031956</v>
      </c>
      <c r="H106" s="32">
        <f>H105</f>
        <v>566234702</v>
      </c>
      <c r="I106" s="37">
        <f t="shared" si="25"/>
        <v>0.24868356954277282</v>
      </c>
      <c r="J106" s="32">
        <f>J105</f>
        <v>547906235</v>
      </c>
      <c r="K106" s="37">
        <f t="shared" si="26"/>
        <v>0.22327712205919101</v>
      </c>
      <c r="L106" s="32">
        <f>L105</f>
        <v>0</v>
      </c>
      <c r="M106" s="37">
        <f t="shared" si="27"/>
        <v>0</v>
      </c>
      <c r="N106" s="32">
        <f t="shared" si="28"/>
        <v>1525086284</v>
      </c>
      <c r="O106" s="37">
        <f t="shared" si="29"/>
        <v>0.62148750029001953</v>
      </c>
      <c r="P106" s="32">
        <f>P105</f>
        <v>463772251</v>
      </c>
      <c r="Q106" s="32">
        <f>Q105</f>
        <v>2060236490</v>
      </c>
      <c r="R106" s="32">
        <f>R105</f>
        <v>2241739848</v>
      </c>
      <c r="S106" s="32">
        <f>S105</f>
        <v>1478491937</v>
      </c>
      <c r="T106" s="37">
        <f t="shared" si="30"/>
        <v>0.65952877552632061</v>
      </c>
      <c r="U106" s="37">
        <f t="shared" si="31"/>
        <v>0.18141228548837862</v>
      </c>
    </row>
    <row r="107" spans="1:21" x14ac:dyDescent="0.2">
      <c r="A107" s="17" t="s">
        <v>29</v>
      </c>
      <c r="B107" s="11" t="s">
        <v>193</v>
      </c>
      <c r="C107" s="10" t="s">
        <v>194</v>
      </c>
      <c r="D107" s="31">
        <v>0</v>
      </c>
      <c r="E107" s="31">
        <v>0</v>
      </c>
      <c r="F107" s="31">
        <v>131668</v>
      </c>
      <c r="G107" s="36">
        <f t="shared" si="24"/>
        <v>0</v>
      </c>
      <c r="H107" s="31">
        <v>133276</v>
      </c>
      <c r="I107" s="36">
        <f t="shared" si="25"/>
        <v>0</v>
      </c>
      <c r="J107" s="31">
        <v>95227</v>
      </c>
      <c r="K107" s="36">
        <f t="shared" si="26"/>
        <v>0</v>
      </c>
      <c r="L107" s="31">
        <v>0</v>
      </c>
      <c r="M107" s="36">
        <f t="shared" si="27"/>
        <v>0</v>
      </c>
      <c r="N107" s="31">
        <f t="shared" si="28"/>
        <v>360171</v>
      </c>
      <c r="O107" s="36">
        <f t="shared" si="29"/>
        <v>0</v>
      </c>
      <c r="P107" s="31">
        <v>15925</v>
      </c>
      <c r="Q107" s="31">
        <v>0</v>
      </c>
      <c r="R107" s="31">
        <v>0</v>
      </c>
      <c r="S107" s="31">
        <v>15925</v>
      </c>
      <c r="T107" s="36">
        <f t="shared" si="30"/>
        <v>0</v>
      </c>
      <c r="U107" s="36">
        <f t="shared" si="31"/>
        <v>4.9797174254317111</v>
      </c>
    </row>
    <row r="108" spans="1:21" x14ac:dyDescent="0.2">
      <c r="A108" s="17" t="s">
        <v>29</v>
      </c>
      <c r="B108" s="11" t="s">
        <v>195</v>
      </c>
      <c r="C108" s="10" t="s">
        <v>196</v>
      </c>
      <c r="D108" s="31">
        <v>0</v>
      </c>
      <c r="E108" s="31">
        <v>0</v>
      </c>
      <c r="F108" s="31">
        <v>0</v>
      </c>
      <c r="G108" s="36">
        <f t="shared" si="24"/>
        <v>0</v>
      </c>
      <c r="H108" s="31">
        <v>0</v>
      </c>
      <c r="I108" s="36">
        <f t="shared" si="25"/>
        <v>0</v>
      </c>
      <c r="J108" s="31">
        <v>0</v>
      </c>
      <c r="K108" s="36">
        <f t="shared" si="26"/>
        <v>0</v>
      </c>
      <c r="L108" s="31">
        <v>0</v>
      </c>
      <c r="M108" s="36">
        <f t="shared" si="27"/>
        <v>0</v>
      </c>
      <c r="N108" s="31">
        <f t="shared" si="28"/>
        <v>0</v>
      </c>
      <c r="O108" s="36">
        <f t="shared" si="29"/>
        <v>0</v>
      </c>
      <c r="P108" s="31">
        <v>0</v>
      </c>
      <c r="Q108" s="31">
        <v>0</v>
      </c>
      <c r="R108" s="31">
        <v>0</v>
      </c>
      <c r="S108" s="31">
        <v>0</v>
      </c>
      <c r="T108" s="36">
        <f t="shared" si="30"/>
        <v>0</v>
      </c>
      <c r="U108" s="36">
        <f t="shared" si="31"/>
        <v>0</v>
      </c>
    </row>
    <row r="109" spans="1:21" x14ac:dyDescent="0.2">
      <c r="A109" s="17" t="s">
        <v>29</v>
      </c>
      <c r="B109" s="11" t="s">
        <v>197</v>
      </c>
      <c r="C109" s="10" t="s">
        <v>198</v>
      </c>
      <c r="D109" s="31">
        <v>0</v>
      </c>
      <c r="E109" s="31">
        <v>0</v>
      </c>
      <c r="F109" s="31">
        <v>0</v>
      </c>
      <c r="G109" s="36">
        <f t="shared" si="24"/>
        <v>0</v>
      </c>
      <c r="H109" s="31">
        <v>0</v>
      </c>
      <c r="I109" s="36">
        <f t="shared" si="25"/>
        <v>0</v>
      </c>
      <c r="J109" s="31">
        <v>0</v>
      </c>
      <c r="K109" s="36">
        <f t="shared" si="26"/>
        <v>0</v>
      </c>
      <c r="L109" s="31">
        <v>0</v>
      </c>
      <c r="M109" s="36">
        <f t="shared" si="27"/>
        <v>0</v>
      </c>
      <c r="N109" s="31">
        <f t="shared" si="28"/>
        <v>0</v>
      </c>
      <c r="O109" s="36">
        <f t="shared" si="29"/>
        <v>0</v>
      </c>
      <c r="P109" s="31">
        <v>0</v>
      </c>
      <c r="Q109" s="31">
        <v>0</v>
      </c>
      <c r="R109" s="31">
        <v>0</v>
      </c>
      <c r="S109" s="31">
        <v>0</v>
      </c>
      <c r="T109" s="36">
        <f t="shared" si="30"/>
        <v>0</v>
      </c>
      <c r="U109" s="36">
        <f t="shared" si="31"/>
        <v>0</v>
      </c>
    </row>
    <row r="110" spans="1:21" x14ac:dyDescent="0.2">
      <c r="A110" s="17" t="s">
        <v>29</v>
      </c>
      <c r="B110" s="11" t="s">
        <v>199</v>
      </c>
      <c r="C110" s="10" t="s">
        <v>200</v>
      </c>
      <c r="D110" s="31">
        <v>0</v>
      </c>
      <c r="E110" s="31">
        <v>0</v>
      </c>
      <c r="F110" s="31">
        <v>0</v>
      </c>
      <c r="G110" s="36">
        <f t="shared" si="24"/>
        <v>0</v>
      </c>
      <c r="H110" s="31">
        <v>0</v>
      </c>
      <c r="I110" s="36">
        <f t="shared" si="25"/>
        <v>0</v>
      </c>
      <c r="J110" s="31">
        <v>0</v>
      </c>
      <c r="K110" s="36">
        <f t="shared" si="26"/>
        <v>0</v>
      </c>
      <c r="L110" s="31">
        <v>0</v>
      </c>
      <c r="M110" s="36">
        <f t="shared" si="27"/>
        <v>0</v>
      </c>
      <c r="N110" s="31">
        <f t="shared" si="28"/>
        <v>0</v>
      </c>
      <c r="O110" s="36">
        <f t="shared" si="29"/>
        <v>0</v>
      </c>
      <c r="P110" s="31">
        <v>0</v>
      </c>
      <c r="Q110" s="31">
        <v>0</v>
      </c>
      <c r="R110" s="31">
        <v>0</v>
      </c>
      <c r="S110" s="31">
        <v>0</v>
      </c>
      <c r="T110" s="36">
        <f t="shared" si="30"/>
        <v>0</v>
      </c>
      <c r="U110" s="36">
        <f t="shared" si="31"/>
        <v>0</v>
      </c>
    </row>
    <row r="111" spans="1:21" x14ac:dyDescent="0.2">
      <c r="A111" s="17" t="s">
        <v>44</v>
      </c>
      <c r="B111" s="11" t="s">
        <v>201</v>
      </c>
      <c r="C111" s="10" t="s">
        <v>202</v>
      </c>
      <c r="D111" s="31">
        <v>124981430</v>
      </c>
      <c r="E111" s="31">
        <v>129464931</v>
      </c>
      <c r="F111" s="31">
        <v>17846987</v>
      </c>
      <c r="G111" s="36">
        <f t="shared" si="24"/>
        <v>0.14279710993865249</v>
      </c>
      <c r="H111" s="31">
        <v>45662831</v>
      </c>
      <c r="I111" s="36">
        <f t="shared" si="25"/>
        <v>0.36535692542484111</v>
      </c>
      <c r="J111" s="31">
        <v>18583916</v>
      </c>
      <c r="K111" s="36">
        <f t="shared" si="26"/>
        <v>0.14354401501978942</v>
      </c>
      <c r="L111" s="31">
        <v>0</v>
      </c>
      <c r="M111" s="36">
        <f t="shared" si="27"/>
        <v>0</v>
      </c>
      <c r="N111" s="31">
        <f t="shared" si="28"/>
        <v>82093734</v>
      </c>
      <c r="O111" s="36">
        <f t="shared" si="29"/>
        <v>0.63410016415951287</v>
      </c>
      <c r="P111" s="31">
        <v>18477490</v>
      </c>
      <c r="Q111" s="31">
        <v>146831048</v>
      </c>
      <c r="R111" s="31">
        <v>180722382</v>
      </c>
      <c r="S111" s="31">
        <v>117052561</v>
      </c>
      <c r="T111" s="36">
        <f t="shared" si="30"/>
        <v>0.64769266376756807</v>
      </c>
      <c r="U111" s="36">
        <f t="shared" si="31"/>
        <v>5.7597649897254133E-3</v>
      </c>
    </row>
    <row r="112" spans="1:21" ht="16.5" x14ac:dyDescent="0.3">
      <c r="A112" s="18" t="s">
        <v>0</v>
      </c>
      <c r="B112" s="13" t="s">
        <v>203</v>
      </c>
      <c r="C112" s="12" t="s">
        <v>0</v>
      </c>
      <c r="D112" s="32">
        <f>SUM(D107:D111)</f>
        <v>124981430</v>
      </c>
      <c r="E112" s="32">
        <f>SUM(E107:E111)</f>
        <v>129464931</v>
      </c>
      <c r="F112" s="32">
        <f>SUM(F107:F111)</f>
        <v>17978655</v>
      </c>
      <c r="G112" s="37">
        <f t="shared" si="24"/>
        <v>0.14385061044668795</v>
      </c>
      <c r="H112" s="32">
        <f>SUM(H107:H111)</f>
        <v>45796107</v>
      </c>
      <c r="I112" s="37">
        <f t="shared" si="25"/>
        <v>0.36642329184423639</v>
      </c>
      <c r="J112" s="32">
        <f>SUM(J107:J111)</f>
        <v>18679143</v>
      </c>
      <c r="K112" s="37">
        <f t="shared" si="26"/>
        <v>0.14427955783639973</v>
      </c>
      <c r="L112" s="32">
        <f>SUM(L107:L111)</f>
        <v>0</v>
      </c>
      <c r="M112" s="37">
        <f t="shared" si="27"/>
        <v>0</v>
      </c>
      <c r="N112" s="32">
        <f t="shared" si="28"/>
        <v>82453905</v>
      </c>
      <c r="O112" s="37">
        <f t="shared" si="29"/>
        <v>0.63688216077603288</v>
      </c>
      <c r="P112" s="32">
        <f>SUM(P107:P111)</f>
        <v>18493415</v>
      </c>
      <c r="Q112" s="32">
        <f>SUM(Q107:Q111)</f>
        <v>146831048</v>
      </c>
      <c r="R112" s="32">
        <f>SUM(R107:R111)</f>
        <v>180722382</v>
      </c>
      <c r="S112" s="32">
        <f>SUM(S107:S111)</f>
        <v>117068486</v>
      </c>
      <c r="T112" s="37">
        <f t="shared" si="30"/>
        <v>0.64778078234936054</v>
      </c>
      <c r="U112" s="37">
        <f t="shared" si="31"/>
        <v>1.004292609017865E-2</v>
      </c>
    </row>
    <row r="113" spans="1:21" x14ac:dyDescent="0.2">
      <c r="A113" s="17" t="s">
        <v>29</v>
      </c>
      <c r="B113" s="11" t="s">
        <v>204</v>
      </c>
      <c r="C113" s="10" t="s">
        <v>205</v>
      </c>
      <c r="D113" s="31">
        <v>0</v>
      </c>
      <c r="E113" s="31">
        <v>0</v>
      </c>
      <c r="F113" s="31">
        <v>0</v>
      </c>
      <c r="G113" s="36">
        <f t="shared" si="24"/>
        <v>0</v>
      </c>
      <c r="H113" s="31">
        <v>0</v>
      </c>
      <c r="I113" s="36">
        <f t="shared" si="25"/>
        <v>0</v>
      </c>
      <c r="J113" s="31">
        <v>0</v>
      </c>
      <c r="K113" s="36">
        <f t="shared" si="26"/>
        <v>0</v>
      </c>
      <c r="L113" s="31">
        <v>0</v>
      </c>
      <c r="M113" s="36">
        <f t="shared" si="27"/>
        <v>0</v>
      </c>
      <c r="N113" s="31">
        <f t="shared" si="28"/>
        <v>0</v>
      </c>
      <c r="O113" s="36">
        <f t="shared" si="29"/>
        <v>0</v>
      </c>
      <c r="P113" s="31">
        <v>0</v>
      </c>
      <c r="Q113" s="31">
        <v>0</v>
      </c>
      <c r="R113" s="31">
        <v>0</v>
      </c>
      <c r="S113" s="31">
        <v>0</v>
      </c>
      <c r="T113" s="36">
        <f t="shared" si="30"/>
        <v>0</v>
      </c>
      <c r="U113" s="36">
        <f t="shared" si="31"/>
        <v>0</v>
      </c>
    </row>
    <row r="114" spans="1:21" x14ac:dyDescent="0.2">
      <c r="A114" s="17" t="s">
        <v>29</v>
      </c>
      <c r="B114" s="11" t="s">
        <v>206</v>
      </c>
      <c r="C114" s="10" t="s">
        <v>207</v>
      </c>
      <c r="D114" s="31">
        <v>3419598</v>
      </c>
      <c r="E114" s="31">
        <v>3437549</v>
      </c>
      <c r="F114" s="31">
        <v>567589</v>
      </c>
      <c r="G114" s="36">
        <f t="shared" si="24"/>
        <v>0.16598120597801261</v>
      </c>
      <c r="H114" s="31">
        <v>616162</v>
      </c>
      <c r="I114" s="36">
        <f t="shared" si="25"/>
        <v>0.18018550718534751</v>
      </c>
      <c r="J114" s="31">
        <v>609761</v>
      </c>
      <c r="K114" s="36">
        <f t="shared" si="26"/>
        <v>0.17738248967505627</v>
      </c>
      <c r="L114" s="31">
        <v>0</v>
      </c>
      <c r="M114" s="36">
        <f t="shared" si="27"/>
        <v>0</v>
      </c>
      <c r="N114" s="31">
        <f t="shared" si="28"/>
        <v>1793512</v>
      </c>
      <c r="O114" s="36">
        <f t="shared" si="29"/>
        <v>0.52174150826650034</v>
      </c>
      <c r="P114" s="31">
        <v>976899</v>
      </c>
      <c r="Q114" s="31">
        <v>3124144</v>
      </c>
      <c r="R114" s="31">
        <v>3444402</v>
      </c>
      <c r="S114" s="31">
        <v>2314641</v>
      </c>
      <c r="T114" s="36">
        <f t="shared" si="30"/>
        <v>0.67200082917150783</v>
      </c>
      <c r="U114" s="36">
        <f t="shared" si="31"/>
        <v>-0.37581981351193927</v>
      </c>
    </row>
    <row r="115" spans="1:21" x14ac:dyDescent="0.2">
      <c r="A115" s="17" t="s">
        <v>29</v>
      </c>
      <c r="B115" s="11" t="s">
        <v>208</v>
      </c>
      <c r="C115" s="10" t="s">
        <v>209</v>
      </c>
      <c r="D115" s="31">
        <v>0</v>
      </c>
      <c r="E115" s="31">
        <v>0</v>
      </c>
      <c r="F115" s="31">
        <v>0</v>
      </c>
      <c r="G115" s="36">
        <f t="shared" si="24"/>
        <v>0</v>
      </c>
      <c r="H115" s="31">
        <v>0</v>
      </c>
      <c r="I115" s="36">
        <f t="shared" si="25"/>
        <v>0</v>
      </c>
      <c r="J115" s="31">
        <v>0</v>
      </c>
      <c r="K115" s="36">
        <f t="shared" si="26"/>
        <v>0</v>
      </c>
      <c r="L115" s="31">
        <v>0</v>
      </c>
      <c r="M115" s="36">
        <f t="shared" si="27"/>
        <v>0</v>
      </c>
      <c r="N115" s="31">
        <f t="shared" si="28"/>
        <v>0</v>
      </c>
      <c r="O115" s="36">
        <f t="shared" si="29"/>
        <v>0</v>
      </c>
      <c r="P115" s="31">
        <v>0</v>
      </c>
      <c r="Q115" s="31">
        <v>0</v>
      </c>
      <c r="R115" s="31">
        <v>0</v>
      </c>
      <c r="S115" s="31">
        <v>0</v>
      </c>
      <c r="T115" s="36">
        <f t="shared" si="30"/>
        <v>0</v>
      </c>
      <c r="U115" s="36">
        <f t="shared" si="31"/>
        <v>0</v>
      </c>
    </row>
    <row r="116" spans="1:21" x14ac:dyDescent="0.2">
      <c r="A116" s="17" t="s">
        <v>29</v>
      </c>
      <c r="B116" s="11" t="s">
        <v>210</v>
      </c>
      <c r="C116" s="10" t="s">
        <v>211</v>
      </c>
      <c r="D116" s="31">
        <v>0</v>
      </c>
      <c r="E116" s="31">
        <v>0</v>
      </c>
      <c r="F116" s="31">
        <v>0</v>
      </c>
      <c r="G116" s="36">
        <f t="shared" si="24"/>
        <v>0</v>
      </c>
      <c r="H116" s="31">
        <v>0</v>
      </c>
      <c r="I116" s="36">
        <f t="shared" si="25"/>
        <v>0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0</v>
      </c>
      <c r="O116" s="36">
        <f t="shared" si="29"/>
        <v>0</v>
      </c>
      <c r="P116" s="31">
        <v>0</v>
      </c>
      <c r="Q116" s="31">
        <v>0</v>
      </c>
      <c r="R116" s="31">
        <v>0</v>
      </c>
      <c r="S116" s="31">
        <v>0</v>
      </c>
      <c r="T116" s="36">
        <f t="shared" si="30"/>
        <v>0</v>
      </c>
      <c r="U116" s="36">
        <f t="shared" si="31"/>
        <v>0</v>
      </c>
    </row>
    <row r="117" spans="1:21" x14ac:dyDescent="0.2">
      <c r="A117" s="17" t="s">
        <v>29</v>
      </c>
      <c r="B117" s="11" t="s">
        <v>212</v>
      </c>
      <c r="C117" s="10" t="s">
        <v>213</v>
      </c>
      <c r="D117" s="31">
        <v>390949148</v>
      </c>
      <c r="E117" s="31">
        <v>331573849</v>
      </c>
      <c r="F117" s="31">
        <v>81122745</v>
      </c>
      <c r="G117" s="36">
        <f t="shared" si="24"/>
        <v>0.20750203809115347</v>
      </c>
      <c r="H117" s="31">
        <v>93679161</v>
      </c>
      <c r="I117" s="36">
        <f t="shared" si="25"/>
        <v>0.23961981111671332</v>
      </c>
      <c r="J117" s="31">
        <v>82147123</v>
      </c>
      <c r="K117" s="36">
        <f t="shared" si="26"/>
        <v>0.24774910098534339</v>
      </c>
      <c r="L117" s="31">
        <v>0</v>
      </c>
      <c r="M117" s="36">
        <f t="shared" si="27"/>
        <v>0</v>
      </c>
      <c r="N117" s="31">
        <f t="shared" si="28"/>
        <v>256949029</v>
      </c>
      <c r="O117" s="36">
        <f t="shared" si="29"/>
        <v>0.77493755848037338</v>
      </c>
      <c r="P117" s="31">
        <v>-13362409</v>
      </c>
      <c r="Q117" s="31">
        <v>162408251</v>
      </c>
      <c r="R117" s="31">
        <v>306577353</v>
      </c>
      <c r="S117" s="31">
        <v>65343004</v>
      </c>
      <c r="T117" s="36">
        <f t="shared" si="30"/>
        <v>0.21313708713506962</v>
      </c>
      <c r="U117" s="36">
        <f t="shared" si="31"/>
        <v>-7.1476282457751443</v>
      </c>
    </row>
    <row r="118" spans="1:21" x14ac:dyDescent="0.2">
      <c r="A118" s="17" t="s">
        <v>29</v>
      </c>
      <c r="B118" s="11" t="s">
        <v>214</v>
      </c>
      <c r="C118" s="10" t="s">
        <v>215</v>
      </c>
      <c r="D118" s="31">
        <v>0</v>
      </c>
      <c r="E118" s="31">
        <v>0</v>
      </c>
      <c r="F118" s="31">
        <v>0</v>
      </c>
      <c r="G118" s="36">
        <f t="shared" si="24"/>
        <v>0</v>
      </c>
      <c r="H118" s="31">
        <v>0</v>
      </c>
      <c r="I118" s="36">
        <f t="shared" si="25"/>
        <v>0</v>
      </c>
      <c r="J118" s="31">
        <v>0</v>
      </c>
      <c r="K118" s="36">
        <f t="shared" si="26"/>
        <v>0</v>
      </c>
      <c r="L118" s="31">
        <v>0</v>
      </c>
      <c r="M118" s="36">
        <f t="shared" si="27"/>
        <v>0</v>
      </c>
      <c r="N118" s="31">
        <f t="shared" si="28"/>
        <v>0</v>
      </c>
      <c r="O118" s="36">
        <f t="shared" si="29"/>
        <v>0</v>
      </c>
      <c r="P118" s="31">
        <v>0</v>
      </c>
      <c r="Q118" s="31">
        <v>0</v>
      </c>
      <c r="R118" s="31">
        <v>0</v>
      </c>
      <c r="S118" s="31">
        <v>0</v>
      </c>
      <c r="T118" s="36">
        <f t="shared" si="30"/>
        <v>0</v>
      </c>
      <c r="U118" s="36">
        <f t="shared" si="31"/>
        <v>0</v>
      </c>
    </row>
    <row r="119" spans="1:21" x14ac:dyDescent="0.2">
      <c r="A119" s="17" t="s">
        <v>29</v>
      </c>
      <c r="B119" s="11" t="s">
        <v>216</v>
      </c>
      <c r="C119" s="10" t="s">
        <v>217</v>
      </c>
      <c r="D119" s="31">
        <v>401316</v>
      </c>
      <c r="E119" s="31">
        <v>391316</v>
      </c>
      <c r="F119" s="31">
        <v>108343</v>
      </c>
      <c r="G119" s="36">
        <f t="shared" si="24"/>
        <v>0.26996930099971095</v>
      </c>
      <c r="H119" s="31">
        <v>151679</v>
      </c>
      <c r="I119" s="36">
        <f t="shared" si="25"/>
        <v>0.37795403123722954</v>
      </c>
      <c r="J119" s="31">
        <v>111992</v>
      </c>
      <c r="K119" s="36">
        <f t="shared" si="26"/>
        <v>0.28619325557861164</v>
      </c>
      <c r="L119" s="31">
        <v>0</v>
      </c>
      <c r="M119" s="36">
        <f t="shared" si="27"/>
        <v>0</v>
      </c>
      <c r="N119" s="31">
        <f t="shared" si="28"/>
        <v>372014</v>
      </c>
      <c r="O119" s="36">
        <f t="shared" si="29"/>
        <v>0.95067413548129898</v>
      </c>
      <c r="P119" s="31">
        <v>102121</v>
      </c>
      <c r="Q119" s="31">
        <v>404940</v>
      </c>
      <c r="R119" s="31">
        <v>374940</v>
      </c>
      <c r="S119" s="31">
        <v>354164</v>
      </c>
      <c r="T119" s="36">
        <f t="shared" si="30"/>
        <v>0.94458846748813141</v>
      </c>
      <c r="U119" s="36">
        <f t="shared" si="31"/>
        <v>9.6659844694039432E-2</v>
      </c>
    </row>
    <row r="120" spans="1:21" x14ac:dyDescent="0.2">
      <c r="A120" s="17" t="s">
        <v>44</v>
      </c>
      <c r="B120" s="11" t="s">
        <v>218</v>
      </c>
      <c r="C120" s="10" t="s">
        <v>219</v>
      </c>
      <c r="D120" s="31">
        <v>80695508</v>
      </c>
      <c r="E120" s="31">
        <v>111701029</v>
      </c>
      <c r="F120" s="31">
        <v>43093300</v>
      </c>
      <c r="G120" s="36">
        <f t="shared" si="24"/>
        <v>0.53402352953772847</v>
      </c>
      <c r="H120" s="31">
        <v>8563391</v>
      </c>
      <c r="I120" s="36">
        <f t="shared" si="25"/>
        <v>0.10611979789506995</v>
      </c>
      <c r="J120" s="31">
        <v>20593862</v>
      </c>
      <c r="K120" s="36">
        <f t="shared" si="26"/>
        <v>0.18436591125763041</v>
      </c>
      <c r="L120" s="31">
        <v>0</v>
      </c>
      <c r="M120" s="36">
        <f t="shared" si="27"/>
        <v>0</v>
      </c>
      <c r="N120" s="31">
        <f t="shared" si="28"/>
        <v>72250553</v>
      </c>
      <c r="O120" s="36">
        <f t="shared" si="29"/>
        <v>0.64682083635952892</v>
      </c>
      <c r="P120" s="31">
        <v>50432719</v>
      </c>
      <c r="Q120" s="31">
        <v>135970412</v>
      </c>
      <c r="R120" s="31">
        <v>83890609</v>
      </c>
      <c r="S120" s="31">
        <v>77390010</v>
      </c>
      <c r="T120" s="36">
        <f t="shared" si="30"/>
        <v>0.92251100477766235</v>
      </c>
      <c r="U120" s="36">
        <f t="shared" si="31"/>
        <v>-0.59165671793345109</v>
      </c>
    </row>
    <row r="121" spans="1:21" ht="16.5" x14ac:dyDescent="0.3">
      <c r="A121" s="18" t="s">
        <v>0</v>
      </c>
      <c r="B121" s="13" t="s">
        <v>220</v>
      </c>
      <c r="C121" s="12" t="s">
        <v>0</v>
      </c>
      <c r="D121" s="32">
        <f>SUM(D113:D120)</f>
        <v>475465570</v>
      </c>
      <c r="E121" s="32">
        <f>SUM(E113:E120)</f>
        <v>447103743</v>
      </c>
      <c r="F121" s="32">
        <f>SUM(F113:F120)</f>
        <v>124891977</v>
      </c>
      <c r="G121" s="37">
        <f t="shared" si="24"/>
        <v>0.26267301962579542</v>
      </c>
      <c r="H121" s="32">
        <f>SUM(H113:H120)</f>
        <v>103010393</v>
      </c>
      <c r="I121" s="37">
        <f t="shared" si="25"/>
        <v>0.21665163473350973</v>
      </c>
      <c r="J121" s="32">
        <f>SUM(J113:J120)</f>
        <v>103462738</v>
      </c>
      <c r="K121" s="37">
        <f t="shared" si="26"/>
        <v>0.23140655747093578</v>
      </c>
      <c r="L121" s="32">
        <f>SUM(L113:L120)</f>
        <v>0</v>
      </c>
      <c r="M121" s="37">
        <f t="shared" si="27"/>
        <v>0</v>
      </c>
      <c r="N121" s="32">
        <f t="shared" si="28"/>
        <v>331365108</v>
      </c>
      <c r="O121" s="37">
        <f t="shared" si="29"/>
        <v>0.74113695800573964</v>
      </c>
      <c r="P121" s="32">
        <f>SUM(P113:P120)</f>
        <v>38149330</v>
      </c>
      <c r="Q121" s="32">
        <f>SUM(Q113:Q120)</f>
        <v>301907747</v>
      </c>
      <c r="R121" s="32">
        <f>SUM(R113:R120)</f>
        <v>394287304</v>
      </c>
      <c r="S121" s="32">
        <f>SUM(S113:S120)</f>
        <v>145401819</v>
      </c>
      <c r="T121" s="37">
        <f t="shared" si="30"/>
        <v>0.36877124250493237</v>
      </c>
      <c r="U121" s="37">
        <f t="shared" si="31"/>
        <v>1.7120460044776671</v>
      </c>
    </row>
    <row r="122" spans="1:21" x14ac:dyDescent="0.2">
      <c r="A122" s="17" t="s">
        <v>29</v>
      </c>
      <c r="B122" s="11" t="s">
        <v>221</v>
      </c>
      <c r="C122" s="10" t="s">
        <v>222</v>
      </c>
      <c r="D122" s="31">
        <v>0</v>
      </c>
      <c r="E122" s="31">
        <v>0</v>
      </c>
      <c r="F122" s="31">
        <v>0</v>
      </c>
      <c r="G122" s="36">
        <f t="shared" si="24"/>
        <v>0</v>
      </c>
      <c r="H122" s="31">
        <v>0</v>
      </c>
      <c r="I122" s="36">
        <f t="shared" si="25"/>
        <v>0</v>
      </c>
      <c r="J122" s="31">
        <v>0</v>
      </c>
      <c r="K122" s="36">
        <f t="shared" si="26"/>
        <v>0</v>
      </c>
      <c r="L122" s="31">
        <v>0</v>
      </c>
      <c r="M122" s="36">
        <f t="shared" si="27"/>
        <v>0</v>
      </c>
      <c r="N122" s="31">
        <f t="shared" si="28"/>
        <v>0</v>
      </c>
      <c r="O122" s="36">
        <f t="shared" si="29"/>
        <v>0</v>
      </c>
      <c r="P122" s="31">
        <v>0</v>
      </c>
      <c r="Q122" s="31">
        <v>0</v>
      </c>
      <c r="R122" s="31">
        <v>0</v>
      </c>
      <c r="S122" s="31">
        <v>0</v>
      </c>
      <c r="T122" s="36">
        <f t="shared" si="30"/>
        <v>0</v>
      </c>
      <c r="U122" s="36">
        <f t="shared" si="31"/>
        <v>0</v>
      </c>
    </row>
    <row r="123" spans="1:21" x14ac:dyDescent="0.2">
      <c r="A123" s="17" t="s">
        <v>29</v>
      </c>
      <c r="B123" s="11" t="s">
        <v>223</v>
      </c>
      <c r="C123" s="10" t="s">
        <v>224</v>
      </c>
      <c r="D123" s="31">
        <v>0</v>
      </c>
      <c r="E123" s="31">
        <v>0</v>
      </c>
      <c r="F123" s="31">
        <v>0</v>
      </c>
      <c r="G123" s="36">
        <f t="shared" si="24"/>
        <v>0</v>
      </c>
      <c r="H123" s="31">
        <v>0</v>
      </c>
      <c r="I123" s="36">
        <f t="shared" si="25"/>
        <v>0</v>
      </c>
      <c r="J123" s="31">
        <v>0</v>
      </c>
      <c r="K123" s="36">
        <f t="shared" si="26"/>
        <v>0</v>
      </c>
      <c r="L123" s="31">
        <v>0</v>
      </c>
      <c r="M123" s="36">
        <f t="shared" si="27"/>
        <v>0</v>
      </c>
      <c r="N123" s="31">
        <f t="shared" si="28"/>
        <v>0</v>
      </c>
      <c r="O123" s="36">
        <f t="shared" si="29"/>
        <v>0</v>
      </c>
      <c r="P123" s="31">
        <v>0</v>
      </c>
      <c r="Q123" s="31">
        <v>0</v>
      </c>
      <c r="R123" s="31">
        <v>0</v>
      </c>
      <c r="S123" s="31">
        <v>0</v>
      </c>
      <c r="T123" s="36">
        <f t="shared" si="30"/>
        <v>0</v>
      </c>
      <c r="U123" s="36">
        <f t="shared" si="31"/>
        <v>0</v>
      </c>
    </row>
    <row r="124" spans="1:21" x14ac:dyDescent="0.2">
      <c r="A124" s="17" t="s">
        <v>29</v>
      </c>
      <c r="B124" s="11" t="s">
        <v>225</v>
      </c>
      <c r="C124" s="10" t="s">
        <v>226</v>
      </c>
      <c r="D124" s="31">
        <v>1508880</v>
      </c>
      <c r="E124" s="31">
        <v>2220436</v>
      </c>
      <c r="F124" s="31">
        <v>0</v>
      </c>
      <c r="G124" s="36">
        <f t="shared" si="24"/>
        <v>0</v>
      </c>
      <c r="H124" s="31">
        <v>0</v>
      </c>
      <c r="I124" s="36">
        <f t="shared" si="25"/>
        <v>0</v>
      </c>
      <c r="J124" s="31">
        <v>1480291</v>
      </c>
      <c r="K124" s="36">
        <f t="shared" si="26"/>
        <v>0.66666681678733364</v>
      </c>
      <c r="L124" s="31">
        <v>0</v>
      </c>
      <c r="M124" s="36">
        <f t="shared" si="27"/>
        <v>0</v>
      </c>
      <c r="N124" s="31">
        <f t="shared" si="28"/>
        <v>1480291</v>
      </c>
      <c r="O124" s="36">
        <f t="shared" si="29"/>
        <v>0.66666681678733364</v>
      </c>
      <c r="P124" s="31">
        <v>537348</v>
      </c>
      <c r="Q124" s="31">
        <v>0</v>
      </c>
      <c r="R124" s="31">
        <v>1432930</v>
      </c>
      <c r="S124" s="31">
        <v>1253813</v>
      </c>
      <c r="T124" s="36">
        <f t="shared" si="30"/>
        <v>0.8749994765969028</v>
      </c>
      <c r="U124" s="36">
        <f t="shared" si="31"/>
        <v>1.7548088017448653</v>
      </c>
    </row>
    <row r="125" spans="1:21" x14ac:dyDescent="0.2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6.5" x14ac:dyDescent="0.3">
      <c r="A126" s="18" t="s">
        <v>0</v>
      </c>
      <c r="B126" s="13" t="s">
        <v>229</v>
      </c>
      <c r="C126" s="12" t="s">
        <v>0</v>
      </c>
      <c r="D126" s="32">
        <f>SUM(D122:D125)</f>
        <v>1508880</v>
      </c>
      <c r="E126" s="32">
        <f>SUM(E122:E125)</f>
        <v>2220436</v>
      </c>
      <c r="F126" s="32">
        <f>SUM(F122:F125)</f>
        <v>0</v>
      </c>
      <c r="G126" s="37">
        <f t="shared" si="24"/>
        <v>0</v>
      </c>
      <c r="H126" s="32">
        <f>SUM(H122:H125)</f>
        <v>0</v>
      </c>
      <c r="I126" s="37">
        <f t="shared" si="25"/>
        <v>0</v>
      </c>
      <c r="J126" s="32">
        <f>SUM(J122:J125)</f>
        <v>1480291</v>
      </c>
      <c r="K126" s="37">
        <f t="shared" si="26"/>
        <v>0.66666681678733364</v>
      </c>
      <c r="L126" s="32">
        <f>SUM(L122:L125)</f>
        <v>0</v>
      </c>
      <c r="M126" s="37">
        <f t="shared" si="27"/>
        <v>0</v>
      </c>
      <c r="N126" s="32">
        <f t="shared" si="28"/>
        <v>1480291</v>
      </c>
      <c r="O126" s="37">
        <f t="shared" si="29"/>
        <v>0.66666681678733364</v>
      </c>
      <c r="P126" s="32">
        <f>SUM(P122:P125)</f>
        <v>537348</v>
      </c>
      <c r="Q126" s="32">
        <f>SUM(Q122:Q125)</f>
        <v>0</v>
      </c>
      <c r="R126" s="32">
        <f>SUM(R122:R125)</f>
        <v>1432930</v>
      </c>
      <c r="S126" s="32">
        <f>SUM(S122:S125)</f>
        <v>1253813</v>
      </c>
      <c r="T126" s="37">
        <f t="shared" si="30"/>
        <v>0.8749994765969028</v>
      </c>
      <c r="U126" s="37">
        <f t="shared" si="31"/>
        <v>1.7548088017448653</v>
      </c>
    </row>
    <row r="127" spans="1:21" x14ac:dyDescent="0.2">
      <c r="A127" s="17" t="s">
        <v>29</v>
      </c>
      <c r="B127" s="11" t="s">
        <v>230</v>
      </c>
      <c r="C127" s="10" t="s">
        <v>231</v>
      </c>
      <c r="D127" s="31">
        <v>1889875</v>
      </c>
      <c r="E127" s="31">
        <v>1889875</v>
      </c>
      <c r="F127" s="31">
        <v>500455</v>
      </c>
      <c r="G127" s="36">
        <f t="shared" si="24"/>
        <v>0.26480851908194986</v>
      </c>
      <c r="H127" s="31">
        <v>421502</v>
      </c>
      <c r="I127" s="36">
        <f t="shared" si="25"/>
        <v>0.22303168198954956</v>
      </c>
      <c r="J127" s="31">
        <v>435051</v>
      </c>
      <c r="K127" s="36">
        <f t="shared" si="26"/>
        <v>0.23020093921555659</v>
      </c>
      <c r="L127" s="31">
        <v>0</v>
      </c>
      <c r="M127" s="36">
        <f t="shared" si="27"/>
        <v>0</v>
      </c>
      <c r="N127" s="31">
        <f t="shared" si="28"/>
        <v>1357008</v>
      </c>
      <c r="O127" s="36">
        <f t="shared" si="29"/>
        <v>0.71804114028705601</v>
      </c>
      <c r="P127" s="31">
        <v>404838</v>
      </c>
      <c r="Q127" s="31">
        <v>2133593</v>
      </c>
      <c r="R127" s="31">
        <v>2157085</v>
      </c>
      <c r="S127" s="31">
        <v>1444422</v>
      </c>
      <c r="T127" s="36">
        <f t="shared" si="30"/>
        <v>0.66961756259025496</v>
      </c>
      <c r="U127" s="36">
        <f t="shared" si="31"/>
        <v>7.4629851940776204E-2</v>
      </c>
    </row>
    <row r="128" spans="1:21" x14ac:dyDescent="0.2">
      <c r="A128" s="17" t="s">
        <v>29</v>
      </c>
      <c r="B128" s="11" t="s">
        <v>232</v>
      </c>
      <c r="C128" s="10" t="s">
        <v>233</v>
      </c>
      <c r="D128" s="31">
        <v>1936815</v>
      </c>
      <c r="E128" s="31">
        <v>1852192</v>
      </c>
      <c r="F128" s="31">
        <v>79892</v>
      </c>
      <c r="G128" s="36">
        <f t="shared" si="24"/>
        <v>4.1249164220640587E-2</v>
      </c>
      <c r="H128" s="31">
        <v>12276</v>
      </c>
      <c r="I128" s="36">
        <f t="shared" si="25"/>
        <v>6.3382408748383296E-3</v>
      </c>
      <c r="J128" s="31">
        <v>9865</v>
      </c>
      <c r="K128" s="36">
        <f t="shared" si="26"/>
        <v>5.3261216979665175E-3</v>
      </c>
      <c r="L128" s="31">
        <v>0</v>
      </c>
      <c r="M128" s="36">
        <f t="shared" si="27"/>
        <v>0</v>
      </c>
      <c r="N128" s="31">
        <f t="shared" si="28"/>
        <v>102033</v>
      </c>
      <c r="O128" s="36">
        <f t="shared" si="29"/>
        <v>5.5087701490990133E-2</v>
      </c>
      <c r="P128" s="31">
        <v>149502</v>
      </c>
      <c r="Q128" s="31">
        <v>2007376</v>
      </c>
      <c r="R128" s="31">
        <v>2007376</v>
      </c>
      <c r="S128" s="31">
        <v>151293</v>
      </c>
      <c r="T128" s="36">
        <f t="shared" si="30"/>
        <v>7.5368540821450489E-2</v>
      </c>
      <c r="U128" s="36">
        <f t="shared" si="31"/>
        <v>-0.9340142606787869</v>
      </c>
    </row>
    <row r="129" spans="1:21" x14ac:dyDescent="0.2">
      <c r="A129" s="17" t="s">
        <v>29</v>
      </c>
      <c r="B129" s="11" t="s">
        <v>234</v>
      </c>
      <c r="C129" s="10" t="s">
        <v>235</v>
      </c>
      <c r="D129" s="31">
        <v>0</v>
      </c>
      <c r="E129" s="31">
        <v>0</v>
      </c>
      <c r="F129" s="31">
        <v>0</v>
      </c>
      <c r="G129" s="36">
        <f t="shared" si="24"/>
        <v>0</v>
      </c>
      <c r="H129" s="31">
        <v>0</v>
      </c>
      <c r="I129" s="36">
        <f t="shared" si="25"/>
        <v>0</v>
      </c>
      <c r="J129" s="31">
        <v>0</v>
      </c>
      <c r="K129" s="36">
        <f t="shared" si="26"/>
        <v>0</v>
      </c>
      <c r="L129" s="31">
        <v>0</v>
      </c>
      <c r="M129" s="36">
        <f t="shared" si="27"/>
        <v>0</v>
      </c>
      <c r="N129" s="31">
        <f t="shared" si="28"/>
        <v>0</v>
      </c>
      <c r="O129" s="36">
        <f t="shared" si="29"/>
        <v>0</v>
      </c>
      <c r="P129" s="31">
        <v>0</v>
      </c>
      <c r="Q129" s="31">
        <v>0</v>
      </c>
      <c r="R129" s="31">
        <v>0</v>
      </c>
      <c r="S129" s="31">
        <v>0</v>
      </c>
      <c r="T129" s="36">
        <f t="shared" si="30"/>
        <v>0</v>
      </c>
      <c r="U129" s="36">
        <f t="shared" si="31"/>
        <v>0</v>
      </c>
    </row>
    <row r="130" spans="1:21" x14ac:dyDescent="0.2">
      <c r="A130" s="17" t="s">
        <v>29</v>
      </c>
      <c r="B130" s="11" t="s">
        <v>236</v>
      </c>
      <c r="C130" s="10" t="s">
        <v>237</v>
      </c>
      <c r="D130" s="31">
        <v>1214253</v>
      </c>
      <c r="E130" s="31">
        <v>1214253</v>
      </c>
      <c r="F130" s="31">
        <v>307886</v>
      </c>
      <c r="G130" s="36">
        <f t="shared" si="24"/>
        <v>0.25356000767550091</v>
      </c>
      <c r="H130" s="31">
        <v>941855</v>
      </c>
      <c r="I130" s="36">
        <f t="shared" si="25"/>
        <v>0.77566619147739391</v>
      </c>
      <c r="J130" s="31">
        <v>543453</v>
      </c>
      <c r="K130" s="36">
        <f t="shared" si="26"/>
        <v>0.4475615872474682</v>
      </c>
      <c r="L130" s="31">
        <v>0</v>
      </c>
      <c r="M130" s="36">
        <f t="shared" si="27"/>
        <v>0</v>
      </c>
      <c r="N130" s="31">
        <f t="shared" si="28"/>
        <v>1793194</v>
      </c>
      <c r="O130" s="36">
        <f t="shared" si="29"/>
        <v>1.4767877864003631</v>
      </c>
      <c r="P130" s="31">
        <v>296423</v>
      </c>
      <c r="Q130" s="31">
        <v>1268697</v>
      </c>
      <c r="R130" s="31">
        <v>1228734</v>
      </c>
      <c r="S130" s="31">
        <v>910790</v>
      </c>
      <c r="T130" s="36">
        <f t="shared" si="30"/>
        <v>0.74124261231478905</v>
      </c>
      <c r="U130" s="36">
        <f t="shared" si="31"/>
        <v>0.83336988020497738</v>
      </c>
    </row>
    <row r="131" spans="1:21" x14ac:dyDescent="0.2">
      <c r="A131" s="17" t="s">
        <v>44</v>
      </c>
      <c r="B131" s="11" t="s">
        <v>238</v>
      </c>
      <c r="C131" s="10" t="s">
        <v>239</v>
      </c>
      <c r="D131" s="31">
        <v>4381199</v>
      </c>
      <c r="E131" s="31">
        <v>928685</v>
      </c>
      <c r="F131" s="31">
        <v>170617</v>
      </c>
      <c r="G131" s="36">
        <f t="shared" si="24"/>
        <v>3.8942992546104387E-2</v>
      </c>
      <c r="H131" s="31">
        <v>307747</v>
      </c>
      <c r="I131" s="36">
        <f t="shared" si="25"/>
        <v>7.0242643623355153E-2</v>
      </c>
      <c r="J131" s="31">
        <v>114929</v>
      </c>
      <c r="K131" s="36">
        <f t="shared" si="26"/>
        <v>0.12375455617351416</v>
      </c>
      <c r="L131" s="31">
        <v>0</v>
      </c>
      <c r="M131" s="36">
        <f t="shared" si="27"/>
        <v>0</v>
      </c>
      <c r="N131" s="31">
        <f t="shared" si="28"/>
        <v>593293</v>
      </c>
      <c r="O131" s="36">
        <f t="shared" si="29"/>
        <v>0.63885278646688592</v>
      </c>
      <c r="P131" s="31">
        <v>25844076</v>
      </c>
      <c r="Q131" s="31">
        <v>4160683</v>
      </c>
      <c r="R131" s="31">
        <v>4326866</v>
      </c>
      <c r="S131" s="31">
        <v>25844076</v>
      </c>
      <c r="T131" s="36">
        <f t="shared" si="30"/>
        <v>5.9729319096084783</v>
      </c>
      <c r="U131" s="36">
        <f t="shared" si="31"/>
        <v>-0.9955529847536434</v>
      </c>
    </row>
    <row r="132" spans="1:21" ht="16.5" x14ac:dyDescent="0.3">
      <c r="A132" s="18" t="s">
        <v>0</v>
      </c>
      <c r="B132" s="13" t="s">
        <v>240</v>
      </c>
      <c r="C132" s="12" t="s">
        <v>0</v>
      </c>
      <c r="D132" s="32">
        <f>SUM(D127:D131)</f>
        <v>9422142</v>
      </c>
      <c r="E132" s="32">
        <f>SUM(E127:E131)</f>
        <v>5885005</v>
      </c>
      <c r="F132" s="32">
        <f>SUM(F127:F131)</f>
        <v>1058850</v>
      </c>
      <c r="G132" s="37">
        <f t="shared" si="24"/>
        <v>0.11237890492416693</v>
      </c>
      <c r="H132" s="32">
        <f>SUM(H127:H131)</f>
        <v>1683380</v>
      </c>
      <c r="I132" s="37">
        <f t="shared" si="25"/>
        <v>0.178662134363927</v>
      </c>
      <c r="J132" s="32">
        <f>SUM(J127:J131)</f>
        <v>1103298</v>
      </c>
      <c r="K132" s="37">
        <f t="shared" si="26"/>
        <v>0.18747613638391131</v>
      </c>
      <c r="L132" s="32">
        <f>SUM(L127:L131)</f>
        <v>0</v>
      </c>
      <c r="M132" s="37">
        <f t="shared" si="27"/>
        <v>0</v>
      </c>
      <c r="N132" s="32">
        <f t="shared" si="28"/>
        <v>3845528</v>
      </c>
      <c r="O132" s="37">
        <f t="shared" si="29"/>
        <v>0.6534451542522054</v>
      </c>
      <c r="P132" s="32">
        <f>SUM(P127:P131)</f>
        <v>26694839</v>
      </c>
      <c r="Q132" s="32">
        <f>SUM(Q127:Q131)</f>
        <v>9570349</v>
      </c>
      <c r="R132" s="32">
        <f>SUM(R127:R131)</f>
        <v>9720061</v>
      </c>
      <c r="S132" s="32">
        <f>SUM(S127:S131)</f>
        <v>28350581</v>
      </c>
      <c r="T132" s="37">
        <f t="shared" si="30"/>
        <v>2.9167081358851554</v>
      </c>
      <c r="U132" s="37">
        <f t="shared" si="31"/>
        <v>-0.95866998860716113</v>
      </c>
    </row>
    <row r="133" spans="1:21" x14ac:dyDescent="0.2">
      <c r="A133" s="17" t="s">
        <v>29</v>
      </c>
      <c r="B133" s="11" t="s">
        <v>241</v>
      </c>
      <c r="C133" s="10" t="s">
        <v>242</v>
      </c>
      <c r="D133" s="31">
        <v>75362325</v>
      </c>
      <c r="E133" s="31">
        <v>154592538</v>
      </c>
      <c r="F133" s="31">
        <v>13587163</v>
      </c>
      <c r="G133" s="36">
        <f t="shared" si="24"/>
        <v>0.18029118661081647</v>
      </c>
      <c r="H133" s="31">
        <v>7620268</v>
      </c>
      <c r="I133" s="36">
        <f t="shared" si="25"/>
        <v>0.10111508635117082</v>
      </c>
      <c r="J133" s="31">
        <v>31175654</v>
      </c>
      <c r="K133" s="36">
        <f t="shared" si="26"/>
        <v>0.20166338170863071</v>
      </c>
      <c r="L133" s="31">
        <v>0</v>
      </c>
      <c r="M133" s="36">
        <f t="shared" si="27"/>
        <v>0</v>
      </c>
      <c r="N133" s="31">
        <f t="shared" si="28"/>
        <v>52383085</v>
      </c>
      <c r="O133" s="36">
        <f t="shared" si="29"/>
        <v>0.3388461414612392</v>
      </c>
      <c r="P133" s="31">
        <v>7552002</v>
      </c>
      <c r="Q133" s="31">
        <v>60542093</v>
      </c>
      <c r="R133" s="31">
        <v>110704098</v>
      </c>
      <c r="S133" s="31">
        <v>38246678</v>
      </c>
      <c r="T133" s="36">
        <f t="shared" si="30"/>
        <v>0.34548565672790182</v>
      </c>
      <c r="U133" s="36">
        <f t="shared" si="31"/>
        <v>3.128131057168682</v>
      </c>
    </row>
    <row r="134" spans="1:21" x14ac:dyDescent="0.2">
      <c r="A134" s="17" t="s">
        <v>29</v>
      </c>
      <c r="B134" s="11" t="s">
        <v>243</v>
      </c>
      <c r="C134" s="10" t="s">
        <v>244</v>
      </c>
      <c r="D134" s="31">
        <v>0</v>
      </c>
      <c r="E134" s="31">
        <v>0</v>
      </c>
      <c r="F134" s="31">
        <v>0</v>
      </c>
      <c r="G134" s="36">
        <f t="shared" si="24"/>
        <v>0</v>
      </c>
      <c r="H134" s="31">
        <v>0</v>
      </c>
      <c r="I134" s="36">
        <f t="shared" si="25"/>
        <v>0</v>
      </c>
      <c r="J134" s="31">
        <v>92262</v>
      </c>
      <c r="K134" s="36">
        <f t="shared" si="26"/>
        <v>0</v>
      </c>
      <c r="L134" s="31">
        <v>0</v>
      </c>
      <c r="M134" s="36">
        <f t="shared" si="27"/>
        <v>0</v>
      </c>
      <c r="N134" s="31">
        <f t="shared" si="28"/>
        <v>92262</v>
      </c>
      <c r="O134" s="36">
        <f t="shared" si="29"/>
        <v>0</v>
      </c>
      <c r="P134" s="31">
        <v>95007</v>
      </c>
      <c r="Q134" s="31">
        <v>0</v>
      </c>
      <c r="R134" s="31">
        <v>0</v>
      </c>
      <c r="S134" s="31">
        <v>95007</v>
      </c>
      <c r="T134" s="36">
        <f t="shared" si="30"/>
        <v>0</v>
      </c>
      <c r="U134" s="36">
        <f t="shared" si="31"/>
        <v>-2.8892607913101109E-2</v>
      </c>
    </row>
    <row r="135" spans="1:21" x14ac:dyDescent="0.2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x14ac:dyDescent="0.2">
      <c r="A136" s="17" t="s">
        <v>44</v>
      </c>
      <c r="B136" s="11" t="s">
        <v>247</v>
      </c>
      <c r="C136" s="10" t="s">
        <v>248</v>
      </c>
      <c r="D136" s="31">
        <v>6415166</v>
      </c>
      <c r="E136" s="31">
        <v>19612887</v>
      </c>
      <c r="F136" s="31">
        <v>2109031</v>
      </c>
      <c r="G136" s="36">
        <f t="shared" si="24"/>
        <v>0.3287570422963334</v>
      </c>
      <c r="H136" s="31">
        <v>1608653</v>
      </c>
      <c r="I136" s="36">
        <f t="shared" si="25"/>
        <v>0.25075781359359994</v>
      </c>
      <c r="J136" s="31">
        <v>3093890</v>
      </c>
      <c r="K136" s="36">
        <f t="shared" si="26"/>
        <v>0.15774781142623215</v>
      </c>
      <c r="L136" s="31">
        <v>0</v>
      </c>
      <c r="M136" s="36">
        <f t="shared" si="27"/>
        <v>0</v>
      </c>
      <c r="N136" s="31">
        <f t="shared" si="28"/>
        <v>6811574</v>
      </c>
      <c r="O136" s="36">
        <f t="shared" si="29"/>
        <v>0.34730093534929357</v>
      </c>
      <c r="P136" s="31">
        <v>3309481</v>
      </c>
      <c r="Q136" s="31">
        <v>4880781</v>
      </c>
      <c r="R136" s="31">
        <v>8326661</v>
      </c>
      <c r="S136" s="31">
        <v>5918103</v>
      </c>
      <c r="T136" s="36">
        <f t="shared" si="30"/>
        <v>0.71074143645333943</v>
      </c>
      <c r="U136" s="36">
        <f t="shared" si="31"/>
        <v>-6.5143446963436213E-2</v>
      </c>
    </row>
    <row r="137" spans="1:21" ht="16.5" x14ac:dyDescent="0.3">
      <c r="A137" s="18" t="s">
        <v>0</v>
      </c>
      <c r="B137" s="13" t="s">
        <v>249</v>
      </c>
      <c r="C137" s="12" t="s">
        <v>0</v>
      </c>
      <c r="D137" s="32">
        <f>SUM(D133:D136)</f>
        <v>81777491</v>
      </c>
      <c r="E137" s="32">
        <f>SUM(E133:E136)</f>
        <v>174205425</v>
      </c>
      <c r="F137" s="32">
        <f>SUM(F133:F136)</f>
        <v>15696194</v>
      </c>
      <c r="G137" s="37">
        <f t="shared" ref="G137:G170" si="32">IF(($D137     =0),0,($F137     /$D137     ))</f>
        <v>0.19193782797762773</v>
      </c>
      <c r="H137" s="32">
        <f>SUM(H133:H136)</f>
        <v>9228921</v>
      </c>
      <c r="I137" s="37">
        <f t="shared" ref="I137:I170" si="33">IF(($D137     =0),0,($H137     /$D137     ))</f>
        <v>0.11285404928845273</v>
      </c>
      <c r="J137" s="32">
        <f>SUM(J133:J136)</f>
        <v>34361806</v>
      </c>
      <c r="K137" s="37">
        <f t="shared" ref="K137:K170" si="34">IF(($E137     =0),0,($J137     /$E137     ))</f>
        <v>0.19724877109883346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59286921</v>
      </c>
      <c r="O137" s="37">
        <f t="shared" ref="O137:O170" si="37">IF(($E137     =0),0,($N137     /$E137     ))</f>
        <v>0.34032763905027641</v>
      </c>
      <c r="P137" s="32">
        <f>SUM(P133:P136)</f>
        <v>10956490</v>
      </c>
      <c r="Q137" s="32">
        <f>SUM(Q133:Q136)</f>
        <v>65422874</v>
      </c>
      <c r="R137" s="32">
        <f>SUM(R133:R136)</f>
        <v>119030759</v>
      </c>
      <c r="S137" s="32">
        <f>SUM(S133:S136)</f>
        <v>44259788</v>
      </c>
      <c r="T137" s="37">
        <f t="shared" ref="T137:T170" si="38">IF(($R137     =0),0,($S137     /$R137     ))</f>
        <v>0.37183488009179205</v>
      </c>
      <c r="U137" s="37">
        <f t="shared" ref="U137:U170" si="39">IF(($P137     =0),0,(($J137     /$P137     )-1))</f>
        <v>2.1362056644052978</v>
      </c>
    </row>
    <row r="138" spans="1:21" x14ac:dyDescent="0.2">
      <c r="A138" s="17" t="s">
        <v>29</v>
      </c>
      <c r="B138" s="11" t="s">
        <v>250</v>
      </c>
      <c r="C138" s="10" t="s">
        <v>251</v>
      </c>
      <c r="D138" s="31">
        <v>0</v>
      </c>
      <c r="E138" s="31">
        <v>0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0</v>
      </c>
      <c r="R138" s="31">
        <v>0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x14ac:dyDescent="0.2">
      <c r="A139" s="17" t="s">
        <v>29</v>
      </c>
      <c r="B139" s="11" t="s">
        <v>252</v>
      </c>
      <c r="C139" s="10" t="s">
        <v>253</v>
      </c>
      <c r="D139" s="31">
        <v>0</v>
      </c>
      <c r="E139" s="31">
        <v>0</v>
      </c>
      <c r="F139" s="31">
        <v>0</v>
      </c>
      <c r="G139" s="36">
        <f t="shared" si="32"/>
        <v>0</v>
      </c>
      <c r="H139" s="31">
        <v>0</v>
      </c>
      <c r="I139" s="36">
        <f t="shared" si="33"/>
        <v>0</v>
      </c>
      <c r="J139" s="31">
        <v>0</v>
      </c>
      <c r="K139" s="36">
        <f t="shared" si="34"/>
        <v>0</v>
      </c>
      <c r="L139" s="31">
        <v>0</v>
      </c>
      <c r="M139" s="36">
        <f t="shared" si="35"/>
        <v>0</v>
      </c>
      <c r="N139" s="31">
        <f t="shared" si="36"/>
        <v>0</v>
      </c>
      <c r="O139" s="36">
        <f t="shared" si="37"/>
        <v>0</v>
      </c>
      <c r="P139" s="31">
        <v>0</v>
      </c>
      <c r="Q139" s="31">
        <v>0</v>
      </c>
      <c r="R139" s="31">
        <v>0</v>
      </c>
      <c r="S139" s="31">
        <v>0</v>
      </c>
      <c r="T139" s="36">
        <f t="shared" si="38"/>
        <v>0</v>
      </c>
      <c r="U139" s="36">
        <f t="shared" si="39"/>
        <v>0</v>
      </c>
    </row>
    <row r="140" spans="1:21" x14ac:dyDescent="0.2">
      <c r="A140" s="17" t="s">
        <v>29</v>
      </c>
      <c r="B140" s="11" t="s">
        <v>254</v>
      </c>
      <c r="C140" s="10" t="s">
        <v>255</v>
      </c>
      <c r="D140" s="31">
        <v>19447891</v>
      </c>
      <c r="E140" s="31">
        <v>21035873</v>
      </c>
      <c r="F140" s="31">
        <v>8022526</v>
      </c>
      <c r="G140" s="36">
        <f t="shared" si="32"/>
        <v>0.41251393274468684</v>
      </c>
      <c r="H140" s="31">
        <v>8655883</v>
      </c>
      <c r="I140" s="36">
        <f t="shared" si="33"/>
        <v>0.44508080593417559</v>
      </c>
      <c r="J140" s="31">
        <v>11772265</v>
      </c>
      <c r="K140" s="36">
        <f t="shared" si="34"/>
        <v>0.55962806963133882</v>
      </c>
      <c r="L140" s="31">
        <v>0</v>
      </c>
      <c r="M140" s="36">
        <f t="shared" si="35"/>
        <v>0</v>
      </c>
      <c r="N140" s="31">
        <f t="shared" si="36"/>
        <v>28450674</v>
      </c>
      <c r="O140" s="36">
        <f t="shared" si="37"/>
        <v>1.3524836359299184</v>
      </c>
      <c r="P140" s="31">
        <v>4099828</v>
      </c>
      <c r="Q140" s="31">
        <v>22335734</v>
      </c>
      <c r="R140" s="31">
        <v>20273276</v>
      </c>
      <c r="S140" s="31">
        <v>14032491</v>
      </c>
      <c r="T140" s="36">
        <f t="shared" si="38"/>
        <v>0.69216691964337684</v>
      </c>
      <c r="U140" s="36">
        <f t="shared" si="39"/>
        <v>1.8714046052663673</v>
      </c>
    </row>
    <row r="141" spans="1:21" x14ac:dyDescent="0.2">
      <c r="A141" s="17" t="s">
        <v>29</v>
      </c>
      <c r="B141" s="11" t="s">
        <v>256</v>
      </c>
      <c r="C141" s="10" t="s">
        <v>257</v>
      </c>
      <c r="D141" s="31">
        <v>0</v>
      </c>
      <c r="E141" s="31">
        <v>0</v>
      </c>
      <c r="F141" s="31">
        <v>0</v>
      </c>
      <c r="G141" s="36">
        <f t="shared" si="32"/>
        <v>0</v>
      </c>
      <c r="H141" s="31">
        <v>0</v>
      </c>
      <c r="I141" s="36">
        <f t="shared" si="33"/>
        <v>0</v>
      </c>
      <c r="J141" s="31">
        <v>0</v>
      </c>
      <c r="K141" s="36">
        <f t="shared" si="34"/>
        <v>0</v>
      </c>
      <c r="L141" s="31">
        <v>0</v>
      </c>
      <c r="M141" s="36">
        <f t="shared" si="35"/>
        <v>0</v>
      </c>
      <c r="N141" s="31">
        <f t="shared" si="36"/>
        <v>0</v>
      </c>
      <c r="O141" s="36">
        <f t="shared" si="37"/>
        <v>0</v>
      </c>
      <c r="P141" s="31">
        <v>0</v>
      </c>
      <c r="Q141" s="31">
        <v>0</v>
      </c>
      <c r="R141" s="31">
        <v>0</v>
      </c>
      <c r="S141" s="31">
        <v>0</v>
      </c>
      <c r="T141" s="36">
        <f t="shared" si="38"/>
        <v>0</v>
      </c>
      <c r="U141" s="36">
        <f t="shared" si="39"/>
        <v>0</v>
      </c>
    </row>
    <row r="142" spans="1:21" x14ac:dyDescent="0.2">
      <c r="A142" s="17" t="s">
        <v>29</v>
      </c>
      <c r="B142" s="11" t="s">
        <v>258</v>
      </c>
      <c r="C142" s="10" t="s">
        <v>259</v>
      </c>
      <c r="D142" s="31">
        <v>0</v>
      </c>
      <c r="E142" s="31">
        <v>0</v>
      </c>
      <c r="F142" s="31">
        <v>0</v>
      </c>
      <c r="G142" s="36">
        <f t="shared" si="32"/>
        <v>0</v>
      </c>
      <c r="H142" s="31">
        <v>0</v>
      </c>
      <c r="I142" s="36">
        <f t="shared" si="33"/>
        <v>0</v>
      </c>
      <c r="J142" s="31">
        <v>0</v>
      </c>
      <c r="K142" s="36">
        <f t="shared" si="34"/>
        <v>0</v>
      </c>
      <c r="L142" s="31">
        <v>0</v>
      </c>
      <c r="M142" s="36">
        <f t="shared" si="35"/>
        <v>0</v>
      </c>
      <c r="N142" s="31">
        <f t="shared" si="36"/>
        <v>0</v>
      </c>
      <c r="O142" s="36">
        <f t="shared" si="37"/>
        <v>0</v>
      </c>
      <c r="P142" s="31">
        <v>0</v>
      </c>
      <c r="Q142" s="31">
        <v>0</v>
      </c>
      <c r="R142" s="31">
        <v>0</v>
      </c>
      <c r="S142" s="31">
        <v>74093</v>
      </c>
      <c r="T142" s="36">
        <f t="shared" si="38"/>
        <v>0</v>
      </c>
      <c r="U142" s="36">
        <f t="shared" si="39"/>
        <v>0</v>
      </c>
    </row>
    <row r="143" spans="1:21" x14ac:dyDescent="0.2">
      <c r="A143" s="17" t="s">
        <v>44</v>
      </c>
      <c r="B143" s="11" t="s">
        <v>260</v>
      </c>
      <c r="C143" s="10" t="s">
        <v>261</v>
      </c>
      <c r="D143" s="31">
        <v>7977981</v>
      </c>
      <c r="E143" s="31">
        <v>7977981</v>
      </c>
      <c r="F143" s="31">
        <v>1991676</v>
      </c>
      <c r="G143" s="36">
        <f t="shared" si="32"/>
        <v>0.24964662111880187</v>
      </c>
      <c r="H143" s="31">
        <v>2253207</v>
      </c>
      <c r="I143" s="36">
        <f t="shared" si="33"/>
        <v>0.28242822338132917</v>
      </c>
      <c r="J143" s="31">
        <v>2172046</v>
      </c>
      <c r="K143" s="36">
        <f t="shared" si="34"/>
        <v>0.27225509812570375</v>
      </c>
      <c r="L143" s="31">
        <v>0</v>
      </c>
      <c r="M143" s="36">
        <f t="shared" si="35"/>
        <v>0</v>
      </c>
      <c r="N143" s="31">
        <f t="shared" si="36"/>
        <v>6416929</v>
      </c>
      <c r="O143" s="36">
        <f t="shared" si="37"/>
        <v>0.80432994262583479</v>
      </c>
      <c r="P143" s="31">
        <v>1568020</v>
      </c>
      <c r="Q143" s="31">
        <v>5034740</v>
      </c>
      <c r="R143" s="31">
        <v>5132567</v>
      </c>
      <c r="S143" s="31">
        <v>4480709</v>
      </c>
      <c r="T143" s="36">
        <f t="shared" si="38"/>
        <v>0.87299571539933141</v>
      </c>
      <c r="U143" s="36">
        <f t="shared" si="39"/>
        <v>0.38521574979910977</v>
      </c>
    </row>
    <row r="144" spans="1:21" ht="16.5" x14ac:dyDescent="0.3">
      <c r="A144" s="18" t="s">
        <v>0</v>
      </c>
      <c r="B144" s="13" t="s">
        <v>262</v>
      </c>
      <c r="C144" s="12" t="s">
        <v>0</v>
      </c>
      <c r="D144" s="32">
        <f>SUM(D138:D143)</f>
        <v>27425872</v>
      </c>
      <c r="E144" s="32">
        <f>SUM(E138:E143)</f>
        <v>29013854</v>
      </c>
      <c r="F144" s="32">
        <f>SUM(F138:F143)</f>
        <v>10014202</v>
      </c>
      <c r="G144" s="37">
        <f t="shared" si="32"/>
        <v>0.36513705015468606</v>
      </c>
      <c r="H144" s="32">
        <f>SUM(H138:H143)</f>
        <v>10909090</v>
      </c>
      <c r="I144" s="37">
        <f t="shared" si="33"/>
        <v>0.39776638642519735</v>
      </c>
      <c r="J144" s="32">
        <f>SUM(J138:J143)</f>
        <v>13944311</v>
      </c>
      <c r="K144" s="37">
        <f t="shared" si="34"/>
        <v>0.48060871196222327</v>
      </c>
      <c r="L144" s="32">
        <f>SUM(L138:L143)</f>
        <v>0</v>
      </c>
      <c r="M144" s="37">
        <f t="shared" si="35"/>
        <v>0</v>
      </c>
      <c r="N144" s="32">
        <f t="shared" si="36"/>
        <v>34867603</v>
      </c>
      <c r="O144" s="37">
        <f t="shared" si="37"/>
        <v>1.201757029590071</v>
      </c>
      <c r="P144" s="32">
        <f>SUM(P138:P143)</f>
        <v>5667848</v>
      </c>
      <c r="Q144" s="32">
        <f>SUM(Q138:Q143)</f>
        <v>27370474</v>
      </c>
      <c r="R144" s="32">
        <f>SUM(R138:R143)</f>
        <v>25405843</v>
      </c>
      <c r="S144" s="32">
        <f>SUM(S138:S143)</f>
        <v>18587293</v>
      </c>
      <c r="T144" s="37">
        <f t="shared" si="38"/>
        <v>0.73161488874823011</v>
      </c>
      <c r="U144" s="37">
        <f t="shared" si="39"/>
        <v>1.4602478753840966</v>
      </c>
    </row>
    <row r="145" spans="1:21" x14ac:dyDescent="0.2">
      <c r="A145" s="17" t="s">
        <v>29</v>
      </c>
      <c r="B145" s="11" t="s">
        <v>263</v>
      </c>
      <c r="C145" s="10" t="s">
        <v>264</v>
      </c>
      <c r="D145" s="31">
        <v>0</v>
      </c>
      <c r="E145" s="31">
        <v>0</v>
      </c>
      <c r="F145" s="31">
        <v>0</v>
      </c>
      <c r="G145" s="36">
        <f t="shared" si="32"/>
        <v>0</v>
      </c>
      <c r="H145" s="31">
        <v>0</v>
      </c>
      <c r="I145" s="36">
        <f t="shared" si="33"/>
        <v>0</v>
      </c>
      <c r="J145" s="31">
        <v>0</v>
      </c>
      <c r="K145" s="36">
        <f t="shared" si="34"/>
        <v>0</v>
      </c>
      <c r="L145" s="31">
        <v>0</v>
      </c>
      <c r="M145" s="36">
        <f t="shared" si="35"/>
        <v>0</v>
      </c>
      <c r="N145" s="31">
        <f t="shared" si="36"/>
        <v>0</v>
      </c>
      <c r="O145" s="36">
        <f t="shared" si="37"/>
        <v>0</v>
      </c>
      <c r="P145" s="31">
        <v>0</v>
      </c>
      <c r="Q145" s="31">
        <v>0</v>
      </c>
      <c r="R145" s="31">
        <v>0</v>
      </c>
      <c r="S145" s="31">
        <v>0</v>
      </c>
      <c r="T145" s="36">
        <f t="shared" si="38"/>
        <v>0</v>
      </c>
      <c r="U145" s="36">
        <f t="shared" si="39"/>
        <v>0</v>
      </c>
    </row>
    <row r="146" spans="1:21" x14ac:dyDescent="0.2">
      <c r="A146" s="17" t="s">
        <v>29</v>
      </c>
      <c r="B146" s="11" t="s">
        <v>265</v>
      </c>
      <c r="C146" s="10" t="s">
        <v>266</v>
      </c>
      <c r="D146" s="31">
        <v>0</v>
      </c>
      <c r="E146" s="31">
        <v>0</v>
      </c>
      <c r="F146" s="31">
        <v>0</v>
      </c>
      <c r="G146" s="36">
        <f t="shared" si="32"/>
        <v>0</v>
      </c>
      <c r="H146" s="31">
        <v>0</v>
      </c>
      <c r="I146" s="36">
        <f t="shared" si="33"/>
        <v>0</v>
      </c>
      <c r="J146" s="31">
        <v>0</v>
      </c>
      <c r="K146" s="36">
        <f t="shared" si="34"/>
        <v>0</v>
      </c>
      <c r="L146" s="31">
        <v>0</v>
      </c>
      <c r="M146" s="36">
        <f t="shared" si="35"/>
        <v>0</v>
      </c>
      <c r="N146" s="31">
        <f t="shared" si="36"/>
        <v>0</v>
      </c>
      <c r="O146" s="36">
        <f t="shared" si="37"/>
        <v>0</v>
      </c>
      <c r="P146" s="31">
        <v>0</v>
      </c>
      <c r="Q146" s="31">
        <v>0</v>
      </c>
      <c r="R146" s="31">
        <v>0</v>
      </c>
      <c r="S146" s="31">
        <v>0</v>
      </c>
      <c r="T146" s="36">
        <f t="shared" si="38"/>
        <v>0</v>
      </c>
      <c r="U146" s="36">
        <f t="shared" si="39"/>
        <v>0</v>
      </c>
    </row>
    <row r="147" spans="1:21" x14ac:dyDescent="0.2">
      <c r="A147" s="17" t="s">
        <v>29</v>
      </c>
      <c r="B147" s="11" t="s">
        <v>267</v>
      </c>
      <c r="C147" s="10" t="s">
        <v>268</v>
      </c>
      <c r="D147" s="31">
        <v>200000</v>
      </c>
      <c r="E147" s="31">
        <v>850000</v>
      </c>
      <c r="F147" s="31">
        <v>1553623</v>
      </c>
      <c r="G147" s="36">
        <f t="shared" si="32"/>
        <v>7.7681149999999999</v>
      </c>
      <c r="H147" s="31">
        <v>1356807</v>
      </c>
      <c r="I147" s="36">
        <f t="shared" si="33"/>
        <v>6.7840350000000003</v>
      </c>
      <c r="J147" s="31">
        <v>1099511</v>
      </c>
      <c r="K147" s="36">
        <f t="shared" si="34"/>
        <v>1.2935423529411765</v>
      </c>
      <c r="L147" s="31">
        <v>0</v>
      </c>
      <c r="M147" s="36">
        <f t="shared" si="35"/>
        <v>0</v>
      </c>
      <c r="N147" s="31">
        <f t="shared" si="36"/>
        <v>4009941</v>
      </c>
      <c r="O147" s="36">
        <f t="shared" si="37"/>
        <v>4.7175776470588238</v>
      </c>
      <c r="P147" s="31">
        <v>0</v>
      </c>
      <c r="Q147" s="31">
        <v>500000</v>
      </c>
      <c r="R147" s="31">
        <v>100000</v>
      </c>
      <c r="S147" s="31">
        <v>0</v>
      </c>
      <c r="T147" s="36">
        <f t="shared" si="38"/>
        <v>0</v>
      </c>
      <c r="U147" s="36">
        <f t="shared" si="39"/>
        <v>0</v>
      </c>
    </row>
    <row r="148" spans="1:21" x14ac:dyDescent="0.2">
      <c r="A148" s="17" t="s">
        <v>29</v>
      </c>
      <c r="B148" s="11" t="s">
        <v>269</v>
      </c>
      <c r="C148" s="10" t="s">
        <v>270</v>
      </c>
      <c r="D148" s="31">
        <v>0</v>
      </c>
      <c r="E148" s="31">
        <v>0</v>
      </c>
      <c r="F148" s="31">
        <v>0</v>
      </c>
      <c r="G148" s="36">
        <f t="shared" si="32"/>
        <v>0</v>
      </c>
      <c r="H148" s="31">
        <v>0</v>
      </c>
      <c r="I148" s="36">
        <f t="shared" si="33"/>
        <v>0</v>
      </c>
      <c r="J148" s="31">
        <v>0</v>
      </c>
      <c r="K148" s="36">
        <f t="shared" si="34"/>
        <v>0</v>
      </c>
      <c r="L148" s="31">
        <v>0</v>
      </c>
      <c r="M148" s="36">
        <f t="shared" si="35"/>
        <v>0</v>
      </c>
      <c r="N148" s="31">
        <f t="shared" si="36"/>
        <v>0</v>
      </c>
      <c r="O148" s="36">
        <f t="shared" si="37"/>
        <v>0</v>
      </c>
      <c r="P148" s="31">
        <v>0</v>
      </c>
      <c r="Q148" s="31">
        <v>0</v>
      </c>
      <c r="R148" s="31">
        <v>0</v>
      </c>
      <c r="S148" s="31">
        <v>0</v>
      </c>
      <c r="T148" s="36">
        <f t="shared" si="38"/>
        <v>0</v>
      </c>
      <c r="U148" s="36">
        <f t="shared" si="39"/>
        <v>0</v>
      </c>
    </row>
    <row r="149" spans="1:21" x14ac:dyDescent="0.2">
      <c r="A149" s="17" t="s">
        <v>44</v>
      </c>
      <c r="B149" s="11" t="s">
        <v>271</v>
      </c>
      <c r="C149" s="10" t="s">
        <v>272</v>
      </c>
      <c r="D149" s="31">
        <v>0</v>
      </c>
      <c r="E149" s="31">
        <v>0</v>
      </c>
      <c r="F149" s="31">
        <v>0</v>
      </c>
      <c r="G149" s="36">
        <f t="shared" si="32"/>
        <v>0</v>
      </c>
      <c r="H149" s="31">
        <v>0</v>
      </c>
      <c r="I149" s="36">
        <f t="shared" si="33"/>
        <v>0</v>
      </c>
      <c r="J149" s="31">
        <v>0</v>
      </c>
      <c r="K149" s="36">
        <f t="shared" si="34"/>
        <v>0</v>
      </c>
      <c r="L149" s="31">
        <v>0</v>
      </c>
      <c r="M149" s="36">
        <f t="shared" si="35"/>
        <v>0</v>
      </c>
      <c r="N149" s="31">
        <f t="shared" si="36"/>
        <v>0</v>
      </c>
      <c r="O149" s="36">
        <f t="shared" si="37"/>
        <v>0</v>
      </c>
      <c r="P149" s="31">
        <v>0</v>
      </c>
      <c r="Q149" s="31">
        <v>0</v>
      </c>
      <c r="R149" s="31">
        <v>0</v>
      </c>
      <c r="S149" s="31">
        <v>0</v>
      </c>
      <c r="T149" s="36">
        <f t="shared" si="38"/>
        <v>0</v>
      </c>
      <c r="U149" s="36">
        <f t="shared" si="39"/>
        <v>0</v>
      </c>
    </row>
    <row r="150" spans="1:21" ht="16.5" x14ac:dyDescent="0.3">
      <c r="A150" s="18" t="s">
        <v>0</v>
      </c>
      <c r="B150" s="13" t="s">
        <v>273</v>
      </c>
      <c r="C150" s="12" t="s">
        <v>0</v>
      </c>
      <c r="D150" s="32">
        <f>SUM(D145:D149)</f>
        <v>200000</v>
      </c>
      <c r="E150" s="32">
        <f>SUM(E145:E149)</f>
        <v>850000</v>
      </c>
      <c r="F150" s="32">
        <f>SUM(F145:F149)</f>
        <v>1553623</v>
      </c>
      <c r="G150" s="37">
        <f t="shared" si="32"/>
        <v>7.7681149999999999</v>
      </c>
      <c r="H150" s="32">
        <f>SUM(H145:H149)</f>
        <v>1356807</v>
      </c>
      <c r="I150" s="37">
        <f t="shared" si="33"/>
        <v>6.7840350000000003</v>
      </c>
      <c r="J150" s="32">
        <f>SUM(J145:J149)</f>
        <v>1099511</v>
      </c>
      <c r="K150" s="37">
        <f t="shared" si="34"/>
        <v>1.2935423529411765</v>
      </c>
      <c r="L150" s="32">
        <f>SUM(L145:L149)</f>
        <v>0</v>
      </c>
      <c r="M150" s="37">
        <f t="shared" si="35"/>
        <v>0</v>
      </c>
      <c r="N150" s="32">
        <f t="shared" si="36"/>
        <v>4009941</v>
      </c>
      <c r="O150" s="37">
        <f t="shared" si="37"/>
        <v>4.7175776470588238</v>
      </c>
      <c r="P150" s="32">
        <f>SUM(P145:P149)</f>
        <v>0</v>
      </c>
      <c r="Q150" s="32">
        <f>SUM(Q145:Q149)</f>
        <v>500000</v>
      </c>
      <c r="R150" s="32">
        <f>SUM(R145:R149)</f>
        <v>100000</v>
      </c>
      <c r="S150" s="32">
        <f>SUM(S145:S149)</f>
        <v>0</v>
      </c>
      <c r="T150" s="37">
        <f t="shared" si="38"/>
        <v>0</v>
      </c>
      <c r="U150" s="37">
        <f t="shared" si="39"/>
        <v>0</v>
      </c>
    </row>
    <row r="151" spans="1:21" x14ac:dyDescent="0.2">
      <c r="A151" s="17" t="s">
        <v>29</v>
      </c>
      <c r="B151" s="11" t="s">
        <v>274</v>
      </c>
      <c r="C151" s="10" t="s">
        <v>275</v>
      </c>
      <c r="D151" s="31">
        <v>3000000</v>
      </c>
      <c r="E151" s="31">
        <v>3068380</v>
      </c>
      <c r="F151" s="31">
        <v>874100</v>
      </c>
      <c r="G151" s="36">
        <f t="shared" si="32"/>
        <v>0.29136666666666666</v>
      </c>
      <c r="H151" s="31">
        <v>892100</v>
      </c>
      <c r="I151" s="36">
        <f t="shared" si="33"/>
        <v>0.29736666666666667</v>
      </c>
      <c r="J151" s="31">
        <v>971100</v>
      </c>
      <c r="K151" s="36">
        <f t="shared" si="34"/>
        <v>0.31648622400093862</v>
      </c>
      <c r="L151" s="31">
        <v>0</v>
      </c>
      <c r="M151" s="36">
        <f t="shared" si="35"/>
        <v>0</v>
      </c>
      <c r="N151" s="31">
        <f t="shared" si="36"/>
        <v>2737300</v>
      </c>
      <c r="O151" s="36">
        <f t="shared" si="37"/>
        <v>0.89209941402303494</v>
      </c>
      <c r="P151" s="31">
        <v>458700</v>
      </c>
      <c r="Q151" s="31">
        <v>2250000</v>
      </c>
      <c r="R151" s="31">
        <v>2727700</v>
      </c>
      <c r="S151" s="31">
        <v>1911617</v>
      </c>
      <c r="T151" s="36">
        <f t="shared" si="38"/>
        <v>0.70081643875792787</v>
      </c>
      <c r="U151" s="36">
        <f t="shared" si="39"/>
        <v>1.1170699803793327</v>
      </c>
    </row>
    <row r="152" spans="1:21" x14ac:dyDescent="0.2">
      <c r="A152" s="17" t="s">
        <v>29</v>
      </c>
      <c r="B152" s="11" t="s">
        <v>276</v>
      </c>
      <c r="C152" s="10" t="s">
        <v>277</v>
      </c>
      <c r="D152" s="31">
        <v>234213900</v>
      </c>
      <c r="E152" s="31">
        <v>230516100</v>
      </c>
      <c r="F152" s="31">
        <v>52821958</v>
      </c>
      <c r="G152" s="36">
        <f t="shared" si="32"/>
        <v>0.22552870687862675</v>
      </c>
      <c r="H152" s="31">
        <v>55205404</v>
      </c>
      <c r="I152" s="36">
        <f t="shared" si="33"/>
        <v>0.23570507130447851</v>
      </c>
      <c r="J152" s="31">
        <v>66637820</v>
      </c>
      <c r="K152" s="36">
        <f t="shared" si="34"/>
        <v>0.28908097959318241</v>
      </c>
      <c r="L152" s="31">
        <v>0</v>
      </c>
      <c r="M152" s="36">
        <f t="shared" si="35"/>
        <v>0</v>
      </c>
      <c r="N152" s="31">
        <f t="shared" si="36"/>
        <v>174665182</v>
      </c>
      <c r="O152" s="36">
        <f t="shared" si="37"/>
        <v>0.75771359137170891</v>
      </c>
      <c r="P152" s="31">
        <v>57542735</v>
      </c>
      <c r="Q152" s="31">
        <v>267456200</v>
      </c>
      <c r="R152" s="31">
        <v>253720315</v>
      </c>
      <c r="S152" s="31">
        <v>169605096</v>
      </c>
      <c r="T152" s="36">
        <f t="shared" si="38"/>
        <v>0.66847266841837238</v>
      </c>
      <c r="U152" s="36">
        <f t="shared" si="39"/>
        <v>0.15805791990943785</v>
      </c>
    </row>
    <row r="153" spans="1:21" x14ac:dyDescent="0.2">
      <c r="A153" s="17" t="s">
        <v>29</v>
      </c>
      <c r="B153" s="11" t="s">
        <v>278</v>
      </c>
      <c r="C153" s="10" t="s">
        <v>279</v>
      </c>
      <c r="D153" s="31">
        <v>775980</v>
      </c>
      <c r="E153" s="31">
        <v>770760</v>
      </c>
      <c r="F153" s="31">
        <v>129033</v>
      </c>
      <c r="G153" s="36">
        <f t="shared" si="32"/>
        <v>0.1662839248434238</v>
      </c>
      <c r="H153" s="31">
        <v>169614</v>
      </c>
      <c r="I153" s="36">
        <f t="shared" si="33"/>
        <v>0.218580375782881</v>
      </c>
      <c r="J153" s="31">
        <v>83260</v>
      </c>
      <c r="K153" s="36">
        <f t="shared" si="34"/>
        <v>0.10802324977943847</v>
      </c>
      <c r="L153" s="31">
        <v>0</v>
      </c>
      <c r="M153" s="36">
        <f t="shared" si="35"/>
        <v>0</v>
      </c>
      <c r="N153" s="31">
        <f t="shared" si="36"/>
        <v>381907</v>
      </c>
      <c r="O153" s="36">
        <f t="shared" si="37"/>
        <v>0.4954940578130676</v>
      </c>
      <c r="P153" s="31">
        <v>138529</v>
      </c>
      <c r="Q153" s="31">
        <v>1029500</v>
      </c>
      <c r="R153" s="31">
        <v>736580</v>
      </c>
      <c r="S153" s="31">
        <v>398407</v>
      </c>
      <c r="T153" s="36">
        <f t="shared" si="38"/>
        <v>0.54088761573759814</v>
      </c>
      <c r="U153" s="36">
        <f t="shared" si="39"/>
        <v>-0.39897061265150258</v>
      </c>
    </row>
    <row r="154" spans="1:21" x14ac:dyDescent="0.2">
      <c r="A154" s="17" t="s">
        <v>29</v>
      </c>
      <c r="B154" s="11" t="s">
        <v>280</v>
      </c>
      <c r="C154" s="10" t="s">
        <v>281</v>
      </c>
      <c r="D154" s="31">
        <v>0</v>
      </c>
      <c r="E154" s="31">
        <v>0</v>
      </c>
      <c r="F154" s="31">
        <v>143349</v>
      </c>
      <c r="G154" s="36">
        <f t="shared" si="32"/>
        <v>0</v>
      </c>
      <c r="H154" s="31">
        <v>-95566</v>
      </c>
      <c r="I154" s="36">
        <f t="shared" si="33"/>
        <v>0</v>
      </c>
      <c r="J154" s="31">
        <v>143349</v>
      </c>
      <c r="K154" s="36">
        <f t="shared" si="34"/>
        <v>0</v>
      </c>
      <c r="L154" s="31">
        <v>0</v>
      </c>
      <c r="M154" s="36">
        <f t="shared" si="35"/>
        <v>0</v>
      </c>
      <c r="N154" s="31">
        <f t="shared" si="36"/>
        <v>191132</v>
      </c>
      <c r="O154" s="36">
        <f t="shared" si="37"/>
        <v>0</v>
      </c>
      <c r="P154" s="31">
        <v>143349</v>
      </c>
      <c r="Q154" s="31">
        <v>0</v>
      </c>
      <c r="R154" s="31">
        <v>0</v>
      </c>
      <c r="S154" s="31">
        <v>430047</v>
      </c>
      <c r="T154" s="36">
        <f t="shared" si="38"/>
        <v>0</v>
      </c>
      <c r="U154" s="36">
        <f t="shared" si="39"/>
        <v>0</v>
      </c>
    </row>
    <row r="155" spans="1:21" x14ac:dyDescent="0.2">
      <c r="A155" s="17" t="s">
        <v>29</v>
      </c>
      <c r="B155" s="11" t="s">
        <v>282</v>
      </c>
      <c r="C155" s="10" t="s">
        <v>283</v>
      </c>
      <c r="D155" s="31">
        <v>0</v>
      </c>
      <c r="E155" s="31">
        <v>0</v>
      </c>
      <c r="F155" s="31">
        <v>0</v>
      </c>
      <c r="G155" s="36">
        <f t="shared" si="32"/>
        <v>0</v>
      </c>
      <c r="H155" s="31">
        <v>0</v>
      </c>
      <c r="I155" s="36">
        <f t="shared" si="33"/>
        <v>0</v>
      </c>
      <c r="J155" s="31">
        <v>0</v>
      </c>
      <c r="K155" s="36">
        <f t="shared" si="34"/>
        <v>0</v>
      </c>
      <c r="L155" s="31">
        <v>0</v>
      </c>
      <c r="M155" s="36">
        <f t="shared" si="35"/>
        <v>0</v>
      </c>
      <c r="N155" s="31">
        <f t="shared" si="36"/>
        <v>0</v>
      </c>
      <c r="O155" s="36">
        <f t="shared" si="37"/>
        <v>0</v>
      </c>
      <c r="P155" s="31">
        <v>0</v>
      </c>
      <c r="Q155" s="31">
        <v>0</v>
      </c>
      <c r="R155" s="31">
        <v>0</v>
      </c>
      <c r="S155" s="31">
        <v>0</v>
      </c>
      <c r="T155" s="36">
        <f t="shared" si="38"/>
        <v>0</v>
      </c>
      <c r="U155" s="36">
        <f t="shared" si="39"/>
        <v>0</v>
      </c>
    </row>
    <row r="156" spans="1:21" x14ac:dyDescent="0.2">
      <c r="A156" s="17" t="s">
        <v>44</v>
      </c>
      <c r="B156" s="11" t="s">
        <v>284</v>
      </c>
      <c r="C156" s="10" t="s">
        <v>285</v>
      </c>
      <c r="D156" s="31">
        <v>25673217</v>
      </c>
      <c r="E156" s="31">
        <v>31461332</v>
      </c>
      <c r="F156" s="31">
        <v>6416042</v>
      </c>
      <c r="G156" s="36">
        <f t="shared" si="32"/>
        <v>0.2499118828777866</v>
      </c>
      <c r="H156" s="31">
        <v>9831113</v>
      </c>
      <c r="I156" s="36">
        <f t="shared" si="33"/>
        <v>0.382932649227403</v>
      </c>
      <c r="J156" s="31">
        <v>4753808</v>
      </c>
      <c r="K156" s="36">
        <f t="shared" si="34"/>
        <v>0.15110002335565448</v>
      </c>
      <c r="L156" s="31">
        <v>0</v>
      </c>
      <c r="M156" s="36">
        <f t="shared" si="35"/>
        <v>0</v>
      </c>
      <c r="N156" s="31">
        <f t="shared" si="36"/>
        <v>21000963</v>
      </c>
      <c r="O156" s="36">
        <f t="shared" si="37"/>
        <v>0.66751665186966658</v>
      </c>
      <c r="P156" s="31">
        <v>11953370</v>
      </c>
      <c r="Q156" s="31">
        <v>46582938</v>
      </c>
      <c r="R156" s="31">
        <v>55148120</v>
      </c>
      <c r="S156" s="31">
        <v>24346725</v>
      </c>
      <c r="T156" s="36">
        <f t="shared" si="38"/>
        <v>0.44147878477090424</v>
      </c>
      <c r="U156" s="36">
        <f t="shared" si="39"/>
        <v>-0.60230395277649729</v>
      </c>
    </row>
    <row r="157" spans="1:21" ht="16.5" x14ac:dyDescent="0.3">
      <c r="A157" s="18" t="s">
        <v>0</v>
      </c>
      <c r="B157" s="13" t="s">
        <v>286</v>
      </c>
      <c r="C157" s="12" t="s">
        <v>0</v>
      </c>
      <c r="D157" s="32">
        <f>SUM(D151:D156)</f>
        <v>263663097</v>
      </c>
      <c r="E157" s="32">
        <f>SUM(E151:E156)</f>
        <v>265816572</v>
      </c>
      <c r="F157" s="32">
        <f>SUM(F151:F156)</f>
        <v>60384482</v>
      </c>
      <c r="G157" s="37">
        <f t="shared" si="32"/>
        <v>0.22902136357747477</v>
      </c>
      <c r="H157" s="32">
        <f>SUM(H151:H156)</f>
        <v>66002665</v>
      </c>
      <c r="I157" s="37">
        <f t="shared" si="33"/>
        <v>0.25032955218606112</v>
      </c>
      <c r="J157" s="32">
        <f>SUM(J151:J156)</f>
        <v>72589337</v>
      </c>
      <c r="K157" s="37">
        <f t="shared" si="34"/>
        <v>0.27308055496254013</v>
      </c>
      <c r="L157" s="32">
        <f>SUM(L151:L156)</f>
        <v>0</v>
      </c>
      <c r="M157" s="37">
        <f t="shared" si="35"/>
        <v>0</v>
      </c>
      <c r="N157" s="32">
        <f t="shared" si="36"/>
        <v>198976484</v>
      </c>
      <c r="O157" s="37">
        <f t="shared" si="37"/>
        <v>0.74854807773233945</v>
      </c>
      <c r="P157" s="32">
        <f>SUM(P151:P156)</f>
        <v>70236683</v>
      </c>
      <c r="Q157" s="32">
        <f>SUM(Q151:Q156)</f>
        <v>317318638</v>
      </c>
      <c r="R157" s="32">
        <f>SUM(R151:R156)</f>
        <v>312332715</v>
      </c>
      <c r="S157" s="32">
        <f>SUM(S151:S156)</f>
        <v>196691892</v>
      </c>
      <c r="T157" s="37">
        <f t="shared" si="38"/>
        <v>0.62975116775711437</v>
      </c>
      <c r="U157" s="37">
        <f t="shared" si="39"/>
        <v>3.349608636842949E-2</v>
      </c>
    </row>
    <row r="158" spans="1:21" x14ac:dyDescent="0.2">
      <c r="A158" s="17" t="s">
        <v>29</v>
      </c>
      <c r="B158" s="11" t="s">
        <v>287</v>
      </c>
      <c r="C158" s="10" t="s">
        <v>288</v>
      </c>
      <c r="D158" s="31">
        <v>2948400</v>
      </c>
      <c r="E158" s="31">
        <v>2948400</v>
      </c>
      <c r="F158" s="31">
        <v>629449</v>
      </c>
      <c r="G158" s="36">
        <f t="shared" si="32"/>
        <v>0.21348833265499934</v>
      </c>
      <c r="H158" s="31">
        <v>627385</v>
      </c>
      <c r="I158" s="36">
        <f t="shared" si="33"/>
        <v>0.21278829195495863</v>
      </c>
      <c r="J158" s="31">
        <v>650133</v>
      </c>
      <c r="K158" s="36">
        <f t="shared" si="34"/>
        <v>0.220503663003663</v>
      </c>
      <c r="L158" s="31">
        <v>0</v>
      </c>
      <c r="M158" s="36">
        <f t="shared" si="35"/>
        <v>0</v>
      </c>
      <c r="N158" s="31">
        <f t="shared" si="36"/>
        <v>1906967</v>
      </c>
      <c r="O158" s="36">
        <f t="shared" si="37"/>
        <v>0.64678028761362094</v>
      </c>
      <c r="P158" s="31">
        <v>655987</v>
      </c>
      <c r="Q158" s="31">
        <v>2800000</v>
      </c>
      <c r="R158" s="31">
        <v>2800000</v>
      </c>
      <c r="S158" s="31">
        <v>1997115</v>
      </c>
      <c r="T158" s="36">
        <f t="shared" si="38"/>
        <v>0.71325535714285715</v>
      </c>
      <c r="U158" s="36">
        <f t="shared" si="39"/>
        <v>-8.9239573345203382E-3</v>
      </c>
    </row>
    <row r="159" spans="1:21" x14ac:dyDescent="0.2">
      <c r="A159" s="17" t="s">
        <v>29</v>
      </c>
      <c r="B159" s="11" t="s">
        <v>289</v>
      </c>
      <c r="C159" s="10" t="s">
        <v>290</v>
      </c>
      <c r="D159" s="31">
        <v>0</v>
      </c>
      <c r="E159" s="31">
        <v>0</v>
      </c>
      <c r="F159" s="31">
        <v>0</v>
      </c>
      <c r="G159" s="36">
        <f t="shared" si="32"/>
        <v>0</v>
      </c>
      <c r="H159" s="31">
        <v>0</v>
      </c>
      <c r="I159" s="36">
        <f t="shared" si="33"/>
        <v>0</v>
      </c>
      <c r="J159" s="31">
        <v>0</v>
      </c>
      <c r="K159" s="36">
        <f t="shared" si="34"/>
        <v>0</v>
      </c>
      <c r="L159" s="31">
        <v>0</v>
      </c>
      <c r="M159" s="36">
        <f t="shared" si="35"/>
        <v>0</v>
      </c>
      <c r="N159" s="31">
        <f t="shared" si="36"/>
        <v>0</v>
      </c>
      <c r="O159" s="36">
        <f t="shared" si="37"/>
        <v>0</v>
      </c>
      <c r="P159" s="31">
        <v>0</v>
      </c>
      <c r="Q159" s="31">
        <v>0</v>
      </c>
      <c r="R159" s="31">
        <v>0</v>
      </c>
      <c r="S159" s="31">
        <v>0</v>
      </c>
      <c r="T159" s="36">
        <f t="shared" si="38"/>
        <v>0</v>
      </c>
      <c r="U159" s="36">
        <f t="shared" si="39"/>
        <v>0</v>
      </c>
    </row>
    <row r="160" spans="1:21" x14ac:dyDescent="0.2">
      <c r="A160" s="17" t="s">
        <v>29</v>
      </c>
      <c r="B160" s="11" t="s">
        <v>291</v>
      </c>
      <c r="C160" s="10" t="s">
        <v>292</v>
      </c>
      <c r="D160" s="31">
        <v>0</v>
      </c>
      <c r="E160" s="31">
        <v>0</v>
      </c>
      <c r="F160" s="31">
        <v>0</v>
      </c>
      <c r="G160" s="36">
        <f t="shared" si="32"/>
        <v>0</v>
      </c>
      <c r="H160" s="31">
        <v>0</v>
      </c>
      <c r="I160" s="36">
        <f t="shared" si="33"/>
        <v>0</v>
      </c>
      <c r="J160" s="31">
        <v>0</v>
      </c>
      <c r="K160" s="36">
        <f t="shared" si="34"/>
        <v>0</v>
      </c>
      <c r="L160" s="31">
        <v>0</v>
      </c>
      <c r="M160" s="36">
        <f t="shared" si="35"/>
        <v>0</v>
      </c>
      <c r="N160" s="31">
        <f t="shared" si="36"/>
        <v>0</v>
      </c>
      <c r="O160" s="36">
        <f t="shared" si="37"/>
        <v>0</v>
      </c>
      <c r="P160" s="31">
        <v>0</v>
      </c>
      <c r="Q160" s="31">
        <v>0</v>
      </c>
      <c r="R160" s="31">
        <v>0</v>
      </c>
      <c r="S160" s="31">
        <v>0</v>
      </c>
      <c r="T160" s="36">
        <f t="shared" si="38"/>
        <v>0</v>
      </c>
      <c r="U160" s="36">
        <f t="shared" si="39"/>
        <v>0</v>
      </c>
    </row>
    <row r="161" spans="1:21" x14ac:dyDescent="0.2">
      <c r="A161" s="17" t="s">
        <v>29</v>
      </c>
      <c r="B161" s="11" t="s">
        <v>293</v>
      </c>
      <c r="C161" s="10" t="s">
        <v>294</v>
      </c>
      <c r="D161" s="31">
        <v>0</v>
      </c>
      <c r="E161" s="31">
        <v>0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0</v>
      </c>
      <c r="K161" s="36">
        <f t="shared" si="34"/>
        <v>0</v>
      </c>
      <c r="L161" s="31">
        <v>0</v>
      </c>
      <c r="M161" s="36">
        <f t="shared" si="35"/>
        <v>0</v>
      </c>
      <c r="N161" s="31">
        <f t="shared" si="36"/>
        <v>0</v>
      </c>
      <c r="O161" s="36">
        <f t="shared" si="37"/>
        <v>0</v>
      </c>
      <c r="P161" s="31">
        <v>0</v>
      </c>
      <c r="Q161" s="31">
        <v>0</v>
      </c>
      <c r="R161" s="31">
        <v>0</v>
      </c>
      <c r="S161" s="31">
        <v>0</v>
      </c>
      <c r="T161" s="36">
        <f t="shared" si="38"/>
        <v>0</v>
      </c>
      <c r="U161" s="36">
        <f t="shared" si="39"/>
        <v>0</v>
      </c>
    </row>
    <row r="162" spans="1:21" x14ac:dyDescent="0.2">
      <c r="A162" s="17" t="s">
        <v>44</v>
      </c>
      <c r="B162" s="11" t="s">
        <v>295</v>
      </c>
      <c r="C162" s="10" t="s">
        <v>296</v>
      </c>
      <c r="D162" s="31">
        <v>69910093</v>
      </c>
      <c r="E162" s="31">
        <v>106809406</v>
      </c>
      <c r="F162" s="31">
        <v>7659125</v>
      </c>
      <c r="G162" s="36">
        <f t="shared" si="32"/>
        <v>0.10955678459761167</v>
      </c>
      <c r="H162" s="31">
        <v>28897814</v>
      </c>
      <c r="I162" s="36">
        <f t="shared" si="33"/>
        <v>0.413356823885215</v>
      </c>
      <c r="J162" s="31">
        <v>26382180</v>
      </c>
      <c r="K162" s="36">
        <f t="shared" si="34"/>
        <v>0.2470024035149114</v>
      </c>
      <c r="L162" s="31">
        <v>0</v>
      </c>
      <c r="M162" s="36">
        <f t="shared" si="35"/>
        <v>0</v>
      </c>
      <c r="N162" s="31">
        <f t="shared" si="36"/>
        <v>62939119</v>
      </c>
      <c r="O162" s="36">
        <f t="shared" si="37"/>
        <v>0.58926569631891779</v>
      </c>
      <c r="P162" s="31">
        <v>19578772</v>
      </c>
      <c r="Q162" s="31">
        <v>62393902</v>
      </c>
      <c r="R162" s="31">
        <v>74643885</v>
      </c>
      <c r="S162" s="31">
        <v>48416206</v>
      </c>
      <c r="T162" s="36">
        <f t="shared" si="38"/>
        <v>0.64862923466537148</v>
      </c>
      <c r="U162" s="36">
        <f t="shared" si="39"/>
        <v>0.34748900492839896</v>
      </c>
    </row>
    <row r="163" spans="1:21" ht="16.5" x14ac:dyDescent="0.3">
      <c r="A163" s="18" t="s">
        <v>0</v>
      </c>
      <c r="B163" s="13" t="s">
        <v>297</v>
      </c>
      <c r="C163" s="12" t="s">
        <v>0</v>
      </c>
      <c r="D163" s="32">
        <f>SUM(D158:D162)</f>
        <v>72858493</v>
      </c>
      <c r="E163" s="32">
        <f>SUM(E158:E162)</f>
        <v>109757806</v>
      </c>
      <c r="F163" s="32">
        <f>SUM(F158:F162)</f>
        <v>8288574</v>
      </c>
      <c r="G163" s="37">
        <f t="shared" si="32"/>
        <v>0.11376263299873633</v>
      </c>
      <c r="H163" s="32">
        <f>SUM(H158:H162)</f>
        <v>29525199</v>
      </c>
      <c r="I163" s="37">
        <f t="shared" si="33"/>
        <v>0.40524031975242747</v>
      </c>
      <c r="J163" s="32">
        <f>SUM(J158:J162)</f>
        <v>27032313</v>
      </c>
      <c r="K163" s="37">
        <f t="shared" si="34"/>
        <v>0.24629057362899545</v>
      </c>
      <c r="L163" s="32">
        <f>SUM(L158:L162)</f>
        <v>0</v>
      </c>
      <c r="M163" s="37">
        <f t="shared" si="35"/>
        <v>0</v>
      </c>
      <c r="N163" s="32">
        <f t="shared" si="36"/>
        <v>64846086</v>
      </c>
      <c r="O163" s="37">
        <f t="shared" si="37"/>
        <v>0.59081069823862919</v>
      </c>
      <c r="P163" s="32">
        <f>SUM(P158:P162)</f>
        <v>20234759</v>
      </c>
      <c r="Q163" s="32">
        <f>SUM(Q158:Q162)</f>
        <v>65193902</v>
      </c>
      <c r="R163" s="32">
        <f>SUM(R158:R162)</f>
        <v>77443885</v>
      </c>
      <c r="S163" s="32">
        <f>SUM(S158:S162)</f>
        <v>50413321</v>
      </c>
      <c r="T163" s="37">
        <f t="shared" si="38"/>
        <v>0.65096580575729124</v>
      </c>
      <c r="U163" s="37">
        <f t="shared" si="39"/>
        <v>0.33593451743111946</v>
      </c>
    </row>
    <row r="164" spans="1:21" x14ac:dyDescent="0.2">
      <c r="A164" s="17" t="s">
        <v>29</v>
      </c>
      <c r="B164" s="11" t="s">
        <v>298</v>
      </c>
      <c r="C164" s="10" t="s">
        <v>299</v>
      </c>
      <c r="D164" s="31">
        <v>0</v>
      </c>
      <c r="E164" s="31">
        <v>0</v>
      </c>
      <c r="F164" s="31">
        <v>0</v>
      </c>
      <c r="G164" s="36">
        <f t="shared" si="32"/>
        <v>0</v>
      </c>
      <c r="H164" s="31">
        <v>0</v>
      </c>
      <c r="I164" s="36">
        <f t="shared" si="33"/>
        <v>0</v>
      </c>
      <c r="J164" s="31">
        <v>0</v>
      </c>
      <c r="K164" s="36">
        <f t="shared" si="34"/>
        <v>0</v>
      </c>
      <c r="L164" s="31">
        <v>0</v>
      </c>
      <c r="M164" s="36">
        <f t="shared" si="35"/>
        <v>0</v>
      </c>
      <c r="N164" s="31">
        <f t="shared" si="36"/>
        <v>0</v>
      </c>
      <c r="O164" s="36">
        <f t="shared" si="37"/>
        <v>0</v>
      </c>
      <c r="P164" s="31">
        <v>0</v>
      </c>
      <c r="Q164" s="31">
        <v>0</v>
      </c>
      <c r="R164" s="31">
        <v>0</v>
      </c>
      <c r="S164" s="31">
        <v>0</v>
      </c>
      <c r="T164" s="36">
        <f t="shared" si="38"/>
        <v>0</v>
      </c>
      <c r="U164" s="36">
        <f t="shared" si="39"/>
        <v>0</v>
      </c>
    </row>
    <row r="165" spans="1:21" x14ac:dyDescent="0.2">
      <c r="A165" s="17" t="s">
        <v>29</v>
      </c>
      <c r="B165" s="11" t="s">
        <v>300</v>
      </c>
      <c r="C165" s="10" t="s">
        <v>301</v>
      </c>
      <c r="D165" s="31">
        <v>0</v>
      </c>
      <c r="E165" s="31">
        <v>0</v>
      </c>
      <c r="F165" s="31">
        <v>0</v>
      </c>
      <c r="G165" s="36">
        <f t="shared" si="32"/>
        <v>0</v>
      </c>
      <c r="H165" s="31">
        <v>0</v>
      </c>
      <c r="I165" s="36">
        <f t="shared" si="33"/>
        <v>0</v>
      </c>
      <c r="J165" s="31">
        <v>0</v>
      </c>
      <c r="K165" s="36">
        <f t="shared" si="34"/>
        <v>0</v>
      </c>
      <c r="L165" s="31">
        <v>0</v>
      </c>
      <c r="M165" s="36">
        <f t="shared" si="35"/>
        <v>0</v>
      </c>
      <c r="N165" s="31">
        <f t="shared" si="36"/>
        <v>0</v>
      </c>
      <c r="O165" s="36">
        <f t="shared" si="37"/>
        <v>0</v>
      </c>
      <c r="P165" s="31">
        <v>0</v>
      </c>
      <c r="Q165" s="31">
        <v>0</v>
      </c>
      <c r="R165" s="31">
        <v>0</v>
      </c>
      <c r="S165" s="31">
        <v>0</v>
      </c>
      <c r="T165" s="36">
        <f t="shared" si="38"/>
        <v>0</v>
      </c>
      <c r="U165" s="36">
        <f t="shared" si="39"/>
        <v>0</v>
      </c>
    </row>
    <row r="166" spans="1:21" x14ac:dyDescent="0.2">
      <c r="A166" s="17" t="s">
        <v>29</v>
      </c>
      <c r="B166" s="11" t="s">
        <v>302</v>
      </c>
      <c r="C166" s="10" t="s">
        <v>303</v>
      </c>
      <c r="D166" s="31">
        <v>0</v>
      </c>
      <c r="E166" s="31">
        <v>0</v>
      </c>
      <c r="F166" s="31">
        <v>0</v>
      </c>
      <c r="G166" s="36">
        <f t="shared" si="32"/>
        <v>0</v>
      </c>
      <c r="H166" s="31">
        <v>0</v>
      </c>
      <c r="I166" s="36">
        <f t="shared" si="33"/>
        <v>0</v>
      </c>
      <c r="J166" s="31">
        <v>0</v>
      </c>
      <c r="K166" s="36">
        <f t="shared" si="34"/>
        <v>0</v>
      </c>
      <c r="L166" s="31">
        <v>0</v>
      </c>
      <c r="M166" s="36">
        <f t="shared" si="35"/>
        <v>0</v>
      </c>
      <c r="N166" s="31">
        <f t="shared" si="36"/>
        <v>0</v>
      </c>
      <c r="O166" s="36">
        <f t="shared" si="37"/>
        <v>0</v>
      </c>
      <c r="P166" s="31">
        <v>0</v>
      </c>
      <c r="Q166" s="31">
        <v>0</v>
      </c>
      <c r="R166" s="31">
        <v>0</v>
      </c>
      <c r="S166" s="31">
        <v>0</v>
      </c>
      <c r="T166" s="36">
        <f t="shared" si="38"/>
        <v>0</v>
      </c>
      <c r="U166" s="36">
        <f t="shared" si="39"/>
        <v>0</v>
      </c>
    </row>
    <row r="167" spans="1:21" x14ac:dyDescent="0.2">
      <c r="A167" s="17" t="s">
        <v>29</v>
      </c>
      <c r="B167" s="11" t="s">
        <v>304</v>
      </c>
      <c r="C167" s="10" t="s">
        <v>305</v>
      </c>
      <c r="D167" s="31">
        <v>0</v>
      </c>
      <c r="E167" s="31">
        <v>0</v>
      </c>
      <c r="F167" s="31">
        <v>0</v>
      </c>
      <c r="G167" s="36">
        <f t="shared" si="32"/>
        <v>0</v>
      </c>
      <c r="H167" s="31">
        <v>0</v>
      </c>
      <c r="I167" s="36">
        <f t="shared" si="33"/>
        <v>0</v>
      </c>
      <c r="J167" s="31">
        <v>0</v>
      </c>
      <c r="K167" s="36">
        <f t="shared" si="34"/>
        <v>0</v>
      </c>
      <c r="L167" s="31">
        <v>0</v>
      </c>
      <c r="M167" s="36">
        <f t="shared" si="35"/>
        <v>0</v>
      </c>
      <c r="N167" s="31">
        <f t="shared" si="36"/>
        <v>0</v>
      </c>
      <c r="O167" s="36">
        <f t="shared" si="37"/>
        <v>0</v>
      </c>
      <c r="P167" s="31">
        <v>0</v>
      </c>
      <c r="Q167" s="31">
        <v>0</v>
      </c>
      <c r="R167" s="31">
        <v>0</v>
      </c>
      <c r="S167" s="31">
        <v>0</v>
      </c>
      <c r="T167" s="36">
        <f t="shared" si="38"/>
        <v>0</v>
      </c>
      <c r="U167" s="36">
        <f t="shared" si="39"/>
        <v>0</v>
      </c>
    </row>
    <row r="168" spans="1:21" x14ac:dyDescent="0.2">
      <c r="A168" s="17" t="s">
        <v>44</v>
      </c>
      <c r="B168" s="11" t="s">
        <v>306</v>
      </c>
      <c r="C168" s="10" t="s">
        <v>307</v>
      </c>
      <c r="D168" s="31">
        <v>893398</v>
      </c>
      <c r="E168" s="31">
        <v>883674</v>
      </c>
      <c r="F168" s="31">
        <v>46385</v>
      </c>
      <c r="G168" s="36">
        <f t="shared" si="32"/>
        <v>5.1919749092789555E-2</v>
      </c>
      <c r="H168" s="31">
        <v>37851</v>
      </c>
      <c r="I168" s="36">
        <f t="shared" si="33"/>
        <v>4.2367455490162277E-2</v>
      </c>
      <c r="J168" s="31">
        <v>40062</v>
      </c>
      <c r="K168" s="36">
        <f t="shared" si="34"/>
        <v>4.5335723354992905E-2</v>
      </c>
      <c r="L168" s="31">
        <v>0</v>
      </c>
      <c r="M168" s="36">
        <f t="shared" si="35"/>
        <v>0</v>
      </c>
      <c r="N168" s="31">
        <f t="shared" si="36"/>
        <v>124298</v>
      </c>
      <c r="O168" s="36">
        <f t="shared" si="37"/>
        <v>0.14066046981126523</v>
      </c>
      <c r="P168" s="31">
        <v>1891142</v>
      </c>
      <c r="Q168" s="31">
        <v>1139401</v>
      </c>
      <c r="R168" s="31">
        <v>2603053</v>
      </c>
      <c r="S168" s="31">
        <v>2315402</v>
      </c>
      <c r="T168" s="36">
        <f t="shared" si="38"/>
        <v>0.88949475865454908</v>
      </c>
      <c r="U168" s="36">
        <f t="shared" si="39"/>
        <v>-0.97881597468619486</v>
      </c>
    </row>
    <row r="169" spans="1:21" ht="16.5" x14ac:dyDescent="0.3">
      <c r="A169" s="18" t="s">
        <v>0</v>
      </c>
      <c r="B169" s="13" t="s">
        <v>308</v>
      </c>
      <c r="C169" s="12" t="s">
        <v>0</v>
      </c>
      <c r="D169" s="32">
        <f>SUM(D164:D168)</f>
        <v>893398</v>
      </c>
      <c r="E169" s="32">
        <f>SUM(E164:E168)</f>
        <v>883674</v>
      </c>
      <c r="F169" s="32">
        <f>SUM(F164:F168)</f>
        <v>46385</v>
      </c>
      <c r="G169" s="37">
        <f t="shared" si="32"/>
        <v>5.1919749092789555E-2</v>
      </c>
      <c r="H169" s="32">
        <f>SUM(H164:H168)</f>
        <v>37851</v>
      </c>
      <c r="I169" s="37">
        <f t="shared" si="33"/>
        <v>4.2367455490162277E-2</v>
      </c>
      <c r="J169" s="32">
        <f>SUM(J164:J168)</f>
        <v>40062</v>
      </c>
      <c r="K169" s="37">
        <f t="shared" si="34"/>
        <v>4.5335723354992905E-2</v>
      </c>
      <c r="L169" s="32">
        <f>SUM(L164:L168)</f>
        <v>0</v>
      </c>
      <c r="M169" s="37">
        <f t="shared" si="35"/>
        <v>0</v>
      </c>
      <c r="N169" s="32">
        <f t="shared" si="36"/>
        <v>124298</v>
      </c>
      <c r="O169" s="37">
        <f t="shared" si="37"/>
        <v>0.14066046981126523</v>
      </c>
      <c r="P169" s="32">
        <f>SUM(P164:P168)</f>
        <v>1891142</v>
      </c>
      <c r="Q169" s="32">
        <f>SUM(Q164:Q168)</f>
        <v>1139401</v>
      </c>
      <c r="R169" s="32">
        <f>SUM(R164:R168)</f>
        <v>2603053</v>
      </c>
      <c r="S169" s="32">
        <f>SUM(S164:S168)</f>
        <v>2315402</v>
      </c>
      <c r="T169" s="37">
        <f t="shared" si="38"/>
        <v>0.88949475865454908</v>
      </c>
      <c r="U169" s="37">
        <f t="shared" si="39"/>
        <v>-0.97881597468619486</v>
      </c>
    </row>
    <row r="170" spans="1:21" ht="16.5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3335124853</v>
      </c>
      <c r="E170" s="32">
        <f>SUM(E105,E107:E111,E113:E120,E122:E125,E127:E131,E133:E136,E138:E143,E145:E149,E151:E156,E158:E162,E164:E168)</f>
        <v>3619130581</v>
      </c>
      <c r="F170" s="32">
        <f>SUM(F105,F107:F111,F113:F120,F122:F125,F127:F131,F133:F136,F138:F143,F145:F149,F151:F156,F158:F162,F164:F168)</f>
        <v>650858289</v>
      </c>
      <c r="G170" s="37">
        <f t="shared" si="32"/>
        <v>0.19515260078330868</v>
      </c>
      <c r="H170" s="32">
        <f>SUM(H105,H107:H111,H113:H120,H122:H125,H127:H131,H133:H136,H138:H143,H145:H149,H151:H156,H158:H162,H164:H168)</f>
        <v>833785115</v>
      </c>
      <c r="I170" s="37">
        <f t="shared" si="33"/>
        <v>0.25000116989623239</v>
      </c>
      <c r="J170" s="32">
        <f>SUM(J105,J107:J111,J113:J120,J122:J125,J127:J131,J133:J136,J138:J143,J145:J149,J151:J156,J158:J162,J164:J168)</f>
        <v>821699045</v>
      </c>
      <c r="K170" s="37">
        <f t="shared" si="34"/>
        <v>0.22704321565898206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2306342449</v>
      </c>
      <c r="O170" s="37">
        <f t="shared" si="37"/>
        <v>0.63726422613984146</v>
      </c>
      <c r="P170" s="32">
        <f>SUM(P105,P107:P111,P113:P120,P122:P125,P127:P131,P133:P136,P138:P143,P145:P149,P151:P156,P158:P162,P164:P168)</f>
        <v>656634105</v>
      </c>
      <c r="Q170" s="32">
        <f>SUM(Q105,Q107:Q111,Q113:Q120,Q122:Q125,Q127:Q131,Q133:Q136,Q138:Q143,Q145:Q149,Q151:Q156,Q158:Q162,Q164:Q168)</f>
        <v>2995490923</v>
      </c>
      <c r="R170" s="32">
        <f>SUM(R105,R107:R111,R113:R120,R122:R125,R127:R131,R133:R136,R138:R143,R145:R149,R151:R156,R158:R162,R164:R168)</f>
        <v>3364818780</v>
      </c>
      <c r="S170" s="32">
        <f>SUM(S105,S107:S111,S113:S120,S122:S125,S127:S131,S133:S136,S138:S143,S145:S149,S151:S156,S158:S162,S164:S168)</f>
        <v>2082834332</v>
      </c>
      <c r="T170" s="37">
        <f t="shared" si="38"/>
        <v>0.619003419851336</v>
      </c>
      <c r="U170" s="37">
        <f t="shared" si="39"/>
        <v>0.25138039395623535</v>
      </c>
    </row>
    <row r="171" spans="1:21" ht="14.4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4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x14ac:dyDescent="0.2">
      <c r="A173" s="17" t="s">
        <v>29</v>
      </c>
      <c r="B173" s="11" t="s">
        <v>311</v>
      </c>
      <c r="C173" s="10" t="s">
        <v>312</v>
      </c>
      <c r="D173" s="31">
        <v>0</v>
      </c>
      <c r="E173" s="31">
        <v>0</v>
      </c>
      <c r="F173" s="31">
        <v>0</v>
      </c>
      <c r="G173" s="36">
        <f t="shared" ref="G173:G205" si="40">IF(($D173     =0),0,($F173     /$D173     ))</f>
        <v>0</v>
      </c>
      <c r="H173" s="31">
        <v>0</v>
      </c>
      <c r="I173" s="36">
        <f t="shared" ref="I173:I205" si="41">IF(($D173     =0),0,($H173     /$D173     ))</f>
        <v>0</v>
      </c>
      <c r="J173" s="31">
        <v>0</v>
      </c>
      <c r="K173" s="36">
        <f t="shared" ref="K173:K205" si="42">IF(($E173     =0),0,($J173     /$E173     ))</f>
        <v>0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0</v>
      </c>
      <c r="O173" s="36">
        <f t="shared" ref="O173:O205" si="45">IF(($E173     =0),0,($N173     /$E173     ))</f>
        <v>0</v>
      </c>
      <c r="P173" s="31">
        <v>0</v>
      </c>
      <c r="Q173" s="31">
        <v>0</v>
      </c>
      <c r="R173" s="31">
        <v>0</v>
      </c>
      <c r="S173" s="31">
        <v>0</v>
      </c>
      <c r="T173" s="36">
        <f t="shared" ref="T173:T205" si="46">IF(($R173     =0),0,($S173     /$R173     ))</f>
        <v>0</v>
      </c>
      <c r="U173" s="36">
        <f t="shared" ref="U173:U205" si="47">IF(($P173     =0),0,(($J173     /$P173     )-1))</f>
        <v>0</v>
      </c>
    </row>
    <row r="174" spans="1:21" x14ac:dyDescent="0.2">
      <c r="A174" s="17" t="s">
        <v>29</v>
      </c>
      <c r="B174" s="11" t="s">
        <v>313</v>
      </c>
      <c r="C174" s="10" t="s">
        <v>314</v>
      </c>
      <c r="D174" s="31">
        <v>500958</v>
      </c>
      <c r="E174" s="31">
        <v>280384</v>
      </c>
      <c r="F174" s="31">
        <v>30029</v>
      </c>
      <c r="G174" s="36">
        <f t="shared" si="40"/>
        <v>5.9943148926656524E-2</v>
      </c>
      <c r="H174" s="31">
        <v>29039</v>
      </c>
      <c r="I174" s="36">
        <f t="shared" si="41"/>
        <v>5.7966935351865825E-2</v>
      </c>
      <c r="J174" s="31">
        <v>-48008</v>
      </c>
      <c r="K174" s="36">
        <f t="shared" si="42"/>
        <v>-0.17122232367039489</v>
      </c>
      <c r="L174" s="31">
        <v>0</v>
      </c>
      <c r="M174" s="36">
        <f t="shared" si="43"/>
        <v>0</v>
      </c>
      <c r="N174" s="31">
        <f t="shared" si="44"/>
        <v>11060</v>
      </c>
      <c r="O174" s="36">
        <f t="shared" si="45"/>
        <v>3.9445902761926499E-2</v>
      </c>
      <c r="P174" s="31">
        <v>103473</v>
      </c>
      <c r="Q174" s="31">
        <v>1003404</v>
      </c>
      <c r="R174" s="31">
        <v>475744</v>
      </c>
      <c r="S174" s="31">
        <v>160756</v>
      </c>
      <c r="T174" s="36">
        <f t="shared" si="46"/>
        <v>0.3379044191834264</v>
      </c>
      <c r="U174" s="36">
        <f t="shared" si="47"/>
        <v>-1.463966445352894</v>
      </c>
    </row>
    <row r="175" spans="1:21" x14ac:dyDescent="0.2">
      <c r="A175" s="17" t="s">
        <v>29</v>
      </c>
      <c r="B175" s="11" t="s">
        <v>315</v>
      </c>
      <c r="C175" s="10" t="s">
        <v>316</v>
      </c>
      <c r="D175" s="31">
        <v>7570625</v>
      </c>
      <c r="E175" s="31">
        <v>7570625</v>
      </c>
      <c r="F175" s="31">
        <v>3411659</v>
      </c>
      <c r="G175" s="36">
        <f t="shared" si="40"/>
        <v>0.45064429951292001</v>
      </c>
      <c r="H175" s="31">
        <v>3507235</v>
      </c>
      <c r="I175" s="36">
        <f t="shared" si="41"/>
        <v>0.4632688846693635</v>
      </c>
      <c r="J175" s="31">
        <v>3628816</v>
      </c>
      <c r="K175" s="36">
        <f t="shared" si="42"/>
        <v>0.47932845702963756</v>
      </c>
      <c r="L175" s="31">
        <v>0</v>
      </c>
      <c r="M175" s="36">
        <f t="shared" si="43"/>
        <v>0</v>
      </c>
      <c r="N175" s="31">
        <f t="shared" si="44"/>
        <v>10547710</v>
      </c>
      <c r="O175" s="36">
        <f t="shared" si="45"/>
        <v>1.3932416412119211</v>
      </c>
      <c r="P175" s="31">
        <v>5847371</v>
      </c>
      <c r="Q175" s="31">
        <v>8462284</v>
      </c>
      <c r="R175" s="31">
        <v>8425942</v>
      </c>
      <c r="S175" s="31">
        <v>7962654</v>
      </c>
      <c r="T175" s="36">
        <f t="shared" si="46"/>
        <v>0.94501647412241863</v>
      </c>
      <c r="U175" s="36">
        <f t="shared" si="47"/>
        <v>-0.37941067874776546</v>
      </c>
    </row>
    <row r="176" spans="1:21" x14ac:dyDescent="0.2">
      <c r="A176" s="17" t="s">
        <v>29</v>
      </c>
      <c r="B176" s="11" t="s">
        <v>317</v>
      </c>
      <c r="C176" s="10" t="s">
        <v>318</v>
      </c>
      <c r="D176" s="31">
        <v>0</v>
      </c>
      <c r="E176" s="31">
        <v>0</v>
      </c>
      <c r="F176" s="31">
        <v>0</v>
      </c>
      <c r="G176" s="36">
        <f t="shared" si="40"/>
        <v>0</v>
      </c>
      <c r="H176" s="31">
        <v>0</v>
      </c>
      <c r="I176" s="36">
        <f t="shared" si="41"/>
        <v>0</v>
      </c>
      <c r="J176" s="31">
        <v>0</v>
      </c>
      <c r="K176" s="36">
        <f t="shared" si="42"/>
        <v>0</v>
      </c>
      <c r="L176" s="31">
        <v>0</v>
      </c>
      <c r="M176" s="36">
        <f t="shared" si="43"/>
        <v>0</v>
      </c>
      <c r="N176" s="31">
        <f t="shared" si="44"/>
        <v>0</v>
      </c>
      <c r="O176" s="36">
        <f t="shared" si="45"/>
        <v>0</v>
      </c>
      <c r="P176" s="31">
        <v>266574</v>
      </c>
      <c r="Q176" s="31">
        <v>0</v>
      </c>
      <c r="R176" s="31">
        <v>969718</v>
      </c>
      <c r="S176" s="31">
        <v>601553</v>
      </c>
      <c r="T176" s="36">
        <f t="shared" si="46"/>
        <v>0.62033807766794058</v>
      </c>
      <c r="U176" s="36">
        <f t="shared" si="47"/>
        <v>-1</v>
      </c>
    </row>
    <row r="177" spans="1:21" x14ac:dyDescent="0.2">
      <c r="A177" s="17" t="s">
        <v>29</v>
      </c>
      <c r="B177" s="11" t="s">
        <v>319</v>
      </c>
      <c r="C177" s="10" t="s">
        <v>320</v>
      </c>
      <c r="D177" s="31">
        <v>0</v>
      </c>
      <c r="E177" s="31">
        <v>0</v>
      </c>
      <c r="F177" s="31">
        <v>0</v>
      </c>
      <c r="G177" s="36">
        <f t="shared" si="40"/>
        <v>0</v>
      </c>
      <c r="H177" s="31">
        <v>0</v>
      </c>
      <c r="I177" s="36">
        <f t="shared" si="41"/>
        <v>0</v>
      </c>
      <c r="J177" s="31">
        <v>0</v>
      </c>
      <c r="K177" s="36">
        <f t="shared" si="42"/>
        <v>0</v>
      </c>
      <c r="L177" s="31">
        <v>0</v>
      </c>
      <c r="M177" s="36">
        <f t="shared" si="43"/>
        <v>0</v>
      </c>
      <c r="N177" s="31">
        <f t="shared" si="44"/>
        <v>0</v>
      </c>
      <c r="O177" s="36">
        <f t="shared" si="45"/>
        <v>0</v>
      </c>
      <c r="P177" s="31">
        <v>0</v>
      </c>
      <c r="Q177" s="31">
        <v>0</v>
      </c>
      <c r="R177" s="31">
        <v>0</v>
      </c>
      <c r="S177" s="31">
        <v>0</v>
      </c>
      <c r="T177" s="36">
        <f t="shared" si="46"/>
        <v>0</v>
      </c>
      <c r="U177" s="36">
        <f t="shared" si="47"/>
        <v>0</v>
      </c>
    </row>
    <row r="178" spans="1:21" x14ac:dyDescent="0.2">
      <c r="A178" s="17" t="s">
        <v>44</v>
      </c>
      <c r="B178" s="11" t="s">
        <v>321</v>
      </c>
      <c r="C178" s="10" t="s">
        <v>322</v>
      </c>
      <c r="D178" s="31">
        <v>49787869</v>
      </c>
      <c r="E178" s="31">
        <v>53051169</v>
      </c>
      <c r="F178" s="31">
        <v>2654159</v>
      </c>
      <c r="G178" s="36">
        <f t="shared" si="40"/>
        <v>5.3309351320097675E-2</v>
      </c>
      <c r="H178" s="31">
        <v>4399439</v>
      </c>
      <c r="I178" s="36">
        <f t="shared" si="41"/>
        <v>8.8363673488415423E-2</v>
      </c>
      <c r="J178" s="31">
        <v>9913912</v>
      </c>
      <c r="K178" s="36">
        <f t="shared" si="42"/>
        <v>0.18687452485731276</v>
      </c>
      <c r="L178" s="31">
        <v>0</v>
      </c>
      <c r="M178" s="36">
        <f t="shared" si="43"/>
        <v>0</v>
      </c>
      <c r="N178" s="31">
        <f t="shared" si="44"/>
        <v>16967510</v>
      </c>
      <c r="O178" s="36">
        <f t="shared" si="45"/>
        <v>0.31983291452069607</v>
      </c>
      <c r="P178" s="31">
        <v>5424748</v>
      </c>
      <c r="Q178" s="31">
        <v>34401036</v>
      </c>
      <c r="R178" s="31">
        <v>33679632</v>
      </c>
      <c r="S178" s="31">
        <v>15565073</v>
      </c>
      <c r="T178" s="36">
        <f t="shared" si="46"/>
        <v>0.46215092255164786</v>
      </c>
      <c r="U178" s="36">
        <f t="shared" si="47"/>
        <v>0.82753410849683706</v>
      </c>
    </row>
    <row r="179" spans="1:21" ht="16.5" x14ac:dyDescent="0.3">
      <c r="A179" s="18" t="s">
        <v>0</v>
      </c>
      <c r="B179" s="13" t="s">
        <v>323</v>
      </c>
      <c r="C179" s="12" t="s">
        <v>0</v>
      </c>
      <c r="D179" s="32">
        <f>SUM(D173:D178)</f>
        <v>57859452</v>
      </c>
      <c r="E179" s="32">
        <f>SUM(E173:E178)</f>
        <v>60902178</v>
      </c>
      <c r="F179" s="32">
        <f>SUM(F173:F178)</f>
        <v>6095847</v>
      </c>
      <c r="G179" s="37">
        <f t="shared" si="40"/>
        <v>0.10535611363896084</v>
      </c>
      <c r="H179" s="32">
        <f>SUM(H173:H178)</f>
        <v>7935713</v>
      </c>
      <c r="I179" s="37">
        <f t="shared" si="41"/>
        <v>0.13715499759658975</v>
      </c>
      <c r="J179" s="32">
        <f>SUM(J173:J178)</f>
        <v>13494720</v>
      </c>
      <c r="K179" s="37">
        <f t="shared" si="42"/>
        <v>0.22158025284415936</v>
      </c>
      <c r="L179" s="32">
        <f>SUM(L173:L178)</f>
        <v>0</v>
      </c>
      <c r="M179" s="37">
        <f t="shared" si="43"/>
        <v>0</v>
      </c>
      <c r="N179" s="32">
        <f t="shared" si="44"/>
        <v>27526280</v>
      </c>
      <c r="O179" s="37">
        <f t="shared" si="45"/>
        <v>0.4519752971724591</v>
      </c>
      <c r="P179" s="32">
        <f>SUM(P173:P178)</f>
        <v>11642166</v>
      </c>
      <c r="Q179" s="32">
        <f>SUM(Q173:Q178)</f>
        <v>43866724</v>
      </c>
      <c r="R179" s="32">
        <f>SUM(R173:R178)</f>
        <v>43551036</v>
      </c>
      <c r="S179" s="32">
        <f>SUM(S173:S178)</f>
        <v>24290036</v>
      </c>
      <c r="T179" s="37">
        <f t="shared" si="46"/>
        <v>0.55773727173792143</v>
      </c>
      <c r="U179" s="37">
        <f t="shared" si="47"/>
        <v>0.15912451342817135</v>
      </c>
    </row>
    <row r="180" spans="1:21" x14ac:dyDescent="0.2">
      <c r="A180" s="17" t="s">
        <v>29</v>
      </c>
      <c r="B180" s="11" t="s">
        <v>324</v>
      </c>
      <c r="C180" s="10" t="s">
        <v>325</v>
      </c>
      <c r="D180" s="31">
        <v>0</v>
      </c>
      <c r="E180" s="31">
        <v>0</v>
      </c>
      <c r="F180" s="31">
        <v>0</v>
      </c>
      <c r="G180" s="36">
        <f t="shared" si="40"/>
        <v>0</v>
      </c>
      <c r="H180" s="31">
        <v>0</v>
      </c>
      <c r="I180" s="36">
        <f t="shared" si="41"/>
        <v>0</v>
      </c>
      <c r="J180" s="31">
        <v>0</v>
      </c>
      <c r="K180" s="36">
        <f t="shared" si="42"/>
        <v>0</v>
      </c>
      <c r="L180" s="31">
        <v>0</v>
      </c>
      <c r="M180" s="36">
        <f t="shared" si="43"/>
        <v>0</v>
      </c>
      <c r="N180" s="31">
        <f t="shared" si="44"/>
        <v>0</v>
      </c>
      <c r="O180" s="36">
        <f t="shared" si="45"/>
        <v>0</v>
      </c>
      <c r="P180" s="31">
        <v>0</v>
      </c>
      <c r="Q180" s="31">
        <v>0</v>
      </c>
      <c r="R180" s="31">
        <v>0</v>
      </c>
      <c r="S180" s="31">
        <v>0</v>
      </c>
      <c r="T180" s="36">
        <f t="shared" si="46"/>
        <v>0</v>
      </c>
      <c r="U180" s="36">
        <f t="shared" si="47"/>
        <v>0</v>
      </c>
    </row>
    <row r="181" spans="1:21" x14ac:dyDescent="0.2">
      <c r="A181" s="17" t="s">
        <v>29</v>
      </c>
      <c r="B181" s="11" t="s">
        <v>326</v>
      </c>
      <c r="C181" s="10" t="s">
        <v>327</v>
      </c>
      <c r="D181" s="31">
        <v>0</v>
      </c>
      <c r="E181" s="31">
        <v>0</v>
      </c>
      <c r="F181" s="31">
        <v>0</v>
      </c>
      <c r="G181" s="36">
        <f t="shared" si="40"/>
        <v>0</v>
      </c>
      <c r="H181" s="31">
        <v>0</v>
      </c>
      <c r="I181" s="36">
        <f t="shared" si="41"/>
        <v>0</v>
      </c>
      <c r="J181" s="31">
        <v>0</v>
      </c>
      <c r="K181" s="36">
        <f t="shared" si="42"/>
        <v>0</v>
      </c>
      <c r="L181" s="31">
        <v>0</v>
      </c>
      <c r="M181" s="36">
        <f t="shared" si="43"/>
        <v>0</v>
      </c>
      <c r="N181" s="31">
        <f t="shared" si="44"/>
        <v>0</v>
      </c>
      <c r="O181" s="36">
        <f t="shared" si="45"/>
        <v>0</v>
      </c>
      <c r="P181" s="31">
        <v>0</v>
      </c>
      <c r="Q181" s="31">
        <v>0</v>
      </c>
      <c r="R181" s="31">
        <v>0</v>
      </c>
      <c r="S181" s="31">
        <v>0</v>
      </c>
      <c r="T181" s="36">
        <f t="shared" si="46"/>
        <v>0</v>
      </c>
      <c r="U181" s="36">
        <f t="shared" si="47"/>
        <v>0</v>
      </c>
    </row>
    <row r="182" spans="1:21" x14ac:dyDescent="0.2">
      <c r="A182" s="17" t="s">
        <v>29</v>
      </c>
      <c r="B182" s="11" t="s">
        <v>328</v>
      </c>
      <c r="C182" s="10" t="s">
        <v>329</v>
      </c>
      <c r="D182" s="31">
        <v>0</v>
      </c>
      <c r="E182" s="31">
        <v>0</v>
      </c>
      <c r="F182" s="31">
        <v>0</v>
      </c>
      <c r="G182" s="36">
        <f t="shared" si="40"/>
        <v>0</v>
      </c>
      <c r="H182" s="31">
        <v>0</v>
      </c>
      <c r="I182" s="36">
        <f t="shared" si="41"/>
        <v>0</v>
      </c>
      <c r="J182" s="31">
        <v>0</v>
      </c>
      <c r="K182" s="36">
        <f t="shared" si="42"/>
        <v>0</v>
      </c>
      <c r="L182" s="31">
        <v>0</v>
      </c>
      <c r="M182" s="36">
        <f t="shared" si="43"/>
        <v>0</v>
      </c>
      <c r="N182" s="31">
        <f t="shared" si="44"/>
        <v>0</v>
      </c>
      <c r="O182" s="36">
        <f t="shared" si="45"/>
        <v>0</v>
      </c>
      <c r="P182" s="31">
        <v>0</v>
      </c>
      <c r="Q182" s="31">
        <v>0</v>
      </c>
      <c r="R182" s="31">
        <v>0</v>
      </c>
      <c r="S182" s="31">
        <v>0</v>
      </c>
      <c r="T182" s="36">
        <f t="shared" si="46"/>
        <v>0</v>
      </c>
      <c r="U182" s="36">
        <f t="shared" si="47"/>
        <v>0</v>
      </c>
    </row>
    <row r="183" spans="1:21" x14ac:dyDescent="0.2">
      <c r="A183" s="17" t="s">
        <v>29</v>
      </c>
      <c r="B183" s="11" t="s">
        <v>330</v>
      </c>
      <c r="C183" s="10" t="s">
        <v>331</v>
      </c>
      <c r="D183" s="31">
        <v>0</v>
      </c>
      <c r="E183" s="31">
        <v>0</v>
      </c>
      <c r="F183" s="31">
        <v>0</v>
      </c>
      <c r="G183" s="36">
        <f t="shared" si="40"/>
        <v>0</v>
      </c>
      <c r="H183" s="31">
        <v>0</v>
      </c>
      <c r="I183" s="36">
        <f t="shared" si="41"/>
        <v>0</v>
      </c>
      <c r="J183" s="31">
        <v>0</v>
      </c>
      <c r="K183" s="36">
        <f t="shared" si="42"/>
        <v>0</v>
      </c>
      <c r="L183" s="31">
        <v>0</v>
      </c>
      <c r="M183" s="36">
        <f t="shared" si="43"/>
        <v>0</v>
      </c>
      <c r="N183" s="31">
        <f t="shared" si="44"/>
        <v>0</v>
      </c>
      <c r="O183" s="36">
        <f t="shared" si="45"/>
        <v>0</v>
      </c>
      <c r="P183" s="31">
        <v>0</v>
      </c>
      <c r="Q183" s="31">
        <v>0</v>
      </c>
      <c r="R183" s="31">
        <v>0</v>
      </c>
      <c r="S183" s="31">
        <v>0</v>
      </c>
      <c r="T183" s="36">
        <f t="shared" si="46"/>
        <v>0</v>
      </c>
      <c r="U183" s="36">
        <f t="shared" si="47"/>
        <v>0</v>
      </c>
    </row>
    <row r="184" spans="1:21" x14ac:dyDescent="0.2">
      <c r="A184" s="17" t="s">
        <v>44</v>
      </c>
      <c r="B184" s="11" t="s">
        <v>332</v>
      </c>
      <c r="C184" s="10" t="s">
        <v>333</v>
      </c>
      <c r="D184" s="31">
        <v>30230433</v>
      </c>
      <c r="E184" s="31">
        <v>26819084</v>
      </c>
      <c r="F184" s="31">
        <v>2547102</v>
      </c>
      <c r="G184" s="36">
        <f t="shared" si="40"/>
        <v>8.4256219551999134E-2</v>
      </c>
      <c r="H184" s="31">
        <v>8431806</v>
      </c>
      <c r="I184" s="36">
        <f t="shared" si="41"/>
        <v>0.27891780445222203</v>
      </c>
      <c r="J184" s="31">
        <v>6595228</v>
      </c>
      <c r="K184" s="36">
        <f t="shared" si="42"/>
        <v>0.24591548316862724</v>
      </c>
      <c r="L184" s="31">
        <v>0</v>
      </c>
      <c r="M184" s="36">
        <f t="shared" si="43"/>
        <v>0</v>
      </c>
      <c r="N184" s="31">
        <f t="shared" si="44"/>
        <v>17574136</v>
      </c>
      <c r="O184" s="36">
        <f t="shared" si="45"/>
        <v>0.65528472187939002</v>
      </c>
      <c r="P184" s="31">
        <v>5827207</v>
      </c>
      <c r="Q184" s="31">
        <v>9100000</v>
      </c>
      <c r="R184" s="31">
        <v>13191935</v>
      </c>
      <c r="S184" s="31">
        <v>10878439</v>
      </c>
      <c r="T184" s="36">
        <f t="shared" si="46"/>
        <v>0.82462800188145258</v>
      </c>
      <c r="U184" s="36">
        <f t="shared" si="47"/>
        <v>0.13179916210287357</v>
      </c>
    </row>
    <row r="185" spans="1:21" ht="16.5" x14ac:dyDescent="0.3">
      <c r="A185" s="18" t="s">
        <v>0</v>
      </c>
      <c r="B185" s="13" t="s">
        <v>334</v>
      </c>
      <c r="C185" s="12" t="s">
        <v>0</v>
      </c>
      <c r="D185" s="32">
        <f>SUM(D180:D184)</f>
        <v>30230433</v>
      </c>
      <c r="E185" s="32">
        <f>SUM(E180:E184)</f>
        <v>26819084</v>
      </c>
      <c r="F185" s="32">
        <f>SUM(F180:F184)</f>
        <v>2547102</v>
      </c>
      <c r="G185" s="37">
        <f t="shared" si="40"/>
        <v>8.4256219551999134E-2</v>
      </c>
      <c r="H185" s="32">
        <f>SUM(H180:H184)</f>
        <v>8431806</v>
      </c>
      <c r="I185" s="37">
        <f t="shared" si="41"/>
        <v>0.27891780445222203</v>
      </c>
      <c r="J185" s="32">
        <f>SUM(J180:J184)</f>
        <v>6595228</v>
      </c>
      <c r="K185" s="37">
        <f t="shared" si="42"/>
        <v>0.24591548316862724</v>
      </c>
      <c r="L185" s="32">
        <f>SUM(L180:L184)</f>
        <v>0</v>
      </c>
      <c r="M185" s="37">
        <f t="shared" si="43"/>
        <v>0</v>
      </c>
      <c r="N185" s="32">
        <f t="shared" si="44"/>
        <v>17574136</v>
      </c>
      <c r="O185" s="37">
        <f t="shared" si="45"/>
        <v>0.65528472187939002</v>
      </c>
      <c r="P185" s="32">
        <f>SUM(P180:P184)</f>
        <v>5827207</v>
      </c>
      <c r="Q185" s="32">
        <f>SUM(Q180:Q184)</f>
        <v>9100000</v>
      </c>
      <c r="R185" s="32">
        <f>SUM(R180:R184)</f>
        <v>13191935</v>
      </c>
      <c r="S185" s="32">
        <f>SUM(S180:S184)</f>
        <v>10878439</v>
      </c>
      <c r="T185" s="37">
        <f t="shared" si="46"/>
        <v>0.82462800188145258</v>
      </c>
      <c r="U185" s="37">
        <f t="shared" si="47"/>
        <v>0.13179916210287357</v>
      </c>
    </row>
    <row r="186" spans="1:21" x14ac:dyDescent="0.2">
      <c r="A186" s="17" t="s">
        <v>29</v>
      </c>
      <c r="B186" s="11" t="s">
        <v>335</v>
      </c>
      <c r="C186" s="10" t="s">
        <v>336</v>
      </c>
      <c r="D186" s="31">
        <v>0</v>
      </c>
      <c r="E186" s="31">
        <v>0</v>
      </c>
      <c r="F186" s="31">
        <v>0</v>
      </c>
      <c r="G186" s="36">
        <f t="shared" si="40"/>
        <v>0</v>
      </c>
      <c r="H186" s="31">
        <v>0</v>
      </c>
      <c r="I186" s="36">
        <f t="shared" si="41"/>
        <v>0</v>
      </c>
      <c r="J186" s="31">
        <v>0</v>
      </c>
      <c r="K186" s="36">
        <f t="shared" si="42"/>
        <v>0</v>
      </c>
      <c r="L186" s="31">
        <v>0</v>
      </c>
      <c r="M186" s="36">
        <f t="shared" si="43"/>
        <v>0</v>
      </c>
      <c r="N186" s="31">
        <f t="shared" si="44"/>
        <v>0</v>
      </c>
      <c r="O186" s="36">
        <f t="shared" si="45"/>
        <v>0</v>
      </c>
      <c r="P186" s="31">
        <v>0</v>
      </c>
      <c r="Q186" s="31">
        <v>0</v>
      </c>
      <c r="R186" s="31">
        <v>0</v>
      </c>
      <c r="S186" s="31">
        <v>0</v>
      </c>
      <c r="T186" s="36">
        <f t="shared" si="46"/>
        <v>0</v>
      </c>
      <c r="U186" s="36">
        <f t="shared" si="47"/>
        <v>0</v>
      </c>
    </row>
    <row r="187" spans="1:21" x14ac:dyDescent="0.2">
      <c r="A187" s="17" t="s">
        <v>29</v>
      </c>
      <c r="B187" s="11" t="s">
        <v>337</v>
      </c>
      <c r="C187" s="10" t="s">
        <v>338</v>
      </c>
      <c r="D187" s="31">
        <v>18974775</v>
      </c>
      <c r="E187" s="31">
        <v>18209929</v>
      </c>
      <c r="F187" s="31">
        <v>4425988</v>
      </c>
      <c r="G187" s="36">
        <f t="shared" si="40"/>
        <v>0.23325641542521586</v>
      </c>
      <c r="H187" s="31">
        <v>4334785</v>
      </c>
      <c r="I187" s="36">
        <f t="shared" si="41"/>
        <v>0.22844987621724105</v>
      </c>
      <c r="J187" s="31">
        <v>2562861</v>
      </c>
      <c r="K187" s="36">
        <f t="shared" si="42"/>
        <v>0.14073975796391078</v>
      </c>
      <c r="L187" s="31">
        <v>0</v>
      </c>
      <c r="M187" s="36">
        <f t="shared" si="43"/>
        <v>0</v>
      </c>
      <c r="N187" s="31">
        <f t="shared" si="44"/>
        <v>11323634</v>
      </c>
      <c r="O187" s="36">
        <f t="shared" si="45"/>
        <v>0.62183844868368243</v>
      </c>
      <c r="P187" s="31">
        <v>-1535505</v>
      </c>
      <c r="Q187" s="31">
        <v>26132460</v>
      </c>
      <c r="R187" s="31">
        <v>16918079</v>
      </c>
      <c r="S187" s="31">
        <v>13731226</v>
      </c>
      <c r="T187" s="36">
        <f t="shared" si="46"/>
        <v>0.81163032753304909</v>
      </c>
      <c r="U187" s="36">
        <f t="shared" si="47"/>
        <v>-2.669067179852882</v>
      </c>
    </row>
    <row r="188" spans="1:21" x14ac:dyDescent="0.2">
      <c r="A188" s="17" t="s">
        <v>29</v>
      </c>
      <c r="B188" s="11" t="s">
        <v>339</v>
      </c>
      <c r="C188" s="10" t="s">
        <v>340</v>
      </c>
      <c r="D188" s="31">
        <v>75474586</v>
      </c>
      <c r="E188" s="31">
        <v>64119250</v>
      </c>
      <c r="F188" s="31">
        <v>28383083</v>
      </c>
      <c r="G188" s="36">
        <f t="shared" si="40"/>
        <v>0.37606145994626589</v>
      </c>
      <c r="H188" s="31">
        <v>28784819</v>
      </c>
      <c r="I188" s="36">
        <f t="shared" si="41"/>
        <v>0.38138425827204936</v>
      </c>
      <c r="J188" s="31">
        <v>4920563</v>
      </c>
      <c r="K188" s="36">
        <f t="shared" si="42"/>
        <v>7.6740807167894193E-2</v>
      </c>
      <c r="L188" s="31">
        <v>0</v>
      </c>
      <c r="M188" s="36">
        <f t="shared" si="43"/>
        <v>0</v>
      </c>
      <c r="N188" s="31">
        <f t="shared" si="44"/>
        <v>62088465</v>
      </c>
      <c r="O188" s="36">
        <f t="shared" si="45"/>
        <v>0.96832799822206284</v>
      </c>
      <c r="P188" s="31">
        <v>-5626322</v>
      </c>
      <c r="Q188" s="31">
        <v>70365039</v>
      </c>
      <c r="R188" s="31">
        <v>45691600</v>
      </c>
      <c r="S188" s="31">
        <v>16682947</v>
      </c>
      <c r="T188" s="36">
        <f t="shared" si="46"/>
        <v>0.36512065675091265</v>
      </c>
      <c r="U188" s="36">
        <f t="shared" si="47"/>
        <v>-1.8745612142355166</v>
      </c>
    </row>
    <row r="189" spans="1:21" x14ac:dyDescent="0.2">
      <c r="A189" s="17" t="s">
        <v>29</v>
      </c>
      <c r="B189" s="11" t="s">
        <v>341</v>
      </c>
      <c r="C189" s="10" t="s">
        <v>342</v>
      </c>
      <c r="D189" s="31">
        <v>0</v>
      </c>
      <c r="E189" s="31">
        <v>0</v>
      </c>
      <c r="F189" s="31">
        <v>0</v>
      </c>
      <c r="G189" s="36">
        <f t="shared" si="40"/>
        <v>0</v>
      </c>
      <c r="H189" s="31">
        <v>0</v>
      </c>
      <c r="I189" s="36">
        <f t="shared" si="41"/>
        <v>0</v>
      </c>
      <c r="J189" s="31">
        <v>0</v>
      </c>
      <c r="K189" s="36">
        <f t="shared" si="42"/>
        <v>0</v>
      </c>
      <c r="L189" s="31">
        <v>0</v>
      </c>
      <c r="M189" s="36">
        <f t="shared" si="43"/>
        <v>0</v>
      </c>
      <c r="N189" s="31">
        <f t="shared" si="44"/>
        <v>0</v>
      </c>
      <c r="O189" s="36">
        <f t="shared" si="45"/>
        <v>0</v>
      </c>
      <c r="P189" s="31">
        <v>0</v>
      </c>
      <c r="Q189" s="31">
        <v>0</v>
      </c>
      <c r="R189" s="31">
        <v>0</v>
      </c>
      <c r="S189" s="31">
        <v>0</v>
      </c>
      <c r="T189" s="36">
        <f t="shared" si="46"/>
        <v>0</v>
      </c>
      <c r="U189" s="36">
        <f t="shared" si="47"/>
        <v>0</v>
      </c>
    </row>
    <row r="190" spans="1:21" x14ac:dyDescent="0.2">
      <c r="A190" s="17" t="s">
        <v>44</v>
      </c>
      <c r="B190" s="11" t="s">
        <v>343</v>
      </c>
      <c r="C190" s="10" t="s">
        <v>344</v>
      </c>
      <c r="D190" s="31">
        <v>21529000</v>
      </c>
      <c r="E190" s="31">
        <v>17068000</v>
      </c>
      <c r="F190" s="31">
        <v>6376615</v>
      </c>
      <c r="G190" s="36">
        <f t="shared" si="40"/>
        <v>0.29618723582145012</v>
      </c>
      <c r="H190" s="31">
        <v>1948323</v>
      </c>
      <c r="I190" s="36">
        <f t="shared" si="41"/>
        <v>9.04976078777463E-2</v>
      </c>
      <c r="J190" s="31">
        <v>3343566</v>
      </c>
      <c r="K190" s="36">
        <f t="shared" si="42"/>
        <v>0.1958967658776658</v>
      </c>
      <c r="L190" s="31">
        <v>0</v>
      </c>
      <c r="M190" s="36">
        <f t="shared" si="43"/>
        <v>0</v>
      </c>
      <c r="N190" s="31">
        <f t="shared" si="44"/>
        <v>11668504</v>
      </c>
      <c r="O190" s="36">
        <f t="shared" si="45"/>
        <v>0.68364799625029293</v>
      </c>
      <c r="P190" s="31">
        <v>11076835</v>
      </c>
      <c r="Q190" s="31">
        <v>34822000</v>
      </c>
      <c r="R190" s="31">
        <v>39393000</v>
      </c>
      <c r="S190" s="31">
        <v>26240970</v>
      </c>
      <c r="T190" s="36">
        <f t="shared" si="46"/>
        <v>0.66613281547483061</v>
      </c>
      <c r="U190" s="36">
        <f t="shared" si="47"/>
        <v>-0.69814789152316525</v>
      </c>
    </row>
    <row r="191" spans="1:21" ht="16.5" x14ac:dyDescent="0.3">
      <c r="A191" s="18" t="s">
        <v>0</v>
      </c>
      <c r="B191" s="13" t="s">
        <v>345</v>
      </c>
      <c r="C191" s="12" t="s">
        <v>0</v>
      </c>
      <c r="D191" s="32">
        <f>SUM(D186:D190)</f>
        <v>115978361</v>
      </c>
      <c r="E191" s="32">
        <f>SUM(E186:E190)</f>
        <v>99397179</v>
      </c>
      <c r="F191" s="32">
        <f>SUM(F186:F190)</f>
        <v>39185686</v>
      </c>
      <c r="G191" s="37">
        <f t="shared" si="40"/>
        <v>0.3378706653735174</v>
      </c>
      <c r="H191" s="32">
        <f>SUM(H186:H190)</f>
        <v>35067927</v>
      </c>
      <c r="I191" s="37">
        <f t="shared" si="41"/>
        <v>0.30236611983161238</v>
      </c>
      <c r="J191" s="32">
        <f>SUM(J186:J190)</f>
        <v>10826990</v>
      </c>
      <c r="K191" s="37">
        <f t="shared" si="42"/>
        <v>0.10892653200952514</v>
      </c>
      <c r="L191" s="32">
        <f>SUM(L186:L190)</f>
        <v>0</v>
      </c>
      <c r="M191" s="37">
        <f t="shared" si="43"/>
        <v>0</v>
      </c>
      <c r="N191" s="32">
        <f t="shared" si="44"/>
        <v>85080603</v>
      </c>
      <c r="O191" s="37">
        <f t="shared" si="45"/>
        <v>0.85596597263590346</v>
      </c>
      <c r="P191" s="32">
        <f>SUM(P186:P190)</f>
        <v>3915008</v>
      </c>
      <c r="Q191" s="32">
        <f>SUM(Q186:Q190)</f>
        <v>131319499</v>
      </c>
      <c r="R191" s="32">
        <f>SUM(R186:R190)</f>
        <v>102002679</v>
      </c>
      <c r="S191" s="32">
        <f>SUM(S186:S190)</f>
        <v>56655143</v>
      </c>
      <c r="T191" s="37">
        <f t="shared" si="46"/>
        <v>0.55542799027856904</v>
      </c>
      <c r="U191" s="37">
        <f t="shared" si="47"/>
        <v>1.7655090359968613</v>
      </c>
    </row>
    <row r="192" spans="1:21" x14ac:dyDescent="0.2">
      <c r="A192" s="17" t="s">
        <v>29</v>
      </c>
      <c r="B192" s="11" t="s">
        <v>346</v>
      </c>
      <c r="C192" s="10" t="s">
        <v>347</v>
      </c>
      <c r="D192" s="31">
        <v>30930040</v>
      </c>
      <c r="E192" s="31">
        <v>23530040</v>
      </c>
      <c r="F192" s="31">
        <v>2595731</v>
      </c>
      <c r="G192" s="36">
        <f t="shared" si="40"/>
        <v>8.3922652541024836E-2</v>
      </c>
      <c r="H192" s="31">
        <v>6111595</v>
      </c>
      <c r="I192" s="36">
        <f t="shared" si="41"/>
        <v>0.197594151187648</v>
      </c>
      <c r="J192" s="31">
        <v>0</v>
      </c>
      <c r="K192" s="36">
        <f t="shared" si="42"/>
        <v>0</v>
      </c>
      <c r="L192" s="31">
        <v>0</v>
      </c>
      <c r="M192" s="36">
        <f t="shared" si="43"/>
        <v>0</v>
      </c>
      <c r="N192" s="31">
        <f t="shared" si="44"/>
        <v>8707326</v>
      </c>
      <c r="O192" s="36">
        <f t="shared" si="45"/>
        <v>0.37005147462562749</v>
      </c>
      <c r="P192" s="31">
        <v>3055560</v>
      </c>
      <c r="Q192" s="31">
        <v>10283745</v>
      </c>
      <c r="R192" s="31">
        <v>26559908</v>
      </c>
      <c r="S192" s="31">
        <v>17505534</v>
      </c>
      <c r="T192" s="36">
        <f t="shared" si="46"/>
        <v>0.65909618361629863</v>
      </c>
      <c r="U192" s="36">
        <f t="shared" si="47"/>
        <v>-1</v>
      </c>
    </row>
    <row r="193" spans="1:21" x14ac:dyDescent="0.2">
      <c r="A193" s="17" t="s">
        <v>29</v>
      </c>
      <c r="B193" s="11" t="s">
        <v>348</v>
      </c>
      <c r="C193" s="10" t="s">
        <v>349</v>
      </c>
      <c r="D193" s="31">
        <v>38322153</v>
      </c>
      <c r="E193" s="31">
        <v>37598339</v>
      </c>
      <c r="F193" s="31">
        <v>7497080</v>
      </c>
      <c r="G193" s="36">
        <f t="shared" si="40"/>
        <v>0.19563305850796014</v>
      </c>
      <c r="H193" s="31">
        <v>6703428</v>
      </c>
      <c r="I193" s="36">
        <f t="shared" si="41"/>
        <v>0.17492305299235145</v>
      </c>
      <c r="J193" s="31">
        <v>6204247</v>
      </c>
      <c r="K193" s="36">
        <f t="shared" si="42"/>
        <v>0.16501385872391863</v>
      </c>
      <c r="L193" s="31">
        <v>0</v>
      </c>
      <c r="M193" s="36">
        <f t="shared" si="43"/>
        <v>0</v>
      </c>
      <c r="N193" s="31">
        <f t="shared" si="44"/>
        <v>20404755</v>
      </c>
      <c r="O193" s="36">
        <f t="shared" si="45"/>
        <v>0.54270362847677922</v>
      </c>
      <c r="P193" s="31">
        <v>5777201</v>
      </c>
      <c r="Q193" s="31">
        <v>39175736</v>
      </c>
      <c r="R193" s="31">
        <v>38145426</v>
      </c>
      <c r="S193" s="31">
        <v>17243730</v>
      </c>
      <c r="T193" s="36">
        <f t="shared" si="46"/>
        <v>0.45205236402393306</v>
      </c>
      <c r="U193" s="36">
        <f t="shared" si="47"/>
        <v>7.3919186817283933E-2</v>
      </c>
    </row>
    <row r="194" spans="1:21" x14ac:dyDescent="0.2">
      <c r="A194" s="17" t="s">
        <v>29</v>
      </c>
      <c r="B194" s="11" t="s">
        <v>350</v>
      </c>
      <c r="C194" s="10" t="s">
        <v>351</v>
      </c>
      <c r="D194" s="31">
        <v>30206248</v>
      </c>
      <c r="E194" s="31">
        <v>32846248</v>
      </c>
      <c r="F194" s="31">
        <v>4223646</v>
      </c>
      <c r="G194" s="36">
        <f t="shared" si="40"/>
        <v>0.13982689938849738</v>
      </c>
      <c r="H194" s="31">
        <v>6553685</v>
      </c>
      <c r="I194" s="36">
        <f t="shared" si="41"/>
        <v>0.21696454985074612</v>
      </c>
      <c r="J194" s="31">
        <v>5475118</v>
      </c>
      <c r="K194" s="36">
        <f t="shared" si="42"/>
        <v>0.16668929735901647</v>
      </c>
      <c r="L194" s="31">
        <v>0</v>
      </c>
      <c r="M194" s="36">
        <f t="shared" si="43"/>
        <v>0</v>
      </c>
      <c r="N194" s="31">
        <f t="shared" si="44"/>
        <v>16252449</v>
      </c>
      <c r="O194" s="36">
        <f t="shared" si="45"/>
        <v>0.49480382051551214</v>
      </c>
      <c r="P194" s="31">
        <v>1502059</v>
      </c>
      <c r="Q194" s="31">
        <v>22235581</v>
      </c>
      <c r="R194" s="31">
        <v>20057581</v>
      </c>
      <c r="S194" s="31">
        <v>8513881</v>
      </c>
      <c r="T194" s="36">
        <f t="shared" si="46"/>
        <v>0.42447197396336078</v>
      </c>
      <c r="U194" s="36">
        <f t="shared" si="47"/>
        <v>2.645075193451123</v>
      </c>
    </row>
    <row r="195" spans="1:21" x14ac:dyDescent="0.2">
      <c r="A195" s="17" t="s">
        <v>29</v>
      </c>
      <c r="B195" s="11" t="s">
        <v>352</v>
      </c>
      <c r="C195" s="10" t="s">
        <v>353</v>
      </c>
      <c r="D195" s="31">
        <v>17243624</v>
      </c>
      <c r="E195" s="31">
        <v>15583824</v>
      </c>
      <c r="F195" s="31">
        <v>2124548</v>
      </c>
      <c r="G195" s="36">
        <f t="shared" si="40"/>
        <v>0.1232077433374794</v>
      </c>
      <c r="H195" s="31">
        <v>2300057</v>
      </c>
      <c r="I195" s="36">
        <f t="shared" si="41"/>
        <v>0.13338594021767117</v>
      </c>
      <c r="J195" s="31">
        <v>2864461</v>
      </c>
      <c r="K195" s="36">
        <f t="shared" si="42"/>
        <v>0.18380989159015143</v>
      </c>
      <c r="L195" s="31">
        <v>0</v>
      </c>
      <c r="M195" s="36">
        <f t="shared" si="43"/>
        <v>0</v>
      </c>
      <c r="N195" s="31">
        <f t="shared" si="44"/>
        <v>7289066</v>
      </c>
      <c r="O195" s="36">
        <f t="shared" si="45"/>
        <v>0.46773282347131229</v>
      </c>
      <c r="P195" s="31">
        <v>1947400</v>
      </c>
      <c r="Q195" s="31">
        <v>18566430</v>
      </c>
      <c r="R195" s="31">
        <v>16737434</v>
      </c>
      <c r="S195" s="31">
        <v>7748250</v>
      </c>
      <c r="T195" s="36">
        <f t="shared" si="46"/>
        <v>0.46292938332124267</v>
      </c>
      <c r="U195" s="36">
        <f t="shared" si="47"/>
        <v>0.47091557974735543</v>
      </c>
    </row>
    <row r="196" spans="1:21" x14ac:dyDescent="0.2">
      <c r="A196" s="17" t="s">
        <v>29</v>
      </c>
      <c r="B196" s="11" t="s">
        <v>354</v>
      </c>
      <c r="C196" s="10" t="s">
        <v>355</v>
      </c>
      <c r="D196" s="31">
        <v>34408640</v>
      </c>
      <c r="E196" s="31">
        <v>25827008</v>
      </c>
      <c r="F196" s="31">
        <v>6358621</v>
      </c>
      <c r="G196" s="36">
        <f t="shared" si="40"/>
        <v>0.1847972195355585</v>
      </c>
      <c r="H196" s="31">
        <v>6770500</v>
      </c>
      <c r="I196" s="36">
        <f t="shared" si="41"/>
        <v>0.19676743980581621</v>
      </c>
      <c r="J196" s="31">
        <v>5609717</v>
      </c>
      <c r="K196" s="36">
        <f t="shared" si="42"/>
        <v>0.21720351811560984</v>
      </c>
      <c r="L196" s="31">
        <v>0</v>
      </c>
      <c r="M196" s="36">
        <f t="shared" si="43"/>
        <v>0</v>
      </c>
      <c r="N196" s="31">
        <f t="shared" si="44"/>
        <v>18738838</v>
      </c>
      <c r="O196" s="36">
        <f t="shared" si="45"/>
        <v>0.72555202677755004</v>
      </c>
      <c r="P196" s="31">
        <v>1955105</v>
      </c>
      <c r="Q196" s="31">
        <v>29683058</v>
      </c>
      <c r="R196" s="31">
        <v>26906620</v>
      </c>
      <c r="S196" s="31">
        <v>9472533</v>
      </c>
      <c r="T196" s="36">
        <f t="shared" si="46"/>
        <v>0.352052134381799</v>
      </c>
      <c r="U196" s="36">
        <f t="shared" si="47"/>
        <v>1.8692663565383958</v>
      </c>
    </row>
    <row r="197" spans="1:21" x14ac:dyDescent="0.2">
      <c r="A197" s="17" t="s">
        <v>44</v>
      </c>
      <c r="B197" s="11" t="s">
        <v>356</v>
      </c>
      <c r="C197" s="10" t="s">
        <v>357</v>
      </c>
      <c r="D197" s="31">
        <v>0</v>
      </c>
      <c r="E197" s="31">
        <v>0</v>
      </c>
      <c r="F197" s="31">
        <v>0</v>
      </c>
      <c r="G197" s="36">
        <f t="shared" si="40"/>
        <v>0</v>
      </c>
      <c r="H197" s="31">
        <v>0</v>
      </c>
      <c r="I197" s="36">
        <f t="shared" si="41"/>
        <v>0</v>
      </c>
      <c r="J197" s="31">
        <v>0</v>
      </c>
      <c r="K197" s="36">
        <f t="shared" si="42"/>
        <v>0</v>
      </c>
      <c r="L197" s="31">
        <v>0</v>
      </c>
      <c r="M197" s="36">
        <f t="shared" si="43"/>
        <v>0</v>
      </c>
      <c r="N197" s="31">
        <f t="shared" si="44"/>
        <v>0</v>
      </c>
      <c r="O197" s="36">
        <f t="shared" si="45"/>
        <v>0</v>
      </c>
      <c r="P197" s="31">
        <v>0</v>
      </c>
      <c r="Q197" s="31">
        <v>0</v>
      </c>
      <c r="R197" s="31">
        <v>0</v>
      </c>
      <c r="S197" s="31">
        <v>0</v>
      </c>
      <c r="T197" s="36">
        <f t="shared" si="46"/>
        <v>0</v>
      </c>
      <c r="U197" s="36">
        <f t="shared" si="47"/>
        <v>0</v>
      </c>
    </row>
    <row r="198" spans="1:21" ht="16.5" x14ac:dyDescent="0.3">
      <c r="A198" s="18" t="s">
        <v>0</v>
      </c>
      <c r="B198" s="13" t="s">
        <v>358</v>
      </c>
      <c r="C198" s="12" t="s">
        <v>0</v>
      </c>
      <c r="D198" s="32">
        <f>SUM(D192:D197)</f>
        <v>151110705</v>
      </c>
      <c r="E198" s="32">
        <f>SUM(E192:E197)</f>
        <v>135385459</v>
      </c>
      <c r="F198" s="32">
        <f>SUM(F192:F197)</f>
        <v>22799626</v>
      </c>
      <c r="G198" s="37">
        <f t="shared" si="40"/>
        <v>0.15088028343193818</v>
      </c>
      <c r="H198" s="32">
        <f>SUM(H192:H197)</f>
        <v>28439265</v>
      </c>
      <c r="I198" s="37">
        <f t="shared" si="41"/>
        <v>0.18820152417394917</v>
      </c>
      <c r="J198" s="32">
        <f>SUM(J192:J197)</f>
        <v>20153543</v>
      </c>
      <c r="K198" s="37">
        <f t="shared" si="42"/>
        <v>0.14886046957228988</v>
      </c>
      <c r="L198" s="32">
        <f>SUM(L192:L197)</f>
        <v>0</v>
      </c>
      <c r="M198" s="37">
        <f t="shared" si="43"/>
        <v>0</v>
      </c>
      <c r="N198" s="32">
        <f t="shared" si="44"/>
        <v>71392434</v>
      </c>
      <c r="O198" s="37">
        <f t="shared" si="45"/>
        <v>0.5273271925015226</v>
      </c>
      <c r="P198" s="32">
        <f>SUM(P192:P197)</f>
        <v>14237325</v>
      </c>
      <c r="Q198" s="32">
        <f>SUM(Q192:Q197)</f>
        <v>119944550</v>
      </c>
      <c r="R198" s="32">
        <f>SUM(R192:R197)</f>
        <v>128406969</v>
      </c>
      <c r="S198" s="32">
        <f>SUM(S192:S197)</f>
        <v>60483928</v>
      </c>
      <c r="T198" s="37">
        <f t="shared" si="46"/>
        <v>0.47103306363379699</v>
      </c>
      <c r="U198" s="37">
        <f t="shared" si="47"/>
        <v>0.41554280737427862</v>
      </c>
    </row>
    <row r="199" spans="1:21" x14ac:dyDescent="0.2">
      <c r="A199" s="17" t="s">
        <v>29</v>
      </c>
      <c r="B199" s="11" t="s">
        <v>359</v>
      </c>
      <c r="C199" s="10" t="s">
        <v>360</v>
      </c>
      <c r="D199" s="31">
        <v>0</v>
      </c>
      <c r="E199" s="31">
        <v>0</v>
      </c>
      <c r="F199" s="31">
        <v>0</v>
      </c>
      <c r="G199" s="36">
        <f t="shared" si="40"/>
        <v>0</v>
      </c>
      <c r="H199" s="31">
        <v>0</v>
      </c>
      <c r="I199" s="36">
        <f t="shared" si="41"/>
        <v>0</v>
      </c>
      <c r="J199" s="31">
        <v>0</v>
      </c>
      <c r="K199" s="36">
        <f t="shared" si="42"/>
        <v>0</v>
      </c>
      <c r="L199" s="31">
        <v>0</v>
      </c>
      <c r="M199" s="36">
        <f t="shared" si="43"/>
        <v>0</v>
      </c>
      <c r="N199" s="31">
        <f t="shared" si="44"/>
        <v>0</v>
      </c>
      <c r="O199" s="36">
        <f t="shared" si="45"/>
        <v>0</v>
      </c>
      <c r="P199" s="31">
        <v>0</v>
      </c>
      <c r="Q199" s="31">
        <v>0</v>
      </c>
      <c r="R199" s="31">
        <v>0</v>
      </c>
      <c r="S199" s="31">
        <v>0</v>
      </c>
      <c r="T199" s="36">
        <f t="shared" si="46"/>
        <v>0</v>
      </c>
      <c r="U199" s="36">
        <f t="shared" si="47"/>
        <v>0</v>
      </c>
    </row>
    <row r="200" spans="1:21" x14ac:dyDescent="0.2">
      <c r="A200" s="17" t="s">
        <v>29</v>
      </c>
      <c r="B200" s="11" t="s">
        <v>361</v>
      </c>
      <c r="C200" s="10" t="s">
        <v>362</v>
      </c>
      <c r="D200" s="31">
        <v>0</v>
      </c>
      <c r="E200" s="31">
        <v>0</v>
      </c>
      <c r="F200" s="31">
        <v>0</v>
      </c>
      <c r="G200" s="36">
        <f t="shared" si="40"/>
        <v>0</v>
      </c>
      <c r="H200" s="31">
        <v>0</v>
      </c>
      <c r="I200" s="36">
        <f t="shared" si="41"/>
        <v>0</v>
      </c>
      <c r="J200" s="31">
        <v>0</v>
      </c>
      <c r="K200" s="36">
        <f t="shared" si="42"/>
        <v>0</v>
      </c>
      <c r="L200" s="31">
        <v>0</v>
      </c>
      <c r="M200" s="36">
        <f t="shared" si="43"/>
        <v>0</v>
      </c>
      <c r="N200" s="31">
        <f t="shared" si="44"/>
        <v>0</v>
      </c>
      <c r="O200" s="36">
        <f t="shared" si="45"/>
        <v>0</v>
      </c>
      <c r="P200" s="31">
        <v>0</v>
      </c>
      <c r="Q200" s="31">
        <v>0</v>
      </c>
      <c r="R200" s="31">
        <v>0</v>
      </c>
      <c r="S200" s="31">
        <v>0</v>
      </c>
      <c r="T200" s="36">
        <f t="shared" si="46"/>
        <v>0</v>
      </c>
      <c r="U200" s="36">
        <f t="shared" si="47"/>
        <v>0</v>
      </c>
    </row>
    <row r="201" spans="1:21" x14ac:dyDescent="0.2">
      <c r="A201" s="17" t="s">
        <v>29</v>
      </c>
      <c r="B201" s="11" t="s">
        <v>363</v>
      </c>
      <c r="C201" s="10" t="s">
        <v>364</v>
      </c>
      <c r="D201" s="31">
        <v>0</v>
      </c>
      <c r="E201" s="31">
        <v>0</v>
      </c>
      <c r="F201" s="31">
        <v>0</v>
      </c>
      <c r="G201" s="36">
        <f t="shared" si="40"/>
        <v>0</v>
      </c>
      <c r="H201" s="31">
        <v>0</v>
      </c>
      <c r="I201" s="36">
        <f t="shared" si="41"/>
        <v>0</v>
      </c>
      <c r="J201" s="31">
        <v>0</v>
      </c>
      <c r="K201" s="36">
        <f t="shared" si="42"/>
        <v>0</v>
      </c>
      <c r="L201" s="31">
        <v>0</v>
      </c>
      <c r="M201" s="36">
        <f t="shared" si="43"/>
        <v>0</v>
      </c>
      <c r="N201" s="31">
        <f t="shared" si="44"/>
        <v>0</v>
      </c>
      <c r="O201" s="36">
        <f t="shared" si="45"/>
        <v>0</v>
      </c>
      <c r="P201" s="31">
        <v>0</v>
      </c>
      <c r="Q201" s="31">
        <v>0</v>
      </c>
      <c r="R201" s="31">
        <v>0</v>
      </c>
      <c r="S201" s="31">
        <v>0</v>
      </c>
      <c r="T201" s="36">
        <f t="shared" si="46"/>
        <v>0</v>
      </c>
      <c r="U201" s="36">
        <f t="shared" si="47"/>
        <v>0</v>
      </c>
    </row>
    <row r="202" spans="1:21" x14ac:dyDescent="0.2">
      <c r="A202" s="17" t="s">
        <v>29</v>
      </c>
      <c r="B202" s="11" t="s">
        <v>365</v>
      </c>
      <c r="C202" s="10" t="s">
        <v>366</v>
      </c>
      <c r="D202" s="31">
        <v>747469</v>
      </c>
      <c r="E202" s="31">
        <v>747469</v>
      </c>
      <c r="F202" s="31">
        <v>0</v>
      </c>
      <c r="G202" s="36">
        <f t="shared" si="40"/>
        <v>0</v>
      </c>
      <c r="H202" s="31">
        <v>0</v>
      </c>
      <c r="I202" s="36">
        <f t="shared" si="41"/>
        <v>0</v>
      </c>
      <c r="J202" s="31">
        <v>0</v>
      </c>
      <c r="K202" s="36">
        <f t="shared" si="42"/>
        <v>0</v>
      </c>
      <c r="L202" s="31">
        <v>0</v>
      </c>
      <c r="M202" s="36">
        <f t="shared" si="43"/>
        <v>0</v>
      </c>
      <c r="N202" s="31">
        <f t="shared" si="44"/>
        <v>0</v>
      </c>
      <c r="O202" s="36">
        <f t="shared" si="45"/>
        <v>0</v>
      </c>
      <c r="P202" s="31">
        <v>0</v>
      </c>
      <c r="Q202" s="31">
        <v>0</v>
      </c>
      <c r="R202" s="31">
        <v>0</v>
      </c>
      <c r="S202" s="31">
        <v>0</v>
      </c>
      <c r="T202" s="36">
        <f t="shared" si="46"/>
        <v>0</v>
      </c>
      <c r="U202" s="36">
        <f t="shared" si="47"/>
        <v>0</v>
      </c>
    </row>
    <row r="203" spans="1:21" x14ac:dyDescent="0.2">
      <c r="A203" s="17" t="s">
        <v>44</v>
      </c>
      <c r="B203" s="11" t="s">
        <v>367</v>
      </c>
      <c r="C203" s="10" t="s">
        <v>368</v>
      </c>
      <c r="D203" s="31">
        <v>2466367</v>
      </c>
      <c r="E203" s="31">
        <v>1066367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1551911</v>
      </c>
      <c r="R203" s="31">
        <v>2342229</v>
      </c>
      <c r="S203" s="31">
        <v>790320</v>
      </c>
      <c r="T203" s="36">
        <f t="shared" si="46"/>
        <v>0.33742217349371045</v>
      </c>
      <c r="U203" s="36">
        <f t="shared" si="47"/>
        <v>0</v>
      </c>
    </row>
    <row r="204" spans="1:21" ht="16.5" x14ac:dyDescent="0.3">
      <c r="A204" s="18" t="s">
        <v>0</v>
      </c>
      <c r="B204" s="13" t="s">
        <v>369</v>
      </c>
      <c r="C204" s="12" t="s">
        <v>0</v>
      </c>
      <c r="D204" s="32">
        <f>SUM(D199:D203)</f>
        <v>3213836</v>
      </c>
      <c r="E204" s="32">
        <f>SUM(E199:E203)</f>
        <v>1813836</v>
      </c>
      <c r="F204" s="32">
        <f>SUM(F199:F203)</f>
        <v>0</v>
      </c>
      <c r="G204" s="37">
        <f t="shared" si="40"/>
        <v>0</v>
      </c>
      <c r="H204" s="32">
        <f>SUM(H199:H203)</f>
        <v>0</v>
      </c>
      <c r="I204" s="37">
        <f t="shared" si="41"/>
        <v>0</v>
      </c>
      <c r="J204" s="32">
        <f>SUM(J199:J203)</f>
        <v>0</v>
      </c>
      <c r="K204" s="37">
        <f t="shared" si="42"/>
        <v>0</v>
      </c>
      <c r="L204" s="32">
        <f>SUM(L199:L203)</f>
        <v>0</v>
      </c>
      <c r="M204" s="37">
        <f t="shared" si="43"/>
        <v>0</v>
      </c>
      <c r="N204" s="32">
        <f t="shared" si="44"/>
        <v>0</v>
      </c>
      <c r="O204" s="37">
        <f t="shared" si="45"/>
        <v>0</v>
      </c>
      <c r="P204" s="32">
        <f>SUM(P199:P203)</f>
        <v>0</v>
      </c>
      <c r="Q204" s="32">
        <f>SUM(Q199:Q203)</f>
        <v>1551911</v>
      </c>
      <c r="R204" s="32">
        <f>SUM(R199:R203)</f>
        <v>2342229</v>
      </c>
      <c r="S204" s="32">
        <f>SUM(S199:S203)</f>
        <v>790320</v>
      </c>
      <c r="T204" s="37">
        <f t="shared" si="46"/>
        <v>0.33742217349371045</v>
      </c>
      <c r="U204" s="37">
        <f t="shared" si="47"/>
        <v>0</v>
      </c>
    </row>
    <row r="205" spans="1:21" ht="16.5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358392787</v>
      </c>
      <c r="E205" s="32">
        <f>SUM(E173:E178,E180:E184,E186:E190,E192:E197,E199:E203)</f>
        <v>324317736</v>
      </c>
      <c r="F205" s="32">
        <f>SUM(F173:F178,F180:F184,F186:F190,F192:F197,F199:F203)</f>
        <v>70628261</v>
      </c>
      <c r="G205" s="37">
        <f t="shared" si="40"/>
        <v>0.19706942651164461</v>
      </c>
      <c r="H205" s="32">
        <f>SUM(H173:H178,H180:H184,H186:H190,H192:H197,H199:H203)</f>
        <v>79874711</v>
      </c>
      <c r="I205" s="37">
        <f t="shared" si="41"/>
        <v>0.22286919239811598</v>
      </c>
      <c r="J205" s="32">
        <f>SUM(J173:J178,J180:J184,J186:J190,J192:J197,J199:J203)</f>
        <v>51070481</v>
      </c>
      <c r="K205" s="37">
        <f t="shared" si="42"/>
        <v>0.15747051527271391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201573453</v>
      </c>
      <c r="O205" s="37">
        <f t="shared" si="45"/>
        <v>0.62153077252611311</v>
      </c>
      <c r="P205" s="32">
        <f>SUM(P173:P178,P180:P184,P186:P190,P192:P197,P199:P203)</f>
        <v>35621706</v>
      </c>
      <c r="Q205" s="32">
        <f>SUM(Q173:Q178,Q180:Q184,Q186:Q190,Q192:Q197,Q199:Q203)</f>
        <v>305782684</v>
      </c>
      <c r="R205" s="32">
        <f>SUM(R173:R178,R180:R184,R186:R190,R192:R197,R199:R203)</f>
        <v>289494848</v>
      </c>
      <c r="S205" s="32">
        <f>SUM(S173:S178,S180:S184,S186:S190,S192:S197,S199:S203)</f>
        <v>153097866</v>
      </c>
      <c r="T205" s="37">
        <f t="shared" si="46"/>
        <v>0.52884487256920032</v>
      </c>
      <c r="U205" s="37">
        <f t="shared" si="47"/>
        <v>0.43368992490140701</v>
      </c>
    </row>
    <row r="206" spans="1:21" ht="14.4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4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x14ac:dyDescent="0.2">
      <c r="A208" s="17" t="s">
        <v>29</v>
      </c>
      <c r="B208" s="11" t="s">
        <v>372</v>
      </c>
      <c r="C208" s="10" t="s">
        <v>373</v>
      </c>
      <c r="D208" s="31">
        <v>1100490</v>
      </c>
      <c r="E208" s="31">
        <v>216316</v>
      </c>
      <c r="F208" s="31">
        <v>184060</v>
      </c>
      <c r="G208" s="36">
        <f t="shared" ref="G208:G231" si="48">IF(($D208     =0),0,($F208     /$D208     ))</f>
        <v>0.16725276922098339</v>
      </c>
      <c r="H208" s="31">
        <v>617902</v>
      </c>
      <c r="I208" s="36">
        <f t="shared" ref="I208:I231" si="49">IF(($D208     =0),0,($H208     /$D208     ))</f>
        <v>0.56147897754636567</v>
      </c>
      <c r="J208" s="31">
        <v>414257</v>
      </c>
      <c r="K208" s="36">
        <f t="shared" ref="K208:K231" si="50">IF(($E208     =0),0,($J208     /$E208     ))</f>
        <v>1.9150548271972485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1216219</v>
      </c>
      <c r="O208" s="36">
        <f t="shared" ref="O208:O231" si="53">IF(($E208     =0),0,($N208     /$E208     ))</f>
        <v>5.6224181290334512</v>
      </c>
      <c r="P208" s="31">
        <v>874649</v>
      </c>
      <c r="Q208" s="31">
        <v>1042455</v>
      </c>
      <c r="R208" s="31">
        <v>1042455</v>
      </c>
      <c r="S208" s="31">
        <v>2073190</v>
      </c>
      <c r="T208" s="36">
        <f t="shared" ref="T208:T231" si="54">IF(($R208     =0),0,($S208     /$R208     ))</f>
        <v>1.9887573084689507</v>
      </c>
      <c r="U208" s="36">
        <f t="shared" ref="U208:U231" si="55">IF(($P208     =0),0,(($J208     /$P208     )-1))</f>
        <v>-0.52637343665859104</v>
      </c>
    </row>
    <row r="209" spans="1:21" x14ac:dyDescent="0.2">
      <c r="A209" s="17" t="s">
        <v>29</v>
      </c>
      <c r="B209" s="11" t="s">
        <v>374</v>
      </c>
      <c r="C209" s="10" t="s">
        <v>375</v>
      </c>
      <c r="D209" s="31">
        <v>147044126</v>
      </c>
      <c r="E209" s="31">
        <v>149444241</v>
      </c>
      <c r="F209" s="31">
        <v>4763425</v>
      </c>
      <c r="G209" s="36">
        <f t="shared" si="48"/>
        <v>3.2394527612752105E-2</v>
      </c>
      <c r="H209" s="31">
        <v>5343131</v>
      </c>
      <c r="I209" s="36">
        <f t="shared" si="49"/>
        <v>3.6336922428305635E-2</v>
      </c>
      <c r="J209" s="31">
        <v>6329289</v>
      </c>
      <c r="K209" s="36">
        <f t="shared" si="50"/>
        <v>4.2352177358242933E-2</v>
      </c>
      <c r="L209" s="31">
        <v>0</v>
      </c>
      <c r="M209" s="36">
        <f t="shared" si="51"/>
        <v>0</v>
      </c>
      <c r="N209" s="31">
        <f t="shared" si="52"/>
        <v>16435845</v>
      </c>
      <c r="O209" s="36">
        <f t="shared" si="53"/>
        <v>0.10997978168994815</v>
      </c>
      <c r="P209" s="31">
        <v>14726374</v>
      </c>
      <c r="Q209" s="31">
        <v>57492789</v>
      </c>
      <c r="R209" s="31">
        <v>139109003</v>
      </c>
      <c r="S209" s="31">
        <v>23186100</v>
      </c>
      <c r="T209" s="36">
        <f t="shared" si="54"/>
        <v>0.16667576864166009</v>
      </c>
      <c r="U209" s="36">
        <f t="shared" si="55"/>
        <v>-0.57020723499213044</v>
      </c>
    </row>
    <row r="210" spans="1:21" x14ac:dyDescent="0.2">
      <c r="A210" s="17" t="s">
        <v>29</v>
      </c>
      <c r="B210" s="11" t="s">
        <v>376</v>
      </c>
      <c r="C210" s="10" t="s">
        <v>377</v>
      </c>
      <c r="D210" s="31">
        <v>23181458</v>
      </c>
      <c r="E210" s="31">
        <v>22558072</v>
      </c>
      <c r="F210" s="31">
        <v>6295959</v>
      </c>
      <c r="G210" s="36">
        <f t="shared" si="48"/>
        <v>0.27159460806994967</v>
      </c>
      <c r="H210" s="31">
        <v>6539513</v>
      </c>
      <c r="I210" s="36">
        <f t="shared" si="49"/>
        <v>0.28210102229117773</v>
      </c>
      <c r="J210" s="31">
        <v>4279283</v>
      </c>
      <c r="K210" s="36">
        <f t="shared" si="50"/>
        <v>0.18970074215562394</v>
      </c>
      <c r="L210" s="31">
        <v>0</v>
      </c>
      <c r="M210" s="36">
        <f t="shared" si="51"/>
        <v>0</v>
      </c>
      <c r="N210" s="31">
        <f t="shared" si="52"/>
        <v>17114755</v>
      </c>
      <c r="O210" s="36">
        <f t="shared" si="53"/>
        <v>0.75869759614208165</v>
      </c>
      <c r="P210" s="31">
        <v>-3286647</v>
      </c>
      <c r="Q210" s="31">
        <v>10649967</v>
      </c>
      <c r="R210" s="31">
        <v>25084632</v>
      </c>
      <c r="S210" s="31">
        <v>14901431</v>
      </c>
      <c r="T210" s="36">
        <f t="shared" si="54"/>
        <v>0.59404622718802491</v>
      </c>
      <c r="U210" s="36">
        <f t="shared" si="55"/>
        <v>-2.3020208741614177</v>
      </c>
    </row>
    <row r="211" spans="1:21" x14ac:dyDescent="0.2">
      <c r="A211" s="17" t="s">
        <v>29</v>
      </c>
      <c r="B211" s="11" t="s">
        <v>378</v>
      </c>
      <c r="C211" s="10" t="s">
        <v>379</v>
      </c>
      <c r="D211" s="31">
        <v>20927969</v>
      </c>
      <c r="E211" s="31">
        <v>19703509</v>
      </c>
      <c r="F211" s="31">
        <v>62061</v>
      </c>
      <c r="G211" s="36">
        <f t="shared" si="48"/>
        <v>2.965457374291791E-3</v>
      </c>
      <c r="H211" s="31">
        <v>132756</v>
      </c>
      <c r="I211" s="36">
        <f t="shared" si="49"/>
        <v>6.3434726991424733E-3</v>
      </c>
      <c r="J211" s="31">
        <v>160533</v>
      </c>
      <c r="K211" s="36">
        <f t="shared" si="50"/>
        <v>8.1474320132520553E-3</v>
      </c>
      <c r="L211" s="31">
        <v>0</v>
      </c>
      <c r="M211" s="36">
        <f t="shared" si="51"/>
        <v>0</v>
      </c>
      <c r="N211" s="31">
        <f t="shared" si="52"/>
        <v>355350</v>
      </c>
      <c r="O211" s="36">
        <f t="shared" si="53"/>
        <v>1.8034858664007513E-2</v>
      </c>
      <c r="P211" s="31">
        <v>561227</v>
      </c>
      <c r="Q211" s="31">
        <v>7356709</v>
      </c>
      <c r="R211" s="31">
        <v>17288237</v>
      </c>
      <c r="S211" s="31">
        <v>3823382</v>
      </c>
      <c r="T211" s="36">
        <f t="shared" si="54"/>
        <v>0.22115511257741319</v>
      </c>
      <c r="U211" s="36">
        <f t="shared" si="55"/>
        <v>-0.71396066119413359</v>
      </c>
    </row>
    <row r="212" spans="1:21" x14ac:dyDescent="0.2">
      <c r="A212" s="17" t="s">
        <v>29</v>
      </c>
      <c r="B212" s="11" t="s">
        <v>380</v>
      </c>
      <c r="C212" s="10" t="s">
        <v>381</v>
      </c>
      <c r="D212" s="31">
        <v>48364445</v>
      </c>
      <c r="E212" s="31">
        <v>43934853</v>
      </c>
      <c r="F212" s="31">
        <v>8520361</v>
      </c>
      <c r="G212" s="36">
        <f t="shared" si="48"/>
        <v>0.17616993227152716</v>
      </c>
      <c r="H212" s="31">
        <v>5759861</v>
      </c>
      <c r="I212" s="36">
        <f t="shared" si="49"/>
        <v>0.11909287907676806</v>
      </c>
      <c r="J212" s="31">
        <v>2637532</v>
      </c>
      <c r="K212" s="36">
        <f t="shared" si="50"/>
        <v>6.0032794465023021E-2</v>
      </c>
      <c r="L212" s="31">
        <v>0</v>
      </c>
      <c r="M212" s="36">
        <f t="shared" si="51"/>
        <v>0</v>
      </c>
      <c r="N212" s="31">
        <f t="shared" si="52"/>
        <v>16917754</v>
      </c>
      <c r="O212" s="36">
        <f t="shared" si="53"/>
        <v>0.3850645409010473</v>
      </c>
      <c r="P212" s="31">
        <v>1514996</v>
      </c>
      <c r="Q212" s="31">
        <v>51859796</v>
      </c>
      <c r="R212" s="31">
        <v>51859796</v>
      </c>
      <c r="S212" s="31">
        <v>8380187</v>
      </c>
      <c r="T212" s="36">
        <f t="shared" si="54"/>
        <v>0.1615931346895387</v>
      </c>
      <c r="U212" s="36">
        <f t="shared" si="55"/>
        <v>0.74094981108861013</v>
      </c>
    </row>
    <row r="213" spans="1:21" x14ac:dyDescent="0.2">
      <c r="A213" s="17" t="s">
        <v>29</v>
      </c>
      <c r="B213" s="11" t="s">
        <v>382</v>
      </c>
      <c r="C213" s="10" t="s">
        <v>383</v>
      </c>
      <c r="D213" s="31">
        <v>8448219</v>
      </c>
      <c r="E213" s="31">
        <v>8448219</v>
      </c>
      <c r="F213" s="31">
        <v>0</v>
      </c>
      <c r="G213" s="36">
        <f t="shared" si="48"/>
        <v>0</v>
      </c>
      <c r="H213" s="31">
        <v>0</v>
      </c>
      <c r="I213" s="36">
        <f t="shared" si="49"/>
        <v>0</v>
      </c>
      <c r="J213" s="31">
        <v>3786505</v>
      </c>
      <c r="K213" s="36">
        <f t="shared" si="50"/>
        <v>0.44820156769136787</v>
      </c>
      <c r="L213" s="31">
        <v>0</v>
      </c>
      <c r="M213" s="36">
        <f t="shared" si="51"/>
        <v>0</v>
      </c>
      <c r="N213" s="31">
        <f t="shared" si="52"/>
        <v>3786505</v>
      </c>
      <c r="O213" s="36">
        <f t="shared" si="53"/>
        <v>0.44820156769136787</v>
      </c>
      <c r="P213" s="31">
        <v>60635</v>
      </c>
      <c r="Q213" s="31">
        <v>2023000</v>
      </c>
      <c r="R213" s="31">
        <v>8023000</v>
      </c>
      <c r="S213" s="31">
        <v>3024464</v>
      </c>
      <c r="T213" s="36">
        <f t="shared" si="54"/>
        <v>0.37697419917736508</v>
      </c>
      <c r="U213" s="36">
        <f t="shared" si="55"/>
        <v>61.447513812154696</v>
      </c>
    </row>
    <row r="214" spans="1:21" x14ac:dyDescent="0.2">
      <c r="A214" s="17" t="s">
        <v>29</v>
      </c>
      <c r="B214" s="11" t="s">
        <v>384</v>
      </c>
      <c r="C214" s="10" t="s">
        <v>385</v>
      </c>
      <c r="D214" s="31">
        <v>145371004</v>
      </c>
      <c r="E214" s="31">
        <v>149371469</v>
      </c>
      <c r="F214" s="31">
        <v>27610799</v>
      </c>
      <c r="G214" s="36">
        <f t="shared" si="48"/>
        <v>0.18993333085874539</v>
      </c>
      <c r="H214" s="31">
        <v>31272088</v>
      </c>
      <c r="I214" s="36">
        <f t="shared" si="49"/>
        <v>0.21511915815068594</v>
      </c>
      <c r="J214" s="31">
        <v>29788181</v>
      </c>
      <c r="K214" s="36">
        <f t="shared" si="50"/>
        <v>0.1994234990083682</v>
      </c>
      <c r="L214" s="31">
        <v>0</v>
      </c>
      <c r="M214" s="36">
        <f t="shared" si="51"/>
        <v>0</v>
      </c>
      <c r="N214" s="31">
        <f t="shared" si="52"/>
        <v>88671068</v>
      </c>
      <c r="O214" s="36">
        <f t="shared" si="53"/>
        <v>0.59362787682030493</v>
      </c>
      <c r="P214" s="31">
        <v>31974117</v>
      </c>
      <c r="Q214" s="31">
        <v>145325672</v>
      </c>
      <c r="R214" s="31">
        <v>146325672</v>
      </c>
      <c r="S214" s="31">
        <v>92231336</v>
      </c>
      <c r="T214" s="36">
        <f t="shared" si="54"/>
        <v>0.63031547874934757</v>
      </c>
      <c r="U214" s="36">
        <f t="shared" si="55"/>
        <v>-6.8365797247817661E-2</v>
      </c>
    </row>
    <row r="215" spans="1:21" x14ac:dyDescent="0.2">
      <c r="A215" s="17" t="s">
        <v>44</v>
      </c>
      <c r="B215" s="11" t="s">
        <v>386</v>
      </c>
      <c r="C215" s="10" t="s">
        <v>387</v>
      </c>
      <c r="D215" s="31">
        <v>0</v>
      </c>
      <c r="E215" s="31">
        <v>0</v>
      </c>
      <c r="F215" s="31">
        <v>0</v>
      </c>
      <c r="G215" s="36">
        <f t="shared" si="48"/>
        <v>0</v>
      </c>
      <c r="H215" s="31">
        <v>0</v>
      </c>
      <c r="I215" s="36">
        <f t="shared" si="49"/>
        <v>0</v>
      </c>
      <c r="J215" s="31">
        <v>0</v>
      </c>
      <c r="K215" s="36">
        <f t="shared" si="50"/>
        <v>0</v>
      </c>
      <c r="L215" s="31">
        <v>0</v>
      </c>
      <c r="M215" s="36">
        <f t="shared" si="51"/>
        <v>0</v>
      </c>
      <c r="N215" s="31">
        <f t="shared" si="52"/>
        <v>0</v>
      </c>
      <c r="O215" s="36">
        <f t="shared" si="53"/>
        <v>0</v>
      </c>
      <c r="P215" s="31">
        <v>0</v>
      </c>
      <c r="Q215" s="31">
        <v>0</v>
      </c>
      <c r="R215" s="31">
        <v>0</v>
      </c>
      <c r="S215" s="31">
        <v>0</v>
      </c>
      <c r="T215" s="36">
        <f t="shared" si="54"/>
        <v>0</v>
      </c>
      <c r="U215" s="36">
        <f t="shared" si="55"/>
        <v>0</v>
      </c>
    </row>
    <row r="216" spans="1:21" ht="16.5" x14ac:dyDescent="0.3">
      <c r="A216" s="18" t="s">
        <v>0</v>
      </c>
      <c r="B216" s="13" t="s">
        <v>388</v>
      </c>
      <c r="C216" s="12" t="s">
        <v>0</v>
      </c>
      <c r="D216" s="32">
        <f>SUM(D208:D215)</f>
        <v>394437711</v>
      </c>
      <c r="E216" s="32">
        <f>SUM(E208:E215)</f>
        <v>393676679</v>
      </c>
      <c r="F216" s="32">
        <f>SUM(F208:F215)</f>
        <v>47436665</v>
      </c>
      <c r="G216" s="37">
        <f t="shared" si="48"/>
        <v>0.12026402059715836</v>
      </c>
      <c r="H216" s="32">
        <f>SUM(H208:H215)</f>
        <v>49665251</v>
      </c>
      <c r="I216" s="37">
        <f t="shared" si="49"/>
        <v>0.12591405338522513</v>
      </c>
      <c r="J216" s="32">
        <f>SUM(J208:J215)</f>
        <v>47395580</v>
      </c>
      <c r="K216" s="37">
        <f t="shared" si="50"/>
        <v>0.12039214545396021</v>
      </c>
      <c r="L216" s="32">
        <f>SUM(L208:L215)</f>
        <v>0</v>
      </c>
      <c r="M216" s="37">
        <f t="shared" si="51"/>
        <v>0</v>
      </c>
      <c r="N216" s="32">
        <f t="shared" si="52"/>
        <v>144497496</v>
      </c>
      <c r="O216" s="37">
        <f t="shared" si="53"/>
        <v>0.36704611603371101</v>
      </c>
      <c r="P216" s="32">
        <f>SUM(P208:P215)</f>
        <v>46425351</v>
      </c>
      <c r="Q216" s="32">
        <f>SUM(Q208:Q215)</f>
        <v>275750388</v>
      </c>
      <c r="R216" s="32">
        <f>SUM(R208:R215)</f>
        <v>388732795</v>
      </c>
      <c r="S216" s="32">
        <f>SUM(S208:S215)</f>
        <v>147620090</v>
      </c>
      <c r="T216" s="37">
        <f t="shared" si="54"/>
        <v>0.37974694159776257</v>
      </c>
      <c r="U216" s="37">
        <f t="shared" si="55"/>
        <v>2.0898689597414144E-2</v>
      </c>
    </row>
    <row r="217" spans="1:21" x14ac:dyDescent="0.2">
      <c r="A217" s="17" t="s">
        <v>29</v>
      </c>
      <c r="B217" s="11" t="s">
        <v>389</v>
      </c>
      <c r="C217" s="10" t="s">
        <v>390</v>
      </c>
      <c r="D217" s="31">
        <v>36008026</v>
      </c>
      <c r="E217" s="31">
        <v>36008026</v>
      </c>
      <c r="F217" s="31">
        <v>8470914</v>
      </c>
      <c r="G217" s="36">
        <f t="shared" si="48"/>
        <v>0.23525071882585288</v>
      </c>
      <c r="H217" s="31">
        <v>4728836</v>
      </c>
      <c r="I217" s="36">
        <f t="shared" si="49"/>
        <v>0.13132727686877366</v>
      </c>
      <c r="J217" s="31">
        <v>8308115</v>
      </c>
      <c r="K217" s="36">
        <f t="shared" si="50"/>
        <v>0.23072953235481444</v>
      </c>
      <c r="L217" s="31">
        <v>0</v>
      </c>
      <c r="M217" s="36">
        <f t="shared" si="51"/>
        <v>0</v>
      </c>
      <c r="N217" s="31">
        <f t="shared" si="52"/>
        <v>21507865</v>
      </c>
      <c r="O217" s="36">
        <f t="shared" si="53"/>
        <v>0.59730752804944098</v>
      </c>
      <c r="P217" s="31">
        <v>7220798</v>
      </c>
      <c r="Q217" s="31">
        <v>37366142</v>
      </c>
      <c r="R217" s="31">
        <v>41598483</v>
      </c>
      <c r="S217" s="31">
        <v>21097964</v>
      </c>
      <c r="T217" s="36">
        <f t="shared" si="54"/>
        <v>0.50718109119508037</v>
      </c>
      <c r="U217" s="36">
        <f t="shared" si="55"/>
        <v>0.15058127924365139</v>
      </c>
    </row>
    <row r="218" spans="1:21" x14ac:dyDescent="0.2">
      <c r="A218" s="17" t="s">
        <v>29</v>
      </c>
      <c r="B218" s="11" t="s">
        <v>391</v>
      </c>
      <c r="C218" s="10" t="s">
        <v>392</v>
      </c>
      <c r="D218" s="31">
        <v>189912729</v>
      </c>
      <c r="E218" s="31">
        <v>228825274</v>
      </c>
      <c r="F218" s="31">
        <v>31632545</v>
      </c>
      <c r="G218" s="36">
        <f t="shared" si="48"/>
        <v>0.16656358510861061</v>
      </c>
      <c r="H218" s="31">
        <v>28568582</v>
      </c>
      <c r="I218" s="36">
        <f t="shared" si="49"/>
        <v>0.15043005358529707</v>
      </c>
      <c r="J218" s="31">
        <v>43884238</v>
      </c>
      <c r="K218" s="36">
        <f t="shared" si="50"/>
        <v>0.19178055480007861</v>
      </c>
      <c r="L218" s="31">
        <v>0</v>
      </c>
      <c r="M218" s="36">
        <f t="shared" si="51"/>
        <v>0</v>
      </c>
      <c r="N218" s="31">
        <f t="shared" si="52"/>
        <v>104085365</v>
      </c>
      <c r="O218" s="36">
        <f t="shared" si="53"/>
        <v>0.45486830707345727</v>
      </c>
      <c r="P218" s="31">
        <v>55916310</v>
      </c>
      <c r="Q218" s="31">
        <v>189079278</v>
      </c>
      <c r="R218" s="31">
        <v>192612973</v>
      </c>
      <c r="S218" s="31">
        <v>134907248</v>
      </c>
      <c r="T218" s="36">
        <f t="shared" si="54"/>
        <v>0.70040582365134874</v>
      </c>
      <c r="U218" s="36">
        <f t="shared" si="55"/>
        <v>-0.21518000740749876</v>
      </c>
    </row>
    <row r="219" spans="1:21" x14ac:dyDescent="0.2">
      <c r="A219" s="17" t="s">
        <v>29</v>
      </c>
      <c r="B219" s="11" t="s">
        <v>393</v>
      </c>
      <c r="C219" s="10" t="s">
        <v>394</v>
      </c>
      <c r="D219" s="31">
        <v>119352004</v>
      </c>
      <c r="E219" s="31">
        <v>115478305</v>
      </c>
      <c r="F219" s="31">
        <v>28448529</v>
      </c>
      <c r="G219" s="36">
        <f t="shared" si="48"/>
        <v>0.23835820134197327</v>
      </c>
      <c r="H219" s="31">
        <v>23866416</v>
      </c>
      <c r="I219" s="36">
        <f t="shared" si="49"/>
        <v>0.19996661304488864</v>
      </c>
      <c r="J219" s="31">
        <v>35200277</v>
      </c>
      <c r="K219" s="36">
        <f t="shared" si="50"/>
        <v>0.3048215593396526</v>
      </c>
      <c r="L219" s="31">
        <v>0</v>
      </c>
      <c r="M219" s="36">
        <f t="shared" si="51"/>
        <v>0</v>
      </c>
      <c r="N219" s="31">
        <f t="shared" si="52"/>
        <v>87515222</v>
      </c>
      <c r="O219" s="36">
        <f t="shared" si="53"/>
        <v>0.75784990089696935</v>
      </c>
      <c r="P219" s="31">
        <v>29519706</v>
      </c>
      <c r="Q219" s="31">
        <v>108778258</v>
      </c>
      <c r="R219" s="31">
        <v>113062231</v>
      </c>
      <c r="S219" s="31">
        <v>78135279</v>
      </c>
      <c r="T219" s="36">
        <f t="shared" si="54"/>
        <v>0.69108205550976609</v>
      </c>
      <c r="U219" s="36">
        <f t="shared" si="55"/>
        <v>0.19243318344701676</v>
      </c>
    </row>
    <row r="220" spans="1:21" x14ac:dyDescent="0.2">
      <c r="A220" s="17" t="s">
        <v>29</v>
      </c>
      <c r="B220" s="11" t="s">
        <v>395</v>
      </c>
      <c r="C220" s="10" t="s">
        <v>396</v>
      </c>
      <c r="D220" s="31">
        <v>18310354</v>
      </c>
      <c r="E220" s="31">
        <v>14785551</v>
      </c>
      <c r="F220" s="31">
        <v>2008278</v>
      </c>
      <c r="G220" s="36">
        <f t="shared" si="48"/>
        <v>0.10967991115846258</v>
      </c>
      <c r="H220" s="31">
        <v>3189414</v>
      </c>
      <c r="I220" s="36">
        <f t="shared" si="49"/>
        <v>0.17418636472020146</v>
      </c>
      <c r="J220" s="31">
        <v>29985</v>
      </c>
      <c r="K220" s="36">
        <f t="shared" si="50"/>
        <v>2.0279934105938966E-3</v>
      </c>
      <c r="L220" s="31">
        <v>0</v>
      </c>
      <c r="M220" s="36">
        <f t="shared" si="51"/>
        <v>0</v>
      </c>
      <c r="N220" s="31">
        <f t="shared" si="52"/>
        <v>5227677</v>
      </c>
      <c r="O220" s="36">
        <f t="shared" si="53"/>
        <v>0.35356660025723763</v>
      </c>
      <c r="P220" s="31">
        <v>881392</v>
      </c>
      <c r="Q220" s="31">
        <v>11331412</v>
      </c>
      <c r="R220" s="31">
        <v>10055412</v>
      </c>
      <c r="S220" s="31">
        <v>4650321</v>
      </c>
      <c r="T220" s="36">
        <f t="shared" si="54"/>
        <v>0.46246946420494756</v>
      </c>
      <c r="U220" s="36">
        <f t="shared" si="55"/>
        <v>-0.96597994989743496</v>
      </c>
    </row>
    <row r="221" spans="1:21" x14ac:dyDescent="0.2">
      <c r="A221" s="17" t="s">
        <v>29</v>
      </c>
      <c r="B221" s="11" t="s">
        <v>397</v>
      </c>
      <c r="C221" s="10" t="s">
        <v>398</v>
      </c>
      <c r="D221" s="31">
        <v>11236182</v>
      </c>
      <c r="E221" s="31">
        <v>13550307</v>
      </c>
      <c r="F221" s="31">
        <v>1975416</v>
      </c>
      <c r="G221" s="36">
        <f t="shared" si="48"/>
        <v>0.17580847302046193</v>
      </c>
      <c r="H221" s="31">
        <v>2080290</v>
      </c>
      <c r="I221" s="36">
        <f t="shared" si="49"/>
        <v>0.18514207050046003</v>
      </c>
      <c r="J221" s="31">
        <v>2814806</v>
      </c>
      <c r="K221" s="36">
        <f t="shared" si="50"/>
        <v>0.20773005364380306</v>
      </c>
      <c r="L221" s="31">
        <v>0</v>
      </c>
      <c r="M221" s="36">
        <f t="shared" si="51"/>
        <v>0</v>
      </c>
      <c r="N221" s="31">
        <f t="shared" si="52"/>
        <v>6870512</v>
      </c>
      <c r="O221" s="36">
        <f t="shared" si="53"/>
        <v>0.50703736823084522</v>
      </c>
      <c r="P221" s="31">
        <v>1931746</v>
      </c>
      <c r="Q221" s="31">
        <v>8266378</v>
      </c>
      <c r="R221" s="31">
        <v>8531649</v>
      </c>
      <c r="S221" s="31">
        <v>5437184</v>
      </c>
      <c r="T221" s="36">
        <f t="shared" si="54"/>
        <v>0.63729579123566849</v>
      </c>
      <c r="U221" s="36">
        <f t="shared" si="55"/>
        <v>0.45713049231110103</v>
      </c>
    </row>
    <row r="222" spans="1:21" x14ac:dyDescent="0.2">
      <c r="A222" s="17" t="s">
        <v>29</v>
      </c>
      <c r="B222" s="11" t="s">
        <v>399</v>
      </c>
      <c r="C222" s="10" t="s">
        <v>400</v>
      </c>
      <c r="D222" s="31">
        <v>9006070</v>
      </c>
      <c r="E222" s="31">
        <v>11506070</v>
      </c>
      <c r="F222" s="31">
        <v>1906601</v>
      </c>
      <c r="G222" s="36">
        <f t="shared" si="48"/>
        <v>0.21170177446988531</v>
      </c>
      <c r="H222" s="31">
        <v>2509264</v>
      </c>
      <c r="I222" s="36">
        <f t="shared" si="49"/>
        <v>0.27861919794094425</v>
      </c>
      <c r="J222" s="31">
        <v>1222032</v>
      </c>
      <c r="K222" s="36">
        <f t="shared" si="50"/>
        <v>0.10620759303567595</v>
      </c>
      <c r="L222" s="31">
        <v>0</v>
      </c>
      <c r="M222" s="36">
        <f t="shared" si="51"/>
        <v>0</v>
      </c>
      <c r="N222" s="31">
        <f t="shared" si="52"/>
        <v>5637897</v>
      </c>
      <c r="O222" s="36">
        <f t="shared" si="53"/>
        <v>0.48999328180690715</v>
      </c>
      <c r="P222" s="31">
        <v>1173000</v>
      </c>
      <c r="Q222" s="31">
        <v>10700004</v>
      </c>
      <c r="R222" s="31">
        <v>8350004</v>
      </c>
      <c r="S222" s="31">
        <v>4261951</v>
      </c>
      <c r="T222" s="36">
        <f t="shared" si="54"/>
        <v>0.51041304890392869</v>
      </c>
      <c r="U222" s="36">
        <f t="shared" si="55"/>
        <v>4.1800511508951477E-2</v>
      </c>
    </row>
    <row r="223" spans="1:21" x14ac:dyDescent="0.2">
      <c r="A223" s="17" t="s">
        <v>44</v>
      </c>
      <c r="B223" s="11" t="s">
        <v>401</v>
      </c>
      <c r="C223" s="10" t="s">
        <v>402</v>
      </c>
      <c r="D223" s="31">
        <v>0</v>
      </c>
      <c r="E223" s="31">
        <v>0</v>
      </c>
      <c r="F223" s="31">
        <v>0</v>
      </c>
      <c r="G223" s="36">
        <f t="shared" si="48"/>
        <v>0</v>
      </c>
      <c r="H223" s="31">
        <v>0</v>
      </c>
      <c r="I223" s="36">
        <f t="shared" si="49"/>
        <v>0</v>
      </c>
      <c r="J223" s="31">
        <v>0</v>
      </c>
      <c r="K223" s="36">
        <f t="shared" si="50"/>
        <v>0</v>
      </c>
      <c r="L223" s="31">
        <v>0</v>
      </c>
      <c r="M223" s="36">
        <f t="shared" si="51"/>
        <v>0</v>
      </c>
      <c r="N223" s="31">
        <f t="shared" si="52"/>
        <v>0</v>
      </c>
      <c r="O223" s="36">
        <f t="shared" si="53"/>
        <v>0</v>
      </c>
      <c r="P223" s="31">
        <v>0</v>
      </c>
      <c r="Q223" s="31">
        <v>0</v>
      </c>
      <c r="R223" s="31">
        <v>0</v>
      </c>
      <c r="S223" s="31">
        <v>0</v>
      </c>
      <c r="T223" s="36">
        <f t="shared" si="54"/>
        <v>0</v>
      </c>
      <c r="U223" s="36">
        <f t="shared" si="55"/>
        <v>0</v>
      </c>
    </row>
    <row r="224" spans="1:21" ht="16.5" x14ac:dyDescent="0.3">
      <c r="A224" s="18" t="s">
        <v>0</v>
      </c>
      <c r="B224" s="13" t="s">
        <v>403</v>
      </c>
      <c r="C224" s="12" t="s">
        <v>0</v>
      </c>
      <c r="D224" s="32">
        <f>SUM(D217:D223)</f>
        <v>383825365</v>
      </c>
      <c r="E224" s="32">
        <f>SUM(E217:E223)</f>
        <v>420153533</v>
      </c>
      <c r="F224" s="32">
        <f>SUM(F217:F223)</f>
        <v>74442283</v>
      </c>
      <c r="G224" s="37">
        <f t="shared" si="48"/>
        <v>0.19394831553146571</v>
      </c>
      <c r="H224" s="32">
        <f>SUM(H217:H223)</f>
        <v>64942802</v>
      </c>
      <c r="I224" s="37">
        <f t="shared" si="49"/>
        <v>0.16919882822230886</v>
      </c>
      <c r="J224" s="32">
        <f>SUM(J217:J223)</f>
        <v>91459453</v>
      </c>
      <c r="K224" s="37">
        <f t="shared" si="50"/>
        <v>0.21768102804457437</v>
      </c>
      <c r="L224" s="32">
        <f>SUM(L217:L223)</f>
        <v>0</v>
      </c>
      <c r="M224" s="37">
        <f t="shared" si="51"/>
        <v>0</v>
      </c>
      <c r="N224" s="32">
        <f t="shared" si="52"/>
        <v>230844538</v>
      </c>
      <c r="O224" s="37">
        <f t="shared" si="53"/>
        <v>0.54942900599148359</v>
      </c>
      <c r="P224" s="32">
        <f>SUM(P217:P223)</f>
        <v>96642952</v>
      </c>
      <c r="Q224" s="32">
        <f>SUM(Q217:Q223)</f>
        <v>365521472</v>
      </c>
      <c r="R224" s="32">
        <f>SUM(R217:R223)</f>
        <v>374210752</v>
      </c>
      <c r="S224" s="32">
        <f>SUM(S217:S223)</f>
        <v>248489947</v>
      </c>
      <c r="T224" s="37">
        <f t="shared" si="54"/>
        <v>0.66403743257489301</v>
      </c>
      <c r="U224" s="37">
        <f t="shared" si="55"/>
        <v>-5.3635561546174659E-2</v>
      </c>
    </row>
    <row r="225" spans="1:21" x14ac:dyDescent="0.2">
      <c r="A225" s="17" t="s">
        <v>29</v>
      </c>
      <c r="B225" s="11" t="s">
        <v>404</v>
      </c>
      <c r="C225" s="10" t="s">
        <v>405</v>
      </c>
      <c r="D225" s="31">
        <v>32126671</v>
      </c>
      <c r="E225" s="31">
        <v>32126671</v>
      </c>
      <c r="F225" s="31">
        <v>4526891</v>
      </c>
      <c r="G225" s="36">
        <f t="shared" si="48"/>
        <v>0.14090756555511152</v>
      </c>
      <c r="H225" s="31">
        <v>7314568</v>
      </c>
      <c r="I225" s="36">
        <f t="shared" si="49"/>
        <v>0.22767898983371168</v>
      </c>
      <c r="J225" s="31">
        <v>7601752</v>
      </c>
      <c r="K225" s="36">
        <f t="shared" si="50"/>
        <v>0.23661810462714919</v>
      </c>
      <c r="L225" s="31">
        <v>0</v>
      </c>
      <c r="M225" s="36">
        <f t="shared" si="51"/>
        <v>0</v>
      </c>
      <c r="N225" s="31">
        <f t="shared" si="52"/>
        <v>19443211</v>
      </c>
      <c r="O225" s="36">
        <f t="shared" si="53"/>
        <v>0.6052046600159724</v>
      </c>
      <c r="P225" s="31">
        <v>4178884</v>
      </c>
      <c r="Q225" s="31">
        <v>31489272</v>
      </c>
      <c r="R225" s="31">
        <v>29989272</v>
      </c>
      <c r="S225" s="31">
        <v>13708008</v>
      </c>
      <c r="T225" s="36">
        <f t="shared" si="54"/>
        <v>0.45709705790790789</v>
      </c>
      <c r="U225" s="36">
        <f t="shared" si="55"/>
        <v>0.81908662695590495</v>
      </c>
    </row>
    <row r="226" spans="1:21" x14ac:dyDescent="0.2">
      <c r="A226" s="17" t="s">
        <v>29</v>
      </c>
      <c r="B226" s="11" t="s">
        <v>406</v>
      </c>
      <c r="C226" s="10" t="s">
        <v>407</v>
      </c>
      <c r="D226" s="31">
        <v>26306082</v>
      </c>
      <c r="E226" s="31">
        <v>28631716</v>
      </c>
      <c r="F226" s="31">
        <v>5414623</v>
      </c>
      <c r="G226" s="36">
        <f t="shared" si="48"/>
        <v>0.20583160198466652</v>
      </c>
      <c r="H226" s="31">
        <v>11769572</v>
      </c>
      <c r="I226" s="36">
        <f t="shared" si="49"/>
        <v>0.44740877793964151</v>
      </c>
      <c r="J226" s="31">
        <v>3212792</v>
      </c>
      <c r="K226" s="36">
        <f t="shared" si="50"/>
        <v>0.11221094816671134</v>
      </c>
      <c r="L226" s="31">
        <v>0</v>
      </c>
      <c r="M226" s="36">
        <f t="shared" si="51"/>
        <v>0</v>
      </c>
      <c r="N226" s="31">
        <f t="shared" si="52"/>
        <v>20396987</v>
      </c>
      <c r="O226" s="36">
        <f t="shared" si="53"/>
        <v>0.71239135649431562</v>
      </c>
      <c r="P226" s="31">
        <v>3259452</v>
      </c>
      <c r="Q226" s="31">
        <v>20974852</v>
      </c>
      <c r="R226" s="31">
        <v>25881911</v>
      </c>
      <c r="S226" s="31">
        <v>9162974</v>
      </c>
      <c r="T226" s="36">
        <f t="shared" si="54"/>
        <v>0.35403004051748727</v>
      </c>
      <c r="U226" s="36">
        <f t="shared" si="55"/>
        <v>-1.4315289809452625E-2</v>
      </c>
    </row>
    <row r="227" spans="1:21" x14ac:dyDescent="0.2">
      <c r="A227" s="17" t="s">
        <v>29</v>
      </c>
      <c r="B227" s="11" t="s">
        <v>408</v>
      </c>
      <c r="C227" s="10" t="s">
        <v>409</v>
      </c>
      <c r="D227" s="31">
        <v>38036126</v>
      </c>
      <c r="E227" s="31">
        <v>63971918</v>
      </c>
      <c r="F227" s="31">
        <v>9253071</v>
      </c>
      <c r="G227" s="36">
        <f t="shared" si="48"/>
        <v>0.24327059490758865</v>
      </c>
      <c r="H227" s="31">
        <v>8639768</v>
      </c>
      <c r="I227" s="36">
        <f t="shared" si="49"/>
        <v>0.22714637132078067</v>
      </c>
      <c r="J227" s="31">
        <v>5124600</v>
      </c>
      <c r="K227" s="36">
        <f t="shared" si="50"/>
        <v>8.0107024460326484E-2</v>
      </c>
      <c r="L227" s="31">
        <v>0</v>
      </c>
      <c r="M227" s="36">
        <f t="shared" si="51"/>
        <v>0</v>
      </c>
      <c r="N227" s="31">
        <f t="shared" si="52"/>
        <v>23017439</v>
      </c>
      <c r="O227" s="36">
        <f t="shared" si="53"/>
        <v>0.35980536022071435</v>
      </c>
      <c r="P227" s="31">
        <v>5955549</v>
      </c>
      <c r="Q227" s="31">
        <v>16740942</v>
      </c>
      <c r="R227" s="31">
        <v>21324712</v>
      </c>
      <c r="S227" s="31">
        <v>16333815</v>
      </c>
      <c r="T227" s="36">
        <f t="shared" si="54"/>
        <v>0.7659571205463408</v>
      </c>
      <c r="U227" s="36">
        <f t="shared" si="55"/>
        <v>-0.13952517223852912</v>
      </c>
    </row>
    <row r="228" spans="1:21" x14ac:dyDescent="0.2">
      <c r="A228" s="17" t="s">
        <v>29</v>
      </c>
      <c r="B228" s="11" t="s">
        <v>410</v>
      </c>
      <c r="C228" s="10" t="s">
        <v>411</v>
      </c>
      <c r="D228" s="31">
        <v>146713729</v>
      </c>
      <c r="E228" s="31">
        <v>149613743</v>
      </c>
      <c r="F228" s="31">
        <v>10133086</v>
      </c>
      <c r="G228" s="36">
        <f t="shared" si="48"/>
        <v>6.9067060520287091E-2</v>
      </c>
      <c r="H228" s="31">
        <v>47915377</v>
      </c>
      <c r="I228" s="36">
        <f t="shared" si="49"/>
        <v>0.32659095591524362</v>
      </c>
      <c r="J228" s="31">
        <v>31592027</v>
      </c>
      <c r="K228" s="36">
        <f t="shared" si="50"/>
        <v>0.2111572531141073</v>
      </c>
      <c r="L228" s="31">
        <v>0</v>
      </c>
      <c r="M228" s="36">
        <f t="shared" si="51"/>
        <v>0</v>
      </c>
      <c r="N228" s="31">
        <f t="shared" si="52"/>
        <v>89640490</v>
      </c>
      <c r="O228" s="36">
        <f t="shared" si="53"/>
        <v>0.59914609582356348</v>
      </c>
      <c r="P228" s="31">
        <v>30024483</v>
      </c>
      <c r="Q228" s="31">
        <v>116582805</v>
      </c>
      <c r="R228" s="31">
        <v>141079615</v>
      </c>
      <c r="S228" s="31">
        <v>86310561</v>
      </c>
      <c r="T228" s="36">
        <f t="shared" si="54"/>
        <v>0.6117861960425679</v>
      </c>
      <c r="U228" s="36">
        <f t="shared" si="55"/>
        <v>5.2208859016823039E-2</v>
      </c>
    </row>
    <row r="229" spans="1:21" x14ac:dyDescent="0.2">
      <c r="A229" s="17" t="s">
        <v>44</v>
      </c>
      <c r="B229" s="11" t="s">
        <v>412</v>
      </c>
      <c r="C229" s="10" t="s">
        <v>413</v>
      </c>
      <c r="D229" s="31">
        <v>0</v>
      </c>
      <c r="E229" s="31">
        <v>0</v>
      </c>
      <c r="F229" s="31">
        <v>0</v>
      </c>
      <c r="G229" s="36">
        <f t="shared" si="48"/>
        <v>0</v>
      </c>
      <c r="H229" s="31">
        <v>0</v>
      </c>
      <c r="I229" s="36">
        <f t="shared" si="49"/>
        <v>0</v>
      </c>
      <c r="J229" s="31">
        <v>0</v>
      </c>
      <c r="K229" s="36">
        <f t="shared" si="50"/>
        <v>0</v>
      </c>
      <c r="L229" s="31">
        <v>0</v>
      </c>
      <c r="M229" s="36">
        <f t="shared" si="51"/>
        <v>0</v>
      </c>
      <c r="N229" s="31">
        <f t="shared" si="52"/>
        <v>0</v>
      </c>
      <c r="O229" s="36">
        <f t="shared" si="53"/>
        <v>0</v>
      </c>
      <c r="P229" s="31">
        <v>0</v>
      </c>
      <c r="Q229" s="31">
        <v>1000000</v>
      </c>
      <c r="R229" s="31">
        <v>1000000</v>
      </c>
      <c r="S229" s="31">
        <v>0</v>
      </c>
      <c r="T229" s="36">
        <f t="shared" si="54"/>
        <v>0</v>
      </c>
      <c r="U229" s="36">
        <f t="shared" si="55"/>
        <v>0</v>
      </c>
    </row>
    <row r="230" spans="1:21" ht="16.5" x14ac:dyDescent="0.3">
      <c r="A230" s="18" t="s">
        <v>0</v>
      </c>
      <c r="B230" s="13" t="s">
        <v>414</v>
      </c>
      <c r="C230" s="12" t="s">
        <v>0</v>
      </c>
      <c r="D230" s="32">
        <f>SUM(D225:D229)</f>
        <v>243182608</v>
      </c>
      <c r="E230" s="32">
        <f>SUM(E225:E229)</f>
        <v>274344048</v>
      </c>
      <c r="F230" s="32">
        <f>SUM(F225:F229)</f>
        <v>29327671</v>
      </c>
      <c r="G230" s="37">
        <f t="shared" si="48"/>
        <v>0.1205993769093882</v>
      </c>
      <c r="H230" s="32">
        <f>SUM(H225:H229)</f>
        <v>75639285</v>
      </c>
      <c r="I230" s="37">
        <f t="shared" si="49"/>
        <v>0.31103904025899748</v>
      </c>
      <c r="J230" s="32">
        <f>SUM(J225:J229)</f>
        <v>47531171</v>
      </c>
      <c r="K230" s="37">
        <f t="shared" si="50"/>
        <v>0.17325388083506008</v>
      </c>
      <c r="L230" s="32">
        <f>SUM(L225:L229)</f>
        <v>0</v>
      </c>
      <c r="M230" s="37">
        <f t="shared" si="51"/>
        <v>0</v>
      </c>
      <c r="N230" s="32">
        <f t="shared" si="52"/>
        <v>152498127</v>
      </c>
      <c r="O230" s="37">
        <f t="shared" si="53"/>
        <v>0.55586453619726428</v>
      </c>
      <c r="P230" s="32">
        <f>SUM(P225:P229)</f>
        <v>43418368</v>
      </c>
      <c r="Q230" s="32">
        <f>SUM(Q225:Q229)</f>
        <v>186787871</v>
      </c>
      <c r="R230" s="32">
        <f>SUM(R225:R229)</f>
        <v>219275510</v>
      </c>
      <c r="S230" s="32">
        <f>SUM(S225:S229)</f>
        <v>125515358</v>
      </c>
      <c r="T230" s="37">
        <f t="shared" si="54"/>
        <v>0.57240937667868153</v>
      </c>
      <c r="U230" s="37">
        <f t="shared" si="55"/>
        <v>9.4724956037039343E-2</v>
      </c>
    </row>
    <row r="231" spans="1:21" ht="16.5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1021445684</v>
      </c>
      <c r="E231" s="32">
        <f>SUM(E208:E215,E217:E223,E225:E229)</f>
        <v>1088174260</v>
      </c>
      <c r="F231" s="32">
        <f>SUM(F208:F215,F217:F223,F225:F229)</f>
        <v>151206619</v>
      </c>
      <c r="G231" s="37">
        <f t="shared" si="48"/>
        <v>0.14803197210435323</v>
      </c>
      <c r="H231" s="32">
        <f>SUM(H208:H215,H217:H223,H225:H229)</f>
        <v>190247338</v>
      </c>
      <c r="I231" s="37">
        <f t="shared" si="49"/>
        <v>0.18625301470263983</v>
      </c>
      <c r="J231" s="32">
        <f>SUM(J208:J215,J217:J223,J225:J229)</f>
        <v>186386204</v>
      </c>
      <c r="K231" s="37">
        <f t="shared" si="50"/>
        <v>0.17128341558088317</v>
      </c>
      <c r="L231" s="32">
        <f>SUM(L208:L215,L217:L223,L225:L229)</f>
        <v>0</v>
      </c>
      <c r="M231" s="37">
        <f t="shared" si="51"/>
        <v>0</v>
      </c>
      <c r="N231" s="32">
        <f t="shared" si="52"/>
        <v>527840161</v>
      </c>
      <c r="O231" s="37">
        <f t="shared" si="53"/>
        <v>0.48506951542853072</v>
      </c>
      <c r="P231" s="32">
        <f>SUM(P208:P215,P217:P223,P225:P229)</f>
        <v>186486671</v>
      </c>
      <c r="Q231" s="32">
        <f>SUM(Q208:Q215,Q217:Q223,Q225:Q229)</f>
        <v>828059731</v>
      </c>
      <c r="R231" s="32">
        <f>SUM(R208:R215,R217:R223,R225:R229)</f>
        <v>982219057</v>
      </c>
      <c r="S231" s="32">
        <f>SUM(S208:S215,S217:S223,S225:S229)</f>
        <v>521625395</v>
      </c>
      <c r="T231" s="37">
        <f t="shared" si="54"/>
        <v>0.53106828999348155</v>
      </c>
      <c r="U231" s="37">
        <f t="shared" si="55"/>
        <v>-5.3873555392058847E-4</v>
      </c>
    </row>
    <row r="232" spans="1:21" ht="14.4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4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x14ac:dyDescent="0.2">
      <c r="A234" s="17" t="s">
        <v>29</v>
      </c>
      <c r="B234" s="11" t="s">
        <v>417</v>
      </c>
      <c r="C234" s="10" t="s">
        <v>418</v>
      </c>
      <c r="D234" s="31">
        <v>0</v>
      </c>
      <c r="E234" s="31">
        <v>0</v>
      </c>
      <c r="F234" s="31">
        <v>0</v>
      </c>
      <c r="G234" s="36">
        <f t="shared" ref="G234:G260" si="56">IF(($D234     =0),0,($F234     /$D234     ))</f>
        <v>0</v>
      </c>
      <c r="H234" s="31">
        <v>0</v>
      </c>
      <c r="I234" s="36">
        <f t="shared" ref="I234:I260" si="57">IF(($D234     =0),0,($H234     /$D234     ))</f>
        <v>0</v>
      </c>
      <c r="J234" s="31">
        <v>0</v>
      </c>
      <c r="K234" s="36">
        <f t="shared" ref="K234:K260" si="58">IF(($E234     =0),0,($J234     /$E234     ))</f>
        <v>0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0</v>
      </c>
      <c r="O234" s="36">
        <f t="shared" ref="O234:O260" si="61">IF(($E234     =0),0,($N234     /$E234     ))</f>
        <v>0</v>
      </c>
      <c r="P234" s="31">
        <v>0</v>
      </c>
      <c r="Q234" s="31">
        <v>0</v>
      </c>
      <c r="R234" s="31">
        <v>0</v>
      </c>
      <c r="S234" s="31">
        <v>0</v>
      </c>
      <c r="T234" s="36">
        <f t="shared" ref="T234:T260" si="62">IF(($R234     =0),0,($S234     /$R234     ))</f>
        <v>0</v>
      </c>
      <c r="U234" s="36">
        <f t="shared" ref="U234:U260" si="63">IF(($P234     =0),0,(($J234     /$P234     )-1))</f>
        <v>0</v>
      </c>
    </row>
    <row r="235" spans="1:21" x14ac:dyDescent="0.2">
      <c r="A235" s="17" t="s">
        <v>29</v>
      </c>
      <c r="B235" s="11" t="s">
        <v>419</v>
      </c>
      <c r="C235" s="10" t="s">
        <v>420</v>
      </c>
      <c r="D235" s="31">
        <v>66280007</v>
      </c>
      <c r="E235" s="31">
        <v>66755582</v>
      </c>
      <c r="F235" s="31">
        <v>13880073</v>
      </c>
      <c r="G235" s="36">
        <f t="shared" si="56"/>
        <v>0.20941568397842805</v>
      </c>
      <c r="H235" s="31">
        <v>20161095</v>
      </c>
      <c r="I235" s="36">
        <f t="shared" si="57"/>
        <v>0.30418064077754248</v>
      </c>
      <c r="J235" s="31">
        <v>17160110</v>
      </c>
      <c r="K235" s="36">
        <f t="shared" si="58"/>
        <v>0.25705880296272454</v>
      </c>
      <c r="L235" s="31">
        <v>0</v>
      </c>
      <c r="M235" s="36">
        <f t="shared" si="59"/>
        <v>0</v>
      </c>
      <c r="N235" s="31">
        <f t="shared" si="60"/>
        <v>51201278</v>
      </c>
      <c r="O235" s="36">
        <f t="shared" si="61"/>
        <v>0.76699620415263547</v>
      </c>
      <c r="P235" s="31">
        <v>20744596</v>
      </c>
      <c r="Q235" s="31">
        <v>56377003</v>
      </c>
      <c r="R235" s="31">
        <v>56473308</v>
      </c>
      <c r="S235" s="31">
        <v>45905934</v>
      </c>
      <c r="T235" s="36">
        <f t="shared" si="62"/>
        <v>0.81287843099256729</v>
      </c>
      <c r="U235" s="36">
        <f t="shared" si="63"/>
        <v>-0.1727913139402667</v>
      </c>
    </row>
    <row r="236" spans="1:21" x14ac:dyDescent="0.2">
      <c r="A236" s="17" t="s">
        <v>29</v>
      </c>
      <c r="B236" s="11" t="s">
        <v>421</v>
      </c>
      <c r="C236" s="10" t="s">
        <v>422</v>
      </c>
      <c r="D236" s="31">
        <v>528182182</v>
      </c>
      <c r="E236" s="31">
        <v>528730246</v>
      </c>
      <c r="F236" s="31">
        <v>1697126</v>
      </c>
      <c r="G236" s="36">
        <f t="shared" si="56"/>
        <v>3.2131451189317097E-3</v>
      </c>
      <c r="H236" s="31">
        <v>43743238</v>
      </c>
      <c r="I236" s="36">
        <f t="shared" si="57"/>
        <v>8.2818465845180669E-2</v>
      </c>
      <c r="J236" s="31">
        <v>23366245</v>
      </c>
      <c r="K236" s="36">
        <f t="shared" si="58"/>
        <v>4.4193130952451698E-2</v>
      </c>
      <c r="L236" s="31">
        <v>0</v>
      </c>
      <c r="M236" s="36">
        <f t="shared" si="59"/>
        <v>0</v>
      </c>
      <c r="N236" s="31">
        <f t="shared" si="60"/>
        <v>68806609</v>
      </c>
      <c r="O236" s="36">
        <f t="shared" si="61"/>
        <v>0.13013556444054838</v>
      </c>
      <c r="P236" s="31">
        <v>38157400</v>
      </c>
      <c r="Q236" s="31">
        <v>464650286</v>
      </c>
      <c r="R236" s="31">
        <v>456750334</v>
      </c>
      <c r="S236" s="31">
        <v>84593786</v>
      </c>
      <c r="T236" s="36">
        <f t="shared" si="62"/>
        <v>0.18520793462627222</v>
      </c>
      <c r="U236" s="36">
        <f t="shared" si="63"/>
        <v>-0.38763529485761605</v>
      </c>
    </row>
    <row r="237" spans="1:21" x14ac:dyDescent="0.2">
      <c r="A237" s="17" t="s">
        <v>29</v>
      </c>
      <c r="B237" s="11" t="s">
        <v>423</v>
      </c>
      <c r="C237" s="10" t="s">
        <v>424</v>
      </c>
      <c r="D237" s="31">
        <v>9705115</v>
      </c>
      <c r="E237" s="31">
        <v>7233792</v>
      </c>
      <c r="F237" s="31">
        <v>912315</v>
      </c>
      <c r="G237" s="36">
        <f t="shared" si="56"/>
        <v>9.4003522884581997E-2</v>
      </c>
      <c r="H237" s="31">
        <v>930508</v>
      </c>
      <c r="I237" s="36">
        <f t="shared" si="57"/>
        <v>9.5878101392925283E-2</v>
      </c>
      <c r="J237" s="31">
        <v>963029</v>
      </c>
      <c r="K237" s="36">
        <f t="shared" si="58"/>
        <v>0.13312920802809924</v>
      </c>
      <c r="L237" s="31">
        <v>0</v>
      </c>
      <c r="M237" s="36">
        <f t="shared" si="59"/>
        <v>0</v>
      </c>
      <c r="N237" s="31">
        <f t="shared" si="60"/>
        <v>2805852</v>
      </c>
      <c r="O237" s="36">
        <f t="shared" si="61"/>
        <v>0.38788121085040878</v>
      </c>
      <c r="P237" s="31">
        <v>334439</v>
      </c>
      <c r="Q237" s="31">
        <v>7989932</v>
      </c>
      <c r="R237" s="31">
        <v>6304901</v>
      </c>
      <c r="S237" s="31">
        <v>1028556</v>
      </c>
      <c r="T237" s="36">
        <f t="shared" si="62"/>
        <v>0.16313594773335854</v>
      </c>
      <c r="U237" s="36">
        <f t="shared" si="63"/>
        <v>1.8795355804795495</v>
      </c>
    </row>
    <row r="238" spans="1:21" x14ac:dyDescent="0.2">
      <c r="A238" s="17" t="s">
        <v>29</v>
      </c>
      <c r="B238" s="11" t="s">
        <v>425</v>
      </c>
      <c r="C238" s="10" t="s">
        <v>426</v>
      </c>
      <c r="D238" s="31">
        <v>29949290</v>
      </c>
      <c r="E238" s="31">
        <v>29949290</v>
      </c>
      <c r="F238" s="31">
        <v>16939505</v>
      </c>
      <c r="G238" s="36">
        <f t="shared" si="56"/>
        <v>0.56560622973032082</v>
      </c>
      <c r="H238" s="31">
        <v>6173550</v>
      </c>
      <c r="I238" s="36">
        <f t="shared" si="57"/>
        <v>0.20613343421496805</v>
      </c>
      <c r="J238" s="31">
        <v>-4908933</v>
      </c>
      <c r="K238" s="36">
        <f t="shared" si="58"/>
        <v>-0.1639081594254822</v>
      </c>
      <c r="L238" s="31">
        <v>0</v>
      </c>
      <c r="M238" s="36">
        <f t="shared" si="59"/>
        <v>0</v>
      </c>
      <c r="N238" s="31">
        <f t="shared" si="60"/>
        <v>18204122</v>
      </c>
      <c r="O238" s="36">
        <f t="shared" si="61"/>
        <v>0.60783150451980661</v>
      </c>
      <c r="P238" s="31">
        <v>4948476</v>
      </c>
      <c r="Q238" s="31">
        <v>24595736</v>
      </c>
      <c r="R238" s="31">
        <v>24595736</v>
      </c>
      <c r="S238" s="31">
        <v>16833967</v>
      </c>
      <c r="T238" s="36">
        <f t="shared" si="62"/>
        <v>0.68442623550683745</v>
      </c>
      <c r="U238" s="36">
        <f t="shared" si="63"/>
        <v>-1.9920090549090266</v>
      </c>
    </row>
    <row r="239" spans="1:21" x14ac:dyDescent="0.2">
      <c r="A239" s="17" t="s">
        <v>44</v>
      </c>
      <c r="B239" s="11" t="s">
        <v>427</v>
      </c>
      <c r="C239" s="10" t="s">
        <v>428</v>
      </c>
      <c r="D239" s="31">
        <v>12622710</v>
      </c>
      <c r="E239" s="31">
        <v>12622710</v>
      </c>
      <c r="F239" s="31">
        <v>1221865</v>
      </c>
      <c r="G239" s="36">
        <f t="shared" si="56"/>
        <v>9.6798944125310649E-2</v>
      </c>
      <c r="H239" s="31">
        <v>1835602</v>
      </c>
      <c r="I239" s="36">
        <f t="shared" si="57"/>
        <v>0.14542059510200267</v>
      </c>
      <c r="J239" s="31">
        <v>1149693</v>
      </c>
      <c r="K239" s="36">
        <f t="shared" si="58"/>
        <v>9.1081312966866862E-2</v>
      </c>
      <c r="L239" s="31">
        <v>0</v>
      </c>
      <c r="M239" s="36">
        <f t="shared" si="59"/>
        <v>0</v>
      </c>
      <c r="N239" s="31">
        <f t="shared" si="60"/>
        <v>4207160</v>
      </c>
      <c r="O239" s="36">
        <f t="shared" si="61"/>
        <v>0.33330085219418015</v>
      </c>
      <c r="P239" s="31">
        <v>1709203</v>
      </c>
      <c r="Q239" s="31">
        <v>3558038</v>
      </c>
      <c r="R239" s="31">
        <v>5722171</v>
      </c>
      <c r="S239" s="31">
        <v>4279716</v>
      </c>
      <c r="T239" s="36">
        <f t="shared" si="62"/>
        <v>0.74791822893793281</v>
      </c>
      <c r="U239" s="36">
        <f t="shared" si="63"/>
        <v>-0.32735140296383758</v>
      </c>
    </row>
    <row r="240" spans="1:21" ht="16.5" x14ac:dyDescent="0.3">
      <c r="A240" s="18" t="s">
        <v>0</v>
      </c>
      <c r="B240" s="13" t="s">
        <v>429</v>
      </c>
      <c r="C240" s="12" t="s">
        <v>0</v>
      </c>
      <c r="D240" s="32">
        <f>SUM(D234:D239)</f>
        <v>646739304</v>
      </c>
      <c r="E240" s="32">
        <f>SUM(E234:E239)</f>
        <v>645291620</v>
      </c>
      <c r="F240" s="32">
        <f>SUM(F234:F239)</f>
        <v>34650884</v>
      </c>
      <c r="G240" s="37">
        <f t="shared" si="56"/>
        <v>5.3577823066711279E-2</v>
      </c>
      <c r="H240" s="32">
        <f>SUM(H234:H239)</f>
        <v>72843993</v>
      </c>
      <c r="I240" s="37">
        <f t="shared" si="57"/>
        <v>0.11263269844506002</v>
      </c>
      <c r="J240" s="32">
        <f>SUM(J234:J239)</f>
        <v>37730144</v>
      </c>
      <c r="K240" s="37">
        <f t="shared" si="58"/>
        <v>5.8469911634680766E-2</v>
      </c>
      <c r="L240" s="32">
        <f>SUM(L234:L239)</f>
        <v>0</v>
      </c>
      <c r="M240" s="37">
        <f t="shared" si="59"/>
        <v>0</v>
      </c>
      <c r="N240" s="32">
        <f t="shared" si="60"/>
        <v>145225021</v>
      </c>
      <c r="O240" s="37">
        <f t="shared" si="61"/>
        <v>0.22505331930391409</v>
      </c>
      <c r="P240" s="32">
        <f>SUM(P234:P239)</f>
        <v>65894114</v>
      </c>
      <c r="Q240" s="32">
        <f>SUM(Q234:Q239)</f>
        <v>557170995</v>
      </c>
      <c r="R240" s="32">
        <f>SUM(R234:R239)</f>
        <v>549846450</v>
      </c>
      <c r="S240" s="32">
        <f>SUM(S234:S239)</f>
        <v>152641959</v>
      </c>
      <c r="T240" s="37">
        <f t="shared" si="62"/>
        <v>0.27760833774592891</v>
      </c>
      <c r="U240" s="37">
        <f t="shared" si="63"/>
        <v>-0.42741253035134519</v>
      </c>
    </row>
    <row r="241" spans="1:21" x14ac:dyDescent="0.2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x14ac:dyDescent="0.2">
      <c r="A242" s="17" t="s">
        <v>29</v>
      </c>
      <c r="B242" s="11" t="s">
        <v>432</v>
      </c>
      <c r="C242" s="10" t="s">
        <v>433</v>
      </c>
      <c r="D242" s="31">
        <v>11302104</v>
      </c>
      <c r="E242" s="31">
        <v>13655772</v>
      </c>
      <c r="F242" s="31">
        <v>1916510</v>
      </c>
      <c r="G242" s="36">
        <f t="shared" si="56"/>
        <v>0.16957108163223414</v>
      </c>
      <c r="H242" s="31">
        <v>3519831</v>
      </c>
      <c r="I242" s="36">
        <f t="shared" si="57"/>
        <v>0.31143148213819305</v>
      </c>
      <c r="J242" s="31">
        <v>3502547</v>
      </c>
      <c r="K242" s="36">
        <f t="shared" si="58"/>
        <v>0.25648839186828837</v>
      </c>
      <c r="L242" s="31">
        <v>0</v>
      </c>
      <c r="M242" s="36">
        <f t="shared" si="59"/>
        <v>0</v>
      </c>
      <c r="N242" s="31">
        <f t="shared" si="60"/>
        <v>8938888</v>
      </c>
      <c r="O242" s="36">
        <f t="shared" si="61"/>
        <v>0.65458679304253176</v>
      </c>
      <c r="P242" s="31">
        <v>2216598</v>
      </c>
      <c r="Q242" s="31">
        <v>9227850</v>
      </c>
      <c r="R242" s="31">
        <v>9090705</v>
      </c>
      <c r="S242" s="31">
        <v>6860667</v>
      </c>
      <c r="T242" s="36">
        <f t="shared" si="62"/>
        <v>0.7546903127975223</v>
      </c>
      <c r="U242" s="36">
        <f t="shared" si="63"/>
        <v>0.58014533984060268</v>
      </c>
    </row>
    <row r="243" spans="1:21" x14ac:dyDescent="0.2">
      <c r="A243" s="17" t="s">
        <v>29</v>
      </c>
      <c r="B243" s="11" t="s">
        <v>434</v>
      </c>
      <c r="C243" s="10" t="s">
        <v>435</v>
      </c>
      <c r="D243" s="31">
        <v>19098504</v>
      </c>
      <c r="E243" s="31">
        <v>24568504</v>
      </c>
      <c r="F243" s="31">
        <v>4390152</v>
      </c>
      <c r="G243" s="36">
        <f t="shared" si="56"/>
        <v>0.22986889444325062</v>
      </c>
      <c r="H243" s="31">
        <v>7564635</v>
      </c>
      <c r="I243" s="36">
        <f t="shared" si="57"/>
        <v>0.39608521170035099</v>
      </c>
      <c r="J243" s="31">
        <v>3144557</v>
      </c>
      <c r="K243" s="36">
        <f t="shared" si="58"/>
        <v>0.12799139092880868</v>
      </c>
      <c r="L243" s="31">
        <v>0</v>
      </c>
      <c r="M243" s="36">
        <f t="shared" si="59"/>
        <v>0</v>
      </c>
      <c r="N243" s="31">
        <f t="shared" si="60"/>
        <v>15099344</v>
      </c>
      <c r="O243" s="36">
        <f t="shared" si="61"/>
        <v>0.61458133551802752</v>
      </c>
      <c r="P243" s="31">
        <v>4157628</v>
      </c>
      <c r="Q243" s="31">
        <v>15351156</v>
      </c>
      <c r="R243" s="31">
        <v>18201156</v>
      </c>
      <c r="S243" s="31">
        <v>12685522</v>
      </c>
      <c r="T243" s="36">
        <f t="shared" si="62"/>
        <v>0.69696243469370844</v>
      </c>
      <c r="U243" s="36">
        <f t="shared" si="63"/>
        <v>-0.24366561895388428</v>
      </c>
    </row>
    <row r="244" spans="1:21" x14ac:dyDescent="0.2">
      <c r="A244" s="17" t="s">
        <v>29</v>
      </c>
      <c r="B244" s="11" t="s">
        <v>436</v>
      </c>
      <c r="C244" s="10" t="s">
        <v>437</v>
      </c>
      <c r="D244" s="31">
        <v>3944602</v>
      </c>
      <c r="E244" s="31">
        <v>3944602</v>
      </c>
      <c r="F244" s="31">
        <v>0</v>
      </c>
      <c r="G244" s="36">
        <f t="shared" si="56"/>
        <v>0</v>
      </c>
      <c r="H244" s="31">
        <v>0</v>
      </c>
      <c r="I244" s="36">
        <f t="shared" si="57"/>
        <v>0</v>
      </c>
      <c r="J244" s="31">
        <v>139330</v>
      </c>
      <c r="K244" s="36">
        <f t="shared" si="58"/>
        <v>3.5321687713994972E-2</v>
      </c>
      <c r="L244" s="31">
        <v>0</v>
      </c>
      <c r="M244" s="36">
        <f t="shared" si="59"/>
        <v>0</v>
      </c>
      <c r="N244" s="31">
        <f t="shared" si="60"/>
        <v>139330</v>
      </c>
      <c r="O244" s="36">
        <f t="shared" si="61"/>
        <v>3.5321687713994972E-2</v>
      </c>
      <c r="P244" s="31">
        <v>0</v>
      </c>
      <c r="Q244" s="31">
        <v>7400488</v>
      </c>
      <c r="R244" s="31">
        <v>7400488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x14ac:dyDescent="0.2">
      <c r="A245" s="17" t="s">
        <v>29</v>
      </c>
      <c r="B245" s="11" t="s">
        <v>438</v>
      </c>
      <c r="C245" s="10" t="s">
        <v>439</v>
      </c>
      <c r="D245" s="31">
        <v>18318756</v>
      </c>
      <c r="E245" s="31">
        <v>16602576</v>
      </c>
      <c r="F245" s="31">
        <v>3909291</v>
      </c>
      <c r="G245" s="36">
        <f t="shared" si="56"/>
        <v>0.21340373767738377</v>
      </c>
      <c r="H245" s="31">
        <v>3412414</v>
      </c>
      <c r="I245" s="36">
        <f t="shared" si="57"/>
        <v>0.18627978886775937</v>
      </c>
      <c r="J245" s="31">
        <v>3487069</v>
      </c>
      <c r="K245" s="36">
        <f t="shared" si="58"/>
        <v>0.21003180470307739</v>
      </c>
      <c r="L245" s="31">
        <v>0</v>
      </c>
      <c r="M245" s="36">
        <f t="shared" si="59"/>
        <v>0</v>
      </c>
      <c r="N245" s="31">
        <f t="shared" si="60"/>
        <v>10808774</v>
      </c>
      <c r="O245" s="36">
        <f t="shared" si="61"/>
        <v>0.65102993655924235</v>
      </c>
      <c r="P245" s="31">
        <v>3448689</v>
      </c>
      <c r="Q245" s="31">
        <v>15205999</v>
      </c>
      <c r="R245" s="31">
        <v>21991003</v>
      </c>
      <c r="S245" s="31">
        <v>10775329</v>
      </c>
      <c r="T245" s="36">
        <f t="shared" si="62"/>
        <v>0.48998806466444483</v>
      </c>
      <c r="U245" s="36">
        <f t="shared" si="63"/>
        <v>1.1128866650486513E-2</v>
      </c>
    </row>
    <row r="246" spans="1:21" x14ac:dyDescent="0.2">
      <c r="A246" s="17" t="s">
        <v>44</v>
      </c>
      <c r="B246" s="11" t="s">
        <v>440</v>
      </c>
      <c r="C246" s="10" t="s">
        <v>441</v>
      </c>
      <c r="D246" s="31">
        <v>0</v>
      </c>
      <c r="E246" s="31">
        <v>90000000</v>
      </c>
      <c r="F246" s="31">
        <v>9141472</v>
      </c>
      <c r="G246" s="36">
        <f t="shared" si="56"/>
        <v>0</v>
      </c>
      <c r="H246" s="31">
        <v>62961612</v>
      </c>
      <c r="I246" s="36">
        <f t="shared" si="57"/>
        <v>0</v>
      </c>
      <c r="J246" s="31">
        <v>49778352</v>
      </c>
      <c r="K246" s="36">
        <f t="shared" si="58"/>
        <v>0.55309280000000005</v>
      </c>
      <c r="L246" s="31">
        <v>0</v>
      </c>
      <c r="M246" s="36">
        <f t="shared" si="59"/>
        <v>0</v>
      </c>
      <c r="N246" s="31">
        <f t="shared" si="60"/>
        <v>121881436</v>
      </c>
      <c r="O246" s="36">
        <f t="shared" si="61"/>
        <v>1.3542381777777779</v>
      </c>
      <c r="P246" s="31">
        <v>15439662</v>
      </c>
      <c r="Q246" s="31">
        <v>80000000</v>
      </c>
      <c r="R246" s="31">
        <v>80000000</v>
      </c>
      <c r="S246" s="31">
        <v>72095075</v>
      </c>
      <c r="T246" s="36">
        <f t="shared" si="62"/>
        <v>0.90118843749999999</v>
      </c>
      <c r="U246" s="36">
        <f t="shared" si="63"/>
        <v>2.2240571069496209</v>
      </c>
    </row>
    <row r="247" spans="1:21" ht="16.5" x14ac:dyDescent="0.3">
      <c r="A247" s="18" t="s">
        <v>0</v>
      </c>
      <c r="B247" s="13" t="s">
        <v>442</v>
      </c>
      <c r="C247" s="12" t="s">
        <v>0</v>
      </c>
      <c r="D247" s="32">
        <f>SUM(D241:D246)</f>
        <v>52663966</v>
      </c>
      <c r="E247" s="32">
        <f>SUM(E241:E246)</f>
        <v>148771454</v>
      </c>
      <c r="F247" s="32">
        <f>SUM(F241:F246)</f>
        <v>19357425</v>
      </c>
      <c r="G247" s="37">
        <f t="shared" si="56"/>
        <v>0.36756489247315705</v>
      </c>
      <c r="H247" s="32">
        <f>SUM(H241:H246)</f>
        <v>77458492</v>
      </c>
      <c r="I247" s="37">
        <f t="shared" si="57"/>
        <v>1.4708062814714713</v>
      </c>
      <c r="J247" s="32">
        <f>SUM(J241:J246)</f>
        <v>60051855</v>
      </c>
      <c r="K247" s="37">
        <f t="shared" si="58"/>
        <v>0.40365173146724775</v>
      </c>
      <c r="L247" s="32">
        <f>SUM(L241:L246)</f>
        <v>0</v>
      </c>
      <c r="M247" s="37">
        <f t="shared" si="59"/>
        <v>0</v>
      </c>
      <c r="N247" s="32">
        <f t="shared" si="60"/>
        <v>156867772</v>
      </c>
      <c r="O247" s="37">
        <f t="shared" si="61"/>
        <v>1.0544211794824563</v>
      </c>
      <c r="P247" s="32">
        <f>SUM(P241:P246)</f>
        <v>25262577</v>
      </c>
      <c r="Q247" s="32">
        <f>SUM(Q241:Q246)</f>
        <v>127185493</v>
      </c>
      <c r="R247" s="32">
        <f>SUM(R241:R246)</f>
        <v>136683352</v>
      </c>
      <c r="S247" s="32">
        <f>SUM(S241:S246)</f>
        <v>102416593</v>
      </c>
      <c r="T247" s="37">
        <f t="shared" si="62"/>
        <v>0.74929822470259577</v>
      </c>
      <c r="U247" s="37">
        <f t="shared" si="63"/>
        <v>1.3771072523598837</v>
      </c>
    </row>
    <row r="248" spans="1:21" x14ac:dyDescent="0.2">
      <c r="A248" s="17" t="s">
        <v>29</v>
      </c>
      <c r="B248" s="11" t="s">
        <v>443</v>
      </c>
      <c r="C248" s="10" t="s">
        <v>444</v>
      </c>
      <c r="D248" s="31">
        <v>18527960</v>
      </c>
      <c r="E248" s="31">
        <v>14915847</v>
      </c>
      <c r="F248" s="31">
        <v>720000</v>
      </c>
      <c r="G248" s="36">
        <f t="shared" si="56"/>
        <v>3.8860187521993786E-2</v>
      </c>
      <c r="H248" s="31">
        <v>4070573</v>
      </c>
      <c r="I248" s="36">
        <f t="shared" si="57"/>
        <v>0.21969893069717336</v>
      </c>
      <c r="J248" s="31">
        <v>2299078</v>
      </c>
      <c r="K248" s="36">
        <f t="shared" si="58"/>
        <v>0.15413660384153846</v>
      </c>
      <c r="L248" s="31">
        <v>0</v>
      </c>
      <c r="M248" s="36">
        <f t="shared" si="59"/>
        <v>0</v>
      </c>
      <c r="N248" s="31">
        <f t="shared" si="60"/>
        <v>7089651</v>
      </c>
      <c r="O248" s="36">
        <f t="shared" si="61"/>
        <v>0.47530998407264435</v>
      </c>
      <c r="P248" s="31">
        <v>1458802</v>
      </c>
      <c r="Q248" s="31">
        <v>13427326</v>
      </c>
      <c r="R248" s="31">
        <v>13668081</v>
      </c>
      <c r="S248" s="31">
        <v>6110243</v>
      </c>
      <c r="T248" s="36">
        <f t="shared" si="62"/>
        <v>0.44704468754611565</v>
      </c>
      <c r="U248" s="36">
        <f t="shared" si="63"/>
        <v>0.5760041458676366</v>
      </c>
    </row>
    <row r="249" spans="1:21" x14ac:dyDescent="0.2">
      <c r="A249" s="17" t="s">
        <v>29</v>
      </c>
      <c r="B249" s="11" t="s">
        <v>445</v>
      </c>
      <c r="C249" s="10" t="s">
        <v>446</v>
      </c>
      <c r="D249" s="31">
        <v>14162244</v>
      </c>
      <c r="E249" s="31">
        <v>15086422</v>
      </c>
      <c r="F249" s="31">
        <v>2162846</v>
      </c>
      <c r="G249" s="36">
        <f t="shared" si="56"/>
        <v>0.15271915947783415</v>
      </c>
      <c r="H249" s="31">
        <v>702251</v>
      </c>
      <c r="I249" s="36">
        <f t="shared" si="57"/>
        <v>4.9586139032769101E-2</v>
      </c>
      <c r="J249" s="31">
        <v>1749293</v>
      </c>
      <c r="K249" s="36">
        <f t="shared" si="58"/>
        <v>0.11595148273063023</v>
      </c>
      <c r="L249" s="31">
        <v>0</v>
      </c>
      <c r="M249" s="36">
        <f t="shared" si="59"/>
        <v>0</v>
      </c>
      <c r="N249" s="31">
        <f t="shared" si="60"/>
        <v>4614390</v>
      </c>
      <c r="O249" s="36">
        <f t="shared" si="61"/>
        <v>0.30586377604974857</v>
      </c>
      <c r="P249" s="31">
        <v>2092501</v>
      </c>
      <c r="Q249" s="31">
        <v>6234643</v>
      </c>
      <c r="R249" s="31">
        <v>7670598</v>
      </c>
      <c r="S249" s="31">
        <v>4594381</v>
      </c>
      <c r="T249" s="36">
        <f t="shared" si="62"/>
        <v>0.59895995071049224</v>
      </c>
      <c r="U249" s="36">
        <f t="shared" si="63"/>
        <v>-0.16401808171178889</v>
      </c>
    </row>
    <row r="250" spans="1:21" x14ac:dyDescent="0.2">
      <c r="A250" s="17" t="s">
        <v>29</v>
      </c>
      <c r="B250" s="11" t="s">
        <v>447</v>
      </c>
      <c r="C250" s="10" t="s">
        <v>448</v>
      </c>
      <c r="D250" s="31">
        <v>9401502</v>
      </c>
      <c r="E250" s="31">
        <v>9701502</v>
      </c>
      <c r="F250" s="31">
        <v>1276531</v>
      </c>
      <c r="G250" s="36">
        <f t="shared" si="56"/>
        <v>0.13577947438611404</v>
      </c>
      <c r="H250" s="31">
        <v>577744</v>
      </c>
      <c r="I250" s="36">
        <f t="shared" si="57"/>
        <v>6.145230836519526E-2</v>
      </c>
      <c r="J250" s="31">
        <v>1790291</v>
      </c>
      <c r="K250" s="36">
        <f t="shared" si="58"/>
        <v>0.18453750769726171</v>
      </c>
      <c r="L250" s="31">
        <v>0</v>
      </c>
      <c r="M250" s="36">
        <f t="shared" si="59"/>
        <v>0</v>
      </c>
      <c r="N250" s="31">
        <f t="shared" si="60"/>
        <v>3644566</v>
      </c>
      <c r="O250" s="36">
        <f t="shared" si="61"/>
        <v>0.37567028280775494</v>
      </c>
      <c r="P250" s="31">
        <v>1356937</v>
      </c>
      <c r="Q250" s="31">
        <v>8530003</v>
      </c>
      <c r="R250" s="31">
        <v>8850003</v>
      </c>
      <c r="S250" s="31">
        <v>4377498</v>
      </c>
      <c r="T250" s="36">
        <f t="shared" si="62"/>
        <v>0.49463237470088994</v>
      </c>
      <c r="U250" s="36">
        <f t="shared" si="63"/>
        <v>0.31936191584428752</v>
      </c>
    </row>
    <row r="251" spans="1:21" x14ac:dyDescent="0.2">
      <c r="A251" s="17" t="s">
        <v>29</v>
      </c>
      <c r="B251" s="11" t="s">
        <v>449</v>
      </c>
      <c r="C251" s="10" t="s">
        <v>450</v>
      </c>
      <c r="D251" s="31">
        <v>6277715</v>
      </c>
      <c r="E251" s="31">
        <v>6077715</v>
      </c>
      <c r="F251" s="31">
        <v>2282449</v>
      </c>
      <c r="G251" s="36">
        <f t="shared" si="56"/>
        <v>0.36357958269848184</v>
      </c>
      <c r="H251" s="31">
        <v>2410701</v>
      </c>
      <c r="I251" s="36">
        <f t="shared" si="57"/>
        <v>0.38400930911963987</v>
      </c>
      <c r="J251" s="31">
        <v>757751</v>
      </c>
      <c r="K251" s="36">
        <f t="shared" si="58"/>
        <v>0.12467695507275349</v>
      </c>
      <c r="L251" s="31">
        <v>0</v>
      </c>
      <c r="M251" s="36">
        <f t="shared" si="59"/>
        <v>0</v>
      </c>
      <c r="N251" s="31">
        <f t="shared" si="60"/>
        <v>5450901</v>
      </c>
      <c r="O251" s="36">
        <f t="shared" si="61"/>
        <v>0.89686683235393561</v>
      </c>
      <c r="P251" s="31">
        <v>1059469</v>
      </c>
      <c r="Q251" s="31">
        <v>3625252</v>
      </c>
      <c r="R251" s="31">
        <v>3625252</v>
      </c>
      <c r="S251" s="31">
        <v>4752152</v>
      </c>
      <c r="T251" s="36">
        <f t="shared" si="62"/>
        <v>1.3108473562665437</v>
      </c>
      <c r="U251" s="36">
        <f t="shared" si="63"/>
        <v>-0.28478228244526271</v>
      </c>
    </row>
    <row r="252" spans="1:21" x14ac:dyDescent="0.2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x14ac:dyDescent="0.2">
      <c r="A253" s="17" t="s">
        <v>44</v>
      </c>
      <c r="B253" s="11" t="s">
        <v>453</v>
      </c>
      <c r="C253" s="10" t="s">
        <v>454</v>
      </c>
      <c r="D253" s="31">
        <v>0</v>
      </c>
      <c r="E253" s="31">
        <v>0</v>
      </c>
      <c r="F253" s="31">
        <v>0</v>
      </c>
      <c r="G253" s="36">
        <f t="shared" si="56"/>
        <v>0</v>
      </c>
      <c r="H253" s="31">
        <v>0</v>
      </c>
      <c r="I253" s="36">
        <f t="shared" si="57"/>
        <v>0</v>
      </c>
      <c r="J253" s="31">
        <v>0</v>
      </c>
      <c r="K253" s="36">
        <f t="shared" si="58"/>
        <v>0</v>
      </c>
      <c r="L253" s="31">
        <v>0</v>
      </c>
      <c r="M253" s="36">
        <f t="shared" si="59"/>
        <v>0</v>
      </c>
      <c r="N253" s="31">
        <f t="shared" si="60"/>
        <v>0</v>
      </c>
      <c r="O253" s="36">
        <f t="shared" si="61"/>
        <v>0</v>
      </c>
      <c r="P253" s="31">
        <v>0</v>
      </c>
      <c r="Q253" s="31">
        <v>0</v>
      </c>
      <c r="R253" s="31">
        <v>0</v>
      </c>
      <c r="S253" s="31">
        <v>0</v>
      </c>
      <c r="T253" s="36">
        <f t="shared" si="62"/>
        <v>0</v>
      </c>
      <c r="U253" s="36">
        <f t="shared" si="63"/>
        <v>0</v>
      </c>
    </row>
    <row r="254" spans="1:21" ht="16.5" x14ac:dyDescent="0.3">
      <c r="A254" s="18" t="s">
        <v>0</v>
      </c>
      <c r="B254" s="13" t="s">
        <v>455</v>
      </c>
      <c r="C254" s="12" t="s">
        <v>0</v>
      </c>
      <c r="D254" s="32">
        <f>SUM(D248:D253)</f>
        <v>48369421</v>
      </c>
      <c r="E254" s="32">
        <f>SUM(E248:E253)</f>
        <v>45781486</v>
      </c>
      <c r="F254" s="32">
        <f>SUM(F248:F253)</f>
        <v>6441826</v>
      </c>
      <c r="G254" s="37">
        <f t="shared" si="56"/>
        <v>0.13317972113000898</v>
      </c>
      <c r="H254" s="32">
        <f>SUM(H248:H253)</f>
        <v>7761269</v>
      </c>
      <c r="I254" s="37">
        <f t="shared" si="57"/>
        <v>0.16045817459754169</v>
      </c>
      <c r="J254" s="32">
        <f>SUM(J248:J253)</f>
        <v>6596413</v>
      </c>
      <c r="K254" s="37">
        <f t="shared" si="58"/>
        <v>0.14408472892295371</v>
      </c>
      <c r="L254" s="32">
        <f>SUM(L248:L253)</f>
        <v>0</v>
      </c>
      <c r="M254" s="37">
        <f t="shared" si="59"/>
        <v>0</v>
      </c>
      <c r="N254" s="32">
        <f t="shared" si="60"/>
        <v>20799508</v>
      </c>
      <c r="O254" s="37">
        <f t="shared" si="61"/>
        <v>0.45432138222861529</v>
      </c>
      <c r="P254" s="32">
        <f>SUM(P248:P253)</f>
        <v>5967709</v>
      </c>
      <c r="Q254" s="32">
        <f>SUM(Q248:Q253)</f>
        <v>31817224</v>
      </c>
      <c r="R254" s="32">
        <f>SUM(R248:R253)</f>
        <v>33813934</v>
      </c>
      <c r="S254" s="32">
        <f>SUM(S248:S253)</f>
        <v>19834274</v>
      </c>
      <c r="T254" s="37">
        <f t="shared" si="62"/>
        <v>0.58657102719843246</v>
      </c>
      <c r="U254" s="37">
        <f t="shared" si="63"/>
        <v>0.1053509814235245</v>
      </c>
    </row>
    <row r="255" spans="1:21" x14ac:dyDescent="0.2">
      <c r="A255" s="17" t="s">
        <v>29</v>
      </c>
      <c r="B255" s="11" t="s">
        <v>456</v>
      </c>
      <c r="C255" s="10" t="s">
        <v>457</v>
      </c>
      <c r="D255" s="31">
        <v>233801324</v>
      </c>
      <c r="E255" s="31">
        <v>215342447</v>
      </c>
      <c r="F255" s="31">
        <v>37623749</v>
      </c>
      <c r="G255" s="36">
        <f t="shared" si="56"/>
        <v>0.16092188169131155</v>
      </c>
      <c r="H255" s="31">
        <v>39368100</v>
      </c>
      <c r="I255" s="36">
        <f t="shared" si="57"/>
        <v>0.16838270770442687</v>
      </c>
      <c r="J255" s="31">
        <v>56506078</v>
      </c>
      <c r="K255" s="36">
        <f t="shared" si="58"/>
        <v>0.26240102119764619</v>
      </c>
      <c r="L255" s="31">
        <v>0</v>
      </c>
      <c r="M255" s="36">
        <f t="shared" si="59"/>
        <v>0</v>
      </c>
      <c r="N255" s="31">
        <f t="shared" si="60"/>
        <v>133497927</v>
      </c>
      <c r="O255" s="36">
        <f t="shared" si="61"/>
        <v>0.61993317555270466</v>
      </c>
      <c r="P255" s="31">
        <v>63642915</v>
      </c>
      <c r="Q255" s="31">
        <v>195278693</v>
      </c>
      <c r="R255" s="31">
        <v>219198693</v>
      </c>
      <c r="S255" s="31">
        <v>151935578</v>
      </c>
      <c r="T255" s="36">
        <f t="shared" si="62"/>
        <v>0.69314089386472755</v>
      </c>
      <c r="U255" s="36">
        <f t="shared" si="63"/>
        <v>-0.11213875102986715</v>
      </c>
    </row>
    <row r="256" spans="1:21" x14ac:dyDescent="0.2">
      <c r="A256" s="17" t="s">
        <v>29</v>
      </c>
      <c r="B256" s="11" t="s">
        <v>458</v>
      </c>
      <c r="C256" s="10" t="s">
        <v>459</v>
      </c>
      <c r="D256" s="31">
        <v>13957728</v>
      </c>
      <c r="E256" s="31">
        <v>14457728</v>
      </c>
      <c r="F256" s="31">
        <v>2296099</v>
      </c>
      <c r="G256" s="36">
        <f t="shared" si="56"/>
        <v>0.16450377883850437</v>
      </c>
      <c r="H256" s="31">
        <v>3236054</v>
      </c>
      <c r="I256" s="36">
        <f t="shared" si="57"/>
        <v>0.2318467590140745</v>
      </c>
      <c r="J256" s="31">
        <v>2775455</v>
      </c>
      <c r="K256" s="36">
        <f t="shared" si="58"/>
        <v>0.19197034278138309</v>
      </c>
      <c r="L256" s="31">
        <v>0</v>
      </c>
      <c r="M256" s="36">
        <f t="shared" si="59"/>
        <v>0</v>
      </c>
      <c r="N256" s="31">
        <f t="shared" si="60"/>
        <v>8307608</v>
      </c>
      <c r="O256" s="36">
        <f t="shared" si="61"/>
        <v>0.57461365990562274</v>
      </c>
      <c r="P256" s="31">
        <v>5456223</v>
      </c>
      <c r="Q256" s="31">
        <v>18724082</v>
      </c>
      <c r="R256" s="31">
        <v>15172165</v>
      </c>
      <c r="S256" s="31">
        <v>10138491</v>
      </c>
      <c r="T256" s="36">
        <f t="shared" si="62"/>
        <v>0.66822968244808834</v>
      </c>
      <c r="U256" s="36">
        <f t="shared" si="63"/>
        <v>-0.49132302693639907</v>
      </c>
    </row>
    <row r="257" spans="1:21" x14ac:dyDescent="0.2">
      <c r="A257" s="17" t="s">
        <v>29</v>
      </c>
      <c r="B257" s="11" t="s">
        <v>460</v>
      </c>
      <c r="C257" s="10" t="s">
        <v>461</v>
      </c>
      <c r="D257" s="31">
        <v>95888115</v>
      </c>
      <c r="E257" s="31">
        <v>102515860</v>
      </c>
      <c r="F257" s="31">
        <v>8420313</v>
      </c>
      <c r="G257" s="36">
        <f t="shared" si="56"/>
        <v>8.7813938150729104E-2</v>
      </c>
      <c r="H257" s="31">
        <v>12753086</v>
      </c>
      <c r="I257" s="36">
        <f t="shared" si="57"/>
        <v>0.13299965277240042</v>
      </c>
      <c r="J257" s="31">
        <v>5912239</v>
      </c>
      <c r="K257" s="36">
        <f t="shared" si="58"/>
        <v>5.7671456884817625E-2</v>
      </c>
      <c r="L257" s="31">
        <v>0</v>
      </c>
      <c r="M257" s="36">
        <f t="shared" si="59"/>
        <v>0</v>
      </c>
      <c r="N257" s="31">
        <f t="shared" si="60"/>
        <v>27085638</v>
      </c>
      <c r="O257" s="36">
        <f t="shared" si="61"/>
        <v>0.2642092452816569</v>
      </c>
      <c r="P257" s="31">
        <v>4401387</v>
      </c>
      <c r="Q257" s="31">
        <v>94267905</v>
      </c>
      <c r="R257" s="31">
        <v>88849568</v>
      </c>
      <c r="S257" s="31">
        <v>29625861</v>
      </c>
      <c r="T257" s="36">
        <f t="shared" si="62"/>
        <v>0.33343843607658286</v>
      </c>
      <c r="U257" s="36">
        <f t="shared" si="63"/>
        <v>0.34326724734725667</v>
      </c>
    </row>
    <row r="258" spans="1:21" x14ac:dyDescent="0.2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6.5" x14ac:dyDescent="0.3">
      <c r="A259" s="18" t="s">
        <v>0</v>
      </c>
      <c r="B259" s="13" t="s">
        <v>464</v>
      </c>
      <c r="C259" s="12" t="s">
        <v>0</v>
      </c>
      <c r="D259" s="32">
        <f>SUM(D255:D258)</f>
        <v>343647167</v>
      </c>
      <c r="E259" s="32">
        <f>SUM(E255:E258)</f>
        <v>332316035</v>
      </c>
      <c r="F259" s="32">
        <f>SUM(F255:F258)</f>
        <v>48340161</v>
      </c>
      <c r="G259" s="37">
        <f t="shared" si="56"/>
        <v>0.14066800381916142</v>
      </c>
      <c r="H259" s="32">
        <f>SUM(H255:H258)</f>
        <v>55357240</v>
      </c>
      <c r="I259" s="37">
        <f t="shared" si="57"/>
        <v>0.16108743302982037</v>
      </c>
      <c r="J259" s="32">
        <f>SUM(J255:J258)</f>
        <v>65193772</v>
      </c>
      <c r="K259" s="37">
        <f t="shared" si="58"/>
        <v>0.19618003687363447</v>
      </c>
      <c r="L259" s="32">
        <f>SUM(L255:L258)</f>
        <v>0</v>
      </c>
      <c r="M259" s="37">
        <f t="shared" si="59"/>
        <v>0</v>
      </c>
      <c r="N259" s="32">
        <f t="shared" si="60"/>
        <v>168891173</v>
      </c>
      <c r="O259" s="37">
        <f t="shared" si="61"/>
        <v>0.50822456701495011</v>
      </c>
      <c r="P259" s="32">
        <f>SUM(P255:P258)</f>
        <v>73500525</v>
      </c>
      <c r="Q259" s="32">
        <f>SUM(Q255:Q258)</f>
        <v>308270680</v>
      </c>
      <c r="R259" s="32">
        <f>SUM(R255:R258)</f>
        <v>323220426</v>
      </c>
      <c r="S259" s="32">
        <f>SUM(S255:S258)</f>
        <v>191699930</v>
      </c>
      <c r="T259" s="37">
        <f t="shared" si="62"/>
        <v>0.59309348846659837</v>
      </c>
      <c r="U259" s="37">
        <f t="shared" si="63"/>
        <v>-0.11301624036018787</v>
      </c>
    </row>
    <row r="260" spans="1:21" ht="16.5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1091419858</v>
      </c>
      <c r="E260" s="32">
        <f>SUM(E234:E239,E241:E246,E248:E253,E255:E258)</f>
        <v>1172160595</v>
      </c>
      <c r="F260" s="32">
        <f>SUM(F234:F239,F241:F246,F248:F253,F255:F258)</f>
        <v>108790296</v>
      </c>
      <c r="G260" s="37">
        <f t="shared" si="56"/>
        <v>9.9677768553117163E-2</v>
      </c>
      <c r="H260" s="32">
        <f>SUM(H234:H239,H241:H246,H248:H253,H255:H258)</f>
        <v>213420994</v>
      </c>
      <c r="I260" s="37">
        <f t="shared" si="57"/>
        <v>0.19554435667964545</v>
      </c>
      <c r="J260" s="32">
        <f>SUM(J234:J239,J241:J246,J248:J253,J255:J258)</f>
        <v>169572184</v>
      </c>
      <c r="K260" s="37">
        <f t="shared" si="58"/>
        <v>0.14466634070734991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491783474</v>
      </c>
      <c r="O260" s="37">
        <f t="shared" si="61"/>
        <v>0.41955298284020542</v>
      </c>
      <c r="P260" s="32">
        <f>SUM(P234:P239,P241:P246,P248:P253,P255:P258)</f>
        <v>170624925</v>
      </c>
      <c r="Q260" s="32">
        <f>SUM(Q234:Q239,Q241:Q246,Q248:Q253,Q255:Q258)</f>
        <v>1024444392</v>
      </c>
      <c r="R260" s="32">
        <f>SUM(R234:R239,R241:R246,R248:R253,R255:R258)</f>
        <v>1043564162</v>
      </c>
      <c r="S260" s="32">
        <f>SUM(S234:S239,S241:S246,S248:S253,S255:S258)</f>
        <v>466592756</v>
      </c>
      <c r="T260" s="37">
        <f t="shared" si="62"/>
        <v>0.44711458383715558</v>
      </c>
      <c r="U260" s="37">
        <f t="shared" si="63"/>
        <v>-6.1699133347604684E-3</v>
      </c>
    </row>
    <row r="261" spans="1:21" ht="14.4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x14ac:dyDescent="0.2">
      <c r="A263" s="17" t="s">
        <v>29</v>
      </c>
      <c r="B263" s="11" t="s">
        <v>467</v>
      </c>
      <c r="C263" s="10" t="s">
        <v>468</v>
      </c>
      <c r="D263" s="31">
        <v>4285312</v>
      </c>
      <c r="E263" s="31">
        <v>16396239</v>
      </c>
      <c r="F263" s="31">
        <v>537654</v>
      </c>
      <c r="G263" s="36">
        <f t="shared" ref="G263:G299" si="64">IF(($D263     =0),0,($F263     /$D263     ))</f>
        <v>0.12546437692284715</v>
      </c>
      <c r="H263" s="31">
        <v>595955</v>
      </c>
      <c r="I263" s="36">
        <f t="shared" ref="I263:I299" si="65">IF(($D263     =0),0,($H263     /$D263     ))</f>
        <v>0.1390692206308432</v>
      </c>
      <c r="J263" s="31">
        <v>606104</v>
      </c>
      <c r="K263" s="36">
        <f t="shared" ref="K263:K299" si="66">IF(($E263     =0),0,($J263     /$E263     ))</f>
        <v>3.6966038370140862E-2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1739713</v>
      </c>
      <c r="O263" s="36">
        <f t="shared" ref="O263:O299" si="69">IF(($E263     =0),0,($N263     /$E263     ))</f>
        <v>0.10610439381860681</v>
      </c>
      <c r="P263" s="31">
        <v>530402</v>
      </c>
      <c r="Q263" s="31">
        <v>3549300</v>
      </c>
      <c r="R263" s="31">
        <v>3594731</v>
      </c>
      <c r="S263" s="31">
        <v>1188407</v>
      </c>
      <c r="T263" s="36">
        <f t="shared" ref="T263:T299" si="70">IF(($R263     =0),0,($S263     /$R263     ))</f>
        <v>0.33059692088225795</v>
      </c>
      <c r="U263" s="36">
        <f t="shared" ref="U263:U299" si="71">IF(($P263     =0),0,(($J263     /$P263     )-1))</f>
        <v>0.14272570616249558</v>
      </c>
    </row>
    <row r="264" spans="1:21" x14ac:dyDescent="0.2">
      <c r="A264" s="17" t="s">
        <v>29</v>
      </c>
      <c r="B264" s="11" t="s">
        <v>469</v>
      </c>
      <c r="C264" s="10" t="s">
        <v>470</v>
      </c>
      <c r="D264" s="31">
        <v>19694698</v>
      </c>
      <c r="E264" s="31">
        <v>36173572</v>
      </c>
      <c r="F264" s="31">
        <v>4414852</v>
      </c>
      <c r="G264" s="36">
        <f t="shared" si="64"/>
        <v>0.22416449340832745</v>
      </c>
      <c r="H264" s="31">
        <v>6047546</v>
      </c>
      <c r="I264" s="36">
        <f t="shared" si="65"/>
        <v>0.30706467293887929</v>
      </c>
      <c r="J264" s="31">
        <v>15625088</v>
      </c>
      <c r="K264" s="36">
        <f t="shared" si="66"/>
        <v>0.43194761081377309</v>
      </c>
      <c r="L264" s="31">
        <v>0</v>
      </c>
      <c r="M264" s="36">
        <f t="shared" si="67"/>
        <v>0</v>
      </c>
      <c r="N264" s="31">
        <f t="shared" si="68"/>
        <v>26087486</v>
      </c>
      <c r="O264" s="36">
        <f t="shared" si="69"/>
        <v>0.72117528233042616</v>
      </c>
      <c r="P264" s="31">
        <v>7652027</v>
      </c>
      <c r="Q264" s="31">
        <v>31143147</v>
      </c>
      <c r="R264" s="31">
        <v>29418685</v>
      </c>
      <c r="S264" s="31">
        <v>19240139</v>
      </c>
      <c r="T264" s="36">
        <f t="shared" si="70"/>
        <v>0.654010843788565</v>
      </c>
      <c r="U264" s="36">
        <f t="shared" si="71"/>
        <v>1.0419541122894627</v>
      </c>
    </row>
    <row r="265" spans="1:21" x14ac:dyDescent="0.2">
      <c r="A265" s="17" t="s">
        <v>29</v>
      </c>
      <c r="B265" s="11" t="s">
        <v>471</v>
      </c>
      <c r="C265" s="10" t="s">
        <v>472</v>
      </c>
      <c r="D265" s="31">
        <v>37978134</v>
      </c>
      <c r="E265" s="31">
        <v>36270907</v>
      </c>
      <c r="F265" s="31">
        <v>3270729</v>
      </c>
      <c r="G265" s="36">
        <f t="shared" si="64"/>
        <v>8.6121371839911878E-2</v>
      </c>
      <c r="H265" s="31">
        <v>8179512</v>
      </c>
      <c r="I265" s="36">
        <f t="shared" si="65"/>
        <v>0.2153742466651995</v>
      </c>
      <c r="J265" s="31">
        <v>8213702</v>
      </c>
      <c r="K265" s="36">
        <f t="shared" si="66"/>
        <v>0.22645427642600721</v>
      </c>
      <c r="L265" s="31">
        <v>0</v>
      </c>
      <c r="M265" s="36">
        <f t="shared" si="67"/>
        <v>0</v>
      </c>
      <c r="N265" s="31">
        <f t="shared" si="68"/>
        <v>19663943</v>
      </c>
      <c r="O265" s="36">
        <f t="shared" si="69"/>
        <v>0.54214092302682149</v>
      </c>
      <c r="P265" s="31">
        <v>6273076</v>
      </c>
      <c r="Q265" s="31">
        <v>27586386</v>
      </c>
      <c r="R265" s="31">
        <v>30286051</v>
      </c>
      <c r="S265" s="31">
        <v>17434104</v>
      </c>
      <c r="T265" s="36">
        <f t="shared" si="70"/>
        <v>0.57564797734772355</v>
      </c>
      <c r="U265" s="36">
        <f t="shared" si="71"/>
        <v>0.30935796091104262</v>
      </c>
    </row>
    <row r="266" spans="1:21" x14ac:dyDescent="0.2">
      <c r="A266" s="17" t="s">
        <v>44</v>
      </c>
      <c r="B266" s="11" t="s">
        <v>473</v>
      </c>
      <c r="C266" s="10" t="s">
        <v>474</v>
      </c>
      <c r="D266" s="31">
        <v>0</v>
      </c>
      <c r="E266" s="31">
        <v>0</v>
      </c>
      <c r="F266" s="31">
        <v>0</v>
      </c>
      <c r="G266" s="36">
        <f t="shared" si="64"/>
        <v>0</v>
      </c>
      <c r="H266" s="31">
        <v>0</v>
      </c>
      <c r="I266" s="36">
        <f t="shared" si="65"/>
        <v>0</v>
      </c>
      <c r="J266" s="31">
        <v>0</v>
      </c>
      <c r="K266" s="36">
        <f t="shared" si="66"/>
        <v>0</v>
      </c>
      <c r="L266" s="31">
        <v>0</v>
      </c>
      <c r="M266" s="36">
        <f t="shared" si="67"/>
        <v>0</v>
      </c>
      <c r="N266" s="31">
        <f t="shared" si="68"/>
        <v>0</v>
      </c>
      <c r="O266" s="36">
        <f t="shared" si="69"/>
        <v>0</v>
      </c>
      <c r="P266" s="31">
        <v>0</v>
      </c>
      <c r="Q266" s="31">
        <v>0</v>
      </c>
      <c r="R266" s="31">
        <v>0</v>
      </c>
      <c r="S266" s="31">
        <v>0</v>
      </c>
      <c r="T266" s="36">
        <f t="shared" si="70"/>
        <v>0</v>
      </c>
      <c r="U266" s="36">
        <f t="shared" si="71"/>
        <v>0</v>
      </c>
    </row>
    <row r="267" spans="1:21" ht="16.5" x14ac:dyDescent="0.3">
      <c r="A267" s="18" t="s">
        <v>0</v>
      </c>
      <c r="B267" s="13" t="s">
        <v>475</v>
      </c>
      <c r="C267" s="12" t="s">
        <v>0</v>
      </c>
      <c r="D267" s="32">
        <f>SUM(D263:D266)</f>
        <v>61958144</v>
      </c>
      <c r="E267" s="32">
        <f>SUM(E263:E266)</f>
        <v>88840718</v>
      </c>
      <c r="F267" s="32">
        <f>SUM(F263:F266)</f>
        <v>8223235</v>
      </c>
      <c r="G267" s="37">
        <f t="shared" si="64"/>
        <v>0.13272242306031634</v>
      </c>
      <c r="H267" s="32">
        <f>SUM(H263:H266)</f>
        <v>14823013</v>
      </c>
      <c r="I267" s="37">
        <f t="shared" si="65"/>
        <v>0.23924236658864409</v>
      </c>
      <c r="J267" s="32">
        <f>SUM(J263:J266)</f>
        <v>24444894</v>
      </c>
      <c r="K267" s="37">
        <f t="shared" si="66"/>
        <v>0.27515416973554851</v>
      </c>
      <c r="L267" s="32">
        <f>SUM(L263:L266)</f>
        <v>0</v>
      </c>
      <c r="M267" s="37">
        <f t="shared" si="67"/>
        <v>0</v>
      </c>
      <c r="N267" s="32">
        <f t="shared" si="68"/>
        <v>47491142</v>
      </c>
      <c r="O267" s="37">
        <f t="shared" si="69"/>
        <v>0.53456504032306451</v>
      </c>
      <c r="P267" s="32">
        <f>SUM(P263:P266)</f>
        <v>14455505</v>
      </c>
      <c r="Q267" s="32">
        <f>SUM(Q263:Q266)</f>
        <v>62278833</v>
      </c>
      <c r="R267" s="32">
        <f>SUM(R263:R266)</f>
        <v>63299467</v>
      </c>
      <c r="S267" s="32">
        <f>SUM(S263:S266)</f>
        <v>37862650</v>
      </c>
      <c r="T267" s="37">
        <f t="shared" si="70"/>
        <v>0.59815116610697527</v>
      </c>
      <c r="U267" s="37">
        <f t="shared" si="71"/>
        <v>0.69104393101451667</v>
      </c>
    </row>
    <row r="268" spans="1:21" x14ac:dyDescent="0.2">
      <c r="A268" s="17" t="s">
        <v>29</v>
      </c>
      <c r="B268" s="11" t="s">
        <v>476</v>
      </c>
      <c r="C268" s="10" t="s">
        <v>477</v>
      </c>
      <c r="D268" s="31">
        <v>4556841</v>
      </c>
      <c r="E268" s="31">
        <v>7404178</v>
      </c>
      <c r="F268" s="31">
        <v>361239</v>
      </c>
      <c r="G268" s="36">
        <f t="shared" si="64"/>
        <v>7.9273997051905035E-2</v>
      </c>
      <c r="H268" s="31">
        <v>1016551</v>
      </c>
      <c r="I268" s="36">
        <f t="shared" si="65"/>
        <v>0.22308239414102884</v>
      </c>
      <c r="J268" s="31">
        <v>898240</v>
      </c>
      <c r="K268" s="36">
        <f t="shared" si="66"/>
        <v>0.12131528982690584</v>
      </c>
      <c r="L268" s="31">
        <v>0</v>
      </c>
      <c r="M268" s="36">
        <f t="shared" si="67"/>
        <v>0</v>
      </c>
      <c r="N268" s="31">
        <f t="shared" si="68"/>
        <v>2276030</v>
      </c>
      <c r="O268" s="36">
        <f t="shared" si="69"/>
        <v>0.30739806633498007</v>
      </c>
      <c r="P268" s="31">
        <v>507520</v>
      </c>
      <c r="Q268" s="31">
        <v>4258794</v>
      </c>
      <c r="R268" s="31">
        <v>3783274</v>
      </c>
      <c r="S268" s="31">
        <v>2966515</v>
      </c>
      <c r="T268" s="36">
        <f t="shared" si="70"/>
        <v>0.78411317816261783</v>
      </c>
      <c r="U268" s="36">
        <f t="shared" si="71"/>
        <v>0.76986128625472894</v>
      </c>
    </row>
    <row r="269" spans="1:21" x14ac:dyDescent="0.2">
      <c r="A269" s="17" t="s">
        <v>29</v>
      </c>
      <c r="B269" s="11" t="s">
        <v>478</v>
      </c>
      <c r="C269" s="10" t="s">
        <v>479</v>
      </c>
      <c r="D269" s="31">
        <v>27218678</v>
      </c>
      <c r="E269" s="31">
        <v>20916737</v>
      </c>
      <c r="F269" s="31">
        <v>1886863</v>
      </c>
      <c r="G269" s="36">
        <f t="shared" si="64"/>
        <v>6.9322360182224874E-2</v>
      </c>
      <c r="H269" s="31">
        <v>2054296</v>
      </c>
      <c r="I269" s="36">
        <f t="shared" si="65"/>
        <v>7.5473761069512632E-2</v>
      </c>
      <c r="J269" s="31">
        <v>2035959</v>
      </c>
      <c r="K269" s="36">
        <f t="shared" si="66"/>
        <v>9.7336357960613074E-2</v>
      </c>
      <c r="L269" s="31">
        <v>0</v>
      </c>
      <c r="M269" s="36">
        <f t="shared" si="67"/>
        <v>0</v>
      </c>
      <c r="N269" s="31">
        <f t="shared" si="68"/>
        <v>5977118</v>
      </c>
      <c r="O269" s="36">
        <f t="shared" si="69"/>
        <v>0.28575766860768004</v>
      </c>
      <c r="P269" s="31">
        <v>1980980</v>
      </c>
      <c r="Q269" s="31">
        <v>27344377</v>
      </c>
      <c r="R269" s="31">
        <v>26119968</v>
      </c>
      <c r="S269" s="31">
        <v>6068978</v>
      </c>
      <c r="T269" s="36">
        <f t="shared" si="70"/>
        <v>0.23235013151624076</v>
      </c>
      <c r="U269" s="36">
        <f t="shared" si="71"/>
        <v>2.7753435168452079E-2</v>
      </c>
    </row>
    <row r="270" spans="1:21" x14ac:dyDescent="0.2">
      <c r="A270" s="17" t="s">
        <v>29</v>
      </c>
      <c r="B270" s="11" t="s">
        <v>480</v>
      </c>
      <c r="C270" s="10" t="s">
        <v>481</v>
      </c>
      <c r="D270" s="31">
        <v>238941</v>
      </c>
      <c r="E270" s="31">
        <v>238941</v>
      </c>
      <c r="F270" s="31">
        <v>497000</v>
      </c>
      <c r="G270" s="36">
        <f t="shared" si="64"/>
        <v>2.0800113835633063</v>
      </c>
      <c r="H270" s="31">
        <v>293746</v>
      </c>
      <c r="I270" s="36">
        <f t="shared" si="65"/>
        <v>1.2293662452237164</v>
      </c>
      <c r="J270" s="31">
        <v>489253</v>
      </c>
      <c r="K270" s="36">
        <f t="shared" si="66"/>
        <v>2.0475891538078437</v>
      </c>
      <c r="L270" s="31">
        <v>0</v>
      </c>
      <c r="M270" s="36">
        <f t="shared" si="67"/>
        <v>0</v>
      </c>
      <c r="N270" s="31">
        <f t="shared" si="68"/>
        <v>1279999</v>
      </c>
      <c r="O270" s="36">
        <f t="shared" si="69"/>
        <v>5.3569667825948661</v>
      </c>
      <c r="P270" s="31">
        <v>311551</v>
      </c>
      <c r="Q270" s="31">
        <v>226942</v>
      </c>
      <c r="R270" s="31">
        <v>226942</v>
      </c>
      <c r="S270" s="31">
        <v>866265</v>
      </c>
      <c r="T270" s="36">
        <f t="shared" si="70"/>
        <v>3.8171206740048116</v>
      </c>
      <c r="U270" s="36">
        <f t="shared" si="71"/>
        <v>0.57037852550625745</v>
      </c>
    </row>
    <row r="271" spans="1:21" x14ac:dyDescent="0.2">
      <c r="A271" s="17" t="s">
        <v>29</v>
      </c>
      <c r="B271" s="11" t="s">
        <v>482</v>
      </c>
      <c r="C271" s="10" t="s">
        <v>483</v>
      </c>
      <c r="D271" s="31">
        <v>7258568</v>
      </c>
      <c r="E271" s="31">
        <v>7395544</v>
      </c>
      <c r="F271" s="31">
        <v>907964</v>
      </c>
      <c r="G271" s="36">
        <f t="shared" si="64"/>
        <v>0.12508858496607045</v>
      </c>
      <c r="H271" s="31">
        <v>970308</v>
      </c>
      <c r="I271" s="36">
        <f t="shared" si="65"/>
        <v>0.13367760693293773</v>
      </c>
      <c r="J271" s="31">
        <v>1172702</v>
      </c>
      <c r="K271" s="36">
        <f t="shared" si="66"/>
        <v>0.15856872733094415</v>
      </c>
      <c r="L271" s="31">
        <v>0</v>
      </c>
      <c r="M271" s="36">
        <f t="shared" si="67"/>
        <v>0</v>
      </c>
      <c r="N271" s="31">
        <f t="shared" si="68"/>
        <v>3050974</v>
      </c>
      <c r="O271" s="36">
        <f t="shared" si="69"/>
        <v>0.41254220108757383</v>
      </c>
      <c r="P271" s="31">
        <v>686974</v>
      </c>
      <c r="Q271" s="31">
        <v>7191532</v>
      </c>
      <c r="R271" s="31">
        <v>7652487</v>
      </c>
      <c r="S271" s="31">
        <v>2293881</v>
      </c>
      <c r="T271" s="36">
        <f t="shared" si="70"/>
        <v>0.29975627531284926</v>
      </c>
      <c r="U271" s="36">
        <f t="shared" si="71"/>
        <v>0.7070544154509486</v>
      </c>
    </row>
    <row r="272" spans="1:21" x14ac:dyDescent="0.2">
      <c r="A272" s="17" t="s">
        <v>29</v>
      </c>
      <c r="B272" s="11" t="s">
        <v>484</v>
      </c>
      <c r="C272" s="10" t="s">
        <v>485</v>
      </c>
      <c r="D272" s="31">
        <v>6389817</v>
      </c>
      <c r="E272" s="31">
        <v>6991253</v>
      </c>
      <c r="F272" s="31">
        <v>283281</v>
      </c>
      <c r="G272" s="36">
        <f t="shared" si="64"/>
        <v>4.4333194518716264E-2</v>
      </c>
      <c r="H272" s="31">
        <v>863797</v>
      </c>
      <c r="I272" s="36">
        <f t="shared" si="65"/>
        <v>0.13518337066617087</v>
      </c>
      <c r="J272" s="31">
        <v>699763</v>
      </c>
      <c r="K272" s="36">
        <f t="shared" si="66"/>
        <v>0.10009121397838128</v>
      </c>
      <c r="L272" s="31">
        <v>0</v>
      </c>
      <c r="M272" s="36">
        <f t="shared" si="67"/>
        <v>0</v>
      </c>
      <c r="N272" s="31">
        <f t="shared" si="68"/>
        <v>1846841</v>
      </c>
      <c r="O272" s="36">
        <f t="shared" si="69"/>
        <v>0.26416452100932408</v>
      </c>
      <c r="P272" s="31">
        <v>649343</v>
      </c>
      <c r="Q272" s="31">
        <v>6667494</v>
      </c>
      <c r="R272" s="31">
        <v>7133168</v>
      </c>
      <c r="S272" s="31">
        <v>1593497</v>
      </c>
      <c r="T272" s="36">
        <f t="shared" si="70"/>
        <v>0.22339260760436316</v>
      </c>
      <c r="U272" s="36">
        <f t="shared" si="71"/>
        <v>7.7647714690079139E-2</v>
      </c>
    </row>
    <row r="273" spans="1:21" x14ac:dyDescent="0.2">
      <c r="A273" s="17" t="s">
        <v>29</v>
      </c>
      <c r="B273" s="11" t="s">
        <v>486</v>
      </c>
      <c r="C273" s="10" t="s">
        <v>487</v>
      </c>
      <c r="D273" s="31">
        <v>4186248</v>
      </c>
      <c r="E273" s="31">
        <v>4186248</v>
      </c>
      <c r="F273" s="31">
        <v>346397</v>
      </c>
      <c r="G273" s="36">
        <f t="shared" si="64"/>
        <v>8.2746411583833543E-2</v>
      </c>
      <c r="H273" s="31">
        <v>495771</v>
      </c>
      <c r="I273" s="36">
        <f t="shared" si="65"/>
        <v>0.1184284829756861</v>
      </c>
      <c r="J273" s="31">
        <v>496643</v>
      </c>
      <c r="K273" s="36">
        <f t="shared" si="66"/>
        <v>0.11863678406057167</v>
      </c>
      <c r="L273" s="31">
        <v>0</v>
      </c>
      <c r="M273" s="36">
        <f t="shared" si="67"/>
        <v>0</v>
      </c>
      <c r="N273" s="31">
        <f t="shared" si="68"/>
        <v>1338811</v>
      </c>
      <c r="O273" s="36">
        <f t="shared" si="69"/>
        <v>0.3198116786200913</v>
      </c>
      <c r="P273" s="31">
        <v>496559</v>
      </c>
      <c r="Q273" s="31">
        <v>4666147</v>
      </c>
      <c r="R273" s="31">
        <v>3820837</v>
      </c>
      <c r="S273" s="31">
        <v>1491521</v>
      </c>
      <c r="T273" s="36">
        <f t="shared" si="70"/>
        <v>0.39036499070753344</v>
      </c>
      <c r="U273" s="36">
        <f t="shared" si="71"/>
        <v>1.6916418794132859E-4</v>
      </c>
    </row>
    <row r="274" spans="1:21" x14ac:dyDescent="0.2">
      <c r="A274" s="17" t="s">
        <v>44</v>
      </c>
      <c r="B274" s="11" t="s">
        <v>488</v>
      </c>
      <c r="C274" s="10" t="s">
        <v>489</v>
      </c>
      <c r="D274" s="31">
        <v>0</v>
      </c>
      <c r="E274" s="31">
        <v>0</v>
      </c>
      <c r="F274" s="31">
        <v>0</v>
      </c>
      <c r="G274" s="36">
        <f t="shared" si="64"/>
        <v>0</v>
      </c>
      <c r="H274" s="31">
        <v>0</v>
      </c>
      <c r="I274" s="36">
        <f t="shared" si="65"/>
        <v>0</v>
      </c>
      <c r="J274" s="31">
        <v>0</v>
      </c>
      <c r="K274" s="36">
        <f t="shared" si="66"/>
        <v>0</v>
      </c>
      <c r="L274" s="31">
        <v>0</v>
      </c>
      <c r="M274" s="36">
        <f t="shared" si="67"/>
        <v>0</v>
      </c>
      <c r="N274" s="31">
        <f t="shared" si="68"/>
        <v>0</v>
      </c>
      <c r="O274" s="36">
        <f t="shared" si="69"/>
        <v>0</v>
      </c>
      <c r="P274" s="31">
        <v>0</v>
      </c>
      <c r="Q274" s="31">
        <v>0</v>
      </c>
      <c r="R274" s="31">
        <v>0</v>
      </c>
      <c r="S274" s="31">
        <v>0</v>
      </c>
      <c r="T274" s="36">
        <f t="shared" si="70"/>
        <v>0</v>
      </c>
      <c r="U274" s="36">
        <f t="shared" si="71"/>
        <v>0</v>
      </c>
    </row>
    <row r="275" spans="1:21" ht="16.5" x14ac:dyDescent="0.3">
      <c r="A275" s="18" t="s">
        <v>0</v>
      </c>
      <c r="B275" s="13" t="s">
        <v>490</v>
      </c>
      <c r="C275" s="12" t="s">
        <v>0</v>
      </c>
      <c r="D275" s="32">
        <f>SUM(D268:D274)</f>
        <v>49849093</v>
      </c>
      <c r="E275" s="32">
        <f>SUM(E268:E274)</f>
        <v>47132901</v>
      </c>
      <c r="F275" s="32">
        <f>SUM(F268:F274)</f>
        <v>4282744</v>
      </c>
      <c r="G275" s="37">
        <f t="shared" si="64"/>
        <v>8.5914181026322783E-2</v>
      </c>
      <c r="H275" s="32">
        <f>SUM(H268:H274)</f>
        <v>5694469</v>
      </c>
      <c r="I275" s="37">
        <f t="shared" si="65"/>
        <v>0.11423415467158049</v>
      </c>
      <c r="J275" s="32">
        <f>SUM(J268:J274)</f>
        <v>5792560</v>
      </c>
      <c r="K275" s="37">
        <f t="shared" si="66"/>
        <v>0.12289843988172933</v>
      </c>
      <c r="L275" s="32">
        <f>SUM(L268:L274)</f>
        <v>0</v>
      </c>
      <c r="M275" s="37">
        <f t="shared" si="67"/>
        <v>0</v>
      </c>
      <c r="N275" s="32">
        <f t="shared" si="68"/>
        <v>15769773</v>
      </c>
      <c r="O275" s="37">
        <f t="shared" si="69"/>
        <v>0.3345809968285211</v>
      </c>
      <c r="P275" s="32">
        <f>SUM(P268:P274)</f>
        <v>4632927</v>
      </c>
      <c r="Q275" s="32">
        <f>SUM(Q268:Q274)</f>
        <v>50355286</v>
      </c>
      <c r="R275" s="32">
        <f>SUM(R268:R274)</f>
        <v>48736676</v>
      </c>
      <c r="S275" s="32">
        <f>SUM(S268:S274)</f>
        <v>15280657</v>
      </c>
      <c r="T275" s="37">
        <f t="shared" si="70"/>
        <v>0.3135350675126059</v>
      </c>
      <c r="U275" s="37">
        <f t="shared" si="71"/>
        <v>0.25030245458216793</v>
      </c>
    </row>
    <row r="276" spans="1:21" x14ac:dyDescent="0.2">
      <c r="A276" s="17" t="s">
        <v>29</v>
      </c>
      <c r="B276" s="11" t="s">
        <v>491</v>
      </c>
      <c r="C276" s="10" t="s">
        <v>492</v>
      </c>
      <c r="D276" s="31">
        <v>15418826</v>
      </c>
      <c r="E276" s="31">
        <v>14922918</v>
      </c>
      <c r="F276" s="31">
        <v>410805</v>
      </c>
      <c r="G276" s="36">
        <f t="shared" si="64"/>
        <v>2.6643079051543873E-2</v>
      </c>
      <c r="H276" s="31">
        <v>591498</v>
      </c>
      <c r="I276" s="36">
        <f t="shared" si="65"/>
        <v>3.8362064660435236E-2</v>
      </c>
      <c r="J276" s="31">
        <v>556238</v>
      </c>
      <c r="K276" s="36">
        <f t="shared" si="66"/>
        <v>3.7274077362081597E-2</v>
      </c>
      <c r="L276" s="31">
        <v>0</v>
      </c>
      <c r="M276" s="36">
        <f t="shared" si="67"/>
        <v>0</v>
      </c>
      <c r="N276" s="31">
        <f t="shared" si="68"/>
        <v>1558541</v>
      </c>
      <c r="O276" s="36">
        <f t="shared" si="69"/>
        <v>0.10443942665904886</v>
      </c>
      <c r="P276" s="31">
        <v>592624</v>
      </c>
      <c r="Q276" s="31">
        <v>16263062</v>
      </c>
      <c r="R276" s="31">
        <v>10758945</v>
      </c>
      <c r="S276" s="31">
        <v>1794556</v>
      </c>
      <c r="T276" s="36">
        <f t="shared" si="70"/>
        <v>0.16679665153042422</v>
      </c>
      <c r="U276" s="36">
        <f t="shared" si="71"/>
        <v>-6.139812089959229E-2</v>
      </c>
    </row>
    <row r="277" spans="1:21" x14ac:dyDescent="0.2">
      <c r="A277" s="17" t="s">
        <v>29</v>
      </c>
      <c r="B277" s="11" t="s">
        <v>493</v>
      </c>
      <c r="C277" s="10" t="s">
        <v>494</v>
      </c>
      <c r="D277" s="31">
        <v>14470619</v>
      </c>
      <c r="E277" s="31">
        <v>14380619</v>
      </c>
      <c r="F277" s="31">
        <v>1293262</v>
      </c>
      <c r="G277" s="36">
        <f t="shared" si="64"/>
        <v>8.9371574222222278E-2</v>
      </c>
      <c r="H277" s="31">
        <v>1256300</v>
      </c>
      <c r="I277" s="36">
        <f t="shared" si="65"/>
        <v>8.68172950998157E-2</v>
      </c>
      <c r="J277" s="31">
        <v>1463189</v>
      </c>
      <c r="K277" s="36">
        <f t="shared" si="66"/>
        <v>0.10174728918136278</v>
      </c>
      <c r="L277" s="31">
        <v>0</v>
      </c>
      <c r="M277" s="36">
        <f t="shared" si="67"/>
        <v>0</v>
      </c>
      <c r="N277" s="31">
        <f t="shared" si="68"/>
        <v>4012751</v>
      </c>
      <c r="O277" s="36">
        <f t="shared" si="69"/>
        <v>0.27903882301589383</v>
      </c>
      <c r="P277" s="31">
        <v>1309576</v>
      </c>
      <c r="Q277" s="31">
        <v>11511536</v>
      </c>
      <c r="R277" s="31">
        <v>11718859</v>
      </c>
      <c r="S277" s="31">
        <v>3636361</v>
      </c>
      <c r="T277" s="36">
        <f t="shared" si="70"/>
        <v>0.31029991913035221</v>
      </c>
      <c r="U277" s="36">
        <f t="shared" si="71"/>
        <v>0.11729979779714972</v>
      </c>
    </row>
    <row r="278" spans="1:21" x14ac:dyDescent="0.2">
      <c r="A278" s="17" t="s">
        <v>29</v>
      </c>
      <c r="B278" s="11" t="s">
        <v>495</v>
      </c>
      <c r="C278" s="10" t="s">
        <v>496</v>
      </c>
      <c r="D278" s="31">
        <v>9416695</v>
      </c>
      <c r="E278" s="31">
        <v>9897061</v>
      </c>
      <c r="F278" s="31">
        <v>298736</v>
      </c>
      <c r="G278" s="36">
        <f t="shared" si="64"/>
        <v>3.1724081538161746E-2</v>
      </c>
      <c r="H278" s="31">
        <v>892802</v>
      </c>
      <c r="I278" s="36">
        <f t="shared" si="65"/>
        <v>9.4810546587735925E-2</v>
      </c>
      <c r="J278" s="31">
        <v>21813</v>
      </c>
      <c r="K278" s="36">
        <f t="shared" si="66"/>
        <v>2.2039876282464056E-3</v>
      </c>
      <c r="L278" s="31">
        <v>0</v>
      </c>
      <c r="M278" s="36">
        <f t="shared" si="67"/>
        <v>0</v>
      </c>
      <c r="N278" s="31">
        <f t="shared" si="68"/>
        <v>1213351</v>
      </c>
      <c r="O278" s="36">
        <f t="shared" si="69"/>
        <v>0.12259710231148419</v>
      </c>
      <c r="P278" s="31">
        <v>103240</v>
      </c>
      <c r="Q278" s="31">
        <v>9814098</v>
      </c>
      <c r="R278" s="31">
        <v>11036385</v>
      </c>
      <c r="S278" s="31">
        <v>3105576</v>
      </c>
      <c r="T278" s="36">
        <f t="shared" si="70"/>
        <v>0.2813943152581212</v>
      </c>
      <c r="U278" s="36">
        <f t="shared" si="71"/>
        <v>-0.78871561410306079</v>
      </c>
    </row>
    <row r="279" spans="1:21" x14ac:dyDescent="0.2">
      <c r="A279" s="17" t="s">
        <v>29</v>
      </c>
      <c r="B279" s="11" t="s">
        <v>497</v>
      </c>
      <c r="C279" s="10" t="s">
        <v>498</v>
      </c>
      <c r="D279" s="31">
        <v>6489063</v>
      </c>
      <c r="E279" s="31">
        <v>6489063</v>
      </c>
      <c r="F279" s="31">
        <v>240666</v>
      </c>
      <c r="G279" s="36">
        <f t="shared" si="64"/>
        <v>3.708794320535954E-2</v>
      </c>
      <c r="H279" s="31">
        <v>279092</v>
      </c>
      <c r="I279" s="36">
        <f t="shared" si="65"/>
        <v>4.3009599382838479E-2</v>
      </c>
      <c r="J279" s="31">
        <v>230998</v>
      </c>
      <c r="K279" s="36">
        <f t="shared" si="66"/>
        <v>3.5598051675565484E-2</v>
      </c>
      <c r="L279" s="31">
        <v>0</v>
      </c>
      <c r="M279" s="36">
        <f t="shared" si="67"/>
        <v>0</v>
      </c>
      <c r="N279" s="31">
        <f t="shared" si="68"/>
        <v>750756</v>
      </c>
      <c r="O279" s="36">
        <f t="shared" si="69"/>
        <v>0.11569559426376351</v>
      </c>
      <c r="P279" s="31">
        <v>2216242</v>
      </c>
      <c r="Q279" s="31">
        <v>8519045</v>
      </c>
      <c r="R279" s="31">
        <v>8549131</v>
      </c>
      <c r="S279" s="31">
        <v>5774762</v>
      </c>
      <c r="T279" s="36">
        <f t="shared" si="70"/>
        <v>0.6754794142235041</v>
      </c>
      <c r="U279" s="36">
        <f t="shared" si="71"/>
        <v>-0.89577040774428063</v>
      </c>
    </row>
    <row r="280" spans="1:21" x14ac:dyDescent="0.2">
      <c r="A280" s="17" t="s">
        <v>29</v>
      </c>
      <c r="B280" s="11" t="s">
        <v>499</v>
      </c>
      <c r="C280" s="10" t="s">
        <v>500</v>
      </c>
      <c r="D280" s="31">
        <v>10444797</v>
      </c>
      <c r="E280" s="31">
        <v>15911831</v>
      </c>
      <c r="F280" s="31">
        <v>1550423</v>
      </c>
      <c r="G280" s="36">
        <f t="shared" si="64"/>
        <v>0.1484397446881926</v>
      </c>
      <c r="H280" s="31">
        <v>1768285</v>
      </c>
      <c r="I280" s="36">
        <f t="shared" si="65"/>
        <v>0.16929816826502228</v>
      </c>
      <c r="J280" s="31">
        <v>7824434</v>
      </c>
      <c r="K280" s="36">
        <f t="shared" si="66"/>
        <v>0.4917368717654178</v>
      </c>
      <c r="L280" s="31">
        <v>0</v>
      </c>
      <c r="M280" s="36">
        <f t="shared" si="67"/>
        <v>0</v>
      </c>
      <c r="N280" s="31">
        <f t="shared" si="68"/>
        <v>11143142</v>
      </c>
      <c r="O280" s="36">
        <f t="shared" si="69"/>
        <v>0.70030545196212801</v>
      </c>
      <c r="P280" s="31">
        <v>1511300</v>
      </c>
      <c r="Q280" s="31">
        <v>6466361</v>
      </c>
      <c r="R280" s="31">
        <v>9975460</v>
      </c>
      <c r="S280" s="31">
        <v>4383214</v>
      </c>
      <c r="T280" s="36">
        <f t="shared" si="70"/>
        <v>0.43939968683148445</v>
      </c>
      <c r="U280" s="36">
        <f t="shared" si="71"/>
        <v>4.1772871038179051</v>
      </c>
    </row>
    <row r="281" spans="1:21" x14ac:dyDescent="0.2">
      <c r="A281" s="17" t="s">
        <v>29</v>
      </c>
      <c r="B281" s="11" t="s">
        <v>501</v>
      </c>
      <c r="C281" s="10" t="s">
        <v>502</v>
      </c>
      <c r="D281" s="31">
        <v>3043038</v>
      </c>
      <c r="E281" s="31">
        <v>3258345</v>
      </c>
      <c r="F281" s="31">
        <v>154017</v>
      </c>
      <c r="G281" s="36">
        <f t="shared" si="64"/>
        <v>5.0612907232837713E-2</v>
      </c>
      <c r="H281" s="31">
        <v>412172</v>
      </c>
      <c r="I281" s="36">
        <f t="shared" si="65"/>
        <v>0.1354475363107526</v>
      </c>
      <c r="J281" s="31">
        <v>207670</v>
      </c>
      <c r="K281" s="36">
        <f t="shared" si="66"/>
        <v>6.3734810156689969E-2</v>
      </c>
      <c r="L281" s="31">
        <v>0</v>
      </c>
      <c r="M281" s="36">
        <f t="shared" si="67"/>
        <v>0</v>
      </c>
      <c r="N281" s="31">
        <f t="shared" si="68"/>
        <v>773859</v>
      </c>
      <c r="O281" s="36">
        <f t="shared" si="69"/>
        <v>0.23750063299006091</v>
      </c>
      <c r="P281" s="31">
        <v>65080</v>
      </c>
      <c r="Q281" s="31">
        <v>2777633</v>
      </c>
      <c r="R281" s="31">
        <v>2772839</v>
      </c>
      <c r="S281" s="31">
        <v>678683</v>
      </c>
      <c r="T281" s="36">
        <f t="shared" si="70"/>
        <v>0.24476105536599854</v>
      </c>
      <c r="U281" s="36">
        <f t="shared" si="71"/>
        <v>2.1909956976029501</v>
      </c>
    </row>
    <row r="282" spans="1:21" x14ac:dyDescent="0.2">
      <c r="A282" s="17" t="s">
        <v>29</v>
      </c>
      <c r="B282" s="11" t="s">
        <v>503</v>
      </c>
      <c r="C282" s="10" t="s">
        <v>504</v>
      </c>
      <c r="D282" s="31">
        <v>8982214</v>
      </c>
      <c r="E282" s="31">
        <v>8982214</v>
      </c>
      <c r="F282" s="31">
        <v>725282</v>
      </c>
      <c r="G282" s="36">
        <f t="shared" si="64"/>
        <v>8.0746461841145173E-2</v>
      </c>
      <c r="H282" s="31">
        <v>1701911</v>
      </c>
      <c r="I282" s="36">
        <f t="shared" si="65"/>
        <v>0.18947566824838508</v>
      </c>
      <c r="J282" s="31">
        <v>910745</v>
      </c>
      <c r="K282" s="36">
        <f t="shared" si="66"/>
        <v>0.10139426649153538</v>
      </c>
      <c r="L282" s="31">
        <v>0</v>
      </c>
      <c r="M282" s="36">
        <f t="shared" si="67"/>
        <v>0</v>
      </c>
      <c r="N282" s="31">
        <f t="shared" si="68"/>
        <v>3337938</v>
      </c>
      <c r="O282" s="36">
        <f t="shared" si="69"/>
        <v>0.37161639658106566</v>
      </c>
      <c r="P282" s="31">
        <v>1335580</v>
      </c>
      <c r="Q282" s="31">
        <v>8246814</v>
      </c>
      <c r="R282" s="31">
        <v>8817007</v>
      </c>
      <c r="S282" s="31">
        <v>2281094</v>
      </c>
      <c r="T282" s="36">
        <f t="shared" si="70"/>
        <v>0.25871523068996088</v>
      </c>
      <c r="U282" s="36">
        <f t="shared" si="71"/>
        <v>-0.31809026789859085</v>
      </c>
    </row>
    <row r="283" spans="1:21" x14ac:dyDescent="0.2">
      <c r="A283" s="17" t="s">
        <v>29</v>
      </c>
      <c r="B283" s="11" t="s">
        <v>505</v>
      </c>
      <c r="C283" s="10" t="s">
        <v>506</v>
      </c>
      <c r="D283" s="31">
        <v>17908428</v>
      </c>
      <c r="E283" s="31">
        <v>16163836</v>
      </c>
      <c r="F283" s="31">
        <v>267303</v>
      </c>
      <c r="G283" s="36">
        <f t="shared" si="64"/>
        <v>1.4926100716377786E-2</v>
      </c>
      <c r="H283" s="31">
        <v>345982</v>
      </c>
      <c r="I283" s="36">
        <f t="shared" si="65"/>
        <v>1.9319506994137061E-2</v>
      </c>
      <c r="J283" s="31">
        <v>1192649</v>
      </c>
      <c r="K283" s="36">
        <f t="shared" si="66"/>
        <v>7.3785022317722104E-2</v>
      </c>
      <c r="L283" s="31">
        <v>0</v>
      </c>
      <c r="M283" s="36">
        <f t="shared" si="67"/>
        <v>0</v>
      </c>
      <c r="N283" s="31">
        <f t="shared" si="68"/>
        <v>1805934</v>
      </c>
      <c r="O283" s="36">
        <f t="shared" si="69"/>
        <v>0.11172682029191586</v>
      </c>
      <c r="P283" s="31">
        <v>1163472</v>
      </c>
      <c r="Q283" s="31">
        <v>14766795</v>
      </c>
      <c r="R283" s="31">
        <v>16235703</v>
      </c>
      <c r="S283" s="31">
        <v>3766277</v>
      </c>
      <c r="T283" s="36">
        <f t="shared" si="70"/>
        <v>0.23197498747051482</v>
      </c>
      <c r="U283" s="36">
        <f t="shared" si="71"/>
        <v>2.5077526575628895E-2</v>
      </c>
    </row>
    <row r="284" spans="1:21" x14ac:dyDescent="0.2">
      <c r="A284" s="17" t="s">
        <v>44</v>
      </c>
      <c r="B284" s="11" t="s">
        <v>507</v>
      </c>
      <c r="C284" s="10" t="s">
        <v>508</v>
      </c>
      <c r="D284" s="31">
        <v>0</v>
      </c>
      <c r="E284" s="31">
        <v>0</v>
      </c>
      <c r="F284" s="31">
        <v>0</v>
      </c>
      <c r="G284" s="36">
        <f t="shared" si="64"/>
        <v>0</v>
      </c>
      <c r="H284" s="31">
        <v>0</v>
      </c>
      <c r="I284" s="36">
        <f t="shared" si="65"/>
        <v>0</v>
      </c>
      <c r="J284" s="31">
        <v>0</v>
      </c>
      <c r="K284" s="36">
        <f t="shared" si="66"/>
        <v>0</v>
      </c>
      <c r="L284" s="31">
        <v>0</v>
      </c>
      <c r="M284" s="36">
        <f t="shared" si="67"/>
        <v>0</v>
      </c>
      <c r="N284" s="31">
        <f t="shared" si="68"/>
        <v>0</v>
      </c>
      <c r="O284" s="36">
        <f t="shared" si="69"/>
        <v>0</v>
      </c>
      <c r="P284" s="31">
        <v>0</v>
      </c>
      <c r="Q284" s="31">
        <v>0</v>
      </c>
      <c r="R284" s="31">
        <v>0</v>
      </c>
      <c r="S284" s="31">
        <v>0</v>
      </c>
      <c r="T284" s="36">
        <f t="shared" si="70"/>
        <v>0</v>
      </c>
      <c r="U284" s="36">
        <f t="shared" si="71"/>
        <v>0</v>
      </c>
    </row>
    <row r="285" spans="1:21" ht="16.5" x14ac:dyDescent="0.3">
      <c r="A285" s="18" t="s">
        <v>0</v>
      </c>
      <c r="B285" s="13" t="s">
        <v>509</v>
      </c>
      <c r="C285" s="12" t="s">
        <v>0</v>
      </c>
      <c r="D285" s="32">
        <f>SUM(D276:D284)</f>
        <v>86173680</v>
      </c>
      <c r="E285" s="32">
        <f>SUM(E276:E284)</f>
        <v>90005887</v>
      </c>
      <c r="F285" s="32">
        <f>SUM(F276:F284)</f>
        <v>4940494</v>
      </c>
      <c r="G285" s="37">
        <f t="shared" si="64"/>
        <v>5.7331821038628036E-2</v>
      </c>
      <c r="H285" s="32">
        <f>SUM(H276:H284)</f>
        <v>7248042</v>
      </c>
      <c r="I285" s="37">
        <f t="shared" si="65"/>
        <v>8.4109695675059951E-2</v>
      </c>
      <c r="J285" s="32">
        <f>SUM(J276:J284)</f>
        <v>12407736</v>
      </c>
      <c r="K285" s="37">
        <f t="shared" si="66"/>
        <v>0.13785471610318112</v>
      </c>
      <c r="L285" s="32">
        <f>SUM(L276:L284)</f>
        <v>0</v>
      </c>
      <c r="M285" s="37">
        <f t="shared" si="67"/>
        <v>0</v>
      </c>
      <c r="N285" s="32">
        <f t="shared" si="68"/>
        <v>24596272</v>
      </c>
      <c r="O285" s="37">
        <f t="shared" si="69"/>
        <v>0.2732740359527816</v>
      </c>
      <c r="P285" s="32">
        <f>SUM(P276:P284)</f>
        <v>8297114</v>
      </c>
      <c r="Q285" s="32">
        <f>SUM(Q276:Q284)</f>
        <v>78365344</v>
      </c>
      <c r="R285" s="32">
        <f>SUM(R276:R284)</f>
        <v>79864329</v>
      </c>
      <c r="S285" s="32">
        <f>SUM(S276:S284)</f>
        <v>25420523</v>
      </c>
      <c r="T285" s="37">
        <f t="shared" si="70"/>
        <v>0.31829633227119458</v>
      </c>
      <c r="U285" s="37">
        <f t="shared" si="71"/>
        <v>0.49542792831338711</v>
      </c>
    </row>
    <row r="286" spans="1:21" x14ac:dyDescent="0.2">
      <c r="A286" s="17" t="s">
        <v>29</v>
      </c>
      <c r="B286" s="11" t="s">
        <v>510</v>
      </c>
      <c r="C286" s="10" t="s">
        <v>511</v>
      </c>
      <c r="D286" s="31">
        <v>11729454</v>
      </c>
      <c r="E286" s="31">
        <v>11729454</v>
      </c>
      <c r="F286" s="31">
        <v>2216710</v>
      </c>
      <c r="G286" s="36">
        <f t="shared" si="64"/>
        <v>0.18898663143229003</v>
      </c>
      <c r="H286" s="31">
        <v>2404951</v>
      </c>
      <c r="I286" s="36">
        <f t="shared" si="65"/>
        <v>0.2050352045372274</v>
      </c>
      <c r="J286" s="31">
        <v>1966860</v>
      </c>
      <c r="K286" s="36">
        <f t="shared" si="66"/>
        <v>0.16768555467287735</v>
      </c>
      <c r="L286" s="31">
        <v>0</v>
      </c>
      <c r="M286" s="36">
        <f t="shared" si="67"/>
        <v>0</v>
      </c>
      <c r="N286" s="31">
        <f t="shared" si="68"/>
        <v>6588521</v>
      </c>
      <c r="O286" s="36">
        <f t="shared" si="69"/>
        <v>0.56170739064239483</v>
      </c>
      <c r="P286" s="31">
        <v>2395031</v>
      </c>
      <c r="Q286" s="31">
        <v>5231213</v>
      </c>
      <c r="R286" s="31">
        <v>9390760</v>
      </c>
      <c r="S286" s="31">
        <v>7548499</v>
      </c>
      <c r="T286" s="36">
        <f t="shared" si="70"/>
        <v>0.80382194838330445</v>
      </c>
      <c r="U286" s="36">
        <f t="shared" si="71"/>
        <v>-0.17877472149629792</v>
      </c>
    </row>
    <row r="287" spans="1:21" x14ac:dyDescent="0.2">
      <c r="A287" s="17" t="s">
        <v>29</v>
      </c>
      <c r="B287" s="11" t="s">
        <v>512</v>
      </c>
      <c r="C287" s="10" t="s">
        <v>513</v>
      </c>
      <c r="D287" s="31">
        <v>5262157</v>
      </c>
      <c r="E287" s="31">
        <v>5453522</v>
      </c>
      <c r="F287" s="31">
        <v>413191</v>
      </c>
      <c r="G287" s="36">
        <f t="shared" si="64"/>
        <v>7.8521222380860164E-2</v>
      </c>
      <c r="H287" s="31">
        <v>262573</v>
      </c>
      <c r="I287" s="36">
        <f t="shared" si="65"/>
        <v>4.9898359170963545E-2</v>
      </c>
      <c r="J287" s="31">
        <v>393435</v>
      </c>
      <c r="K287" s="36">
        <f t="shared" si="66"/>
        <v>7.2143286485320868E-2</v>
      </c>
      <c r="L287" s="31">
        <v>0</v>
      </c>
      <c r="M287" s="36">
        <f t="shared" si="67"/>
        <v>0</v>
      </c>
      <c r="N287" s="31">
        <f t="shared" si="68"/>
        <v>1069199</v>
      </c>
      <c r="O287" s="36">
        <f t="shared" si="69"/>
        <v>0.19605660342068851</v>
      </c>
      <c r="P287" s="31">
        <v>259381</v>
      </c>
      <c r="Q287" s="31">
        <v>4241165</v>
      </c>
      <c r="R287" s="31">
        <v>4230956</v>
      </c>
      <c r="S287" s="31">
        <v>929410</v>
      </c>
      <c r="T287" s="36">
        <f t="shared" si="70"/>
        <v>0.2196690298835535</v>
      </c>
      <c r="U287" s="36">
        <f t="shared" si="71"/>
        <v>0.51682274337750256</v>
      </c>
    </row>
    <row r="288" spans="1:21" x14ac:dyDescent="0.2">
      <c r="A288" s="17" t="s">
        <v>29</v>
      </c>
      <c r="B288" s="11" t="s">
        <v>514</v>
      </c>
      <c r="C288" s="10" t="s">
        <v>515</v>
      </c>
      <c r="D288" s="31">
        <v>17563095</v>
      </c>
      <c r="E288" s="31">
        <v>18563099</v>
      </c>
      <c r="F288" s="31">
        <v>2619763</v>
      </c>
      <c r="G288" s="36">
        <f t="shared" si="64"/>
        <v>0.14916294650800443</v>
      </c>
      <c r="H288" s="31">
        <v>3713065</v>
      </c>
      <c r="I288" s="36">
        <f t="shared" si="65"/>
        <v>0.21141290871569049</v>
      </c>
      <c r="J288" s="31">
        <v>3513437</v>
      </c>
      <c r="K288" s="36">
        <f t="shared" si="66"/>
        <v>0.18926995971954899</v>
      </c>
      <c r="L288" s="31">
        <v>0</v>
      </c>
      <c r="M288" s="36">
        <f t="shared" si="67"/>
        <v>0</v>
      </c>
      <c r="N288" s="31">
        <f t="shared" si="68"/>
        <v>9846265</v>
      </c>
      <c r="O288" s="36">
        <f t="shared" si="69"/>
        <v>0.53042140215919764</v>
      </c>
      <c r="P288" s="31">
        <v>444158</v>
      </c>
      <c r="Q288" s="31">
        <v>11407885</v>
      </c>
      <c r="R288" s="31">
        <v>11273444</v>
      </c>
      <c r="S288" s="31">
        <v>3051938</v>
      </c>
      <c r="T288" s="36">
        <f t="shared" si="70"/>
        <v>0.27071922298101625</v>
      </c>
      <c r="U288" s="36">
        <f t="shared" si="71"/>
        <v>6.9103314586250839</v>
      </c>
    </row>
    <row r="289" spans="1:21" x14ac:dyDescent="0.2">
      <c r="A289" s="17" t="s">
        <v>29</v>
      </c>
      <c r="B289" s="11" t="s">
        <v>516</v>
      </c>
      <c r="C289" s="10" t="s">
        <v>517</v>
      </c>
      <c r="D289" s="31">
        <v>7007260</v>
      </c>
      <c r="E289" s="31">
        <v>6180562</v>
      </c>
      <c r="F289" s="31">
        <v>1869415</v>
      </c>
      <c r="G289" s="36">
        <f t="shared" si="64"/>
        <v>0.26678259405245419</v>
      </c>
      <c r="H289" s="31">
        <v>1134169</v>
      </c>
      <c r="I289" s="36">
        <f t="shared" si="65"/>
        <v>0.16185627477787323</v>
      </c>
      <c r="J289" s="31">
        <v>872550</v>
      </c>
      <c r="K289" s="36">
        <f t="shared" si="66"/>
        <v>0.14117648200924124</v>
      </c>
      <c r="L289" s="31">
        <v>0</v>
      </c>
      <c r="M289" s="36">
        <f t="shared" si="67"/>
        <v>0</v>
      </c>
      <c r="N289" s="31">
        <f t="shared" si="68"/>
        <v>3876134</v>
      </c>
      <c r="O289" s="36">
        <f t="shared" si="69"/>
        <v>0.62714911686024666</v>
      </c>
      <c r="P289" s="31">
        <v>106743</v>
      </c>
      <c r="Q289" s="31">
        <v>8912525</v>
      </c>
      <c r="R289" s="31">
        <v>6237986</v>
      </c>
      <c r="S289" s="31">
        <v>459654</v>
      </c>
      <c r="T289" s="36">
        <f t="shared" si="70"/>
        <v>7.3686282720095878E-2</v>
      </c>
      <c r="U289" s="36">
        <f t="shared" si="71"/>
        <v>7.1743065119024205</v>
      </c>
    </row>
    <row r="290" spans="1:21" x14ac:dyDescent="0.2">
      <c r="A290" s="17" t="s">
        <v>29</v>
      </c>
      <c r="B290" s="11" t="s">
        <v>518</v>
      </c>
      <c r="C290" s="10" t="s">
        <v>519</v>
      </c>
      <c r="D290" s="31">
        <v>39410785</v>
      </c>
      <c r="E290" s="31">
        <v>37658802</v>
      </c>
      <c r="F290" s="31">
        <v>7400433</v>
      </c>
      <c r="G290" s="36">
        <f t="shared" si="64"/>
        <v>0.18777684839314923</v>
      </c>
      <c r="H290" s="31">
        <v>6661246</v>
      </c>
      <c r="I290" s="36">
        <f t="shared" si="65"/>
        <v>0.16902089110886778</v>
      </c>
      <c r="J290" s="31">
        <v>6889615</v>
      </c>
      <c r="K290" s="36">
        <f t="shared" si="66"/>
        <v>0.18294833170741862</v>
      </c>
      <c r="L290" s="31">
        <v>0</v>
      </c>
      <c r="M290" s="36">
        <f t="shared" si="67"/>
        <v>0</v>
      </c>
      <c r="N290" s="31">
        <f t="shared" si="68"/>
        <v>20951294</v>
      </c>
      <c r="O290" s="36">
        <f t="shared" si="69"/>
        <v>0.55634520715767855</v>
      </c>
      <c r="P290" s="31">
        <v>7308126</v>
      </c>
      <c r="Q290" s="31">
        <v>37599622</v>
      </c>
      <c r="R290" s="31">
        <v>37466034</v>
      </c>
      <c r="S290" s="31">
        <v>21578013</v>
      </c>
      <c r="T290" s="36">
        <f t="shared" si="70"/>
        <v>0.57593533919282724</v>
      </c>
      <c r="U290" s="36">
        <f t="shared" si="71"/>
        <v>-5.7266527698071945E-2</v>
      </c>
    </row>
    <row r="291" spans="1:21" x14ac:dyDescent="0.2">
      <c r="A291" s="17" t="s">
        <v>44</v>
      </c>
      <c r="B291" s="11" t="s">
        <v>520</v>
      </c>
      <c r="C291" s="10" t="s">
        <v>521</v>
      </c>
      <c r="D291" s="31">
        <v>0</v>
      </c>
      <c r="E291" s="31">
        <v>0</v>
      </c>
      <c r="F291" s="31">
        <v>0</v>
      </c>
      <c r="G291" s="36">
        <f t="shared" si="64"/>
        <v>0</v>
      </c>
      <c r="H291" s="31">
        <v>0</v>
      </c>
      <c r="I291" s="36">
        <f t="shared" si="65"/>
        <v>0</v>
      </c>
      <c r="J291" s="31">
        <v>0</v>
      </c>
      <c r="K291" s="36">
        <f t="shared" si="66"/>
        <v>0</v>
      </c>
      <c r="L291" s="31">
        <v>0</v>
      </c>
      <c r="M291" s="36">
        <f t="shared" si="67"/>
        <v>0</v>
      </c>
      <c r="N291" s="31">
        <f t="shared" si="68"/>
        <v>0</v>
      </c>
      <c r="O291" s="36">
        <f t="shared" si="69"/>
        <v>0</v>
      </c>
      <c r="P291" s="31">
        <v>0</v>
      </c>
      <c r="Q291" s="31">
        <v>0</v>
      </c>
      <c r="R291" s="31">
        <v>0</v>
      </c>
      <c r="S291" s="31">
        <v>0</v>
      </c>
      <c r="T291" s="36">
        <f t="shared" si="70"/>
        <v>0</v>
      </c>
      <c r="U291" s="36">
        <f t="shared" si="71"/>
        <v>0</v>
      </c>
    </row>
    <row r="292" spans="1:21" ht="16.5" x14ac:dyDescent="0.3">
      <c r="A292" s="18" t="s">
        <v>0</v>
      </c>
      <c r="B292" s="13" t="s">
        <v>522</v>
      </c>
      <c r="C292" s="12" t="s">
        <v>0</v>
      </c>
      <c r="D292" s="32">
        <f>SUM(D286:D291)</f>
        <v>80972751</v>
      </c>
      <c r="E292" s="32">
        <f>SUM(E286:E291)</f>
        <v>79585439</v>
      </c>
      <c r="F292" s="32">
        <f>SUM(F286:F291)</f>
        <v>14519512</v>
      </c>
      <c r="G292" s="37">
        <f t="shared" si="64"/>
        <v>0.17931355697671678</v>
      </c>
      <c r="H292" s="32">
        <f>SUM(H286:H291)</f>
        <v>14176004</v>
      </c>
      <c r="I292" s="37">
        <f t="shared" si="65"/>
        <v>0.17507129034062335</v>
      </c>
      <c r="J292" s="32">
        <f>SUM(J286:J291)</f>
        <v>13635897</v>
      </c>
      <c r="K292" s="37">
        <f t="shared" si="66"/>
        <v>0.17133658080343064</v>
      </c>
      <c r="L292" s="32">
        <f>SUM(L286:L291)</f>
        <v>0</v>
      </c>
      <c r="M292" s="37">
        <f t="shared" si="67"/>
        <v>0</v>
      </c>
      <c r="N292" s="32">
        <f t="shared" si="68"/>
        <v>42331413</v>
      </c>
      <c r="O292" s="37">
        <f t="shared" si="69"/>
        <v>0.53189896960925231</v>
      </c>
      <c r="P292" s="32">
        <f>SUM(P286:P291)</f>
        <v>10513439</v>
      </c>
      <c r="Q292" s="32">
        <f>SUM(Q286:Q291)</f>
        <v>67392410</v>
      </c>
      <c r="R292" s="32">
        <f>SUM(R286:R291)</f>
        <v>68599180</v>
      </c>
      <c r="S292" s="32">
        <f>SUM(S286:S291)</f>
        <v>33567514</v>
      </c>
      <c r="T292" s="37">
        <f t="shared" si="70"/>
        <v>0.48932821062875681</v>
      </c>
      <c r="U292" s="37">
        <f t="shared" si="71"/>
        <v>0.29699682473070887</v>
      </c>
    </row>
    <row r="293" spans="1:21" x14ac:dyDescent="0.2">
      <c r="A293" s="17" t="s">
        <v>29</v>
      </c>
      <c r="B293" s="11" t="s">
        <v>523</v>
      </c>
      <c r="C293" s="10" t="s">
        <v>524</v>
      </c>
      <c r="D293" s="31">
        <v>102526741</v>
      </c>
      <c r="E293" s="31">
        <v>117278041</v>
      </c>
      <c r="F293" s="31">
        <v>25165424</v>
      </c>
      <c r="G293" s="36">
        <f t="shared" si="64"/>
        <v>0.24545229619656009</v>
      </c>
      <c r="H293" s="31">
        <v>28521104</v>
      </c>
      <c r="I293" s="36">
        <f t="shared" si="65"/>
        <v>0.2781820988536054</v>
      </c>
      <c r="J293" s="31">
        <v>26125598</v>
      </c>
      <c r="K293" s="36">
        <f t="shared" si="66"/>
        <v>0.22276632332219806</v>
      </c>
      <c r="L293" s="31">
        <v>0</v>
      </c>
      <c r="M293" s="36">
        <f t="shared" si="67"/>
        <v>0</v>
      </c>
      <c r="N293" s="31">
        <f t="shared" si="68"/>
        <v>79812126</v>
      </c>
      <c r="O293" s="36">
        <f t="shared" si="69"/>
        <v>0.68053768053646124</v>
      </c>
      <c r="P293" s="31">
        <v>19925148</v>
      </c>
      <c r="Q293" s="31">
        <v>93375213</v>
      </c>
      <c r="R293" s="31">
        <v>101396213</v>
      </c>
      <c r="S293" s="31">
        <v>65965083</v>
      </c>
      <c r="T293" s="36">
        <f t="shared" si="70"/>
        <v>0.65056752168840859</v>
      </c>
      <c r="U293" s="36">
        <f t="shared" si="71"/>
        <v>0.31118714902393707</v>
      </c>
    </row>
    <row r="294" spans="1:21" x14ac:dyDescent="0.2">
      <c r="A294" s="17" t="s">
        <v>29</v>
      </c>
      <c r="B294" s="11" t="s">
        <v>525</v>
      </c>
      <c r="C294" s="10" t="s">
        <v>526</v>
      </c>
      <c r="D294" s="31">
        <v>11316432</v>
      </c>
      <c r="E294" s="31">
        <v>8531921</v>
      </c>
      <c r="F294" s="31">
        <v>1371869</v>
      </c>
      <c r="G294" s="36">
        <f t="shared" si="64"/>
        <v>0.12122805138580782</v>
      </c>
      <c r="H294" s="31">
        <v>1543079</v>
      </c>
      <c r="I294" s="36">
        <f t="shared" si="65"/>
        <v>0.13635737836802272</v>
      </c>
      <c r="J294" s="31">
        <v>1467682</v>
      </c>
      <c r="K294" s="36">
        <f t="shared" si="66"/>
        <v>0.17202245543529998</v>
      </c>
      <c r="L294" s="31">
        <v>0</v>
      </c>
      <c r="M294" s="36">
        <f t="shared" si="67"/>
        <v>0</v>
      </c>
      <c r="N294" s="31">
        <f t="shared" si="68"/>
        <v>4382630</v>
      </c>
      <c r="O294" s="36">
        <f t="shared" si="69"/>
        <v>0.51367447026291035</v>
      </c>
      <c r="P294" s="31">
        <v>1670886</v>
      </c>
      <c r="Q294" s="31">
        <v>9974690</v>
      </c>
      <c r="R294" s="31">
        <v>11020986</v>
      </c>
      <c r="S294" s="31">
        <v>4254842</v>
      </c>
      <c r="T294" s="36">
        <f t="shared" si="70"/>
        <v>0.38606727202085184</v>
      </c>
      <c r="U294" s="36">
        <f t="shared" si="71"/>
        <v>-0.12161452067944789</v>
      </c>
    </row>
    <row r="295" spans="1:21" x14ac:dyDescent="0.2">
      <c r="A295" s="17" t="s">
        <v>29</v>
      </c>
      <c r="B295" s="11" t="s">
        <v>527</v>
      </c>
      <c r="C295" s="10" t="s">
        <v>528</v>
      </c>
      <c r="D295" s="31">
        <v>17114777</v>
      </c>
      <c r="E295" s="31">
        <v>23444830</v>
      </c>
      <c r="F295" s="31">
        <v>2786206</v>
      </c>
      <c r="G295" s="36">
        <f t="shared" si="64"/>
        <v>0.16279534346255287</v>
      </c>
      <c r="H295" s="31">
        <v>6044997</v>
      </c>
      <c r="I295" s="36">
        <f t="shared" si="65"/>
        <v>0.35320337507172894</v>
      </c>
      <c r="J295" s="31">
        <v>4571299</v>
      </c>
      <c r="K295" s="36">
        <f t="shared" si="66"/>
        <v>0.19498111097414653</v>
      </c>
      <c r="L295" s="31">
        <v>0</v>
      </c>
      <c r="M295" s="36">
        <f t="shared" si="67"/>
        <v>0</v>
      </c>
      <c r="N295" s="31">
        <f t="shared" si="68"/>
        <v>13402502</v>
      </c>
      <c r="O295" s="36">
        <f t="shared" si="69"/>
        <v>0.5716613001672437</v>
      </c>
      <c r="P295" s="31">
        <v>4854698</v>
      </c>
      <c r="Q295" s="31">
        <v>21148913</v>
      </c>
      <c r="R295" s="31">
        <v>19790490</v>
      </c>
      <c r="S295" s="31">
        <v>13687988</v>
      </c>
      <c r="T295" s="36">
        <f t="shared" si="70"/>
        <v>0.69164472430950419</v>
      </c>
      <c r="U295" s="36">
        <f t="shared" si="71"/>
        <v>-5.8376236791660374E-2</v>
      </c>
    </row>
    <row r="296" spans="1:21" x14ac:dyDescent="0.2">
      <c r="A296" s="17" t="s">
        <v>29</v>
      </c>
      <c r="B296" s="11" t="s">
        <v>529</v>
      </c>
      <c r="C296" s="10" t="s">
        <v>530</v>
      </c>
      <c r="D296" s="31">
        <v>39308683</v>
      </c>
      <c r="E296" s="31">
        <v>39790704</v>
      </c>
      <c r="F296" s="31">
        <v>6497357</v>
      </c>
      <c r="G296" s="36">
        <f t="shared" si="64"/>
        <v>0.16529063057136764</v>
      </c>
      <c r="H296" s="31">
        <v>8628337</v>
      </c>
      <c r="I296" s="36">
        <f t="shared" si="65"/>
        <v>0.21950206268676059</v>
      </c>
      <c r="J296" s="31">
        <v>11985744</v>
      </c>
      <c r="K296" s="36">
        <f t="shared" si="66"/>
        <v>0.30121970196858039</v>
      </c>
      <c r="L296" s="31">
        <v>0</v>
      </c>
      <c r="M296" s="36">
        <f t="shared" si="67"/>
        <v>0</v>
      </c>
      <c r="N296" s="31">
        <f t="shared" si="68"/>
        <v>27111438</v>
      </c>
      <c r="O296" s="36">
        <f t="shared" si="69"/>
        <v>0.68135105124051087</v>
      </c>
      <c r="P296" s="31">
        <v>10050779</v>
      </c>
      <c r="Q296" s="31">
        <v>32163427</v>
      </c>
      <c r="R296" s="31">
        <v>44262496</v>
      </c>
      <c r="S296" s="31">
        <v>26707797</v>
      </c>
      <c r="T296" s="36">
        <f t="shared" si="70"/>
        <v>0.60339563769743121</v>
      </c>
      <c r="U296" s="36">
        <f t="shared" si="71"/>
        <v>0.19251890823586915</v>
      </c>
    </row>
    <row r="297" spans="1:21" x14ac:dyDescent="0.2">
      <c r="A297" s="17" t="s">
        <v>44</v>
      </c>
      <c r="B297" s="11" t="s">
        <v>531</v>
      </c>
      <c r="C297" s="10" t="s">
        <v>532</v>
      </c>
      <c r="D297" s="31">
        <v>0</v>
      </c>
      <c r="E297" s="31">
        <v>0</v>
      </c>
      <c r="F297" s="31">
        <v>0</v>
      </c>
      <c r="G297" s="36">
        <f t="shared" si="64"/>
        <v>0</v>
      </c>
      <c r="H297" s="31">
        <v>0</v>
      </c>
      <c r="I297" s="36">
        <f t="shared" si="65"/>
        <v>0</v>
      </c>
      <c r="J297" s="31">
        <v>0</v>
      </c>
      <c r="K297" s="36">
        <f t="shared" si="66"/>
        <v>0</v>
      </c>
      <c r="L297" s="31">
        <v>0</v>
      </c>
      <c r="M297" s="36">
        <f t="shared" si="67"/>
        <v>0</v>
      </c>
      <c r="N297" s="31">
        <f t="shared" si="68"/>
        <v>0</v>
      </c>
      <c r="O297" s="36">
        <f t="shared" si="69"/>
        <v>0</v>
      </c>
      <c r="P297" s="31">
        <v>0</v>
      </c>
      <c r="Q297" s="31">
        <v>0</v>
      </c>
      <c r="R297" s="31">
        <v>0</v>
      </c>
      <c r="S297" s="31">
        <v>0</v>
      </c>
      <c r="T297" s="36">
        <f t="shared" si="70"/>
        <v>0</v>
      </c>
      <c r="U297" s="36">
        <f t="shared" si="71"/>
        <v>0</v>
      </c>
    </row>
    <row r="298" spans="1:21" ht="16.5" x14ac:dyDescent="0.3">
      <c r="A298" s="18" t="s">
        <v>0</v>
      </c>
      <c r="B298" s="13" t="s">
        <v>533</v>
      </c>
      <c r="C298" s="12" t="s">
        <v>0</v>
      </c>
      <c r="D298" s="32">
        <f>SUM(D293:D297)</f>
        <v>170266633</v>
      </c>
      <c r="E298" s="32">
        <f>SUM(E293:E297)</f>
        <v>189045496</v>
      </c>
      <c r="F298" s="32">
        <f>SUM(F293:F297)</f>
        <v>35820856</v>
      </c>
      <c r="G298" s="37">
        <f t="shared" si="64"/>
        <v>0.2103809499774392</v>
      </c>
      <c r="H298" s="32">
        <f>SUM(H293:H297)</f>
        <v>44737517</v>
      </c>
      <c r="I298" s="37">
        <f t="shared" si="65"/>
        <v>0.2627497602539659</v>
      </c>
      <c r="J298" s="32">
        <f>SUM(J293:J297)</f>
        <v>44150323</v>
      </c>
      <c r="K298" s="37">
        <f t="shared" si="66"/>
        <v>0.23354337413042625</v>
      </c>
      <c r="L298" s="32">
        <f>SUM(L293:L297)</f>
        <v>0</v>
      </c>
      <c r="M298" s="37">
        <f t="shared" si="67"/>
        <v>0</v>
      </c>
      <c r="N298" s="32">
        <f t="shared" si="68"/>
        <v>124708696</v>
      </c>
      <c r="O298" s="37">
        <f t="shared" si="69"/>
        <v>0.6596755735455343</v>
      </c>
      <c r="P298" s="32">
        <f>SUM(P293:P297)</f>
        <v>36501511</v>
      </c>
      <c r="Q298" s="32">
        <f>SUM(Q293:Q297)</f>
        <v>156662243</v>
      </c>
      <c r="R298" s="32">
        <f>SUM(R293:R297)</f>
        <v>176470185</v>
      </c>
      <c r="S298" s="32">
        <f>SUM(S293:S297)</f>
        <v>110615710</v>
      </c>
      <c r="T298" s="37">
        <f t="shared" si="70"/>
        <v>0.62682378895902446</v>
      </c>
      <c r="U298" s="37">
        <f t="shared" si="71"/>
        <v>0.20954781844510495</v>
      </c>
    </row>
    <row r="299" spans="1:21" ht="16.5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449220301</v>
      </c>
      <c r="E299" s="32">
        <f>SUM(E263:E266,E268:E274,E276:E284,E286:E291,E293:E297)</f>
        <v>494610441</v>
      </c>
      <c r="F299" s="32">
        <f>SUM(F263:F266,F268:F274,F276:F284,F286:F291,F293:F297)</f>
        <v>67786841</v>
      </c>
      <c r="G299" s="37">
        <f t="shared" si="64"/>
        <v>0.15089888157124939</v>
      </c>
      <c r="H299" s="32">
        <f>SUM(H263:H266,H268:H274,H276:H284,H286:H291,H293:H297)</f>
        <v>86679045</v>
      </c>
      <c r="I299" s="37">
        <f t="shared" si="65"/>
        <v>0.19295442527206713</v>
      </c>
      <c r="J299" s="32">
        <f>SUM(J263:J266,J268:J274,J276:J284,J286:J291,J293:J297)</f>
        <v>100431410</v>
      </c>
      <c r="K299" s="37">
        <f t="shared" si="66"/>
        <v>0.20305153647170987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254897296</v>
      </c>
      <c r="O299" s="37">
        <f t="shared" si="69"/>
        <v>0.51534960621666293</v>
      </c>
      <c r="P299" s="32">
        <f>SUM(P263:P266,P268:P274,P276:P284,P286:P291,P293:P297)</f>
        <v>74400496</v>
      </c>
      <c r="Q299" s="32">
        <f>SUM(Q263:Q266,Q268:Q274,Q276:Q284,Q286:Q291,Q293:Q297)</f>
        <v>415054116</v>
      </c>
      <c r="R299" s="32">
        <f>SUM(R263:R266,R268:R274,R276:R284,R286:R291,R293:R297)</f>
        <v>436969837</v>
      </c>
      <c r="S299" s="32">
        <f>SUM(S263:S266,S268:S274,S276:S284,S286:S291,S293:S297)</f>
        <v>222747054</v>
      </c>
      <c r="T299" s="37">
        <f t="shared" si="70"/>
        <v>0.50975384371896593</v>
      </c>
      <c r="U299" s="37">
        <f t="shared" si="71"/>
        <v>0.34987554384046038</v>
      </c>
    </row>
    <row r="300" spans="1:21" ht="14.4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x14ac:dyDescent="0.2">
      <c r="A302" s="17" t="s">
        <v>23</v>
      </c>
      <c r="B302" s="11" t="s">
        <v>536</v>
      </c>
      <c r="C302" s="10" t="s">
        <v>537</v>
      </c>
      <c r="D302" s="31">
        <v>3357457310</v>
      </c>
      <c r="E302" s="31">
        <v>3539371894</v>
      </c>
      <c r="F302" s="31">
        <v>645790677</v>
      </c>
      <c r="G302" s="36">
        <f t="shared" ref="G302:G339" si="72">IF(($D302     =0),0,($F302     /$D302     ))</f>
        <v>0.19234516402533203</v>
      </c>
      <c r="H302" s="31">
        <v>895411486</v>
      </c>
      <c r="I302" s="36">
        <f t="shared" ref="I302:I339" si="73">IF(($D302     =0),0,($H302     /$D302     ))</f>
        <v>0.26669333466521428</v>
      </c>
      <c r="J302" s="31">
        <v>784509547</v>
      </c>
      <c r="K302" s="36">
        <f t="shared" ref="K302:K339" si="74">IF(($E302     =0),0,($J302     /$E302     ))</f>
        <v>0.22165219437095976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2325711710</v>
      </c>
      <c r="O302" s="36">
        <f t="shared" ref="O302:O339" si="77">IF(($E302     =0),0,($N302     /$E302     ))</f>
        <v>0.6570972985185829</v>
      </c>
      <c r="P302" s="31">
        <v>736967265</v>
      </c>
      <c r="Q302" s="31">
        <v>3117919693</v>
      </c>
      <c r="R302" s="31">
        <v>3236266724</v>
      </c>
      <c r="S302" s="31">
        <v>2099445655</v>
      </c>
      <c r="T302" s="36">
        <f t="shared" ref="T302:T339" si="78">IF(($R302     =0),0,($S302     /$R302     ))</f>
        <v>0.64872454406511393</v>
      </c>
      <c r="U302" s="36">
        <f t="shared" ref="U302:U339" si="79">IF(($P302     =0),0,(($J302     /$P302     )-1))</f>
        <v>6.4510710662297965E-2</v>
      </c>
    </row>
    <row r="303" spans="1:21" ht="16.5" x14ac:dyDescent="0.3">
      <c r="A303" s="18" t="s">
        <v>0</v>
      </c>
      <c r="B303" s="13" t="s">
        <v>28</v>
      </c>
      <c r="C303" s="12" t="s">
        <v>0</v>
      </c>
      <c r="D303" s="32">
        <f>D302</f>
        <v>3357457310</v>
      </c>
      <c r="E303" s="32">
        <f>E302</f>
        <v>3539371894</v>
      </c>
      <c r="F303" s="32">
        <f>F302</f>
        <v>645790677</v>
      </c>
      <c r="G303" s="37">
        <f t="shared" si="72"/>
        <v>0.19234516402533203</v>
      </c>
      <c r="H303" s="32">
        <f>H302</f>
        <v>895411486</v>
      </c>
      <c r="I303" s="37">
        <f t="shared" si="73"/>
        <v>0.26669333466521428</v>
      </c>
      <c r="J303" s="32">
        <f>J302</f>
        <v>784509547</v>
      </c>
      <c r="K303" s="37">
        <f t="shared" si="74"/>
        <v>0.22165219437095976</v>
      </c>
      <c r="L303" s="32">
        <f>L302</f>
        <v>0</v>
      </c>
      <c r="M303" s="37">
        <f t="shared" si="75"/>
        <v>0</v>
      </c>
      <c r="N303" s="32">
        <f t="shared" si="76"/>
        <v>2325711710</v>
      </c>
      <c r="O303" s="37">
        <f t="shared" si="77"/>
        <v>0.6570972985185829</v>
      </c>
      <c r="P303" s="32">
        <f>P302</f>
        <v>736967265</v>
      </c>
      <c r="Q303" s="32">
        <f>Q302</f>
        <v>3117919693</v>
      </c>
      <c r="R303" s="32">
        <f>R302</f>
        <v>3236266724</v>
      </c>
      <c r="S303" s="32">
        <f>S302</f>
        <v>2099445655</v>
      </c>
      <c r="T303" s="37">
        <f t="shared" si="78"/>
        <v>0.64872454406511393</v>
      </c>
      <c r="U303" s="37">
        <f t="shared" si="79"/>
        <v>6.4510710662297965E-2</v>
      </c>
    </row>
    <row r="304" spans="1:21" x14ac:dyDescent="0.2">
      <c r="A304" s="17" t="s">
        <v>29</v>
      </c>
      <c r="B304" s="11" t="s">
        <v>538</v>
      </c>
      <c r="C304" s="10" t="s">
        <v>539</v>
      </c>
      <c r="D304" s="31">
        <v>22521788</v>
      </c>
      <c r="E304" s="31">
        <v>28881729</v>
      </c>
      <c r="F304" s="31">
        <v>1876199</v>
      </c>
      <c r="G304" s="36">
        <f t="shared" si="72"/>
        <v>8.3305952440365746E-2</v>
      </c>
      <c r="H304" s="31">
        <v>3140566</v>
      </c>
      <c r="I304" s="36">
        <f t="shared" si="73"/>
        <v>0.13944567811401121</v>
      </c>
      <c r="J304" s="31">
        <v>1520124</v>
      </c>
      <c r="K304" s="36">
        <f t="shared" si="74"/>
        <v>5.2632721538243089E-2</v>
      </c>
      <c r="L304" s="31">
        <v>0</v>
      </c>
      <c r="M304" s="36">
        <f t="shared" si="75"/>
        <v>0</v>
      </c>
      <c r="N304" s="31">
        <f t="shared" si="76"/>
        <v>6536889</v>
      </c>
      <c r="O304" s="36">
        <f t="shared" si="77"/>
        <v>0.22633302182151213</v>
      </c>
      <c r="P304" s="31">
        <v>2441493</v>
      </c>
      <c r="Q304" s="31">
        <v>19278612</v>
      </c>
      <c r="R304" s="31">
        <v>24088469</v>
      </c>
      <c r="S304" s="31">
        <v>9582499</v>
      </c>
      <c r="T304" s="36">
        <f t="shared" si="78"/>
        <v>0.39780440176584075</v>
      </c>
      <c r="U304" s="36">
        <f t="shared" si="79"/>
        <v>-0.37737933305563442</v>
      </c>
    </row>
    <row r="305" spans="1:21" x14ac:dyDescent="0.2">
      <c r="A305" s="17" t="s">
        <v>29</v>
      </c>
      <c r="B305" s="11" t="s">
        <v>540</v>
      </c>
      <c r="C305" s="10" t="s">
        <v>541</v>
      </c>
      <c r="D305" s="31">
        <v>21187827</v>
      </c>
      <c r="E305" s="31">
        <v>21550603</v>
      </c>
      <c r="F305" s="31">
        <v>4176698</v>
      </c>
      <c r="G305" s="36">
        <f t="shared" si="72"/>
        <v>0.19712724669688875</v>
      </c>
      <c r="H305" s="31">
        <v>5388878</v>
      </c>
      <c r="I305" s="36">
        <f t="shared" si="73"/>
        <v>0.25433839911945666</v>
      </c>
      <c r="J305" s="31">
        <v>5245748</v>
      </c>
      <c r="K305" s="36">
        <f t="shared" si="74"/>
        <v>0.24341536986227252</v>
      </c>
      <c r="L305" s="31">
        <v>0</v>
      </c>
      <c r="M305" s="36">
        <f t="shared" si="75"/>
        <v>0</v>
      </c>
      <c r="N305" s="31">
        <f t="shared" si="76"/>
        <v>14811324</v>
      </c>
      <c r="O305" s="36">
        <f t="shared" si="77"/>
        <v>0.68728118651714754</v>
      </c>
      <c r="P305" s="31">
        <v>4720546</v>
      </c>
      <c r="Q305" s="31">
        <v>18650970</v>
      </c>
      <c r="R305" s="31">
        <v>19986297</v>
      </c>
      <c r="S305" s="31">
        <v>14091163</v>
      </c>
      <c r="T305" s="36">
        <f t="shared" si="78"/>
        <v>0.70504120898433564</v>
      </c>
      <c r="U305" s="36">
        <f t="shared" si="79"/>
        <v>0.11125873998473912</v>
      </c>
    </row>
    <row r="306" spans="1:21" x14ac:dyDescent="0.2">
      <c r="A306" s="17" t="s">
        <v>29</v>
      </c>
      <c r="B306" s="11" t="s">
        <v>542</v>
      </c>
      <c r="C306" s="10" t="s">
        <v>543</v>
      </c>
      <c r="D306" s="31">
        <v>17461124</v>
      </c>
      <c r="E306" s="31">
        <v>17341400</v>
      </c>
      <c r="F306" s="31">
        <v>2533566</v>
      </c>
      <c r="G306" s="36">
        <f t="shared" si="72"/>
        <v>0.14509753209472656</v>
      </c>
      <c r="H306" s="31">
        <v>3238296</v>
      </c>
      <c r="I306" s="36">
        <f t="shared" si="73"/>
        <v>0.18545747684971484</v>
      </c>
      <c r="J306" s="31">
        <v>3950774</v>
      </c>
      <c r="K306" s="36">
        <f t="shared" si="74"/>
        <v>0.22782324379807858</v>
      </c>
      <c r="L306" s="31">
        <v>0</v>
      </c>
      <c r="M306" s="36">
        <f t="shared" si="75"/>
        <v>0</v>
      </c>
      <c r="N306" s="31">
        <f t="shared" si="76"/>
        <v>9722636</v>
      </c>
      <c r="O306" s="36">
        <f t="shared" si="77"/>
        <v>0.56066038497468484</v>
      </c>
      <c r="P306" s="31">
        <v>2999476</v>
      </c>
      <c r="Q306" s="31">
        <v>15219200</v>
      </c>
      <c r="R306" s="31">
        <v>15355400</v>
      </c>
      <c r="S306" s="31">
        <v>8419333</v>
      </c>
      <c r="T306" s="36">
        <f t="shared" si="78"/>
        <v>0.54829786264115554</v>
      </c>
      <c r="U306" s="36">
        <f t="shared" si="79"/>
        <v>0.31715472969278635</v>
      </c>
    </row>
    <row r="307" spans="1:21" x14ac:dyDescent="0.2">
      <c r="A307" s="17" t="s">
        <v>29</v>
      </c>
      <c r="B307" s="11" t="s">
        <v>544</v>
      </c>
      <c r="C307" s="10" t="s">
        <v>545</v>
      </c>
      <c r="D307" s="31">
        <v>98296382</v>
      </c>
      <c r="E307" s="31">
        <v>98635546</v>
      </c>
      <c r="F307" s="31">
        <v>21178977</v>
      </c>
      <c r="G307" s="36">
        <f t="shared" si="72"/>
        <v>0.21546039202134623</v>
      </c>
      <c r="H307" s="31">
        <v>25610683</v>
      </c>
      <c r="I307" s="36">
        <f t="shared" si="73"/>
        <v>0.2605455305567605</v>
      </c>
      <c r="J307" s="31">
        <v>21972794</v>
      </c>
      <c r="K307" s="36">
        <f t="shared" si="74"/>
        <v>0.22276750006534154</v>
      </c>
      <c r="L307" s="31">
        <v>0</v>
      </c>
      <c r="M307" s="36">
        <f t="shared" si="75"/>
        <v>0</v>
      </c>
      <c r="N307" s="31">
        <f t="shared" si="76"/>
        <v>68762454</v>
      </c>
      <c r="O307" s="36">
        <f t="shared" si="77"/>
        <v>0.69713664889126281</v>
      </c>
      <c r="P307" s="31">
        <v>22261461</v>
      </c>
      <c r="Q307" s="31">
        <v>83698890</v>
      </c>
      <c r="R307" s="31">
        <v>92566676</v>
      </c>
      <c r="S307" s="31">
        <v>66732900</v>
      </c>
      <c r="T307" s="36">
        <f t="shared" si="78"/>
        <v>0.72091710412070975</v>
      </c>
      <c r="U307" s="36">
        <f t="shared" si="79"/>
        <v>-1.2967118375563969E-2</v>
      </c>
    </row>
    <row r="308" spans="1:21" x14ac:dyDescent="0.2">
      <c r="A308" s="17" t="s">
        <v>29</v>
      </c>
      <c r="B308" s="11" t="s">
        <v>546</v>
      </c>
      <c r="C308" s="10" t="s">
        <v>547</v>
      </c>
      <c r="D308" s="31">
        <v>77428479</v>
      </c>
      <c r="E308" s="31">
        <v>78563769</v>
      </c>
      <c r="F308" s="31">
        <v>9231951</v>
      </c>
      <c r="G308" s="36">
        <f t="shared" si="72"/>
        <v>0.11923198181382332</v>
      </c>
      <c r="H308" s="31">
        <v>26046577</v>
      </c>
      <c r="I308" s="36">
        <f t="shared" si="73"/>
        <v>0.33639530746819912</v>
      </c>
      <c r="J308" s="31">
        <v>16046126</v>
      </c>
      <c r="K308" s="36">
        <f t="shared" si="74"/>
        <v>0.20424333257229552</v>
      </c>
      <c r="L308" s="31">
        <v>0</v>
      </c>
      <c r="M308" s="36">
        <f t="shared" si="75"/>
        <v>0</v>
      </c>
      <c r="N308" s="31">
        <f t="shared" si="76"/>
        <v>51324654</v>
      </c>
      <c r="O308" s="36">
        <f t="shared" si="77"/>
        <v>0.65328655502767441</v>
      </c>
      <c r="P308" s="31">
        <v>15659648</v>
      </c>
      <c r="Q308" s="31">
        <v>74589070</v>
      </c>
      <c r="R308" s="31">
        <v>73962078</v>
      </c>
      <c r="S308" s="31">
        <v>48506696</v>
      </c>
      <c r="T308" s="36">
        <f t="shared" si="78"/>
        <v>0.6558319791934456</v>
      </c>
      <c r="U308" s="36">
        <f t="shared" si="79"/>
        <v>2.4679865090198705E-2</v>
      </c>
    </row>
    <row r="309" spans="1:21" x14ac:dyDescent="0.2">
      <c r="A309" s="17" t="s">
        <v>44</v>
      </c>
      <c r="B309" s="11" t="s">
        <v>548</v>
      </c>
      <c r="C309" s="10" t="s">
        <v>549</v>
      </c>
      <c r="D309" s="31">
        <v>0</v>
      </c>
      <c r="E309" s="31">
        <v>0</v>
      </c>
      <c r="F309" s="31">
        <v>0</v>
      </c>
      <c r="G309" s="36">
        <f t="shared" si="72"/>
        <v>0</v>
      </c>
      <c r="H309" s="31">
        <v>0</v>
      </c>
      <c r="I309" s="36">
        <f t="shared" si="73"/>
        <v>0</v>
      </c>
      <c r="J309" s="31">
        <v>0</v>
      </c>
      <c r="K309" s="36">
        <f t="shared" si="74"/>
        <v>0</v>
      </c>
      <c r="L309" s="31">
        <v>0</v>
      </c>
      <c r="M309" s="36">
        <f t="shared" si="75"/>
        <v>0</v>
      </c>
      <c r="N309" s="31">
        <f t="shared" si="76"/>
        <v>0</v>
      </c>
      <c r="O309" s="36">
        <f t="shared" si="77"/>
        <v>0</v>
      </c>
      <c r="P309" s="31">
        <v>0</v>
      </c>
      <c r="Q309" s="31">
        <v>0</v>
      </c>
      <c r="R309" s="31">
        <v>0</v>
      </c>
      <c r="S309" s="31">
        <v>0</v>
      </c>
      <c r="T309" s="36">
        <f t="shared" si="78"/>
        <v>0</v>
      </c>
      <c r="U309" s="36">
        <f t="shared" si="79"/>
        <v>0</v>
      </c>
    </row>
    <row r="310" spans="1:21" ht="16.5" x14ac:dyDescent="0.3">
      <c r="A310" s="18" t="s">
        <v>0</v>
      </c>
      <c r="B310" s="13" t="s">
        <v>550</v>
      </c>
      <c r="C310" s="12" t="s">
        <v>0</v>
      </c>
      <c r="D310" s="32">
        <f>SUM(D304:D309)</f>
        <v>236895600</v>
      </c>
      <c r="E310" s="32">
        <f>SUM(E304:E309)</f>
        <v>244973047</v>
      </c>
      <c r="F310" s="32">
        <f>SUM(F304:F309)</f>
        <v>38997391</v>
      </c>
      <c r="G310" s="37">
        <f t="shared" si="72"/>
        <v>0.16461846906400962</v>
      </c>
      <c r="H310" s="32">
        <f>SUM(H304:H309)</f>
        <v>63425000</v>
      </c>
      <c r="I310" s="37">
        <f t="shared" si="73"/>
        <v>0.26773397226457563</v>
      </c>
      <c r="J310" s="32">
        <f>SUM(J304:J309)</f>
        <v>48735566</v>
      </c>
      <c r="K310" s="37">
        <f t="shared" si="74"/>
        <v>0.19894256366905538</v>
      </c>
      <c r="L310" s="32">
        <f>SUM(L304:L309)</f>
        <v>0</v>
      </c>
      <c r="M310" s="37">
        <f t="shared" si="75"/>
        <v>0</v>
      </c>
      <c r="N310" s="32">
        <f t="shared" si="76"/>
        <v>151157957</v>
      </c>
      <c r="O310" s="37">
        <f t="shared" si="77"/>
        <v>0.61703913492164708</v>
      </c>
      <c r="P310" s="32">
        <f>SUM(P304:P309)</f>
        <v>48082624</v>
      </c>
      <c r="Q310" s="32">
        <f>SUM(Q304:Q309)</f>
        <v>211436742</v>
      </c>
      <c r="R310" s="32">
        <f>SUM(R304:R309)</f>
        <v>225958920</v>
      </c>
      <c r="S310" s="32">
        <f>SUM(S304:S309)</f>
        <v>147332591</v>
      </c>
      <c r="T310" s="37">
        <f t="shared" si="78"/>
        <v>0.65203263938418543</v>
      </c>
      <c r="U310" s="37">
        <f t="shared" si="79"/>
        <v>1.3579583343870771E-2</v>
      </c>
    </row>
    <row r="311" spans="1:21" x14ac:dyDescent="0.2">
      <c r="A311" s="17" t="s">
        <v>29</v>
      </c>
      <c r="B311" s="11" t="s">
        <v>551</v>
      </c>
      <c r="C311" s="10" t="s">
        <v>552</v>
      </c>
      <c r="D311" s="31">
        <v>44548086</v>
      </c>
      <c r="E311" s="31">
        <v>44276931</v>
      </c>
      <c r="F311" s="31">
        <v>6147830</v>
      </c>
      <c r="G311" s="36">
        <f t="shared" si="72"/>
        <v>0.13800435780787529</v>
      </c>
      <c r="H311" s="31">
        <v>11064278</v>
      </c>
      <c r="I311" s="36">
        <f t="shared" si="73"/>
        <v>0.24836707911536313</v>
      </c>
      <c r="J311" s="31">
        <v>6171544</v>
      </c>
      <c r="K311" s="36">
        <f t="shared" si="74"/>
        <v>0.13938508972087518</v>
      </c>
      <c r="L311" s="31">
        <v>0</v>
      </c>
      <c r="M311" s="36">
        <f t="shared" si="75"/>
        <v>0</v>
      </c>
      <c r="N311" s="31">
        <f t="shared" si="76"/>
        <v>23383652</v>
      </c>
      <c r="O311" s="36">
        <f t="shared" si="77"/>
        <v>0.52812269215316665</v>
      </c>
      <c r="P311" s="31">
        <v>10096333</v>
      </c>
      <c r="Q311" s="31">
        <v>39546237</v>
      </c>
      <c r="R311" s="31">
        <v>39800373</v>
      </c>
      <c r="S311" s="31">
        <v>26494408</v>
      </c>
      <c r="T311" s="36">
        <f t="shared" si="78"/>
        <v>0.66568240453424898</v>
      </c>
      <c r="U311" s="36">
        <f t="shared" si="79"/>
        <v>-0.38873410772009998</v>
      </c>
    </row>
    <row r="312" spans="1:21" x14ac:dyDescent="0.2">
      <c r="A312" s="17" t="s">
        <v>29</v>
      </c>
      <c r="B312" s="11" t="s">
        <v>553</v>
      </c>
      <c r="C312" s="10" t="s">
        <v>554</v>
      </c>
      <c r="D312" s="31">
        <v>146042169</v>
      </c>
      <c r="E312" s="31">
        <v>146292289</v>
      </c>
      <c r="F312" s="31">
        <v>13703740</v>
      </c>
      <c r="G312" s="36">
        <f t="shared" si="72"/>
        <v>9.3834130880376065E-2</v>
      </c>
      <c r="H312" s="31">
        <v>51269653</v>
      </c>
      <c r="I312" s="36">
        <f t="shared" si="73"/>
        <v>0.35106061044601439</v>
      </c>
      <c r="J312" s="31">
        <v>15692027</v>
      </c>
      <c r="K312" s="36">
        <f t="shared" si="74"/>
        <v>0.10726489487084312</v>
      </c>
      <c r="L312" s="31">
        <v>0</v>
      </c>
      <c r="M312" s="36">
        <f t="shared" si="75"/>
        <v>0</v>
      </c>
      <c r="N312" s="31">
        <f t="shared" si="76"/>
        <v>80665420</v>
      </c>
      <c r="O312" s="36">
        <f t="shared" si="77"/>
        <v>0.55139898726993053</v>
      </c>
      <c r="P312" s="31">
        <v>17026608</v>
      </c>
      <c r="Q312" s="31">
        <v>135876024</v>
      </c>
      <c r="R312" s="31">
        <v>139303549</v>
      </c>
      <c r="S312" s="31">
        <v>82309031</v>
      </c>
      <c r="T312" s="36">
        <f t="shared" si="78"/>
        <v>0.5908609765570294</v>
      </c>
      <c r="U312" s="36">
        <f t="shared" si="79"/>
        <v>-7.8382082913989626E-2</v>
      </c>
    </row>
    <row r="313" spans="1:21" x14ac:dyDescent="0.2">
      <c r="A313" s="17" t="s">
        <v>29</v>
      </c>
      <c r="B313" s="11" t="s">
        <v>555</v>
      </c>
      <c r="C313" s="10" t="s">
        <v>556</v>
      </c>
      <c r="D313" s="31">
        <v>176992681</v>
      </c>
      <c r="E313" s="31">
        <v>218234526</v>
      </c>
      <c r="F313" s="31">
        <v>20675927</v>
      </c>
      <c r="G313" s="36">
        <f t="shared" si="72"/>
        <v>0.11681797734901818</v>
      </c>
      <c r="H313" s="31">
        <v>47766050</v>
      </c>
      <c r="I313" s="36">
        <f t="shared" si="73"/>
        <v>0.26987584870811693</v>
      </c>
      <c r="J313" s="31">
        <v>52396305</v>
      </c>
      <c r="K313" s="36">
        <f t="shared" si="74"/>
        <v>0.24009173048997756</v>
      </c>
      <c r="L313" s="31">
        <v>0</v>
      </c>
      <c r="M313" s="36">
        <f t="shared" si="75"/>
        <v>0</v>
      </c>
      <c r="N313" s="31">
        <f t="shared" si="76"/>
        <v>120838282</v>
      </c>
      <c r="O313" s="36">
        <f t="shared" si="77"/>
        <v>0.5537083623514274</v>
      </c>
      <c r="P313" s="31">
        <v>58633326</v>
      </c>
      <c r="Q313" s="31">
        <v>199471290</v>
      </c>
      <c r="R313" s="31">
        <v>178925437</v>
      </c>
      <c r="S313" s="31">
        <v>118382842</v>
      </c>
      <c r="T313" s="36">
        <f t="shared" si="78"/>
        <v>0.66163226417046561</v>
      </c>
      <c r="U313" s="36">
        <f t="shared" si="79"/>
        <v>-0.10637331063225031</v>
      </c>
    </row>
    <row r="314" spans="1:21" x14ac:dyDescent="0.2">
      <c r="A314" s="17" t="s">
        <v>29</v>
      </c>
      <c r="B314" s="11" t="s">
        <v>557</v>
      </c>
      <c r="C314" s="10" t="s">
        <v>558</v>
      </c>
      <c r="D314" s="31">
        <v>86557928</v>
      </c>
      <c r="E314" s="31">
        <v>93522224</v>
      </c>
      <c r="F314" s="31">
        <v>10797004</v>
      </c>
      <c r="G314" s="36">
        <f t="shared" si="72"/>
        <v>0.12473732042199531</v>
      </c>
      <c r="H314" s="31">
        <v>15330772</v>
      </c>
      <c r="I314" s="36">
        <f t="shared" si="73"/>
        <v>0.17711574611628875</v>
      </c>
      <c r="J314" s="31">
        <v>18987383</v>
      </c>
      <c r="K314" s="36">
        <f t="shared" si="74"/>
        <v>0.20302535790851167</v>
      </c>
      <c r="L314" s="31">
        <v>0</v>
      </c>
      <c r="M314" s="36">
        <f t="shared" si="75"/>
        <v>0</v>
      </c>
      <c r="N314" s="31">
        <f t="shared" si="76"/>
        <v>45115159</v>
      </c>
      <c r="O314" s="36">
        <f t="shared" si="77"/>
        <v>0.48240040784316679</v>
      </c>
      <c r="P314" s="31">
        <v>24953618</v>
      </c>
      <c r="Q314" s="31">
        <v>73985907</v>
      </c>
      <c r="R314" s="31">
        <v>82459454</v>
      </c>
      <c r="S314" s="31">
        <v>40216533</v>
      </c>
      <c r="T314" s="36">
        <f t="shared" si="78"/>
        <v>0.48771282186758114</v>
      </c>
      <c r="U314" s="36">
        <f t="shared" si="79"/>
        <v>-0.23909298443215732</v>
      </c>
    </row>
    <row r="315" spans="1:21" x14ac:dyDescent="0.2">
      <c r="A315" s="17" t="s">
        <v>29</v>
      </c>
      <c r="B315" s="11" t="s">
        <v>559</v>
      </c>
      <c r="C315" s="10" t="s">
        <v>560</v>
      </c>
      <c r="D315" s="31">
        <v>35821323</v>
      </c>
      <c r="E315" s="31">
        <v>45311542</v>
      </c>
      <c r="F315" s="31">
        <v>7487431</v>
      </c>
      <c r="G315" s="36">
        <f t="shared" si="72"/>
        <v>0.20902162100489699</v>
      </c>
      <c r="H315" s="31">
        <v>10133955</v>
      </c>
      <c r="I315" s="36">
        <f t="shared" si="73"/>
        <v>0.28290286765790307</v>
      </c>
      <c r="J315" s="31">
        <v>10200378</v>
      </c>
      <c r="K315" s="36">
        <f t="shared" si="74"/>
        <v>0.2251165497744482</v>
      </c>
      <c r="L315" s="31">
        <v>0</v>
      </c>
      <c r="M315" s="36">
        <f t="shared" si="75"/>
        <v>0</v>
      </c>
      <c r="N315" s="31">
        <f t="shared" si="76"/>
        <v>27821764</v>
      </c>
      <c r="O315" s="36">
        <f t="shared" si="77"/>
        <v>0.61401053179783638</v>
      </c>
      <c r="P315" s="31">
        <v>10051859</v>
      </c>
      <c r="Q315" s="31">
        <v>37142432</v>
      </c>
      <c r="R315" s="31">
        <v>37752762</v>
      </c>
      <c r="S315" s="31">
        <v>22656291</v>
      </c>
      <c r="T315" s="36">
        <f t="shared" si="78"/>
        <v>0.60012274068848259</v>
      </c>
      <c r="U315" s="36">
        <f t="shared" si="79"/>
        <v>1.4775276891568101E-2</v>
      </c>
    </row>
    <row r="316" spans="1:21" x14ac:dyDescent="0.2">
      <c r="A316" s="17" t="s">
        <v>44</v>
      </c>
      <c r="B316" s="11" t="s">
        <v>561</v>
      </c>
      <c r="C316" s="10" t="s">
        <v>562</v>
      </c>
      <c r="D316" s="31">
        <v>0</v>
      </c>
      <c r="E316" s="31">
        <v>0</v>
      </c>
      <c r="F316" s="31">
        <v>0</v>
      </c>
      <c r="G316" s="36">
        <f t="shared" si="72"/>
        <v>0</v>
      </c>
      <c r="H316" s="31">
        <v>0</v>
      </c>
      <c r="I316" s="36">
        <f t="shared" si="73"/>
        <v>0</v>
      </c>
      <c r="J316" s="31">
        <v>0</v>
      </c>
      <c r="K316" s="36">
        <f t="shared" si="74"/>
        <v>0</v>
      </c>
      <c r="L316" s="31">
        <v>0</v>
      </c>
      <c r="M316" s="36">
        <f t="shared" si="75"/>
        <v>0</v>
      </c>
      <c r="N316" s="31">
        <f t="shared" si="76"/>
        <v>0</v>
      </c>
      <c r="O316" s="36">
        <f t="shared" si="77"/>
        <v>0</v>
      </c>
      <c r="P316" s="31">
        <v>0</v>
      </c>
      <c r="Q316" s="31">
        <v>0</v>
      </c>
      <c r="R316" s="31">
        <v>0</v>
      </c>
      <c r="S316" s="31">
        <v>0</v>
      </c>
      <c r="T316" s="36">
        <f t="shared" si="78"/>
        <v>0</v>
      </c>
      <c r="U316" s="36">
        <f t="shared" si="79"/>
        <v>0</v>
      </c>
    </row>
    <row r="317" spans="1:21" ht="16.5" x14ac:dyDescent="0.3">
      <c r="A317" s="18" t="s">
        <v>0</v>
      </c>
      <c r="B317" s="13" t="s">
        <v>563</v>
      </c>
      <c r="C317" s="12" t="s">
        <v>0</v>
      </c>
      <c r="D317" s="32">
        <f>SUM(D311:D316)</f>
        <v>489962187</v>
      </c>
      <c r="E317" s="32">
        <f>SUM(E311:E316)</f>
        <v>547637512</v>
      </c>
      <c r="F317" s="32">
        <f>SUM(F311:F316)</f>
        <v>58811932</v>
      </c>
      <c r="G317" s="37">
        <f t="shared" si="72"/>
        <v>0.12003361394090602</v>
      </c>
      <c r="H317" s="32">
        <f>SUM(H311:H316)</f>
        <v>135564708</v>
      </c>
      <c r="I317" s="37">
        <f t="shared" si="73"/>
        <v>0.27668402092425143</v>
      </c>
      <c r="J317" s="32">
        <f>SUM(J311:J316)</f>
        <v>103447637</v>
      </c>
      <c r="K317" s="37">
        <f t="shared" si="74"/>
        <v>0.1888980114276759</v>
      </c>
      <c r="L317" s="32">
        <f>SUM(L311:L316)</f>
        <v>0</v>
      </c>
      <c r="M317" s="37">
        <f t="shared" si="75"/>
        <v>0</v>
      </c>
      <c r="N317" s="32">
        <f t="shared" si="76"/>
        <v>297824277</v>
      </c>
      <c r="O317" s="37">
        <f t="shared" si="77"/>
        <v>0.54383469078356339</v>
      </c>
      <c r="P317" s="32">
        <f>SUM(P311:P316)</f>
        <v>120761744</v>
      </c>
      <c r="Q317" s="32">
        <f>SUM(Q311:Q316)</f>
        <v>486021890</v>
      </c>
      <c r="R317" s="32">
        <f>SUM(R311:R316)</f>
        <v>478241575</v>
      </c>
      <c r="S317" s="32">
        <f>SUM(S311:S316)</f>
        <v>290059105</v>
      </c>
      <c r="T317" s="37">
        <f t="shared" si="78"/>
        <v>0.60651168815676471</v>
      </c>
      <c r="U317" s="37">
        <f t="shared" si="79"/>
        <v>-0.1433741052961276</v>
      </c>
    </row>
    <row r="318" spans="1:21" x14ac:dyDescent="0.2">
      <c r="A318" s="17" t="s">
        <v>29</v>
      </c>
      <c r="B318" s="11" t="s">
        <v>564</v>
      </c>
      <c r="C318" s="10" t="s">
        <v>565</v>
      </c>
      <c r="D318" s="31">
        <v>52892897</v>
      </c>
      <c r="E318" s="31">
        <v>68001895</v>
      </c>
      <c r="F318" s="31">
        <v>12687241</v>
      </c>
      <c r="G318" s="36">
        <f t="shared" si="72"/>
        <v>0.2398666308634976</v>
      </c>
      <c r="H318" s="31">
        <v>18819967</v>
      </c>
      <c r="I318" s="36">
        <f t="shared" si="73"/>
        <v>0.35581274740916535</v>
      </c>
      <c r="J318" s="31">
        <v>16934313</v>
      </c>
      <c r="K318" s="36">
        <f t="shared" si="74"/>
        <v>0.24902707490725073</v>
      </c>
      <c r="L318" s="31">
        <v>0</v>
      </c>
      <c r="M318" s="36">
        <f t="shared" si="75"/>
        <v>0</v>
      </c>
      <c r="N318" s="31">
        <f t="shared" si="76"/>
        <v>48441521</v>
      </c>
      <c r="O318" s="36">
        <f t="shared" si="77"/>
        <v>0.71235545715306903</v>
      </c>
      <c r="P318" s="31">
        <v>3675365</v>
      </c>
      <c r="Q318" s="31">
        <v>51559016</v>
      </c>
      <c r="R318" s="31">
        <v>47089531</v>
      </c>
      <c r="S318" s="31">
        <v>43659009</v>
      </c>
      <c r="T318" s="36">
        <f t="shared" si="78"/>
        <v>0.92714894527193314</v>
      </c>
      <c r="U318" s="36">
        <f t="shared" si="79"/>
        <v>3.607518709026178</v>
      </c>
    </row>
    <row r="319" spans="1:21" x14ac:dyDescent="0.2">
      <c r="A319" s="17" t="s">
        <v>29</v>
      </c>
      <c r="B319" s="11" t="s">
        <v>566</v>
      </c>
      <c r="C319" s="10" t="s">
        <v>567</v>
      </c>
      <c r="D319" s="31">
        <v>122166146</v>
      </c>
      <c r="E319" s="31">
        <v>137548802</v>
      </c>
      <c r="F319" s="31">
        <v>24282940</v>
      </c>
      <c r="G319" s="36">
        <f t="shared" si="72"/>
        <v>0.19876979666690966</v>
      </c>
      <c r="H319" s="31">
        <v>41773737</v>
      </c>
      <c r="I319" s="36">
        <f t="shared" si="73"/>
        <v>0.34194200576647477</v>
      </c>
      <c r="J319" s="31">
        <v>33856719</v>
      </c>
      <c r="K319" s="36">
        <f t="shared" si="74"/>
        <v>0.24614332155361121</v>
      </c>
      <c r="L319" s="31">
        <v>0</v>
      </c>
      <c r="M319" s="36">
        <f t="shared" si="75"/>
        <v>0</v>
      </c>
      <c r="N319" s="31">
        <f t="shared" si="76"/>
        <v>99913396</v>
      </c>
      <c r="O319" s="36">
        <f t="shared" si="77"/>
        <v>0.72638506876999187</v>
      </c>
      <c r="P319" s="31">
        <v>29646757</v>
      </c>
      <c r="Q319" s="31">
        <v>103774447</v>
      </c>
      <c r="R319" s="31">
        <v>120438839</v>
      </c>
      <c r="S319" s="31">
        <v>85772521</v>
      </c>
      <c r="T319" s="36">
        <f t="shared" si="78"/>
        <v>0.71216662093529481</v>
      </c>
      <c r="U319" s="36">
        <f t="shared" si="79"/>
        <v>0.14200413218889341</v>
      </c>
    </row>
    <row r="320" spans="1:21" x14ac:dyDescent="0.2">
      <c r="A320" s="17" t="s">
        <v>29</v>
      </c>
      <c r="B320" s="11" t="s">
        <v>568</v>
      </c>
      <c r="C320" s="10" t="s">
        <v>569</v>
      </c>
      <c r="D320" s="31">
        <v>14400960</v>
      </c>
      <c r="E320" s="31">
        <v>16678060</v>
      </c>
      <c r="F320" s="31">
        <v>3449667</v>
      </c>
      <c r="G320" s="36">
        <f t="shared" si="72"/>
        <v>0.23954423871741884</v>
      </c>
      <c r="H320" s="31">
        <v>4242519</v>
      </c>
      <c r="I320" s="36">
        <f t="shared" si="73"/>
        <v>0.29459973501766551</v>
      </c>
      <c r="J320" s="31">
        <v>3417885</v>
      </c>
      <c r="K320" s="36">
        <f t="shared" si="74"/>
        <v>0.20493300779587073</v>
      </c>
      <c r="L320" s="31">
        <v>0</v>
      </c>
      <c r="M320" s="36">
        <f t="shared" si="75"/>
        <v>0</v>
      </c>
      <c r="N320" s="31">
        <f t="shared" si="76"/>
        <v>11110071</v>
      </c>
      <c r="O320" s="36">
        <f t="shared" si="77"/>
        <v>0.66614888062520461</v>
      </c>
      <c r="P320" s="31">
        <v>2876208</v>
      </c>
      <c r="Q320" s="31">
        <v>13700620</v>
      </c>
      <c r="R320" s="31">
        <v>13930780</v>
      </c>
      <c r="S320" s="31">
        <v>9624381</v>
      </c>
      <c r="T320" s="36">
        <f t="shared" si="78"/>
        <v>0.69087165255642546</v>
      </c>
      <c r="U320" s="36">
        <f t="shared" si="79"/>
        <v>0.18833025984212548</v>
      </c>
    </row>
    <row r="321" spans="1:21" x14ac:dyDescent="0.2">
      <c r="A321" s="17" t="s">
        <v>29</v>
      </c>
      <c r="B321" s="11" t="s">
        <v>570</v>
      </c>
      <c r="C321" s="10" t="s">
        <v>571</v>
      </c>
      <c r="D321" s="31">
        <v>21290124</v>
      </c>
      <c r="E321" s="31">
        <v>21230124</v>
      </c>
      <c r="F321" s="31">
        <v>4261932</v>
      </c>
      <c r="G321" s="36">
        <f t="shared" si="72"/>
        <v>0.20018352171175705</v>
      </c>
      <c r="H321" s="31">
        <v>5420754</v>
      </c>
      <c r="I321" s="36">
        <f t="shared" si="73"/>
        <v>0.25461354757727106</v>
      </c>
      <c r="J321" s="31">
        <v>5055938</v>
      </c>
      <c r="K321" s="36">
        <f t="shared" si="74"/>
        <v>0.23814924491255915</v>
      </c>
      <c r="L321" s="31">
        <v>0</v>
      </c>
      <c r="M321" s="36">
        <f t="shared" si="75"/>
        <v>0</v>
      </c>
      <c r="N321" s="31">
        <f t="shared" si="76"/>
        <v>14738624</v>
      </c>
      <c r="O321" s="36">
        <f t="shared" si="77"/>
        <v>0.69423164932998038</v>
      </c>
      <c r="P321" s="31">
        <v>3196087</v>
      </c>
      <c r="Q321" s="31">
        <v>13649249</v>
      </c>
      <c r="R321" s="31">
        <v>13637554</v>
      </c>
      <c r="S321" s="31">
        <v>8435144</v>
      </c>
      <c r="T321" s="36">
        <f t="shared" si="78"/>
        <v>0.61852323371185181</v>
      </c>
      <c r="U321" s="36">
        <f t="shared" si="79"/>
        <v>0.5819150104487143</v>
      </c>
    </row>
    <row r="322" spans="1:21" x14ac:dyDescent="0.2">
      <c r="A322" s="17" t="s">
        <v>44</v>
      </c>
      <c r="B322" s="11" t="s">
        <v>572</v>
      </c>
      <c r="C322" s="10" t="s">
        <v>573</v>
      </c>
      <c r="D322" s="31">
        <v>0</v>
      </c>
      <c r="E322" s="31">
        <v>0</v>
      </c>
      <c r="F322" s="31">
        <v>0</v>
      </c>
      <c r="G322" s="36">
        <f t="shared" si="72"/>
        <v>0</v>
      </c>
      <c r="H322" s="31">
        <v>0</v>
      </c>
      <c r="I322" s="36">
        <f t="shared" si="73"/>
        <v>0</v>
      </c>
      <c r="J322" s="31">
        <v>0</v>
      </c>
      <c r="K322" s="36">
        <f t="shared" si="74"/>
        <v>0</v>
      </c>
      <c r="L322" s="31">
        <v>0</v>
      </c>
      <c r="M322" s="36">
        <f t="shared" si="75"/>
        <v>0</v>
      </c>
      <c r="N322" s="31">
        <f t="shared" si="76"/>
        <v>0</v>
      </c>
      <c r="O322" s="36">
        <f t="shared" si="77"/>
        <v>0</v>
      </c>
      <c r="P322" s="31">
        <v>0</v>
      </c>
      <c r="Q322" s="31">
        <v>0</v>
      </c>
      <c r="R322" s="31">
        <v>0</v>
      </c>
      <c r="S322" s="31">
        <v>0</v>
      </c>
      <c r="T322" s="36">
        <f t="shared" si="78"/>
        <v>0</v>
      </c>
      <c r="U322" s="36">
        <f t="shared" si="79"/>
        <v>0</v>
      </c>
    </row>
    <row r="323" spans="1:21" ht="16.5" x14ac:dyDescent="0.3">
      <c r="A323" s="18" t="s">
        <v>0</v>
      </c>
      <c r="B323" s="13" t="s">
        <v>574</v>
      </c>
      <c r="C323" s="12" t="s">
        <v>0</v>
      </c>
      <c r="D323" s="32">
        <f>SUM(D318:D322)</f>
        <v>210750127</v>
      </c>
      <c r="E323" s="32">
        <f>SUM(E318:E322)</f>
        <v>243458881</v>
      </c>
      <c r="F323" s="32">
        <f>SUM(F318:F322)</f>
        <v>44681780</v>
      </c>
      <c r="G323" s="37">
        <f t="shared" si="72"/>
        <v>0.21201306322344471</v>
      </c>
      <c r="H323" s="32">
        <f>SUM(H318:H322)</f>
        <v>70256977</v>
      </c>
      <c r="I323" s="37">
        <f t="shared" si="73"/>
        <v>0.33336623801892179</v>
      </c>
      <c r="J323" s="32">
        <f>SUM(J318:J322)</f>
        <v>59264855</v>
      </c>
      <c r="K323" s="37">
        <f t="shared" si="74"/>
        <v>0.24342860180976517</v>
      </c>
      <c r="L323" s="32">
        <f>SUM(L318:L322)</f>
        <v>0</v>
      </c>
      <c r="M323" s="37">
        <f t="shared" si="75"/>
        <v>0</v>
      </c>
      <c r="N323" s="32">
        <f t="shared" si="76"/>
        <v>174203612</v>
      </c>
      <c r="O323" s="37">
        <f t="shared" si="77"/>
        <v>0.71553607444700285</v>
      </c>
      <c r="P323" s="32">
        <f>SUM(P318:P322)</f>
        <v>39394417</v>
      </c>
      <c r="Q323" s="32">
        <f>SUM(Q318:Q322)</f>
        <v>182683332</v>
      </c>
      <c r="R323" s="32">
        <f>SUM(R318:R322)</f>
        <v>195096704</v>
      </c>
      <c r="S323" s="32">
        <f>SUM(S318:S322)</f>
        <v>147491055</v>
      </c>
      <c r="T323" s="37">
        <f t="shared" si="78"/>
        <v>0.75598947586526111</v>
      </c>
      <c r="U323" s="37">
        <f t="shared" si="79"/>
        <v>0.50439731091844808</v>
      </c>
    </row>
    <row r="324" spans="1:21" x14ac:dyDescent="0.2">
      <c r="A324" s="17" t="s">
        <v>29</v>
      </c>
      <c r="B324" s="11" t="s">
        <v>575</v>
      </c>
      <c r="C324" s="10" t="s">
        <v>576</v>
      </c>
      <c r="D324" s="31">
        <v>10984090</v>
      </c>
      <c r="E324" s="31">
        <v>11509090</v>
      </c>
      <c r="F324" s="31">
        <v>1542166</v>
      </c>
      <c r="G324" s="36">
        <f t="shared" si="72"/>
        <v>0.14039997851437852</v>
      </c>
      <c r="H324" s="31">
        <v>5187742</v>
      </c>
      <c r="I324" s="36">
        <f t="shared" si="73"/>
        <v>0.47229602088111078</v>
      </c>
      <c r="J324" s="31">
        <v>1554303</v>
      </c>
      <c r="K324" s="36">
        <f t="shared" si="74"/>
        <v>0.13505003436414173</v>
      </c>
      <c r="L324" s="31">
        <v>0</v>
      </c>
      <c r="M324" s="36">
        <f t="shared" si="75"/>
        <v>0</v>
      </c>
      <c r="N324" s="31">
        <f t="shared" si="76"/>
        <v>8284211</v>
      </c>
      <c r="O324" s="36">
        <f t="shared" si="77"/>
        <v>0.71979722115301903</v>
      </c>
      <c r="P324" s="31">
        <v>2600673</v>
      </c>
      <c r="Q324" s="31">
        <v>12250713</v>
      </c>
      <c r="R324" s="31">
        <v>13002373</v>
      </c>
      <c r="S324" s="31">
        <v>6765340</v>
      </c>
      <c r="T324" s="36">
        <f t="shared" si="78"/>
        <v>0.52031579158665886</v>
      </c>
      <c r="U324" s="36">
        <f t="shared" si="79"/>
        <v>-0.40234585432309256</v>
      </c>
    </row>
    <row r="325" spans="1:21" x14ac:dyDescent="0.2">
      <c r="A325" s="17" t="s">
        <v>29</v>
      </c>
      <c r="B325" s="11" t="s">
        <v>577</v>
      </c>
      <c r="C325" s="10" t="s">
        <v>578</v>
      </c>
      <c r="D325" s="31">
        <v>37005454</v>
      </c>
      <c r="E325" s="31">
        <v>37611435</v>
      </c>
      <c r="F325" s="31">
        <v>5415693</v>
      </c>
      <c r="G325" s="36">
        <f t="shared" si="72"/>
        <v>0.14634850851985223</v>
      </c>
      <c r="H325" s="31">
        <v>12200221</v>
      </c>
      <c r="I325" s="36">
        <f t="shared" si="73"/>
        <v>0.32968710504132714</v>
      </c>
      <c r="J325" s="31">
        <v>7265990</v>
      </c>
      <c r="K325" s="36">
        <f t="shared" si="74"/>
        <v>0.19318566281770425</v>
      </c>
      <c r="L325" s="31">
        <v>0</v>
      </c>
      <c r="M325" s="36">
        <f t="shared" si="75"/>
        <v>0</v>
      </c>
      <c r="N325" s="31">
        <f t="shared" si="76"/>
        <v>24881904</v>
      </c>
      <c r="O325" s="36">
        <f t="shared" si="77"/>
        <v>0.66155157334464909</v>
      </c>
      <c r="P325" s="31">
        <v>7265305</v>
      </c>
      <c r="Q325" s="31">
        <v>30837359</v>
      </c>
      <c r="R325" s="31">
        <v>32530943</v>
      </c>
      <c r="S325" s="31">
        <v>22572178</v>
      </c>
      <c r="T325" s="36">
        <f t="shared" si="78"/>
        <v>0.69386792752979831</v>
      </c>
      <c r="U325" s="36">
        <f t="shared" si="79"/>
        <v>9.4283722431365291E-5</v>
      </c>
    </row>
    <row r="326" spans="1:21" x14ac:dyDescent="0.2">
      <c r="A326" s="17" t="s">
        <v>29</v>
      </c>
      <c r="B326" s="11" t="s">
        <v>579</v>
      </c>
      <c r="C326" s="10" t="s">
        <v>580</v>
      </c>
      <c r="D326" s="31">
        <v>112350234</v>
      </c>
      <c r="E326" s="31">
        <v>110803614</v>
      </c>
      <c r="F326" s="31">
        <v>12882078</v>
      </c>
      <c r="G326" s="36">
        <f t="shared" si="72"/>
        <v>0.11466000150920914</v>
      </c>
      <c r="H326" s="31">
        <v>28304998</v>
      </c>
      <c r="I326" s="36">
        <f t="shared" si="73"/>
        <v>0.25193537202601646</v>
      </c>
      <c r="J326" s="31">
        <v>22654535</v>
      </c>
      <c r="K326" s="36">
        <f t="shared" si="74"/>
        <v>0.20445664344486092</v>
      </c>
      <c r="L326" s="31">
        <v>0</v>
      </c>
      <c r="M326" s="36">
        <f t="shared" si="75"/>
        <v>0</v>
      </c>
      <c r="N326" s="31">
        <f t="shared" si="76"/>
        <v>63841611</v>
      </c>
      <c r="O326" s="36">
        <f t="shared" si="77"/>
        <v>0.57616903181515366</v>
      </c>
      <c r="P326" s="31">
        <v>23340707</v>
      </c>
      <c r="Q326" s="31">
        <v>99012828</v>
      </c>
      <c r="R326" s="31">
        <v>101204849</v>
      </c>
      <c r="S326" s="31">
        <v>82040526</v>
      </c>
      <c r="T326" s="36">
        <f t="shared" si="78"/>
        <v>0.8106382926375395</v>
      </c>
      <c r="U326" s="36">
        <f t="shared" si="79"/>
        <v>-2.9398081214934924E-2</v>
      </c>
    </row>
    <row r="327" spans="1:21" x14ac:dyDescent="0.2">
      <c r="A327" s="17" t="s">
        <v>29</v>
      </c>
      <c r="B327" s="11" t="s">
        <v>581</v>
      </c>
      <c r="C327" s="10" t="s">
        <v>582</v>
      </c>
      <c r="D327" s="31">
        <v>257703488</v>
      </c>
      <c r="E327" s="31">
        <v>267996048</v>
      </c>
      <c r="F327" s="31">
        <v>47056229</v>
      </c>
      <c r="G327" s="36">
        <f t="shared" si="72"/>
        <v>0.18259833953042964</v>
      </c>
      <c r="H327" s="31">
        <v>81172374</v>
      </c>
      <c r="I327" s="36">
        <f t="shared" si="73"/>
        <v>0.31498360627544164</v>
      </c>
      <c r="J327" s="31">
        <v>55146534</v>
      </c>
      <c r="K327" s="36">
        <f t="shared" si="74"/>
        <v>0.20577368364775289</v>
      </c>
      <c r="L327" s="31">
        <v>0</v>
      </c>
      <c r="M327" s="36">
        <f t="shared" si="75"/>
        <v>0</v>
      </c>
      <c r="N327" s="31">
        <f t="shared" si="76"/>
        <v>183375137</v>
      </c>
      <c r="O327" s="36">
        <f t="shared" si="77"/>
        <v>0.68424567589145946</v>
      </c>
      <c r="P327" s="31">
        <v>61243382</v>
      </c>
      <c r="Q327" s="31">
        <v>234225927</v>
      </c>
      <c r="R327" s="31">
        <v>259510997</v>
      </c>
      <c r="S327" s="31">
        <v>174085793</v>
      </c>
      <c r="T327" s="36">
        <f t="shared" si="78"/>
        <v>0.67082241220012728</v>
      </c>
      <c r="U327" s="36">
        <f t="shared" si="79"/>
        <v>-9.9551131908424018E-2</v>
      </c>
    </row>
    <row r="328" spans="1:21" x14ac:dyDescent="0.2">
      <c r="A328" s="17" t="s">
        <v>29</v>
      </c>
      <c r="B328" s="11" t="s">
        <v>583</v>
      </c>
      <c r="C328" s="10" t="s">
        <v>584</v>
      </c>
      <c r="D328" s="31">
        <v>30133300</v>
      </c>
      <c r="E328" s="31">
        <v>28464900</v>
      </c>
      <c r="F328" s="31">
        <v>6265000</v>
      </c>
      <c r="G328" s="36">
        <f t="shared" si="72"/>
        <v>0.20790952202380755</v>
      </c>
      <c r="H328" s="31">
        <v>7434636</v>
      </c>
      <c r="I328" s="36">
        <f t="shared" si="73"/>
        <v>0.24672491894349441</v>
      </c>
      <c r="J328" s="31">
        <v>7053938</v>
      </c>
      <c r="K328" s="36">
        <f t="shared" si="74"/>
        <v>0.24781179628243907</v>
      </c>
      <c r="L328" s="31">
        <v>0</v>
      </c>
      <c r="M328" s="36">
        <f t="shared" si="75"/>
        <v>0</v>
      </c>
      <c r="N328" s="31">
        <f t="shared" si="76"/>
        <v>20753574</v>
      </c>
      <c r="O328" s="36">
        <f t="shared" si="77"/>
        <v>0.72909351517131626</v>
      </c>
      <c r="P328" s="31">
        <v>6748383</v>
      </c>
      <c r="Q328" s="31">
        <v>28082500</v>
      </c>
      <c r="R328" s="31">
        <v>31935800</v>
      </c>
      <c r="S328" s="31">
        <v>22105051</v>
      </c>
      <c r="T328" s="36">
        <f t="shared" si="78"/>
        <v>0.69217151284765055</v>
      </c>
      <c r="U328" s="36">
        <f t="shared" si="79"/>
        <v>4.5278254064714529E-2</v>
      </c>
    </row>
    <row r="329" spans="1:21" x14ac:dyDescent="0.2">
      <c r="A329" s="17" t="s">
        <v>29</v>
      </c>
      <c r="B329" s="11" t="s">
        <v>585</v>
      </c>
      <c r="C329" s="10" t="s">
        <v>586</v>
      </c>
      <c r="D329" s="31">
        <v>62252477</v>
      </c>
      <c r="E329" s="31">
        <v>62485064</v>
      </c>
      <c r="F329" s="31">
        <v>9958821</v>
      </c>
      <c r="G329" s="36">
        <f t="shared" si="72"/>
        <v>0.15997469466154737</v>
      </c>
      <c r="H329" s="31">
        <v>9251579</v>
      </c>
      <c r="I329" s="36">
        <f t="shared" si="73"/>
        <v>0.14861382945452917</v>
      </c>
      <c r="J329" s="31">
        <v>6441040</v>
      </c>
      <c r="K329" s="36">
        <f t="shared" si="74"/>
        <v>0.10308127395052361</v>
      </c>
      <c r="L329" s="31">
        <v>0</v>
      </c>
      <c r="M329" s="36">
        <f t="shared" si="75"/>
        <v>0</v>
      </c>
      <c r="N329" s="31">
        <f t="shared" si="76"/>
        <v>25651440</v>
      </c>
      <c r="O329" s="36">
        <f t="shared" si="77"/>
        <v>0.41052114470107609</v>
      </c>
      <c r="P329" s="31">
        <v>6531444</v>
      </c>
      <c r="Q329" s="31">
        <v>31182174</v>
      </c>
      <c r="R329" s="31">
        <v>59041354</v>
      </c>
      <c r="S329" s="31">
        <v>36925239</v>
      </c>
      <c r="T329" s="36">
        <f t="shared" si="78"/>
        <v>0.6254131468597417</v>
      </c>
      <c r="U329" s="36">
        <f t="shared" si="79"/>
        <v>-1.3841349631107613E-2</v>
      </c>
    </row>
    <row r="330" spans="1:21" x14ac:dyDescent="0.2">
      <c r="A330" s="17" t="s">
        <v>29</v>
      </c>
      <c r="B330" s="11" t="s">
        <v>587</v>
      </c>
      <c r="C330" s="10" t="s">
        <v>588</v>
      </c>
      <c r="D330" s="31">
        <v>89675364</v>
      </c>
      <c r="E330" s="31">
        <v>84876520</v>
      </c>
      <c r="F330" s="31">
        <v>19009089</v>
      </c>
      <c r="G330" s="36">
        <f t="shared" si="72"/>
        <v>0.21197671413968278</v>
      </c>
      <c r="H330" s="31">
        <v>18694880</v>
      </c>
      <c r="I330" s="36">
        <f t="shared" si="73"/>
        <v>0.20847286440900312</v>
      </c>
      <c r="J330" s="31">
        <v>23175096</v>
      </c>
      <c r="K330" s="36">
        <f t="shared" si="74"/>
        <v>0.27304484208353502</v>
      </c>
      <c r="L330" s="31">
        <v>0</v>
      </c>
      <c r="M330" s="36">
        <f t="shared" si="75"/>
        <v>0</v>
      </c>
      <c r="N330" s="31">
        <f t="shared" si="76"/>
        <v>60879065</v>
      </c>
      <c r="O330" s="36">
        <f t="shared" si="77"/>
        <v>0.71726627104881302</v>
      </c>
      <c r="P330" s="31">
        <v>18240754</v>
      </c>
      <c r="Q330" s="31">
        <v>77748476</v>
      </c>
      <c r="R330" s="31">
        <v>77478535</v>
      </c>
      <c r="S330" s="31">
        <v>58573886</v>
      </c>
      <c r="T330" s="36">
        <f t="shared" si="78"/>
        <v>0.75600146543813718</v>
      </c>
      <c r="U330" s="36">
        <f t="shared" si="79"/>
        <v>0.27051195361770675</v>
      </c>
    </row>
    <row r="331" spans="1:21" x14ac:dyDescent="0.2">
      <c r="A331" s="17" t="s">
        <v>44</v>
      </c>
      <c r="B331" s="11" t="s">
        <v>589</v>
      </c>
      <c r="C331" s="10" t="s">
        <v>590</v>
      </c>
      <c r="D331" s="31">
        <v>0</v>
      </c>
      <c r="E331" s="31">
        <v>0</v>
      </c>
      <c r="F331" s="31">
        <v>0</v>
      </c>
      <c r="G331" s="36">
        <f t="shared" si="72"/>
        <v>0</v>
      </c>
      <c r="H331" s="31">
        <v>0</v>
      </c>
      <c r="I331" s="36">
        <f t="shared" si="73"/>
        <v>0</v>
      </c>
      <c r="J331" s="31">
        <v>0</v>
      </c>
      <c r="K331" s="36">
        <f t="shared" si="74"/>
        <v>0</v>
      </c>
      <c r="L331" s="31">
        <v>0</v>
      </c>
      <c r="M331" s="36">
        <f t="shared" si="75"/>
        <v>0</v>
      </c>
      <c r="N331" s="31">
        <f t="shared" si="76"/>
        <v>0</v>
      </c>
      <c r="O331" s="36">
        <f t="shared" si="77"/>
        <v>0</v>
      </c>
      <c r="P331" s="31">
        <v>0</v>
      </c>
      <c r="Q331" s="31">
        <v>0</v>
      </c>
      <c r="R331" s="31">
        <v>0</v>
      </c>
      <c r="S331" s="31">
        <v>0</v>
      </c>
      <c r="T331" s="36">
        <f t="shared" si="78"/>
        <v>0</v>
      </c>
      <c r="U331" s="36">
        <f t="shared" si="79"/>
        <v>0</v>
      </c>
    </row>
    <row r="332" spans="1:21" ht="16.5" x14ac:dyDescent="0.3">
      <c r="A332" s="18" t="s">
        <v>0</v>
      </c>
      <c r="B332" s="13" t="s">
        <v>591</v>
      </c>
      <c r="C332" s="12" t="s">
        <v>0</v>
      </c>
      <c r="D332" s="32">
        <f>SUM(D324:D331)</f>
        <v>600104407</v>
      </c>
      <c r="E332" s="32">
        <f>SUM(E324:E331)</f>
        <v>603746671</v>
      </c>
      <c r="F332" s="32">
        <f>SUM(F324:F331)</f>
        <v>102129076</v>
      </c>
      <c r="G332" s="37">
        <f t="shared" si="72"/>
        <v>0.17018551240201107</v>
      </c>
      <c r="H332" s="32">
        <f>SUM(H324:H331)</f>
        <v>162246430</v>
      </c>
      <c r="I332" s="37">
        <f t="shared" si="73"/>
        <v>0.27036367023380314</v>
      </c>
      <c r="J332" s="32">
        <f>SUM(J324:J331)</f>
        <v>123291436</v>
      </c>
      <c r="K332" s="37">
        <f t="shared" si="74"/>
        <v>0.20421054379610815</v>
      </c>
      <c r="L332" s="32">
        <f>SUM(L324:L331)</f>
        <v>0</v>
      </c>
      <c r="M332" s="37">
        <f t="shared" si="75"/>
        <v>0</v>
      </c>
      <c r="N332" s="32">
        <f t="shared" si="76"/>
        <v>387666942</v>
      </c>
      <c r="O332" s="37">
        <f t="shared" si="77"/>
        <v>0.64210199512636323</v>
      </c>
      <c r="P332" s="32">
        <f>SUM(P324:P331)</f>
        <v>125970648</v>
      </c>
      <c r="Q332" s="32">
        <f>SUM(Q324:Q331)</f>
        <v>513339977</v>
      </c>
      <c r="R332" s="32">
        <f>SUM(R324:R331)</f>
        <v>574704851</v>
      </c>
      <c r="S332" s="32">
        <f>SUM(S324:S331)</f>
        <v>403068013</v>
      </c>
      <c r="T332" s="37">
        <f t="shared" si="78"/>
        <v>0.70134785237788089</v>
      </c>
      <c r="U332" s="37">
        <f t="shared" si="79"/>
        <v>-2.1268541859052803E-2</v>
      </c>
    </row>
    <row r="333" spans="1:21" x14ac:dyDescent="0.2">
      <c r="A333" s="17" t="s">
        <v>29</v>
      </c>
      <c r="B333" s="11" t="s">
        <v>592</v>
      </c>
      <c r="C333" s="10" t="s">
        <v>593</v>
      </c>
      <c r="D333" s="31">
        <v>3377820</v>
      </c>
      <c r="E333" s="31">
        <v>3153792</v>
      </c>
      <c r="F333" s="31">
        <v>591634</v>
      </c>
      <c r="G333" s="36">
        <f t="shared" si="72"/>
        <v>0.17515261322391365</v>
      </c>
      <c r="H333" s="31">
        <v>731010</v>
      </c>
      <c r="I333" s="36">
        <f t="shared" si="73"/>
        <v>0.21641472902641348</v>
      </c>
      <c r="J333" s="31">
        <v>708967</v>
      </c>
      <c r="K333" s="36">
        <f t="shared" si="74"/>
        <v>0.22479827458500751</v>
      </c>
      <c r="L333" s="31">
        <v>0</v>
      </c>
      <c r="M333" s="36">
        <f t="shared" si="75"/>
        <v>0</v>
      </c>
      <c r="N333" s="31">
        <f t="shared" si="76"/>
        <v>2031611</v>
      </c>
      <c r="O333" s="36">
        <f t="shared" si="77"/>
        <v>0.64418040251227726</v>
      </c>
      <c r="P333" s="31">
        <v>729828</v>
      </c>
      <c r="Q333" s="31">
        <v>3413316</v>
      </c>
      <c r="R333" s="31">
        <v>3261768</v>
      </c>
      <c r="S333" s="31">
        <v>2004764</v>
      </c>
      <c r="T333" s="36">
        <f t="shared" si="78"/>
        <v>0.61462495186659505</v>
      </c>
      <c r="U333" s="36">
        <f t="shared" si="79"/>
        <v>-2.8583447058759037E-2</v>
      </c>
    </row>
    <row r="334" spans="1:21" x14ac:dyDescent="0.2">
      <c r="A334" s="17" t="s">
        <v>29</v>
      </c>
      <c r="B334" s="11" t="s">
        <v>594</v>
      </c>
      <c r="C334" s="10" t="s">
        <v>595</v>
      </c>
      <c r="D334" s="31">
        <v>4963815</v>
      </c>
      <c r="E334" s="31">
        <v>4157496</v>
      </c>
      <c r="F334" s="31">
        <v>1538900</v>
      </c>
      <c r="G334" s="36">
        <f t="shared" si="72"/>
        <v>0.31002364109057245</v>
      </c>
      <c r="H334" s="31">
        <v>1209969</v>
      </c>
      <c r="I334" s="36">
        <f t="shared" si="73"/>
        <v>0.24375787574677946</v>
      </c>
      <c r="J334" s="31">
        <v>1252083</v>
      </c>
      <c r="K334" s="36">
        <f t="shared" si="74"/>
        <v>0.30116276720410556</v>
      </c>
      <c r="L334" s="31">
        <v>0</v>
      </c>
      <c r="M334" s="36">
        <f t="shared" si="75"/>
        <v>0</v>
      </c>
      <c r="N334" s="31">
        <f t="shared" si="76"/>
        <v>4000952</v>
      </c>
      <c r="O334" s="36">
        <f t="shared" si="77"/>
        <v>0.96234656629856052</v>
      </c>
      <c r="P334" s="31">
        <v>899627</v>
      </c>
      <c r="Q334" s="31">
        <v>4358891</v>
      </c>
      <c r="R334" s="31">
        <v>7606089</v>
      </c>
      <c r="S334" s="31">
        <v>5961813</v>
      </c>
      <c r="T334" s="36">
        <f t="shared" si="78"/>
        <v>0.78382109386308785</v>
      </c>
      <c r="U334" s="36">
        <f t="shared" si="79"/>
        <v>0.39178014888392632</v>
      </c>
    </row>
    <row r="335" spans="1:21" x14ac:dyDescent="0.2">
      <c r="A335" s="17" t="s">
        <v>29</v>
      </c>
      <c r="B335" s="11" t="s">
        <v>596</v>
      </c>
      <c r="C335" s="10" t="s">
        <v>597</v>
      </c>
      <c r="D335" s="31">
        <v>17770112</v>
      </c>
      <c r="E335" s="31">
        <v>16350344</v>
      </c>
      <c r="F335" s="31">
        <v>6124543</v>
      </c>
      <c r="G335" s="36">
        <f t="shared" si="72"/>
        <v>0.34465415862319831</v>
      </c>
      <c r="H335" s="31">
        <v>4160487</v>
      </c>
      <c r="I335" s="36">
        <f t="shared" si="73"/>
        <v>0.23412834989447451</v>
      </c>
      <c r="J335" s="31">
        <v>4941562</v>
      </c>
      <c r="K335" s="36">
        <f t="shared" si="74"/>
        <v>0.30222984910898509</v>
      </c>
      <c r="L335" s="31">
        <v>0</v>
      </c>
      <c r="M335" s="36">
        <f t="shared" si="75"/>
        <v>0</v>
      </c>
      <c r="N335" s="31">
        <f t="shared" si="76"/>
        <v>15226592</v>
      </c>
      <c r="O335" s="36">
        <f t="shared" si="77"/>
        <v>0.93127043687888156</v>
      </c>
      <c r="P335" s="31">
        <v>2196403</v>
      </c>
      <c r="Q335" s="31">
        <v>19845374</v>
      </c>
      <c r="R335" s="31">
        <v>26248956</v>
      </c>
      <c r="S335" s="31">
        <v>6345382</v>
      </c>
      <c r="T335" s="36">
        <f t="shared" si="78"/>
        <v>0.24173845237882985</v>
      </c>
      <c r="U335" s="36">
        <f t="shared" si="79"/>
        <v>1.2498430388230211</v>
      </c>
    </row>
    <row r="336" spans="1:21" x14ac:dyDescent="0.2">
      <c r="A336" s="17" t="s">
        <v>44</v>
      </c>
      <c r="B336" s="11" t="s">
        <v>598</v>
      </c>
      <c r="C336" s="10" t="s">
        <v>599</v>
      </c>
      <c r="D336" s="31">
        <v>0</v>
      </c>
      <c r="E336" s="31">
        <v>0</v>
      </c>
      <c r="F336" s="31">
        <v>0</v>
      </c>
      <c r="G336" s="36">
        <f t="shared" si="72"/>
        <v>0</v>
      </c>
      <c r="H336" s="31">
        <v>0</v>
      </c>
      <c r="I336" s="36">
        <f t="shared" si="73"/>
        <v>0</v>
      </c>
      <c r="J336" s="31">
        <v>0</v>
      </c>
      <c r="K336" s="36">
        <f t="shared" si="74"/>
        <v>0</v>
      </c>
      <c r="L336" s="31">
        <v>0</v>
      </c>
      <c r="M336" s="36">
        <f t="shared" si="75"/>
        <v>0</v>
      </c>
      <c r="N336" s="31">
        <f t="shared" si="76"/>
        <v>0</v>
      </c>
      <c r="O336" s="36">
        <f t="shared" si="77"/>
        <v>0</v>
      </c>
      <c r="P336" s="31">
        <v>0</v>
      </c>
      <c r="Q336" s="31">
        <v>0</v>
      </c>
      <c r="R336" s="31">
        <v>0</v>
      </c>
      <c r="S336" s="31">
        <v>0</v>
      </c>
      <c r="T336" s="36">
        <f t="shared" si="78"/>
        <v>0</v>
      </c>
      <c r="U336" s="36">
        <f t="shared" si="79"/>
        <v>0</v>
      </c>
    </row>
    <row r="337" spans="1:21" ht="16.5" x14ac:dyDescent="0.3">
      <c r="A337" s="18" t="s">
        <v>0</v>
      </c>
      <c r="B337" s="13" t="s">
        <v>600</v>
      </c>
      <c r="C337" s="12" t="s">
        <v>0</v>
      </c>
      <c r="D337" s="32">
        <f>SUM(D333:D336)</f>
        <v>26111747</v>
      </c>
      <c r="E337" s="32">
        <f>SUM(E333:E336)</f>
        <v>23661632</v>
      </c>
      <c r="F337" s="32">
        <f>SUM(F333:F336)</f>
        <v>8255077</v>
      </c>
      <c r="G337" s="37">
        <f t="shared" si="72"/>
        <v>0.31614418598648342</v>
      </c>
      <c r="H337" s="32">
        <f>SUM(H333:H336)</f>
        <v>6101466</v>
      </c>
      <c r="I337" s="37">
        <f t="shared" si="73"/>
        <v>0.23366747540867336</v>
      </c>
      <c r="J337" s="32">
        <f>SUM(J333:J336)</f>
        <v>6902612</v>
      </c>
      <c r="K337" s="37">
        <f t="shared" si="74"/>
        <v>0.29172172063194962</v>
      </c>
      <c r="L337" s="32">
        <f>SUM(L333:L336)</f>
        <v>0</v>
      </c>
      <c r="M337" s="37">
        <f t="shared" si="75"/>
        <v>0</v>
      </c>
      <c r="N337" s="32">
        <f t="shared" si="76"/>
        <v>21259155</v>
      </c>
      <c r="O337" s="37">
        <f t="shared" si="77"/>
        <v>0.89846528760146382</v>
      </c>
      <c r="P337" s="32">
        <f>SUM(P333:P336)</f>
        <v>3825858</v>
      </c>
      <c r="Q337" s="32">
        <f>SUM(Q333:Q336)</f>
        <v>27617581</v>
      </c>
      <c r="R337" s="32">
        <f>SUM(R333:R336)</f>
        <v>37116813</v>
      </c>
      <c r="S337" s="32">
        <f>SUM(S333:S336)</f>
        <v>14311959</v>
      </c>
      <c r="T337" s="37">
        <f t="shared" si="78"/>
        <v>0.38559234598078235</v>
      </c>
      <c r="U337" s="37">
        <f t="shared" si="79"/>
        <v>0.80419973767975717</v>
      </c>
    </row>
    <row r="338" spans="1:21" ht="16.5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4921281378</v>
      </c>
      <c r="E338" s="32">
        <f>SUM(E302,E304:E309,E311:E316,E318:E322,E324:E331,E333:E336)</f>
        <v>5202849637</v>
      </c>
      <c r="F338" s="32">
        <f>SUM(F302,F304:F309,F311:F316,F318:F322,F324:F331,F333:F336)</f>
        <v>898665933</v>
      </c>
      <c r="G338" s="37">
        <f t="shared" si="72"/>
        <v>0.18260811849072045</v>
      </c>
      <c r="H338" s="32">
        <f>SUM(H302,H304:H309,H311:H316,H318:H322,H324:H331,H333:H336)</f>
        <v>1333006067</v>
      </c>
      <c r="I338" s="37">
        <f t="shared" si="73"/>
        <v>0.27086564750372621</v>
      </c>
      <c r="J338" s="32">
        <f>SUM(J302,J304:J309,J311:J316,J318:J322,J324:J331,J333:J336)</f>
        <v>1126151653</v>
      </c>
      <c r="K338" s="37">
        <f t="shared" si="74"/>
        <v>0.21644900997933644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3357823653</v>
      </c>
      <c r="O338" s="37">
        <f t="shared" si="77"/>
        <v>0.6453816441514818</v>
      </c>
      <c r="P338" s="32">
        <f>SUM(P302,P304:P309,P311:P316,P318:P322,P324:P331,P333:P336)</f>
        <v>1075002556</v>
      </c>
      <c r="Q338" s="32">
        <f>SUM(Q302,Q304:Q309,Q311:Q316,Q318:Q322,Q324:Q331,Q333:Q336)</f>
        <v>4539019215</v>
      </c>
      <c r="R338" s="32">
        <f>SUM(R302,R304:R309,R311:R316,R318:R322,R324:R331,R333:R336)</f>
        <v>4747385587</v>
      </c>
      <c r="S338" s="32">
        <f>SUM(S302,S304:S309,S311:S316,S318:S322,S324:S331,S333:S336)</f>
        <v>3101708378</v>
      </c>
      <c r="T338" s="37">
        <f t="shared" si="78"/>
        <v>0.65335084356610107</v>
      </c>
      <c r="U338" s="37">
        <f t="shared" si="79"/>
        <v>4.7580442218036811E-2</v>
      </c>
    </row>
    <row r="339" spans="1:21" ht="16.5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19857792963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20821991015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3360957875</v>
      </c>
      <c r="G339" s="39">
        <f t="shared" si="72"/>
        <v>0.16925133025922362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4192591709</v>
      </c>
      <c r="I339" s="39">
        <f t="shared" si="73"/>
        <v>0.21113079972239812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4117226958</v>
      </c>
      <c r="K339" s="39">
        <f t="shared" si="74"/>
        <v>0.19773454685644529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11670776542</v>
      </c>
      <c r="O339" s="39">
        <f t="shared" si="77"/>
        <v>0.5605024290709022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3371902180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16681242142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17528148175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10214247943</v>
      </c>
      <c r="T339" s="39">
        <f t="shared" si="78"/>
        <v>0.58273400253247232</v>
      </c>
      <c r="U339" s="39">
        <f t="shared" si="79"/>
        <v>0.22103985768650025</v>
      </c>
    </row>
    <row r="340" spans="1:21" x14ac:dyDescent="0.2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sheetProtection algorithmName="SHA-512" hashValue="azmwYlue8shDXWxJPKHHpbrMTG9+TtwcMz8M3KQWhbqvHFPcEk51eI51TLELU3vllQmfV7r/3+A1cJzjxqxCaQ==" saltValue="MhtJNkRKGwMwkJtE3NB1pA==" spinCount="100000" sheet="1" objects="1" scenarios="1"/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360"/>
  <sheetViews>
    <sheetView showGridLines="0" workbookViewId="0">
      <selection activeCell="T8" sqref="T8:U360"/>
    </sheetView>
  </sheetViews>
  <sheetFormatPr defaultRowHeight="12.75" x14ac:dyDescent="0.2"/>
  <cols>
    <col min="1" max="1" width="4" customWidth="1"/>
    <col min="2" max="2" width="23.28515625" customWidth="1"/>
    <col min="3" max="3" width="6.85546875" customWidth="1"/>
    <col min="4" max="11" width="11.7109375" customWidth="1"/>
    <col min="12" max="13" width="11.7109375" hidden="1" customWidth="1"/>
    <col min="14" max="16" width="11.7109375" customWidth="1"/>
    <col min="17" max="19" width="11.7109375" hidden="1" customWidth="1"/>
    <col min="20" max="21" width="11.7109375" customWidth="1"/>
    <col min="22" max="23" width="12.140625" customWidth="1"/>
  </cols>
  <sheetData>
    <row r="1" spans="1:21" ht="16.5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" customHeight="1" x14ac:dyDescent="0.2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" customHeight="1" x14ac:dyDescent="0.3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616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45" customHeight="1" x14ac:dyDescent="0.2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4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x14ac:dyDescent="0.2">
      <c r="A8" s="17" t="s">
        <v>23</v>
      </c>
      <c r="B8" s="11" t="s">
        <v>24</v>
      </c>
      <c r="C8" s="10" t="s">
        <v>25</v>
      </c>
      <c r="D8" s="31">
        <v>487211548</v>
      </c>
      <c r="E8" s="31">
        <v>546303470</v>
      </c>
      <c r="F8" s="31">
        <v>121228368</v>
      </c>
      <c r="G8" s="36">
        <f>IF(($D8       =0),0,($F8       /$D8       ))</f>
        <v>0.24882080175981378</v>
      </c>
      <c r="H8" s="31">
        <v>131844955</v>
      </c>
      <c r="I8" s="36">
        <f>IF(($D8       =0),0,($H8       /$D8       ))</f>
        <v>0.27061130948398621</v>
      </c>
      <c r="J8" s="31">
        <v>145976328</v>
      </c>
      <c r="K8" s="36">
        <f>IF(($E8       =0),0,($J8       /$E8       ))</f>
        <v>0.2672073966508029</v>
      </c>
      <c r="L8" s="31">
        <v>0</v>
      </c>
      <c r="M8" s="36">
        <f>IF(($E8       =0),0,($L8       /$E8       ))</f>
        <v>0</v>
      </c>
      <c r="N8" s="31">
        <f>$F8       +$H8       +$J8</f>
        <v>399049651</v>
      </c>
      <c r="O8" s="36">
        <f>IF(($E8       =0),0,($N8       /$E8       ))</f>
        <v>0.73045417595462092</v>
      </c>
      <c r="P8" s="31">
        <v>162221406</v>
      </c>
      <c r="Q8" s="31">
        <v>466222241</v>
      </c>
      <c r="R8" s="31">
        <v>471955268</v>
      </c>
      <c r="S8" s="31">
        <v>387380720</v>
      </c>
      <c r="T8" s="36">
        <f>IF(($R8       =0),0,($S8       /$R8       ))</f>
        <v>0.82079965256368326</v>
      </c>
      <c r="U8" s="36">
        <f>IF(($P8       =0),0,(($J8       /$P8       )-1))</f>
        <v>-0.10014139564294</v>
      </c>
    </row>
    <row r="9" spans="1:21" x14ac:dyDescent="0.2">
      <c r="A9" s="17" t="s">
        <v>23</v>
      </c>
      <c r="B9" s="11" t="s">
        <v>26</v>
      </c>
      <c r="C9" s="10" t="s">
        <v>27</v>
      </c>
      <c r="D9" s="31">
        <v>590534220</v>
      </c>
      <c r="E9" s="31">
        <v>575022640</v>
      </c>
      <c r="F9" s="31">
        <v>208638620</v>
      </c>
      <c r="G9" s="36">
        <f>IF(($D9       =0),0,($F9       /$D9       ))</f>
        <v>0.35330487706537989</v>
      </c>
      <c r="H9" s="31">
        <v>110954239</v>
      </c>
      <c r="I9" s="36">
        <f>IF(($D9       =0),0,($H9       /$D9       ))</f>
        <v>0.18788790766435179</v>
      </c>
      <c r="J9" s="31">
        <v>103256073</v>
      </c>
      <c r="K9" s="36">
        <f>IF(($E9       =0),0,($J9       /$E9       ))</f>
        <v>0.17956870880770887</v>
      </c>
      <c r="L9" s="31">
        <v>0</v>
      </c>
      <c r="M9" s="36">
        <f>IF(($E9       =0),0,($L9       /$E9       ))</f>
        <v>0</v>
      </c>
      <c r="N9" s="31">
        <f>$F9       +$H9       +$J9</f>
        <v>422848932</v>
      </c>
      <c r="O9" s="36">
        <f>IF(($E9       =0),0,($N9       /$E9       ))</f>
        <v>0.73536049293641725</v>
      </c>
      <c r="P9" s="31">
        <v>132774718</v>
      </c>
      <c r="Q9" s="31">
        <v>510864400</v>
      </c>
      <c r="R9" s="31">
        <v>526285410</v>
      </c>
      <c r="S9" s="31">
        <v>321399758</v>
      </c>
      <c r="T9" s="36">
        <f>IF(($R9       =0),0,($S9       /$R9       ))</f>
        <v>0.6106947901139802</v>
      </c>
      <c r="U9" s="36">
        <f>IF(($P9       =0),0,(($J9       /$P9       )-1))</f>
        <v>-0.22232127806138513</v>
      </c>
    </row>
    <row r="10" spans="1:21" ht="16.5" x14ac:dyDescent="0.3">
      <c r="A10" s="18" t="s">
        <v>0</v>
      </c>
      <c r="B10" s="13" t="s">
        <v>28</v>
      </c>
      <c r="C10" s="12" t="s">
        <v>0</v>
      </c>
      <c r="D10" s="32">
        <f>SUM(D8:D9)</f>
        <v>1077745768</v>
      </c>
      <c r="E10" s="32">
        <f>SUM(E8:E9)</f>
        <v>1121326110</v>
      </c>
      <c r="F10" s="32">
        <f>SUM(F8:F9)</f>
        <v>329866988</v>
      </c>
      <c r="G10" s="37">
        <f t="shared" ref="G10:G54" si="0">IF(($D10      =0),0,($F10      /$D10      ))</f>
        <v>0.30607124406727432</v>
      </c>
      <c r="H10" s="32">
        <f>SUM(H8:H9)</f>
        <v>242799194</v>
      </c>
      <c r="I10" s="37">
        <f t="shared" ref="I10:I54" si="1">IF(($D10      =0),0,($H10      /$D10      ))</f>
        <v>0.22528429357748125</v>
      </c>
      <c r="J10" s="32">
        <f>SUM(J8:J9)</f>
        <v>249232401</v>
      </c>
      <c r="K10" s="37">
        <f t="shared" ref="K10:K54" si="2">IF(($E10      =0),0,($J10      /$E10      ))</f>
        <v>0.22226576084989227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821898583</v>
      </c>
      <c r="O10" s="37">
        <f t="shared" ref="O10:O54" si="5">IF(($E10      =0),0,($N10      /$E10      ))</f>
        <v>0.73297016422813877</v>
      </c>
      <c r="P10" s="32">
        <f>SUM(P8:P9)</f>
        <v>294996124</v>
      </c>
      <c r="Q10" s="32">
        <f>SUM(Q8:Q9)</f>
        <v>977086641</v>
      </c>
      <c r="R10" s="32">
        <f>SUM(R8:R9)</f>
        <v>998240678</v>
      </c>
      <c r="S10" s="32">
        <f>SUM(S8:S9)</f>
        <v>708780478</v>
      </c>
      <c r="T10" s="37">
        <f t="shared" ref="T10:T54" si="6">IF(($R10      =0),0,($S10      /$R10      ))</f>
        <v>0.71002964878175401</v>
      </c>
      <c r="U10" s="37">
        <f t="shared" ref="U10:U54" si="7">IF(($P10      =0),0,(($J10      /$P10      )-1))</f>
        <v>-0.15513330270061443</v>
      </c>
    </row>
    <row r="11" spans="1:21" x14ac:dyDescent="0.2">
      <c r="A11" s="17" t="s">
        <v>29</v>
      </c>
      <c r="B11" s="11" t="s">
        <v>30</v>
      </c>
      <c r="C11" s="10" t="s">
        <v>31</v>
      </c>
      <c r="D11" s="31">
        <v>23030867</v>
      </c>
      <c r="E11" s="31">
        <v>27185556</v>
      </c>
      <c r="F11" s="31">
        <v>4280899</v>
      </c>
      <c r="G11" s="36">
        <f t="shared" si="0"/>
        <v>0.18587658901421297</v>
      </c>
      <c r="H11" s="31">
        <v>5146380</v>
      </c>
      <c r="I11" s="36">
        <f t="shared" si="1"/>
        <v>0.22345576482205382</v>
      </c>
      <c r="J11" s="31">
        <v>5115944</v>
      </c>
      <c r="K11" s="36">
        <f t="shared" si="2"/>
        <v>0.18818610882926212</v>
      </c>
      <c r="L11" s="31">
        <v>0</v>
      </c>
      <c r="M11" s="36">
        <f t="shared" si="3"/>
        <v>0</v>
      </c>
      <c r="N11" s="31">
        <f t="shared" si="4"/>
        <v>14543223</v>
      </c>
      <c r="O11" s="36">
        <f t="shared" si="5"/>
        <v>0.53496139641212415</v>
      </c>
      <c r="P11" s="31">
        <v>4213693</v>
      </c>
      <c r="Q11" s="31">
        <v>20347688</v>
      </c>
      <c r="R11" s="31">
        <v>20303669</v>
      </c>
      <c r="S11" s="31">
        <v>10360741</v>
      </c>
      <c r="T11" s="36">
        <f t="shared" si="6"/>
        <v>0.51028910095017799</v>
      </c>
      <c r="U11" s="36">
        <f t="shared" si="7"/>
        <v>0.21412357283741357</v>
      </c>
    </row>
    <row r="12" spans="1:21" x14ac:dyDescent="0.2">
      <c r="A12" s="17" t="s">
        <v>29</v>
      </c>
      <c r="B12" s="11" t="s">
        <v>32</v>
      </c>
      <c r="C12" s="10" t="s">
        <v>33</v>
      </c>
      <c r="D12" s="31">
        <v>18226826</v>
      </c>
      <c r="E12" s="31">
        <v>18522665</v>
      </c>
      <c r="F12" s="31">
        <v>3329541</v>
      </c>
      <c r="G12" s="36">
        <f t="shared" si="0"/>
        <v>0.18267256186019443</v>
      </c>
      <c r="H12" s="31">
        <v>3468264</v>
      </c>
      <c r="I12" s="36">
        <f t="shared" si="1"/>
        <v>0.19028348654889227</v>
      </c>
      <c r="J12" s="31">
        <v>3476231</v>
      </c>
      <c r="K12" s="36">
        <f t="shared" si="2"/>
        <v>0.18767445181349443</v>
      </c>
      <c r="L12" s="31">
        <v>0</v>
      </c>
      <c r="M12" s="36">
        <f t="shared" si="3"/>
        <v>0</v>
      </c>
      <c r="N12" s="31">
        <f t="shared" si="4"/>
        <v>10274036</v>
      </c>
      <c r="O12" s="36">
        <f t="shared" si="5"/>
        <v>0.55467374700130889</v>
      </c>
      <c r="P12" s="31">
        <v>3676228</v>
      </c>
      <c r="Q12" s="31">
        <v>17425793</v>
      </c>
      <c r="R12" s="31">
        <v>18390277</v>
      </c>
      <c r="S12" s="31">
        <v>11423666</v>
      </c>
      <c r="T12" s="36">
        <f t="shared" si="6"/>
        <v>0.62117965922971141</v>
      </c>
      <c r="U12" s="36">
        <f t="shared" si="7"/>
        <v>-5.44027737126207E-2</v>
      </c>
    </row>
    <row r="13" spans="1:21" x14ac:dyDescent="0.2">
      <c r="A13" s="17" t="s">
        <v>29</v>
      </c>
      <c r="B13" s="11" t="s">
        <v>34</v>
      </c>
      <c r="C13" s="10" t="s">
        <v>35</v>
      </c>
      <c r="D13" s="31">
        <v>32518688</v>
      </c>
      <c r="E13" s="31">
        <v>33008416</v>
      </c>
      <c r="F13" s="31">
        <v>645501</v>
      </c>
      <c r="G13" s="36">
        <f t="shared" si="0"/>
        <v>1.985015508620766E-2</v>
      </c>
      <c r="H13" s="31">
        <v>2596439</v>
      </c>
      <c r="I13" s="36">
        <f t="shared" si="1"/>
        <v>7.984451894246164E-2</v>
      </c>
      <c r="J13" s="31">
        <v>3457753</v>
      </c>
      <c r="K13" s="36">
        <f t="shared" si="2"/>
        <v>0.10475367857700291</v>
      </c>
      <c r="L13" s="31">
        <v>0</v>
      </c>
      <c r="M13" s="36">
        <f t="shared" si="3"/>
        <v>0</v>
      </c>
      <c r="N13" s="31">
        <f t="shared" si="4"/>
        <v>6699693</v>
      </c>
      <c r="O13" s="36">
        <f t="shared" si="5"/>
        <v>0.20296923669406008</v>
      </c>
      <c r="P13" s="31">
        <v>3026006</v>
      </c>
      <c r="Q13" s="31">
        <v>15568704</v>
      </c>
      <c r="R13" s="31">
        <v>31493114</v>
      </c>
      <c r="S13" s="31">
        <v>7120720</v>
      </c>
      <c r="T13" s="36">
        <f t="shared" si="6"/>
        <v>0.22610403023340278</v>
      </c>
      <c r="U13" s="36">
        <f t="shared" si="7"/>
        <v>0.14267883143655369</v>
      </c>
    </row>
    <row r="14" spans="1:21" x14ac:dyDescent="0.2">
      <c r="A14" s="17" t="s">
        <v>29</v>
      </c>
      <c r="B14" s="11" t="s">
        <v>36</v>
      </c>
      <c r="C14" s="10" t="s">
        <v>37</v>
      </c>
      <c r="D14" s="31">
        <v>35270216</v>
      </c>
      <c r="E14" s="31">
        <v>35311876</v>
      </c>
      <c r="F14" s="31">
        <v>7589948</v>
      </c>
      <c r="G14" s="36">
        <f t="shared" si="0"/>
        <v>0.21519425908817796</v>
      </c>
      <c r="H14" s="31">
        <v>8830360</v>
      </c>
      <c r="I14" s="36">
        <f t="shared" si="1"/>
        <v>0.25036308255101131</v>
      </c>
      <c r="J14" s="31">
        <v>7587229</v>
      </c>
      <c r="K14" s="36">
        <f t="shared" si="2"/>
        <v>0.21486337910792391</v>
      </c>
      <c r="L14" s="31">
        <v>0</v>
      </c>
      <c r="M14" s="36">
        <f t="shared" si="3"/>
        <v>0</v>
      </c>
      <c r="N14" s="31">
        <f t="shared" si="4"/>
        <v>24007537</v>
      </c>
      <c r="O14" s="36">
        <f t="shared" si="5"/>
        <v>0.67987146873759974</v>
      </c>
      <c r="P14" s="31">
        <v>6333913</v>
      </c>
      <c r="Q14" s="31">
        <v>30035404</v>
      </c>
      <c r="R14" s="31">
        <v>32695204</v>
      </c>
      <c r="S14" s="31">
        <v>21599589</v>
      </c>
      <c r="T14" s="36">
        <f t="shared" si="6"/>
        <v>0.66063478300976497</v>
      </c>
      <c r="U14" s="36">
        <f t="shared" si="7"/>
        <v>0.19787388933191852</v>
      </c>
    </row>
    <row r="15" spans="1:21" x14ac:dyDescent="0.2">
      <c r="A15" s="17" t="s">
        <v>29</v>
      </c>
      <c r="B15" s="11" t="s">
        <v>38</v>
      </c>
      <c r="C15" s="10" t="s">
        <v>39</v>
      </c>
      <c r="D15" s="31">
        <v>22538278</v>
      </c>
      <c r="E15" s="31">
        <v>22467853</v>
      </c>
      <c r="F15" s="31">
        <v>1306650</v>
      </c>
      <c r="G15" s="36">
        <f t="shared" si="0"/>
        <v>5.7974704189911935E-2</v>
      </c>
      <c r="H15" s="31">
        <v>1104239</v>
      </c>
      <c r="I15" s="36">
        <f t="shared" si="1"/>
        <v>4.8993938223674406E-2</v>
      </c>
      <c r="J15" s="31">
        <v>679425</v>
      </c>
      <c r="K15" s="36">
        <f t="shared" si="2"/>
        <v>3.0239872051860052E-2</v>
      </c>
      <c r="L15" s="31">
        <v>0</v>
      </c>
      <c r="M15" s="36">
        <f t="shared" si="3"/>
        <v>0</v>
      </c>
      <c r="N15" s="31">
        <f t="shared" si="4"/>
        <v>3090314</v>
      </c>
      <c r="O15" s="36">
        <f t="shared" si="5"/>
        <v>0.13754380536493629</v>
      </c>
      <c r="P15" s="31">
        <v>1806446</v>
      </c>
      <c r="Q15" s="31">
        <v>14399923</v>
      </c>
      <c r="R15" s="31">
        <v>14251858</v>
      </c>
      <c r="S15" s="31">
        <v>4764203</v>
      </c>
      <c r="T15" s="36">
        <f t="shared" si="6"/>
        <v>0.33428644882653197</v>
      </c>
      <c r="U15" s="36">
        <f t="shared" si="7"/>
        <v>-0.62388856351089372</v>
      </c>
    </row>
    <row r="16" spans="1:21" x14ac:dyDescent="0.2">
      <c r="A16" s="17" t="s">
        <v>29</v>
      </c>
      <c r="B16" s="11" t="s">
        <v>40</v>
      </c>
      <c r="C16" s="10" t="s">
        <v>41</v>
      </c>
      <c r="D16" s="31">
        <v>61448947</v>
      </c>
      <c r="E16" s="31">
        <v>63642533</v>
      </c>
      <c r="F16" s="31">
        <v>13317982</v>
      </c>
      <c r="G16" s="36">
        <f t="shared" si="0"/>
        <v>0.21673246898762968</v>
      </c>
      <c r="H16" s="31">
        <v>17121739</v>
      </c>
      <c r="I16" s="36">
        <f t="shared" si="1"/>
        <v>0.2786335622642972</v>
      </c>
      <c r="J16" s="31">
        <v>13402175</v>
      </c>
      <c r="K16" s="36">
        <f t="shared" si="2"/>
        <v>0.21058519151021221</v>
      </c>
      <c r="L16" s="31">
        <v>0</v>
      </c>
      <c r="M16" s="36">
        <f t="shared" si="3"/>
        <v>0</v>
      </c>
      <c r="N16" s="31">
        <f t="shared" si="4"/>
        <v>43841896</v>
      </c>
      <c r="O16" s="36">
        <f t="shared" si="5"/>
        <v>0.68887729531444009</v>
      </c>
      <c r="P16" s="31">
        <v>14270012</v>
      </c>
      <c r="Q16" s="31">
        <v>50606083</v>
      </c>
      <c r="R16" s="31">
        <v>56093772</v>
      </c>
      <c r="S16" s="31">
        <v>42860944</v>
      </c>
      <c r="T16" s="36">
        <f t="shared" si="6"/>
        <v>0.76409452372003084</v>
      </c>
      <c r="U16" s="36">
        <f t="shared" si="7"/>
        <v>-6.0815435894517766E-2</v>
      </c>
    </row>
    <row r="17" spans="1:21" x14ac:dyDescent="0.2">
      <c r="A17" s="17" t="s">
        <v>29</v>
      </c>
      <c r="B17" s="11" t="s">
        <v>42</v>
      </c>
      <c r="C17" s="10" t="s">
        <v>43</v>
      </c>
      <c r="D17" s="31">
        <v>10820498</v>
      </c>
      <c r="E17" s="31">
        <v>15517308</v>
      </c>
      <c r="F17" s="31">
        <v>1853377</v>
      </c>
      <c r="G17" s="36">
        <f t="shared" si="0"/>
        <v>0.17128389100021091</v>
      </c>
      <c r="H17" s="31">
        <v>2358515</v>
      </c>
      <c r="I17" s="36">
        <f t="shared" si="1"/>
        <v>0.21796732460927398</v>
      </c>
      <c r="J17" s="31">
        <v>3011433</v>
      </c>
      <c r="K17" s="36">
        <f t="shared" si="2"/>
        <v>0.19406929346250007</v>
      </c>
      <c r="L17" s="31">
        <v>0</v>
      </c>
      <c r="M17" s="36">
        <f t="shared" si="3"/>
        <v>0</v>
      </c>
      <c r="N17" s="31">
        <f t="shared" si="4"/>
        <v>7223325</v>
      </c>
      <c r="O17" s="36">
        <f t="shared" si="5"/>
        <v>0.46550116811498488</v>
      </c>
      <c r="P17" s="31">
        <v>2299807</v>
      </c>
      <c r="Q17" s="31">
        <v>9058350</v>
      </c>
      <c r="R17" s="31">
        <v>9898967</v>
      </c>
      <c r="S17" s="31">
        <v>7070667</v>
      </c>
      <c r="T17" s="36">
        <f t="shared" si="6"/>
        <v>0.71428331865335037</v>
      </c>
      <c r="U17" s="36">
        <f t="shared" si="7"/>
        <v>0.30942857378901789</v>
      </c>
    </row>
    <row r="18" spans="1:21" x14ac:dyDescent="0.2">
      <c r="A18" s="17" t="s">
        <v>44</v>
      </c>
      <c r="B18" s="11" t="s">
        <v>45</v>
      </c>
      <c r="C18" s="10" t="s">
        <v>46</v>
      </c>
      <c r="D18" s="31">
        <v>0</v>
      </c>
      <c r="E18" s="31">
        <v>0</v>
      </c>
      <c r="F18" s="31">
        <v>0</v>
      </c>
      <c r="G18" s="36">
        <f t="shared" si="0"/>
        <v>0</v>
      </c>
      <c r="H18" s="31">
        <v>0</v>
      </c>
      <c r="I18" s="36">
        <f t="shared" si="1"/>
        <v>0</v>
      </c>
      <c r="J18" s="31">
        <v>0</v>
      </c>
      <c r="K18" s="36">
        <f t="shared" si="2"/>
        <v>0</v>
      </c>
      <c r="L18" s="31">
        <v>0</v>
      </c>
      <c r="M18" s="36">
        <f t="shared" si="3"/>
        <v>0</v>
      </c>
      <c r="N18" s="31">
        <f t="shared" si="4"/>
        <v>0</v>
      </c>
      <c r="O18" s="36">
        <f t="shared" si="5"/>
        <v>0</v>
      </c>
      <c r="P18" s="31">
        <v>0</v>
      </c>
      <c r="Q18" s="31">
        <v>0</v>
      </c>
      <c r="R18" s="31">
        <v>0</v>
      </c>
      <c r="S18" s="31">
        <v>0</v>
      </c>
      <c r="T18" s="36">
        <f t="shared" si="6"/>
        <v>0</v>
      </c>
      <c r="U18" s="36">
        <f t="shared" si="7"/>
        <v>0</v>
      </c>
    </row>
    <row r="19" spans="1:21" ht="16.5" x14ac:dyDescent="0.3">
      <c r="A19" s="18" t="s">
        <v>0</v>
      </c>
      <c r="B19" s="13" t="s">
        <v>47</v>
      </c>
      <c r="C19" s="12" t="s">
        <v>0</v>
      </c>
      <c r="D19" s="32">
        <f>SUM(D11:D18)</f>
        <v>203854320</v>
      </c>
      <c r="E19" s="32">
        <f>SUM(E11:E18)</f>
        <v>215656207</v>
      </c>
      <c r="F19" s="32">
        <f>SUM(F11:F18)</f>
        <v>32323898</v>
      </c>
      <c r="G19" s="37">
        <f t="shared" si="0"/>
        <v>0.15856371353817766</v>
      </c>
      <c r="H19" s="32">
        <f>SUM(H11:H18)</f>
        <v>40625936</v>
      </c>
      <c r="I19" s="37">
        <f t="shared" si="1"/>
        <v>0.19928906093331747</v>
      </c>
      <c r="J19" s="32">
        <f>SUM(J11:J18)</f>
        <v>36730190</v>
      </c>
      <c r="K19" s="37">
        <f t="shared" si="2"/>
        <v>0.17031826030400321</v>
      </c>
      <c r="L19" s="32">
        <f>SUM(L11:L18)</f>
        <v>0</v>
      </c>
      <c r="M19" s="37">
        <f t="shared" si="3"/>
        <v>0</v>
      </c>
      <c r="N19" s="32">
        <f t="shared" si="4"/>
        <v>109680024</v>
      </c>
      <c r="O19" s="37">
        <f t="shared" si="5"/>
        <v>0.5085873739771376</v>
      </c>
      <c r="P19" s="32">
        <f>SUM(P11:P18)</f>
        <v>35626105</v>
      </c>
      <c r="Q19" s="32">
        <f>SUM(Q11:Q18)</f>
        <v>157441945</v>
      </c>
      <c r="R19" s="32">
        <f>SUM(R11:R18)</f>
        <v>183126861</v>
      </c>
      <c r="S19" s="32">
        <f>SUM(S11:S18)</f>
        <v>105200530</v>
      </c>
      <c r="T19" s="37">
        <f t="shared" si="6"/>
        <v>0.57446804595203538</v>
      </c>
      <c r="U19" s="37">
        <f t="shared" si="7"/>
        <v>3.0990898387572852E-2</v>
      </c>
    </row>
    <row r="20" spans="1:21" x14ac:dyDescent="0.2">
      <c r="A20" s="17" t="s">
        <v>29</v>
      </c>
      <c r="B20" s="11" t="s">
        <v>48</v>
      </c>
      <c r="C20" s="10" t="s">
        <v>49</v>
      </c>
      <c r="D20" s="31">
        <v>12968510</v>
      </c>
      <c r="E20" s="31">
        <v>13768510</v>
      </c>
      <c r="F20" s="31">
        <v>325842</v>
      </c>
      <c r="G20" s="36">
        <f t="shared" si="0"/>
        <v>2.5125631240597416E-2</v>
      </c>
      <c r="H20" s="31">
        <v>259114</v>
      </c>
      <c r="I20" s="36">
        <f t="shared" si="1"/>
        <v>1.9980244453680494E-2</v>
      </c>
      <c r="J20" s="31">
        <v>839508</v>
      </c>
      <c r="K20" s="36">
        <f t="shared" si="2"/>
        <v>6.0973046466175351E-2</v>
      </c>
      <c r="L20" s="31">
        <v>0</v>
      </c>
      <c r="M20" s="36">
        <f t="shared" si="3"/>
        <v>0</v>
      </c>
      <c r="N20" s="31">
        <f t="shared" si="4"/>
        <v>1424464</v>
      </c>
      <c r="O20" s="36">
        <f t="shared" si="5"/>
        <v>0.1034581083937187</v>
      </c>
      <c r="P20" s="31">
        <v>3012388</v>
      </c>
      <c r="Q20" s="31">
        <v>15246689</v>
      </c>
      <c r="R20" s="31">
        <v>14746689</v>
      </c>
      <c r="S20" s="31">
        <v>11570552</v>
      </c>
      <c r="T20" s="36">
        <f t="shared" si="6"/>
        <v>0.78462033070609949</v>
      </c>
      <c r="U20" s="36">
        <f t="shared" si="7"/>
        <v>-0.72131478415131123</v>
      </c>
    </row>
    <row r="21" spans="1:21" x14ac:dyDescent="0.2">
      <c r="A21" s="17" t="s">
        <v>29</v>
      </c>
      <c r="B21" s="11" t="s">
        <v>50</v>
      </c>
      <c r="C21" s="10" t="s">
        <v>51</v>
      </c>
      <c r="D21" s="31">
        <v>8015018</v>
      </c>
      <c r="E21" s="31">
        <v>11507733</v>
      </c>
      <c r="F21" s="31">
        <v>2815505</v>
      </c>
      <c r="G21" s="36">
        <f t="shared" si="0"/>
        <v>0.3512786870846703</v>
      </c>
      <c r="H21" s="31">
        <v>1834534</v>
      </c>
      <c r="I21" s="36">
        <f t="shared" si="1"/>
        <v>0.22888707174456752</v>
      </c>
      <c r="J21" s="31">
        <v>2053793</v>
      </c>
      <c r="K21" s="36">
        <f t="shared" si="2"/>
        <v>0.17847068575539596</v>
      </c>
      <c r="L21" s="31">
        <v>0</v>
      </c>
      <c r="M21" s="36">
        <f t="shared" si="3"/>
        <v>0</v>
      </c>
      <c r="N21" s="31">
        <f t="shared" si="4"/>
        <v>6703832</v>
      </c>
      <c r="O21" s="36">
        <f t="shared" si="5"/>
        <v>0.58255018603577269</v>
      </c>
      <c r="P21" s="31">
        <v>1360912</v>
      </c>
      <c r="Q21" s="31">
        <v>9200900</v>
      </c>
      <c r="R21" s="31">
        <v>10031291</v>
      </c>
      <c r="S21" s="31">
        <v>3320013</v>
      </c>
      <c r="T21" s="36">
        <f t="shared" si="6"/>
        <v>0.33096567530540189</v>
      </c>
      <c r="U21" s="36">
        <f t="shared" si="7"/>
        <v>0.50912990700353888</v>
      </c>
    </row>
    <row r="22" spans="1:21" x14ac:dyDescent="0.2">
      <c r="A22" s="17" t="s">
        <v>29</v>
      </c>
      <c r="B22" s="11" t="s">
        <v>52</v>
      </c>
      <c r="C22" s="10" t="s">
        <v>53</v>
      </c>
      <c r="D22" s="31">
        <v>16553223</v>
      </c>
      <c r="E22" s="31">
        <v>16553223</v>
      </c>
      <c r="F22" s="31">
        <v>2982719</v>
      </c>
      <c r="G22" s="36">
        <f t="shared" si="0"/>
        <v>0.18018962228685012</v>
      </c>
      <c r="H22" s="31">
        <v>2273266</v>
      </c>
      <c r="I22" s="36">
        <f t="shared" si="1"/>
        <v>0.13733071801183372</v>
      </c>
      <c r="J22" s="31">
        <v>1954155</v>
      </c>
      <c r="K22" s="36">
        <f t="shared" si="2"/>
        <v>0.11805284082743282</v>
      </c>
      <c r="L22" s="31">
        <v>0</v>
      </c>
      <c r="M22" s="36">
        <f t="shared" si="3"/>
        <v>0</v>
      </c>
      <c r="N22" s="31">
        <f t="shared" si="4"/>
        <v>7210140</v>
      </c>
      <c r="O22" s="36">
        <f t="shared" si="5"/>
        <v>0.43557318112611665</v>
      </c>
      <c r="P22" s="31">
        <v>2779326</v>
      </c>
      <c r="Q22" s="31">
        <v>16771032</v>
      </c>
      <c r="R22" s="31">
        <v>16666033</v>
      </c>
      <c r="S22" s="31">
        <v>7937986</v>
      </c>
      <c r="T22" s="36">
        <f t="shared" si="6"/>
        <v>0.47629726882216061</v>
      </c>
      <c r="U22" s="36">
        <f t="shared" si="7"/>
        <v>-0.29689608199973661</v>
      </c>
    </row>
    <row r="23" spans="1:21" x14ac:dyDescent="0.2">
      <c r="A23" s="17" t="s">
        <v>29</v>
      </c>
      <c r="B23" s="11" t="s">
        <v>54</v>
      </c>
      <c r="C23" s="10" t="s">
        <v>55</v>
      </c>
      <c r="D23" s="31">
        <v>11435587</v>
      </c>
      <c r="E23" s="31">
        <v>13502596</v>
      </c>
      <c r="F23" s="31">
        <v>3075237</v>
      </c>
      <c r="G23" s="36">
        <f t="shared" si="0"/>
        <v>0.26891815872678859</v>
      </c>
      <c r="H23" s="31">
        <v>3004315</v>
      </c>
      <c r="I23" s="36">
        <f t="shared" si="1"/>
        <v>0.26271629082092596</v>
      </c>
      <c r="J23" s="31">
        <v>3119357</v>
      </c>
      <c r="K23" s="36">
        <f t="shared" si="2"/>
        <v>0.23101905737237491</v>
      </c>
      <c r="L23" s="31">
        <v>0</v>
      </c>
      <c r="M23" s="36">
        <f t="shared" si="3"/>
        <v>0</v>
      </c>
      <c r="N23" s="31">
        <f t="shared" si="4"/>
        <v>9198909</v>
      </c>
      <c r="O23" s="36">
        <f t="shared" si="5"/>
        <v>0.68126966103407083</v>
      </c>
      <c r="P23" s="31">
        <v>2549458</v>
      </c>
      <c r="Q23" s="31">
        <v>10393777</v>
      </c>
      <c r="R23" s="31">
        <v>10638352</v>
      </c>
      <c r="S23" s="31">
        <v>8661521</v>
      </c>
      <c r="T23" s="36">
        <f t="shared" si="6"/>
        <v>0.81417883145810555</v>
      </c>
      <c r="U23" s="36">
        <f t="shared" si="7"/>
        <v>0.22353731655904907</v>
      </c>
    </row>
    <row r="24" spans="1:21" x14ac:dyDescent="0.2">
      <c r="A24" s="17" t="s">
        <v>29</v>
      </c>
      <c r="B24" s="11" t="s">
        <v>56</v>
      </c>
      <c r="C24" s="10" t="s">
        <v>57</v>
      </c>
      <c r="D24" s="31">
        <v>12876004</v>
      </c>
      <c r="E24" s="31">
        <v>15095749</v>
      </c>
      <c r="F24" s="31">
        <v>2857891</v>
      </c>
      <c r="G24" s="36">
        <f t="shared" si="0"/>
        <v>0.22195480833960599</v>
      </c>
      <c r="H24" s="31">
        <v>3122134</v>
      </c>
      <c r="I24" s="36">
        <f t="shared" si="1"/>
        <v>0.24247693616746313</v>
      </c>
      <c r="J24" s="31">
        <v>3586410</v>
      </c>
      <c r="K24" s="36">
        <f t="shared" si="2"/>
        <v>0.23757747959375849</v>
      </c>
      <c r="L24" s="31">
        <v>0</v>
      </c>
      <c r="M24" s="36">
        <f t="shared" si="3"/>
        <v>0</v>
      </c>
      <c r="N24" s="31">
        <f t="shared" si="4"/>
        <v>9566435</v>
      </c>
      <c r="O24" s="36">
        <f t="shared" si="5"/>
        <v>0.63371714778776467</v>
      </c>
      <c r="P24" s="31">
        <v>3134346</v>
      </c>
      <c r="Q24" s="31">
        <v>11443752</v>
      </c>
      <c r="R24" s="31">
        <v>11580252</v>
      </c>
      <c r="S24" s="31">
        <v>8506752</v>
      </c>
      <c r="T24" s="36">
        <f t="shared" si="6"/>
        <v>0.73459126796204433</v>
      </c>
      <c r="U24" s="36">
        <f t="shared" si="7"/>
        <v>0.1442291310531767</v>
      </c>
    </row>
    <row r="25" spans="1:21" x14ac:dyDescent="0.2">
      <c r="A25" s="17" t="s">
        <v>29</v>
      </c>
      <c r="B25" s="11" t="s">
        <v>58</v>
      </c>
      <c r="C25" s="10" t="s">
        <v>59</v>
      </c>
      <c r="D25" s="31">
        <v>45590738</v>
      </c>
      <c r="E25" s="31">
        <v>45590738</v>
      </c>
      <c r="F25" s="31">
        <v>5283611</v>
      </c>
      <c r="G25" s="36">
        <f t="shared" si="0"/>
        <v>0.11589220161340666</v>
      </c>
      <c r="H25" s="31">
        <v>4883857</v>
      </c>
      <c r="I25" s="36">
        <f t="shared" si="1"/>
        <v>0.10712388555763235</v>
      </c>
      <c r="J25" s="31">
        <v>5379396</v>
      </c>
      <c r="K25" s="36">
        <f t="shared" si="2"/>
        <v>0.11799317659652712</v>
      </c>
      <c r="L25" s="31">
        <v>0</v>
      </c>
      <c r="M25" s="36">
        <f t="shared" si="3"/>
        <v>0</v>
      </c>
      <c r="N25" s="31">
        <f t="shared" si="4"/>
        <v>15546864</v>
      </c>
      <c r="O25" s="36">
        <f t="shared" si="5"/>
        <v>0.34100926376756613</v>
      </c>
      <c r="P25" s="31">
        <v>5909190</v>
      </c>
      <c r="Q25" s="31">
        <v>23303707</v>
      </c>
      <c r="R25" s="31">
        <v>40053787</v>
      </c>
      <c r="S25" s="31">
        <v>16997468</v>
      </c>
      <c r="T25" s="36">
        <f t="shared" si="6"/>
        <v>0.42436606556079204</v>
      </c>
      <c r="U25" s="36">
        <f t="shared" si="7"/>
        <v>-8.9655942692653312E-2</v>
      </c>
    </row>
    <row r="26" spans="1:21" x14ac:dyDescent="0.2">
      <c r="A26" s="17" t="s">
        <v>44</v>
      </c>
      <c r="B26" s="11" t="s">
        <v>60</v>
      </c>
      <c r="C26" s="10" t="s">
        <v>61</v>
      </c>
      <c r="D26" s="31">
        <v>2388811</v>
      </c>
      <c r="E26" s="31">
        <v>2385984</v>
      </c>
      <c r="F26" s="31">
        <v>544939</v>
      </c>
      <c r="G26" s="36">
        <f t="shared" si="0"/>
        <v>0.22812143781990288</v>
      </c>
      <c r="H26" s="31">
        <v>595721</v>
      </c>
      <c r="I26" s="36">
        <f t="shared" si="1"/>
        <v>0.24937971233387657</v>
      </c>
      <c r="J26" s="31">
        <v>336653</v>
      </c>
      <c r="K26" s="36">
        <f t="shared" si="2"/>
        <v>0.14109608446661839</v>
      </c>
      <c r="L26" s="31">
        <v>0</v>
      </c>
      <c r="M26" s="36">
        <f t="shared" si="3"/>
        <v>0</v>
      </c>
      <c r="N26" s="31">
        <f t="shared" si="4"/>
        <v>1477313</v>
      </c>
      <c r="O26" s="36">
        <f t="shared" si="5"/>
        <v>0.61916299522544993</v>
      </c>
      <c r="P26" s="31">
        <v>438079</v>
      </c>
      <c r="Q26" s="31">
        <v>2108053</v>
      </c>
      <c r="R26" s="31">
        <v>2283549</v>
      </c>
      <c r="S26" s="31">
        <v>1504010</v>
      </c>
      <c r="T26" s="36">
        <f t="shared" si="6"/>
        <v>0.65862830182317089</v>
      </c>
      <c r="U26" s="36">
        <f t="shared" si="7"/>
        <v>-0.23152445106932773</v>
      </c>
    </row>
    <row r="27" spans="1:21" ht="16.5" x14ac:dyDescent="0.3">
      <c r="A27" s="18" t="s">
        <v>0</v>
      </c>
      <c r="B27" s="13" t="s">
        <v>62</v>
      </c>
      <c r="C27" s="12" t="s">
        <v>0</v>
      </c>
      <c r="D27" s="32">
        <f>SUM(D20:D26)</f>
        <v>109827891</v>
      </c>
      <c r="E27" s="32">
        <f>SUM(E20:E26)</f>
        <v>118404533</v>
      </c>
      <c r="F27" s="32">
        <f>SUM(F20:F26)</f>
        <v>17885744</v>
      </c>
      <c r="G27" s="37">
        <f t="shared" si="0"/>
        <v>0.16285247615289272</v>
      </c>
      <c r="H27" s="32">
        <f>SUM(H20:H26)</f>
        <v>15972941</v>
      </c>
      <c r="I27" s="37">
        <f t="shared" si="1"/>
        <v>0.14543610784623007</v>
      </c>
      <c r="J27" s="32">
        <f>SUM(J20:J26)</f>
        <v>17269272</v>
      </c>
      <c r="K27" s="37">
        <f t="shared" si="2"/>
        <v>0.14584975391102636</v>
      </c>
      <c r="L27" s="32">
        <f>SUM(L20:L26)</f>
        <v>0</v>
      </c>
      <c r="M27" s="37">
        <f t="shared" si="3"/>
        <v>0</v>
      </c>
      <c r="N27" s="32">
        <f t="shared" si="4"/>
        <v>51127957</v>
      </c>
      <c r="O27" s="37">
        <f t="shared" si="5"/>
        <v>0.43180742919698861</v>
      </c>
      <c r="P27" s="32">
        <f>SUM(P20:P26)</f>
        <v>19183699</v>
      </c>
      <c r="Q27" s="32">
        <f>SUM(Q20:Q26)</f>
        <v>88467910</v>
      </c>
      <c r="R27" s="32">
        <f>SUM(R20:R26)</f>
        <v>105999953</v>
      </c>
      <c r="S27" s="32">
        <f>SUM(S20:S26)</f>
        <v>58498302</v>
      </c>
      <c r="T27" s="37">
        <f t="shared" si="6"/>
        <v>0.55187101828243268</v>
      </c>
      <c r="U27" s="37">
        <f t="shared" si="7"/>
        <v>-9.9794466124598857E-2</v>
      </c>
    </row>
    <row r="28" spans="1:21" x14ac:dyDescent="0.2">
      <c r="A28" s="17" t="s">
        <v>29</v>
      </c>
      <c r="B28" s="11" t="s">
        <v>63</v>
      </c>
      <c r="C28" s="10" t="s">
        <v>64</v>
      </c>
      <c r="D28" s="31">
        <v>48593348</v>
      </c>
      <c r="E28" s="31">
        <v>48629731</v>
      </c>
      <c r="F28" s="31">
        <v>4493726</v>
      </c>
      <c r="G28" s="36">
        <f t="shared" si="0"/>
        <v>9.2476155378304045E-2</v>
      </c>
      <c r="H28" s="31">
        <v>4648571</v>
      </c>
      <c r="I28" s="36">
        <f t="shared" si="1"/>
        <v>9.5662702639875724E-2</v>
      </c>
      <c r="J28" s="31">
        <v>5178285</v>
      </c>
      <c r="K28" s="36">
        <f t="shared" si="2"/>
        <v>0.10648393263783425</v>
      </c>
      <c r="L28" s="31">
        <v>0</v>
      </c>
      <c r="M28" s="36">
        <f t="shared" si="3"/>
        <v>0</v>
      </c>
      <c r="N28" s="31">
        <f t="shared" si="4"/>
        <v>14320582</v>
      </c>
      <c r="O28" s="36">
        <f t="shared" si="5"/>
        <v>0.29448203198985412</v>
      </c>
      <c r="P28" s="31">
        <v>4424172</v>
      </c>
      <c r="Q28" s="31">
        <v>63575353</v>
      </c>
      <c r="R28" s="31">
        <v>64282184</v>
      </c>
      <c r="S28" s="31">
        <v>12990772</v>
      </c>
      <c r="T28" s="36">
        <f t="shared" si="6"/>
        <v>0.20208977342773543</v>
      </c>
      <c r="U28" s="36">
        <f t="shared" si="7"/>
        <v>0.17045291186689848</v>
      </c>
    </row>
    <row r="29" spans="1:21" x14ac:dyDescent="0.2">
      <c r="A29" s="17" t="s">
        <v>29</v>
      </c>
      <c r="B29" s="11" t="s">
        <v>65</v>
      </c>
      <c r="C29" s="10" t="s">
        <v>66</v>
      </c>
      <c r="D29" s="31">
        <v>18599323</v>
      </c>
      <c r="E29" s="31">
        <v>19099323</v>
      </c>
      <c r="F29" s="31">
        <v>1965601</v>
      </c>
      <c r="G29" s="36">
        <f t="shared" si="0"/>
        <v>0.10568131969104468</v>
      </c>
      <c r="H29" s="31">
        <v>2211414</v>
      </c>
      <c r="I29" s="36">
        <f t="shared" si="1"/>
        <v>0.1188975534217025</v>
      </c>
      <c r="J29" s="31">
        <v>2444351</v>
      </c>
      <c r="K29" s="36">
        <f t="shared" si="2"/>
        <v>0.12798102843750012</v>
      </c>
      <c r="L29" s="31">
        <v>0</v>
      </c>
      <c r="M29" s="36">
        <f t="shared" si="3"/>
        <v>0</v>
      </c>
      <c r="N29" s="31">
        <f t="shared" si="4"/>
        <v>6621366</v>
      </c>
      <c r="O29" s="36">
        <f t="shared" si="5"/>
        <v>0.34668066506859957</v>
      </c>
      <c r="P29" s="31">
        <v>2075563</v>
      </c>
      <c r="Q29" s="31">
        <v>6034400</v>
      </c>
      <c r="R29" s="31">
        <v>7256540</v>
      </c>
      <c r="S29" s="31">
        <v>5546073</v>
      </c>
      <c r="T29" s="36">
        <f t="shared" si="6"/>
        <v>0.76428614739255896</v>
      </c>
      <c r="U29" s="36">
        <f t="shared" si="7"/>
        <v>0.17768094728996431</v>
      </c>
    </row>
    <row r="30" spans="1:21" x14ac:dyDescent="0.2">
      <c r="A30" s="17" t="s">
        <v>29</v>
      </c>
      <c r="B30" s="11" t="s">
        <v>67</v>
      </c>
      <c r="C30" s="10" t="s">
        <v>68</v>
      </c>
      <c r="D30" s="31">
        <v>8612061</v>
      </c>
      <c r="E30" s="31">
        <v>8402061</v>
      </c>
      <c r="F30" s="31">
        <v>3657490</v>
      </c>
      <c r="G30" s="36">
        <f t="shared" si="0"/>
        <v>0.42469392634353148</v>
      </c>
      <c r="H30" s="31">
        <v>1295083</v>
      </c>
      <c r="I30" s="36">
        <f t="shared" si="1"/>
        <v>0.15038014709835426</v>
      </c>
      <c r="J30" s="31">
        <v>2046186</v>
      </c>
      <c r="K30" s="36">
        <f t="shared" si="2"/>
        <v>0.24353381866663429</v>
      </c>
      <c r="L30" s="31">
        <v>0</v>
      </c>
      <c r="M30" s="36">
        <f t="shared" si="3"/>
        <v>0</v>
      </c>
      <c r="N30" s="31">
        <f t="shared" si="4"/>
        <v>6998759</v>
      </c>
      <c r="O30" s="36">
        <f t="shared" si="5"/>
        <v>0.83298121734655339</v>
      </c>
      <c r="P30" s="31">
        <v>2125976</v>
      </c>
      <c r="Q30" s="31">
        <v>2130455</v>
      </c>
      <c r="R30" s="31">
        <v>4652078</v>
      </c>
      <c r="S30" s="31">
        <v>6414494</v>
      </c>
      <c r="T30" s="36">
        <f t="shared" si="6"/>
        <v>1.3788448946900718</v>
      </c>
      <c r="U30" s="36">
        <f t="shared" si="7"/>
        <v>-3.7530997527723708E-2</v>
      </c>
    </row>
    <row r="31" spans="1:21" x14ac:dyDescent="0.2">
      <c r="A31" s="17" t="s">
        <v>29</v>
      </c>
      <c r="B31" s="11" t="s">
        <v>69</v>
      </c>
      <c r="C31" s="10" t="s">
        <v>70</v>
      </c>
      <c r="D31" s="31">
        <v>26876674</v>
      </c>
      <c r="E31" s="31">
        <v>34169271</v>
      </c>
      <c r="F31" s="31">
        <v>6652596</v>
      </c>
      <c r="G31" s="36">
        <f t="shared" si="0"/>
        <v>0.24752303800686051</v>
      </c>
      <c r="H31" s="31">
        <v>7953477</v>
      </c>
      <c r="I31" s="36">
        <f t="shared" si="1"/>
        <v>0.29592489755242779</v>
      </c>
      <c r="J31" s="31">
        <v>7680661</v>
      </c>
      <c r="K31" s="36">
        <f t="shared" si="2"/>
        <v>0.22478270022207966</v>
      </c>
      <c r="L31" s="31">
        <v>0</v>
      </c>
      <c r="M31" s="36">
        <f t="shared" si="3"/>
        <v>0</v>
      </c>
      <c r="N31" s="31">
        <f t="shared" si="4"/>
        <v>22286734</v>
      </c>
      <c r="O31" s="36">
        <f t="shared" si="5"/>
        <v>0.65224493668594807</v>
      </c>
      <c r="P31" s="31">
        <v>6713568</v>
      </c>
      <c r="Q31" s="31">
        <v>32882358</v>
      </c>
      <c r="R31" s="31">
        <v>25599851</v>
      </c>
      <c r="S31" s="31">
        <v>19624322</v>
      </c>
      <c r="T31" s="36">
        <f t="shared" si="6"/>
        <v>0.76657953985747807</v>
      </c>
      <c r="U31" s="36">
        <f t="shared" si="7"/>
        <v>0.14405052574130472</v>
      </c>
    </row>
    <row r="32" spans="1:21" x14ac:dyDescent="0.2">
      <c r="A32" s="17" t="s">
        <v>29</v>
      </c>
      <c r="B32" s="11" t="s">
        <v>71</v>
      </c>
      <c r="C32" s="10" t="s">
        <v>72</v>
      </c>
      <c r="D32" s="31">
        <v>8972825</v>
      </c>
      <c r="E32" s="31">
        <v>9052826</v>
      </c>
      <c r="F32" s="31">
        <v>1418185</v>
      </c>
      <c r="G32" s="36">
        <f t="shared" si="0"/>
        <v>0.15805334440379701</v>
      </c>
      <c r="H32" s="31">
        <v>1973528</v>
      </c>
      <c r="I32" s="36">
        <f t="shared" si="1"/>
        <v>0.21994500059903097</v>
      </c>
      <c r="J32" s="31">
        <v>2630964</v>
      </c>
      <c r="K32" s="36">
        <f t="shared" si="2"/>
        <v>0.29062350253942804</v>
      </c>
      <c r="L32" s="31">
        <v>0</v>
      </c>
      <c r="M32" s="36">
        <f t="shared" si="3"/>
        <v>0</v>
      </c>
      <c r="N32" s="31">
        <f t="shared" si="4"/>
        <v>6022677</v>
      </c>
      <c r="O32" s="36">
        <f t="shared" si="5"/>
        <v>0.6652814270372589</v>
      </c>
      <c r="P32" s="31">
        <v>1410401</v>
      </c>
      <c r="Q32" s="31">
        <v>9074901</v>
      </c>
      <c r="R32" s="31">
        <v>8569145</v>
      </c>
      <c r="S32" s="31">
        <v>4770355</v>
      </c>
      <c r="T32" s="36">
        <f t="shared" si="6"/>
        <v>0.55668972808839157</v>
      </c>
      <c r="U32" s="36">
        <f t="shared" si="7"/>
        <v>0.86540140002736821</v>
      </c>
    </row>
    <row r="33" spans="1:21" x14ac:dyDescent="0.2">
      <c r="A33" s="17" t="s">
        <v>29</v>
      </c>
      <c r="B33" s="11" t="s">
        <v>73</v>
      </c>
      <c r="C33" s="10" t="s">
        <v>74</v>
      </c>
      <c r="D33" s="31">
        <v>74831682</v>
      </c>
      <c r="E33" s="31">
        <v>74871682</v>
      </c>
      <c r="F33" s="31">
        <v>11650989</v>
      </c>
      <c r="G33" s="36">
        <f t="shared" si="0"/>
        <v>0.15569593905426313</v>
      </c>
      <c r="H33" s="31">
        <v>11775142</v>
      </c>
      <c r="I33" s="36">
        <f t="shared" si="1"/>
        <v>0.15735503579887461</v>
      </c>
      <c r="J33" s="31">
        <v>14629255</v>
      </c>
      <c r="K33" s="36">
        <f t="shared" si="2"/>
        <v>0.19539102914770901</v>
      </c>
      <c r="L33" s="31">
        <v>0</v>
      </c>
      <c r="M33" s="36">
        <f t="shared" si="3"/>
        <v>0</v>
      </c>
      <c r="N33" s="31">
        <f t="shared" si="4"/>
        <v>38055386</v>
      </c>
      <c r="O33" s="36">
        <f t="shared" si="5"/>
        <v>0.50827475733749372</v>
      </c>
      <c r="P33" s="31">
        <v>11339589</v>
      </c>
      <c r="Q33" s="31">
        <v>72316185</v>
      </c>
      <c r="R33" s="31">
        <v>69365377</v>
      </c>
      <c r="S33" s="31">
        <v>33874424</v>
      </c>
      <c r="T33" s="36">
        <f t="shared" si="6"/>
        <v>0.48834772425442163</v>
      </c>
      <c r="U33" s="36">
        <f t="shared" si="7"/>
        <v>0.29010451789742997</v>
      </c>
    </row>
    <row r="34" spans="1:21" x14ac:dyDescent="0.2">
      <c r="A34" s="17" t="s">
        <v>44</v>
      </c>
      <c r="B34" s="11" t="s">
        <v>75</v>
      </c>
      <c r="C34" s="10" t="s">
        <v>76</v>
      </c>
      <c r="D34" s="31">
        <v>0</v>
      </c>
      <c r="E34" s="31">
        <v>0</v>
      </c>
      <c r="F34" s="31">
        <v>0</v>
      </c>
      <c r="G34" s="36">
        <f t="shared" si="0"/>
        <v>0</v>
      </c>
      <c r="H34" s="31">
        <v>0</v>
      </c>
      <c r="I34" s="36">
        <f t="shared" si="1"/>
        <v>0</v>
      </c>
      <c r="J34" s="31">
        <v>0</v>
      </c>
      <c r="K34" s="36">
        <f t="shared" si="2"/>
        <v>0</v>
      </c>
      <c r="L34" s="31">
        <v>0</v>
      </c>
      <c r="M34" s="36">
        <f t="shared" si="3"/>
        <v>0</v>
      </c>
      <c r="N34" s="31">
        <f t="shared" si="4"/>
        <v>0</v>
      </c>
      <c r="O34" s="36">
        <f t="shared" si="5"/>
        <v>0</v>
      </c>
      <c r="P34" s="31">
        <v>0</v>
      </c>
      <c r="Q34" s="31">
        <v>0</v>
      </c>
      <c r="R34" s="31">
        <v>0</v>
      </c>
      <c r="S34" s="31">
        <v>0</v>
      </c>
      <c r="T34" s="36">
        <f t="shared" si="6"/>
        <v>0</v>
      </c>
      <c r="U34" s="36">
        <f t="shared" si="7"/>
        <v>0</v>
      </c>
    </row>
    <row r="35" spans="1:21" ht="16.5" x14ac:dyDescent="0.3">
      <c r="A35" s="18" t="s">
        <v>0</v>
      </c>
      <c r="B35" s="13" t="s">
        <v>77</v>
      </c>
      <c r="C35" s="12" t="s">
        <v>0</v>
      </c>
      <c r="D35" s="32">
        <f>SUM(D28:D34)</f>
        <v>186485913</v>
      </c>
      <c r="E35" s="32">
        <f>SUM(E28:E34)</f>
        <v>194224894</v>
      </c>
      <c r="F35" s="32">
        <f>SUM(F28:F34)</f>
        <v>29838587</v>
      </c>
      <c r="G35" s="37">
        <f t="shared" si="0"/>
        <v>0.16000450929502649</v>
      </c>
      <c r="H35" s="32">
        <f>SUM(H28:H34)</f>
        <v>29857215</v>
      </c>
      <c r="I35" s="37">
        <f t="shared" si="1"/>
        <v>0.16010439887757097</v>
      </c>
      <c r="J35" s="32">
        <f>SUM(J28:J34)</f>
        <v>34609702</v>
      </c>
      <c r="K35" s="37">
        <f t="shared" si="2"/>
        <v>0.17819395489025211</v>
      </c>
      <c r="L35" s="32">
        <f>SUM(L28:L34)</f>
        <v>0</v>
      </c>
      <c r="M35" s="37">
        <f t="shared" si="3"/>
        <v>0</v>
      </c>
      <c r="N35" s="32">
        <f t="shared" si="4"/>
        <v>94305504</v>
      </c>
      <c r="O35" s="37">
        <f t="shared" si="5"/>
        <v>0.48554797512207676</v>
      </c>
      <c r="P35" s="32">
        <f>SUM(P28:P34)</f>
        <v>28089269</v>
      </c>
      <c r="Q35" s="32">
        <f>SUM(Q28:Q34)</f>
        <v>186013652</v>
      </c>
      <c r="R35" s="32">
        <f>SUM(R28:R34)</f>
        <v>179725175</v>
      </c>
      <c r="S35" s="32">
        <f>SUM(S28:S34)</f>
        <v>83220440</v>
      </c>
      <c r="T35" s="37">
        <f t="shared" si="6"/>
        <v>0.46304275402708606</v>
      </c>
      <c r="U35" s="37">
        <f t="shared" si="7"/>
        <v>0.23213252719392585</v>
      </c>
    </row>
    <row r="36" spans="1:21" x14ac:dyDescent="0.2">
      <c r="A36" s="17" t="s">
        <v>29</v>
      </c>
      <c r="B36" s="11" t="s">
        <v>78</v>
      </c>
      <c r="C36" s="10" t="s">
        <v>79</v>
      </c>
      <c r="D36" s="31">
        <v>29071992</v>
      </c>
      <c r="E36" s="31">
        <v>19810499</v>
      </c>
      <c r="F36" s="31">
        <v>4054278</v>
      </c>
      <c r="G36" s="36">
        <f t="shared" si="0"/>
        <v>0.13945649131989304</v>
      </c>
      <c r="H36" s="31">
        <v>4157513</v>
      </c>
      <c r="I36" s="36">
        <f t="shared" si="1"/>
        <v>0.1430075035793901</v>
      </c>
      <c r="J36" s="31">
        <v>3934334</v>
      </c>
      <c r="K36" s="36">
        <f t="shared" si="2"/>
        <v>0.19859843005468969</v>
      </c>
      <c r="L36" s="31">
        <v>0</v>
      </c>
      <c r="M36" s="36">
        <f t="shared" si="3"/>
        <v>0</v>
      </c>
      <c r="N36" s="31">
        <f t="shared" si="4"/>
        <v>12146125</v>
      </c>
      <c r="O36" s="36">
        <f t="shared" si="5"/>
        <v>0.61311555049673405</v>
      </c>
      <c r="P36" s="31">
        <v>3300976</v>
      </c>
      <c r="Q36" s="31">
        <v>26603832</v>
      </c>
      <c r="R36" s="31">
        <v>26558404</v>
      </c>
      <c r="S36" s="31">
        <v>12629566</v>
      </c>
      <c r="T36" s="36">
        <f t="shared" si="6"/>
        <v>0.47553934340331594</v>
      </c>
      <c r="U36" s="36">
        <f t="shared" si="7"/>
        <v>0.19186991968436007</v>
      </c>
    </row>
    <row r="37" spans="1:21" x14ac:dyDescent="0.2">
      <c r="A37" s="17" t="s">
        <v>29</v>
      </c>
      <c r="B37" s="11" t="s">
        <v>80</v>
      </c>
      <c r="C37" s="10" t="s">
        <v>81</v>
      </c>
      <c r="D37" s="31">
        <v>40655846</v>
      </c>
      <c r="E37" s="31">
        <v>49772717</v>
      </c>
      <c r="F37" s="31">
        <v>5885646</v>
      </c>
      <c r="G37" s="36">
        <f t="shared" si="0"/>
        <v>0.14476752002651722</v>
      </c>
      <c r="H37" s="31">
        <v>5905533</v>
      </c>
      <c r="I37" s="36">
        <f t="shared" si="1"/>
        <v>0.1452566747719381</v>
      </c>
      <c r="J37" s="31">
        <v>5743762</v>
      </c>
      <c r="K37" s="36">
        <f t="shared" si="2"/>
        <v>0.11539980829256317</v>
      </c>
      <c r="L37" s="31">
        <v>0</v>
      </c>
      <c r="M37" s="36">
        <f t="shared" si="3"/>
        <v>0</v>
      </c>
      <c r="N37" s="31">
        <f t="shared" si="4"/>
        <v>17534941</v>
      </c>
      <c r="O37" s="36">
        <f t="shared" si="5"/>
        <v>0.35230025718708502</v>
      </c>
      <c r="P37" s="31">
        <v>4983925</v>
      </c>
      <c r="Q37" s="31">
        <v>43051244</v>
      </c>
      <c r="R37" s="31">
        <v>40544094</v>
      </c>
      <c r="S37" s="31">
        <v>17239711</v>
      </c>
      <c r="T37" s="36">
        <f t="shared" si="6"/>
        <v>0.42520893425316153</v>
      </c>
      <c r="U37" s="36">
        <f t="shared" si="7"/>
        <v>0.15245755102655045</v>
      </c>
    </row>
    <row r="38" spans="1:21" x14ac:dyDescent="0.2">
      <c r="A38" s="17" t="s">
        <v>29</v>
      </c>
      <c r="B38" s="11" t="s">
        <v>82</v>
      </c>
      <c r="C38" s="10" t="s">
        <v>83</v>
      </c>
      <c r="D38" s="31">
        <v>35752096</v>
      </c>
      <c r="E38" s="31">
        <v>33909733</v>
      </c>
      <c r="F38" s="31">
        <v>1777318</v>
      </c>
      <c r="G38" s="36">
        <f t="shared" si="0"/>
        <v>4.9712274211839214E-2</v>
      </c>
      <c r="H38" s="31">
        <v>2349158</v>
      </c>
      <c r="I38" s="36">
        <f t="shared" si="1"/>
        <v>6.5706860934810651E-2</v>
      </c>
      <c r="J38" s="31">
        <v>2411290</v>
      </c>
      <c r="K38" s="36">
        <f t="shared" si="2"/>
        <v>7.1109082457240222E-2</v>
      </c>
      <c r="L38" s="31">
        <v>0</v>
      </c>
      <c r="M38" s="36">
        <f t="shared" si="3"/>
        <v>0</v>
      </c>
      <c r="N38" s="31">
        <f t="shared" si="4"/>
        <v>6537766</v>
      </c>
      <c r="O38" s="36">
        <f t="shared" si="5"/>
        <v>0.19279909989264735</v>
      </c>
      <c r="P38" s="31">
        <v>215005</v>
      </c>
      <c r="Q38" s="31">
        <v>21185236</v>
      </c>
      <c r="R38" s="31">
        <v>19537455</v>
      </c>
      <c r="S38" s="31">
        <v>1443357</v>
      </c>
      <c r="T38" s="36">
        <f t="shared" si="6"/>
        <v>7.3876408160632998E-2</v>
      </c>
      <c r="U38" s="36">
        <f t="shared" si="7"/>
        <v>10.215041510662543</v>
      </c>
    </row>
    <row r="39" spans="1:21" x14ac:dyDescent="0.2">
      <c r="A39" s="17" t="s">
        <v>44</v>
      </c>
      <c r="B39" s="11" t="s">
        <v>84</v>
      </c>
      <c r="C39" s="10" t="s">
        <v>85</v>
      </c>
      <c r="D39" s="31">
        <v>0</v>
      </c>
      <c r="E39" s="31">
        <v>0</v>
      </c>
      <c r="F39" s="31">
        <v>0</v>
      </c>
      <c r="G39" s="36">
        <f t="shared" si="0"/>
        <v>0</v>
      </c>
      <c r="H39" s="31">
        <v>0</v>
      </c>
      <c r="I39" s="36">
        <f t="shared" si="1"/>
        <v>0</v>
      </c>
      <c r="J39" s="31">
        <v>0</v>
      </c>
      <c r="K39" s="36">
        <f t="shared" si="2"/>
        <v>0</v>
      </c>
      <c r="L39" s="31">
        <v>0</v>
      </c>
      <c r="M39" s="36">
        <f t="shared" si="3"/>
        <v>0</v>
      </c>
      <c r="N39" s="31">
        <f t="shared" si="4"/>
        <v>0</v>
      </c>
      <c r="O39" s="36">
        <f t="shared" si="5"/>
        <v>0</v>
      </c>
      <c r="P39" s="31">
        <v>0</v>
      </c>
      <c r="Q39" s="31">
        <v>0</v>
      </c>
      <c r="R39" s="31">
        <v>0</v>
      </c>
      <c r="S39" s="31">
        <v>0</v>
      </c>
      <c r="T39" s="36">
        <f t="shared" si="6"/>
        <v>0</v>
      </c>
      <c r="U39" s="36">
        <f t="shared" si="7"/>
        <v>0</v>
      </c>
    </row>
    <row r="40" spans="1:21" ht="16.5" x14ac:dyDescent="0.3">
      <c r="A40" s="18" t="s">
        <v>0</v>
      </c>
      <c r="B40" s="13" t="s">
        <v>86</v>
      </c>
      <c r="C40" s="12" t="s">
        <v>0</v>
      </c>
      <c r="D40" s="32">
        <f>SUM(D36:D39)</f>
        <v>105479934</v>
      </c>
      <c r="E40" s="32">
        <f>SUM(E36:E39)</f>
        <v>103492949</v>
      </c>
      <c r="F40" s="32">
        <f>SUM(F36:F39)</f>
        <v>11717242</v>
      </c>
      <c r="G40" s="37">
        <f t="shared" si="0"/>
        <v>0.11108503348134442</v>
      </c>
      <c r="H40" s="32">
        <f>SUM(H36:H39)</f>
        <v>12412204</v>
      </c>
      <c r="I40" s="37">
        <f t="shared" si="1"/>
        <v>0.11767360415678682</v>
      </c>
      <c r="J40" s="32">
        <f>SUM(J36:J39)</f>
        <v>12089386</v>
      </c>
      <c r="K40" s="37">
        <f t="shared" si="2"/>
        <v>0.11681361983413961</v>
      </c>
      <c r="L40" s="32">
        <f>SUM(L36:L39)</f>
        <v>0</v>
      </c>
      <c r="M40" s="37">
        <f t="shared" si="3"/>
        <v>0</v>
      </c>
      <c r="N40" s="32">
        <f t="shared" si="4"/>
        <v>36218832</v>
      </c>
      <c r="O40" s="37">
        <f t="shared" si="5"/>
        <v>0.34996424732278136</v>
      </c>
      <c r="P40" s="32">
        <f>SUM(P36:P39)</f>
        <v>8499906</v>
      </c>
      <c r="Q40" s="32">
        <f>SUM(Q36:Q39)</f>
        <v>90840312</v>
      </c>
      <c r="R40" s="32">
        <f>SUM(R36:R39)</f>
        <v>86639953</v>
      </c>
      <c r="S40" s="32">
        <f>SUM(S36:S39)</f>
        <v>31312634</v>
      </c>
      <c r="T40" s="37">
        <f t="shared" si="6"/>
        <v>0.36141102246442813</v>
      </c>
      <c r="U40" s="37">
        <f t="shared" si="7"/>
        <v>0.4222964348076319</v>
      </c>
    </row>
    <row r="41" spans="1:21" x14ac:dyDescent="0.2">
      <c r="A41" s="17" t="s">
        <v>29</v>
      </c>
      <c r="B41" s="11" t="s">
        <v>87</v>
      </c>
      <c r="C41" s="10" t="s">
        <v>88</v>
      </c>
      <c r="D41" s="31">
        <v>97874559</v>
      </c>
      <c r="E41" s="31">
        <v>86442087</v>
      </c>
      <c r="F41" s="31">
        <v>18255912</v>
      </c>
      <c r="G41" s="36">
        <f t="shared" si="0"/>
        <v>0.18652356839738099</v>
      </c>
      <c r="H41" s="31">
        <v>17878654</v>
      </c>
      <c r="I41" s="36">
        <f t="shared" si="1"/>
        <v>0.18266906316277756</v>
      </c>
      <c r="J41" s="31">
        <v>22037067</v>
      </c>
      <c r="K41" s="36">
        <f t="shared" si="2"/>
        <v>0.25493446265359143</v>
      </c>
      <c r="L41" s="31">
        <v>0</v>
      </c>
      <c r="M41" s="36">
        <f t="shared" si="3"/>
        <v>0</v>
      </c>
      <c r="N41" s="31">
        <f t="shared" si="4"/>
        <v>58171633</v>
      </c>
      <c r="O41" s="36">
        <f t="shared" si="5"/>
        <v>0.67295498083011351</v>
      </c>
      <c r="P41" s="31">
        <v>19517761</v>
      </c>
      <c r="Q41" s="31">
        <v>95902257</v>
      </c>
      <c r="R41" s="31">
        <v>88111417</v>
      </c>
      <c r="S41" s="31">
        <v>54293061</v>
      </c>
      <c r="T41" s="36">
        <f t="shared" si="6"/>
        <v>0.61618644721148907</v>
      </c>
      <c r="U41" s="36">
        <f t="shared" si="7"/>
        <v>0.12907761294955922</v>
      </c>
    </row>
    <row r="42" spans="1:21" x14ac:dyDescent="0.2">
      <c r="A42" s="17" t="s">
        <v>29</v>
      </c>
      <c r="B42" s="11" t="s">
        <v>89</v>
      </c>
      <c r="C42" s="10" t="s">
        <v>90</v>
      </c>
      <c r="D42" s="31">
        <v>620700</v>
      </c>
      <c r="E42" s="31">
        <v>1779340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x14ac:dyDescent="0.2">
      <c r="A43" s="17" t="s">
        <v>29</v>
      </c>
      <c r="B43" s="11" t="s">
        <v>91</v>
      </c>
      <c r="C43" s="10" t="s">
        <v>92</v>
      </c>
      <c r="D43" s="31">
        <v>28694597</v>
      </c>
      <c r="E43" s="31">
        <v>25331120</v>
      </c>
      <c r="F43" s="31">
        <v>4164097</v>
      </c>
      <c r="G43" s="36">
        <f t="shared" si="0"/>
        <v>0.14511780736979857</v>
      </c>
      <c r="H43" s="31">
        <v>5078578</v>
      </c>
      <c r="I43" s="36">
        <f t="shared" si="1"/>
        <v>0.17698725652080077</v>
      </c>
      <c r="J43" s="31">
        <v>4605132</v>
      </c>
      <c r="K43" s="36">
        <f t="shared" si="2"/>
        <v>0.18179740966842367</v>
      </c>
      <c r="L43" s="31">
        <v>0</v>
      </c>
      <c r="M43" s="36">
        <f t="shared" si="3"/>
        <v>0</v>
      </c>
      <c r="N43" s="31">
        <f t="shared" si="4"/>
        <v>13847807</v>
      </c>
      <c r="O43" s="36">
        <f t="shared" si="5"/>
        <v>0.5466717223715335</v>
      </c>
      <c r="P43" s="31">
        <v>4409503</v>
      </c>
      <c r="Q43" s="31">
        <v>25932578</v>
      </c>
      <c r="R43" s="31">
        <v>26655124</v>
      </c>
      <c r="S43" s="31">
        <v>14086889</v>
      </c>
      <c r="T43" s="36">
        <f t="shared" si="6"/>
        <v>0.52848709313826492</v>
      </c>
      <c r="U43" s="36">
        <f t="shared" si="7"/>
        <v>4.4365317361162893E-2</v>
      </c>
    </row>
    <row r="44" spans="1:21" x14ac:dyDescent="0.2">
      <c r="A44" s="17" t="s">
        <v>29</v>
      </c>
      <c r="B44" s="11" t="s">
        <v>93</v>
      </c>
      <c r="C44" s="10" t="s">
        <v>94</v>
      </c>
      <c r="D44" s="31">
        <v>21405061</v>
      </c>
      <c r="E44" s="31">
        <v>39696756</v>
      </c>
      <c r="F44" s="31">
        <v>4733738</v>
      </c>
      <c r="G44" s="36">
        <f t="shared" si="0"/>
        <v>0.22115040924200122</v>
      </c>
      <c r="H44" s="31">
        <v>5277535</v>
      </c>
      <c r="I44" s="36">
        <f t="shared" si="1"/>
        <v>0.24655547582882384</v>
      </c>
      <c r="J44" s="31">
        <v>4245856</v>
      </c>
      <c r="K44" s="36">
        <f t="shared" si="2"/>
        <v>0.10695725363553636</v>
      </c>
      <c r="L44" s="31">
        <v>0</v>
      </c>
      <c r="M44" s="36">
        <f t="shared" si="3"/>
        <v>0</v>
      </c>
      <c r="N44" s="31">
        <f t="shared" si="4"/>
        <v>14257129</v>
      </c>
      <c r="O44" s="36">
        <f t="shared" si="5"/>
        <v>0.35915098452881139</v>
      </c>
      <c r="P44" s="31">
        <v>4949899</v>
      </c>
      <c r="Q44" s="31">
        <v>28927365</v>
      </c>
      <c r="R44" s="31">
        <v>31990809</v>
      </c>
      <c r="S44" s="31">
        <v>17621735</v>
      </c>
      <c r="T44" s="36">
        <f t="shared" si="6"/>
        <v>0.55083742958797943</v>
      </c>
      <c r="U44" s="36">
        <f t="shared" si="7"/>
        <v>-0.1422338112353404</v>
      </c>
    </row>
    <row r="45" spans="1:21" x14ac:dyDescent="0.2">
      <c r="A45" s="17" t="s">
        <v>29</v>
      </c>
      <c r="B45" s="11" t="s">
        <v>95</v>
      </c>
      <c r="C45" s="10" t="s">
        <v>96</v>
      </c>
      <c r="D45" s="31">
        <v>81785827</v>
      </c>
      <c r="E45" s="31">
        <v>100384858</v>
      </c>
      <c r="F45" s="31">
        <v>31136717</v>
      </c>
      <c r="G45" s="36">
        <f t="shared" si="0"/>
        <v>0.38071042553619955</v>
      </c>
      <c r="H45" s="31">
        <v>29721151</v>
      </c>
      <c r="I45" s="36">
        <f t="shared" si="1"/>
        <v>0.36340221882209495</v>
      </c>
      <c r="J45" s="31">
        <v>23895243</v>
      </c>
      <c r="K45" s="36">
        <f t="shared" si="2"/>
        <v>0.23803632814821535</v>
      </c>
      <c r="L45" s="31">
        <v>0</v>
      </c>
      <c r="M45" s="36">
        <f t="shared" si="3"/>
        <v>0</v>
      </c>
      <c r="N45" s="31">
        <f t="shared" si="4"/>
        <v>84753111</v>
      </c>
      <c r="O45" s="36">
        <f t="shared" si="5"/>
        <v>0.84428182385833528</v>
      </c>
      <c r="P45" s="31">
        <v>26616683</v>
      </c>
      <c r="Q45" s="31">
        <v>84980555</v>
      </c>
      <c r="R45" s="31">
        <v>93582732</v>
      </c>
      <c r="S45" s="31">
        <v>76167031</v>
      </c>
      <c r="T45" s="36">
        <f t="shared" si="6"/>
        <v>0.81390048540151616</v>
      </c>
      <c r="U45" s="36">
        <f t="shared" si="7"/>
        <v>-0.102245647964474</v>
      </c>
    </row>
    <row r="46" spans="1:21" x14ac:dyDescent="0.2">
      <c r="A46" s="17" t="s">
        <v>44</v>
      </c>
      <c r="B46" s="11" t="s">
        <v>97</v>
      </c>
      <c r="C46" s="10" t="s">
        <v>98</v>
      </c>
      <c r="D46" s="31">
        <v>0</v>
      </c>
      <c r="E46" s="31">
        <v>0</v>
      </c>
      <c r="F46" s="31">
        <v>0</v>
      </c>
      <c r="G46" s="36">
        <f t="shared" si="0"/>
        <v>0</v>
      </c>
      <c r="H46" s="31">
        <v>0</v>
      </c>
      <c r="I46" s="36">
        <f t="shared" si="1"/>
        <v>0</v>
      </c>
      <c r="J46" s="31">
        <v>0</v>
      </c>
      <c r="K46" s="36">
        <f t="shared" si="2"/>
        <v>0</v>
      </c>
      <c r="L46" s="31">
        <v>0</v>
      </c>
      <c r="M46" s="36">
        <f t="shared" si="3"/>
        <v>0</v>
      </c>
      <c r="N46" s="31">
        <f t="shared" si="4"/>
        <v>0</v>
      </c>
      <c r="O46" s="36">
        <f t="shared" si="5"/>
        <v>0</v>
      </c>
      <c r="P46" s="31">
        <v>0</v>
      </c>
      <c r="Q46" s="31">
        <v>0</v>
      </c>
      <c r="R46" s="31">
        <v>0</v>
      </c>
      <c r="S46" s="31">
        <v>0</v>
      </c>
      <c r="T46" s="36">
        <f t="shared" si="6"/>
        <v>0</v>
      </c>
      <c r="U46" s="36">
        <f t="shared" si="7"/>
        <v>0</v>
      </c>
    </row>
    <row r="47" spans="1:21" ht="16.5" x14ac:dyDescent="0.3">
      <c r="A47" s="18" t="s">
        <v>0</v>
      </c>
      <c r="B47" s="13" t="s">
        <v>99</v>
      </c>
      <c r="C47" s="12" t="s">
        <v>0</v>
      </c>
      <c r="D47" s="32">
        <f>SUM(D41:D46)</f>
        <v>230380744</v>
      </c>
      <c r="E47" s="32">
        <f>SUM(E41:E46)</f>
        <v>253634161</v>
      </c>
      <c r="F47" s="32">
        <f>SUM(F41:F46)</f>
        <v>58290464</v>
      </c>
      <c r="G47" s="37">
        <f t="shared" si="0"/>
        <v>0.25301795188229792</v>
      </c>
      <c r="H47" s="32">
        <f>SUM(H41:H46)</f>
        <v>57955918</v>
      </c>
      <c r="I47" s="37">
        <f t="shared" si="1"/>
        <v>0.25156580794790734</v>
      </c>
      <c r="J47" s="32">
        <f>SUM(J41:J46)</f>
        <v>54783298</v>
      </c>
      <c r="K47" s="37">
        <f t="shared" si="2"/>
        <v>0.2159933732270394</v>
      </c>
      <c r="L47" s="32">
        <f>SUM(L41:L46)</f>
        <v>0</v>
      </c>
      <c r="M47" s="37">
        <f t="shared" si="3"/>
        <v>0</v>
      </c>
      <c r="N47" s="32">
        <f t="shared" si="4"/>
        <v>171029680</v>
      </c>
      <c r="O47" s="37">
        <f t="shared" si="5"/>
        <v>0.67431642222673627</v>
      </c>
      <c r="P47" s="32">
        <f>SUM(P41:P46)</f>
        <v>55493846</v>
      </c>
      <c r="Q47" s="32">
        <f>SUM(Q41:Q46)</f>
        <v>235742755</v>
      </c>
      <c r="R47" s="32">
        <f>SUM(R41:R46)</f>
        <v>240340082</v>
      </c>
      <c r="S47" s="32">
        <f>SUM(S41:S46)</f>
        <v>162168716</v>
      </c>
      <c r="T47" s="37">
        <f t="shared" si="6"/>
        <v>0.67474686140782791</v>
      </c>
      <c r="U47" s="37">
        <f t="shared" si="7"/>
        <v>-1.2804086420681648E-2</v>
      </c>
    </row>
    <row r="48" spans="1:21" x14ac:dyDescent="0.2">
      <c r="A48" s="17" t="s">
        <v>29</v>
      </c>
      <c r="B48" s="11" t="s">
        <v>100</v>
      </c>
      <c r="C48" s="10" t="s">
        <v>101</v>
      </c>
      <c r="D48" s="31">
        <v>21348216</v>
      </c>
      <c r="E48" s="31">
        <v>21651203</v>
      </c>
      <c r="F48" s="31">
        <v>5161314</v>
      </c>
      <c r="G48" s="36">
        <f t="shared" si="0"/>
        <v>0.2417679303975564</v>
      </c>
      <c r="H48" s="31">
        <v>4790337</v>
      </c>
      <c r="I48" s="36">
        <f t="shared" si="1"/>
        <v>0.22439050644793926</v>
      </c>
      <c r="J48" s="31">
        <v>5547938</v>
      </c>
      <c r="K48" s="36">
        <f t="shared" si="2"/>
        <v>0.25624155849446334</v>
      </c>
      <c r="L48" s="31">
        <v>0</v>
      </c>
      <c r="M48" s="36">
        <f t="shared" si="3"/>
        <v>0</v>
      </c>
      <c r="N48" s="31">
        <f t="shared" si="4"/>
        <v>15499589</v>
      </c>
      <c r="O48" s="36">
        <f t="shared" si="5"/>
        <v>0.71587657277057537</v>
      </c>
      <c r="P48" s="31">
        <v>4612179</v>
      </c>
      <c r="Q48" s="31">
        <v>24069000</v>
      </c>
      <c r="R48" s="31">
        <v>19369000</v>
      </c>
      <c r="S48" s="31">
        <v>12210977</v>
      </c>
      <c r="T48" s="36">
        <f t="shared" si="6"/>
        <v>0.63043920698022615</v>
      </c>
      <c r="U48" s="36">
        <f t="shared" si="7"/>
        <v>0.20288869967969592</v>
      </c>
    </row>
    <row r="49" spans="1:21" x14ac:dyDescent="0.2">
      <c r="A49" s="17" t="s">
        <v>29</v>
      </c>
      <c r="B49" s="11" t="s">
        <v>102</v>
      </c>
      <c r="C49" s="10" t="s">
        <v>103</v>
      </c>
      <c r="D49" s="31">
        <v>103221451</v>
      </c>
      <c r="E49" s="31">
        <v>41476030</v>
      </c>
      <c r="F49" s="31">
        <v>25749337</v>
      </c>
      <c r="G49" s="36">
        <f t="shared" si="0"/>
        <v>0.24945722764544359</v>
      </c>
      <c r="H49" s="31">
        <v>26253260</v>
      </c>
      <c r="I49" s="36">
        <f t="shared" si="1"/>
        <v>0.25433918769461977</v>
      </c>
      <c r="J49" s="31">
        <v>-19748131</v>
      </c>
      <c r="K49" s="36">
        <f t="shared" si="2"/>
        <v>-0.47613358848472237</v>
      </c>
      <c r="L49" s="31">
        <v>0</v>
      </c>
      <c r="M49" s="36">
        <f t="shared" si="3"/>
        <v>0</v>
      </c>
      <c r="N49" s="31">
        <f t="shared" si="4"/>
        <v>32254466</v>
      </c>
      <c r="O49" s="36">
        <f t="shared" si="5"/>
        <v>0.77766522012834882</v>
      </c>
      <c r="P49" s="31">
        <v>-28162143</v>
      </c>
      <c r="Q49" s="31">
        <v>35495316</v>
      </c>
      <c r="R49" s="31">
        <v>106725791</v>
      </c>
      <c r="S49" s="31">
        <v>76818720</v>
      </c>
      <c r="T49" s="36">
        <f t="shared" si="6"/>
        <v>0.71977653461476809</v>
      </c>
      <c r="U49" s="36">
        <f t="shared" si="7"/>
        <v>-0.29877030309802777</v>
      </c>
    </row>
    <row r="50" spans="1:21" x14ac:dyDescent="0.2">
      <c r="A50" s="17" t="s">
        <v>29</v>
      </c>
      <c r="B50" s="11" t="s">
        <v>104</v>
      </c>
      <c r="C50" s="10" t="s">
        <v>105</v>
      </c>
      <c r="D50" s="31">
        <v>28732476</v>
      </c>
      <c r="E50" s="31">
        <v>29426476</v>
      </c>
      <c r="F50" s="31">
        <v>6025538</v>
      </c>
      <c r="G50" s="36">
        <f t="shared" si="0"/>
        <v>0.20971175613267717</v>
      </c>
      <c r="H50" s="31">
        <v>6498352</v>
      </c>
      <c r="I50" s="36">
        <f t="shared" si="1"/>
        <v>0.22616749075158019</v>
      </c>
      <c r="J50" s="31">
        <v>6271257</v>
      </c>
      <c r="K50" s="36">
        <f t="shared" si="2"/>
        <v>0.21311614071627197</v>
      </c>
      <c r="L50" s="31">
        <v>0</v>
      </c>
      <c r="M50" s="36">
        <f t="shared" si="3"/>
        <v>0</v>
      </c>
      <c r="N50" s="31">
        <f t="shared" si="4"/>
        <v>18795147</v>
      </c>
      <c r="O50" s="36">
        <f t="shared" si="5"/>
        <v>0.63871552271498633</v>
      </c>
      <c r="P50" s="31">
        <v>5068931</v>
      </c>
      <c r="Q50" s="31">
        <v>26896142</v>
      </c>
      <c r="R50" s="31">
        <v>26171142</v>
      </c>
      <c r="S50" s="31">
        <v>15219090</v>
      </c>
      <c r="T50" s="36">
        <f t="shared" si="6"/>
        <v>0.58152181513515921</v>
      </c>
      <c r="U50" s="36">
        <f t="shared" si="7"/>
        <v>0.23719517981207483</v>
      </c>
    </row>
    <row r="51" spans="1:21" x14ac:dyDescent="0.2">
      <c r="A51" s="17" t="s">
        <v>29</v>
      </c>
      <c r="B51" s="11" t="s">
        <v>106</v>
      </c>
      <c r="C51" s="10" t="s">
        <v>107</v>
      </c>
      <c r="D51" s="31">
        <v>992600</v>
      </c>
      <c r="E51" s="31">
        <v>880522</v>
      </c>
      <c r="F51" s="31">
        <v>332760</v>
      </c>
      <c r="G51" s="36">
        <f t="shared" si="0"/>
        <v>0.33524078178521055</v>
      </c>
      <c r="H51" s="31">
        <v>226508</v>
      </c>
      <c r="I51" s="36">
        <f t="shared" si="1"/>
        <v>0.22819665524884142</v>
      </c>
      <c r="J51" s="31">
        <v>43417</v>
      </c>
      <c r="K51" s="36">
        <f t="shared" si="2"/>
        <v>4.9308251241876974E-2</v>
      </c>
      <c r="L51" s="31">
        <v>0</v>
      </c>
      <c r="M51" s="36">
        <f t="shared" si="3"/>
        <v>0</v>
      </c>
      <c r="N51" s="31">
        <f t="shared" si="4"/>
        <v>602685</v>
      </c>
      <c r="O51" s="36">
        <f t="shared" si="5"/>
        <v>0.68446330699289737</v>
      </c>
      <c r="P51" s="31">
        <v>314685</v>
      </c>
      <c r="Q51" s="31">
        <v>750000</v>
      </c>
      <c r="R51" s="31">
        <v>1040000</v>
      </c>
      <c r="S51" s="31">
        <v>548157</v>
      </c>
      <c r="T51" s="36">
        <f t="shared" si="6"/>
        <v>0.52707403846153844</v>
      </c>
      <c r="U51" s="36">
        <f t="shared" si="7"/>
        <v>-0.8620302842525065</v>
      </c>
    </row>
    <row r="52" spans="1:21" x14ac:dyDescent="0.2">
      <c r="A52" s="17" t="s">
        <v>44</v>
      </c>
      <c r="B52" s="11" t="s">
        <v>108</v>
      </c>
      <c r="C52" s="10" t="s">
        <v>109</v>
      </c>
      <c r="D52" s="31">
        <v>0</v>
      </c>
      <c r="E52" s="31">
        <v>0</v>
      </c>
      <c r="F52" s="31">
        <v>0</v>
      </c>
      <c r="G52" s="36">
        <f t="shared" si="0"/>
        <v>0</v>
      </c>
      <c r="H52" s="31">
        <v>0</v>
      </c>
      <c r="I52" s="36">
        <f t="shared" si="1"/>
        <v>0</v>
      </c>
      <c r="J52" s="31">
        <v>0</v>
      </c>
      <c r="K52" s="36">
        <f t="shared" si="2"/>
        <v>0</v>
      </c>
      <c r="L52" s="31">
        <v>0</v>
      </c>
      <c r="M52" s="36">
        <f t="shared" si="3"/>
        <v>0</v>
      </c>
      <c r="N52" s="31">
        <f t="shared" si="4"/>
        <v>0</v>
      </c>
      <c r="O52" s="36">
        <f t="shared" si="5"/>
        <v>0</v>
      </c>
      <c r="P52" s="31">
        <v>0</v>
      </c>
      <c r="Q52" s="31">
        <v>0</v>
      </c>
      <c r="R52" s="31">
        <v>0</v>
      </c>
      <c r="S52" s="31">
        <v>0</v>
      </c>
      <c r="T52" s="36">
        <f t="shared" si="6"/>
        <v>0</v>
      </c>
      <c r="U52" s="36">
        <f t="shared" si="7"/>
        <v>0</v>
      </c>
    </row>
    <row r="53" spans="1:21" ht="16.5" x14ac:dyDescent="0.3">
      <c r="A53" s="18" t="s">
        <v>0</v>
      </c>
      <c r="B53" s="13" t="s">
        <v>110</v>
      </c>
      <c r="C53" s="12" t="s">
        <v>0</v>
      </c>
      <c r="D53" s="32">
        <f>SUM(D48:D52)</f>
        <v>154294743</v>
      </c>
      <c r="E53" s="32">
        <f>SUM(E48:E52)</f>
        <v>93434231</v>
      </c>
      <c r="F53" s="32">
        <f>SUM(F48:F52)</f>
        <v>37268949</v>
      </c>
      <c r="G53" s="37">
        <f t="shared" si="0"/>
        <v>0.24154386776482722</v>
      </c>
      <c r="H53" s="32">
        <f>SUM(H48:H52)</f>
        <v>37768457</v>
      </c>
      <c r="I53" s="37">
        <f t="shared" si="1"/>
        <v>0.24478123016802977</v>
      </c>
      <c r="J53" s="32">
        <f>SUM(J48:J52)</f>
        <v>-7885519</v>
      </c>
      <c r="K53" s="37">
        <f t="shared" si="2"/>
        <v>-8.4396467072116219E-2</v>
      </c>
      <c r="L53" s="32">
        <f>SUM(L48:L52)</f>
        <v>0</v>
      </c>
      <c r="M53" s="37">
        <f t="shared" si="3"/>
        <v>0</v>
      </c>
      <c r="N53" s="32">
        <f t="shared" si="4"/>
        <v>67151887</v>
      </c>
      <c r="O53" s="37">
        <f t="shared" si="5"/>
        <v>0.71870754734418485</v>
      </c>
      <c r="P53" s="32">
        <f>SUM(P48:P52)</f>
        <v>-18166348</v>
      </c>
      <c r="Q53" s="32">
        <f>SUM(Q48:Q52)</f>
        <v>87210458</v>
      </c>
      <c r="R53" s="32">
        <f>SUM(R48:R52)</f>
        <v>153305933</v>
      </c>
      <c r="S53" s="32">
        <f>SUM(S48:S52)</f>
        <v>104796944</v>
      </c>
      <c r="T53" s="37">
        <f t="shared" si="6"/>
        <v>0.68358048478136846</v>
      </c>
      <c r="U53" s="37">
        <f t="shared" si="7"/>
        <v>-0.56592711974910981</v>
      </c>
    </row>
    <row r="54" spans="1:21" ht="16.5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2068069313</v>
      </c>
      <c r="E54" s="32">
        <f>SUM(E8:E9,E11:E18,E20:E26,E28:E34,E36:E39,E41:E46,E48:E52)</f>
        <v>2100173085</v>
      </c>
      <c r="F54" s="32">
        <f>SUM(F8:F9,F11:F18,F20:F26,F28:F34,F36:F39,F41:F46,F48:F52)</f>
        <v>517191872</v>
      </c>
      <c r="G54" s="37">
        <f t="shared" si="0"/>
        <v>0.25008439937138605</v>
      </c>
      <c r="H54" s="32">
        <f>SUM(H8:H9,H11:H18,H20:H26,H28:H34,H36:H39,H41:H46,H48:H52)</f>
        <v>437391865</v>
      </c>
      <c r="I54" s="37">
        <f t="shared" si="1"/>
        <v>0.21149768155763937</v>
      </c>
      <c r="J54" s="32">
        <f>SUM(J8:J9,J11:J18,J20:J26,J28:J34,J36:J39,J41:J46,J48:J52)</f>
        <v>396828730</v>
      </c>
      <c r="K54" s="37">
        <f t="shared" si="2"/>
        <v>0.188950488335584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1351412467</v>
      </c>
      <c r="O54" s="37">
        <f t="shared" si="5"/>
        <v>0.64347670992079209</v>
      </c>
      <c r="P54" s="32">
        <f>SUM(P8:P9,P11:P18,P20:P26,P28:P34,P36:P39,P41:P46,P48:P52)</f>
        <v>423722601</v>
      </c>
      <c r="Q54" s="32">
        <f>SUM(Q8:Q9,Q11:Q18,Q20:Q26,Q28:Q34,Q36:Q39,Q41:Q46,Q48:Q52)</f>
        <v>1822803673</v>
      </c>
      <c r="R54" s="32">
        <f>SUM(R8:R9,R11:R18,R20:R26,R28:R34,R36:R39,R41:R46,R48:R52)</f>
        <v>1947378635</v>
      </c>
      <c r="S54" s="32">
        <f>SUM(S8:S9,S11:S18,S20:S26,S28:S34,S36:S39,S41:S46,S48:S52)</f>
        <v>1253978044</v>
      </c>
      <c r="T54" s="37">
        <f t="shared" si="6"/>
        <v>0.64393129382360714</v>
      </c>
      <c r="U54" s="37">
        <f t="shared" si="7"/>
        <v>-6.347046614112517E-2</v>
      </c>
    </row>
    <row r="55" spans="1:21" ht="14.4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4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x14ac:dyDescent="0.2">
      <c r="A57" s="17" t="s">
        <v>23</v>
      </c>
      <c r="B57" s="11" t="s">
        <v>113</v>
      </c>
      <c r="C57" s="10" t="s">
        <v>114</v>
      </c>
      <c r="D57" s="31">
        <v>306610639</v>
      </c>
      <c r="E57" s="31">
        <v>360402653</v>
      </c>
      <c r="F57" s="31">
        <v>90946120</v>
      </c>
      <c r="G57" s="36">
        <f t="shared" ref="G57:G85" si="8">IF(($D57      =0),0,($F57      /$D57      ))</f>
        <v>0.29661762650055989</v>
      </c>
      <c r="H57" s="31">
        <v>98592883</v>
      </c>
      <c r="I57" s="36">
        <f t="shared" ref="I57:I85" si="9">IF(($D57      =0),0,($H57      /$D57      ))</f>
        <v>0.3215572796872192</v>
      </c>
      <c r="J57" s="31">
        <v>135997548</v>
      </c>
      <c r="K57" s="36">
        <f t="shared" ref="K57:K85" si="10">IF(($E57      =0),0,($J57      /$E57      ))</f>
        <v>0.37734890924901154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325536551</v>
      </c>
      <c r="O57" s="36">
        <f t="shared" ref="O57:O85" si="13">IF(($E57      =0),0,($N57      /$E57      ))</f>
        <v>0.90325792080115463</v>
      </c>
      <c r="P57" s="31">
        <v>79784741</v>
      </c>
      <c r="Q57" s="31">
        <v>286051622</v>
      </c>
      <c r="R57" s="31">
        <v>282202566</v>
      </c>
      <c r="S57" s="31">
        <v>235362100</v>
      </c>
      <c r="T57" s="36">
        <f t="shared" ref="T57:T85" si="14">IF(($R57      =0),0,($S57      /$R57      ))</f>
        <v>0.83401828458214655</v>
      </c>
      <c r="U57" s="36">
        <f t="shared" ref="U57:U85" si="15">IF(($P57      =0),0,(($J57      /$P57      )-1))</f>
        <v>0.7045558623797501</v>
      </c>
    </row>
    <row r="58" spans="1:21" ht="16.5" x14ac:dyDescent="0.3">
      <c r="A58" s="18" t="s">
        <v>0</v>
      </c>
      <c r="B58" s="13" t="s">
        <v>28</v>
      </c>
      <c r="C58" s="12" t="s">
        <v>0</v>
      </c>
      <c r="D58" s="32">
        <f>D57</f>
        <v>306610639</v>
      </c>
      <c r="E58" s="32">
        <f>E57</f>
        <v>360402653</v>
      </c>
      <c r="F58" s="32">
        <f>F57</f>
        <v>90946120</v>
      </c>
      <c r="G58" s="37">
        <f t="shared" si="8"/>
        <v>0.29661762650055989</v>
      </c>
      <c r="H58" s="32">
        <f>H57</f>
        <v>98592883</v>
      </c>
      <c r="I58" s="37">
        <f t="shared" si="9"/>
        <v>0.3215572796872192</v>
      </c>
      <c r="J58" s="32">
        <f>J57</f>
        <v>135997548</v>
      </c>
      <c r="K58" s="37">
        <f t="shared" si="10"/>
        <v>0.37734890924901154</v>
      </c>
      <c r="L58" s="32">
        <f>L57</f>
        <v>0</v>
      </c>
      <c r="M58" s="37">
        <f t="shared" si="11"/>
        <v>0</v>
      </c>
      <c r="N58" s="32">
        <f t="shared" si="12"/>
        <v>325536551</v>
      </c>
      <c r="O58" s="37">
        <f t="shared" si="13"/>
        <v>0.90325792080115463</v>
      </c>
      <c r="P58" s="32">
        <f>P57</f>
        <v>79784741</v>
      </c>
      <c r="Q58" s="32">
        <f>Q57</f>
        <v>286051622</v>
      </c>
      <c r="R58" s="32">
        <f>R57</f>
        <v>282202566</v>
      </c>
      <c r="S58" s="32">
        <f>S57</f>
        <v>235362100</v>
      </c>
      <c r="T58" s="37">
        <f t="shared" si="14"/>
        <v>0.83401828458214655</v>
      </c>
      <c r="U58" s="37">
        <f t="shared" si="15"/>
        <v>0.7045558623797501</v>
      </c>
    </row>
    <row r="59" spans="1:21" x14ac:dyDescent="0.2">
      <c r="A59" s="17" t="s">
        <v>29</v>
      </c>
      <c r="B59" s="11" t="s">
        <v>115</v>
      </c>
      <c r="C59" s="10" t="s">
        <v>116</v>
      </c>
      <c r="D59" s="31">
        <v>40000</v>
      </c>
      <c r="E59" s="31">
        <v>0</v>
      </c>
      <c r="F59" s="31">
        <v>0</v>
      </c>
      <c r="G59" s="36">
        <f t="shared" si="8"/>
        <v>0</v>
      </c>
      <c r="H59" s="31">
        <v>0</v>
      </c>
      <c r="I59" s="36">
        <f t="shared" si="9"/>
        <v>0</v>
      </c>
      <c r="J59" s="31">
        <v>0</v>
      </c>
      <c r="K59" s="36">
        <f t="shared" si="10"/>
        <v>0</v>
      </c>
      <c r="L59" s="31">
        <v>0</v>
      </c>
      <c r="M59" s="36">
        <f t="shared" si="11"/>
        <v>0</v>
      </c>
      <c r="N59" s="31">
        <f t="shared" si="12"/>
        <v>0</v>
      </c>
      <c r="O59" s="36">
        <f t="shared" si="13"/>
        <v>0</v>
      </c>
      <c r="P59" s="31">
        <v>855</v>
      </c>
      <c r="Q59" s="31">
        <v>146720</v>
      </c>
      <c r="R59" s="31">
        <v>241920</v>
      </c>
      <c r="S59" s="31">
        <v>101877</v>
      </c>
      <c r="T59" s="36">
        <f t="shared" si="14"/>
        <v>0.4211185515873016</v>
      </c>
      <c r="U59" s="36">
        <f t="shared" si="15"/>
        <v>-1</v>
      </c>
    </row>
    <row r="60" spans="1:21" x14ac:dyDescent="0.2">
      <c r="A60" s="17" t="s">
        <v>29</v>
      </c>
      <c r="B60" s="11" t="s">
        <v>117</v>
      </c>
      <c r="C60" s="10" t="s">
        <v>118</v>
      </c>
      <c r="D60" s="31">
        <v>9989111</v>
      </c>
      <c r="E60" s="31">
        <v>10019111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0</v>
      </c>
      <c r="K60" s="36">
        <f t="shared" si="10"/>
        <v>0</v>
      </c>
      <c r="L60" s="31">
        <v>0</v>
      </c>
      <c r="M60" s="36">
        <f t="shared" si="11"/>
        <v>0</v>
      </c>
      <c r="N60" s="31">
        <f t="shared" si="12"/>
        <v>0</v>
      </c>
      <c r="O60" s="36">
        <f t="shared" si="13"/>
        <v>0</v>
      </c>
      <c r="P60" s="31">
        <v>1238047</v>
      </c>
      <c r="Q60" s="31">
        <v>3757770</v>
      </c>
      <c r="R60" s="31">
        <v>3757770</v>
      </c>
      <c r="S60" s="31">
        <v>2841937</v>
      </c>
      <c r="T60" s="36">
        <f t="shared" si="14"/>
        <v>0.75628284860435846</v>
      </c>
      <c r="U60" s="36">
        <f t="shared" si="15"/>
        <v>-1</v>
      </c>
    </row>
    <row r="61" spans="1:21" x14ac:dyDescent="0.2">
      <c r="A61" s="17" t="s">
        <v>29</v>
      </c>
      <c r="B61" s="11" t="s">
        <v>119</v>
      </c>
      <c r="C61" s="10" t="s">
        <v>120</v>
      </c>
      <c r="D61" s="31">
        <v>16618399</v>
      </c>
      <c r="E61" s="31">
        <v>20566847</v>
      </c>
      <c r="F61" s="31">
        <v>520738</v>
      </c>
      <c r="G61" s="36">
        <f t="shared" si="8"/>
        <v>3.1335028121541673E-2</v>
      </c>
      <c r="H61" s="31">
        <v>1636818</v>
      </c>
      <c r="I61" s="36">
        <f t="shared" si="9"/>
        <v>9.8494325476238723E-2</v>
      </c>
      <c r="J61" s="31">
        <v>1632842</v>
      </c>
      <c r="K61" s="36">
        <f t="shared" si="10"/>
        <v>7.9391945688126145E-2</v>
      </c>
      <c r="L61" s="31">
        <v>0</v>
      </c>
      <c r="M61" s="36">
        <f t="shared" si="11"/>
        <v>0</v>
      </c>
      <c r="N61" s="31">
        <f t="shared" si="12"/>
        <v>3790398</v>
      </c>
      <c r="O61" s="36">
        <f t="shared" si="13"/>
        <v>0.18429650398041081</v>
      </c>
      <c r="P61" s="31">
        <v>1511728</v>
      </c>
      <c r="Q61" s="31">
        <v>7801349</v>
      </c>
      <c r="R61" s="31">
        <v>7862655</v>
      </c>
      <c r="S61" s="31">
        <v>5354230</v>
      </c>
      <c r="T61" s="36">
        <f t="shared" si="14"/>
        <v>0.68096972333136829</v>
      </c>
      <c r="U61" s="36">
        <f t="shared" si="15"/>
        <v>8.0116264301514528E-2</v>
      </c>
    </row>
    <row r="62" spans="1:21" x14ac:dyDescent="0.2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6.5" x14ac:dyDescent="0.3">
      <c r="A63" s="18" t="s">
        <v>0</v>
      </c>
      <c r="B63" s="13" t="s">
        <v>123</v>
      </c>
      <c r="C63" s="12" t="s">
        <v>0</v>
      </c>
      <c r="D63" s="32">
        <f>SUM(D59:D62)</f>
        <v>26647510</v>
      </c>
      <c r="E63" s="32">
        <f>SUM(E59:E62)</f>
        <v>30585958</v>
      </c>
      <c r="F63" s="32">
        <f>SUM(F59:F62)</f>
        <v>520738</v>
      </c>
      <c r="G63" s="37">
        <f t="shared" si="8"/>
        <v>1.9541713278276283E-2</v>
      </c>
      <c r="H63" s="32">
        <f>SUM(H59:H62)</f>
        <v>1636818</v>
      </c>
      <c r="I63" s="37">
        <f t="shared" si="9"/>
        <v>6.1424801041448152E-2</v>
      </c>
      <c r="J63" s="32">
        <f>SUM(J59:J62)</f>
        <v>1632842</v>
      </c>
      <c r="K63" s="37">
        <f t="shared" si="10"/>
        <v>5.338534761605309E-2</v>
      </c>
      <c r="L63" s="32">
        <f>SUM(L59:L62)</f>
        <v>0</v>
      </c>
      <c r="M63" s="37">
        <f t="shared" si="11"/>
        <v>0</v>
      </c>
      <c r="N63" s="32">
        <f t="shared" si="12"/>
        <v>3790398</v>
      </c>
      <c r="O63" s="37">
        <f t="shared" si="13"/>
        <v>0.12392608398926069</v>
      </c>
      <c r="P63" s="32">
        <f>SUM(P59:P62)</f>
        <v>2750630</v>
      </c>
      <c r="Q63" s="32">
        <f>SUM(Q59:Q62)</f>
        <v>11705839</v>
      </c>
      <c r="R63" s="32">
        <f>SUM(R59:R62)</f>
        <v>11862345</v>
      </c>
      <c r="S63" s="32">
        <f>SUM(S59:S62)</f>
        <v>8298044</v>
      </c>
      <c r="T63" s="37">
        <f t="shared" si="14"/>
        <v>0.69952812871316761</v>
      </c>
      <c r="U63" s="37">
        <f t="shared" si="15"/>
        <v>-0.40637526675707025</v>
      </c>
    </row>
    <row r="64" spans="1:21" x14ac:dyDescent="0.2">
      <c r="A64" s="17" t="s">
        <v>29</v>
      </c>
      <c r="B64" s="11" t="s">
        <v>124</v>
      </c>
      <c r="C64" s="10" t="s">
        <v>125</v>
      </c>
      <c r="D64" s="31">
        <v>8465673</v>
      </c>
      <c r="E64" s="31">
        <v>8761193</v>
      </c>
      <c r="F64" s="31">
        <v>0</v>
      </c>
      <c r="G64" s="36">
        <f t="shared" si="8"/>
        <v>0</v>
      </c>
      <c r="H64" s="31">
        <v>0</v>
      </c>
      <c r="I64" s="36">
        <f t="shared" si="9"/>
        <v>0</v>
      </c>
      <c r="J64" s="31">
        <v>2306</v>
      </c>
      <c r="K64" s="36">
        <f t="shared" si="10"/>
        <v>2.6320616381810105E-4</v>
      </c>
      <c r="L64" s="31">
        <v>0</v>
      </c>
      <c r="M64" s="36">
        <f t="shared" si="11"/>
        <v>0</v>
      </c>
      <c r="N64" s="31">
        <f t="shared" si="12"/>
        <v>2306</v>
      </c>
      <c r="O64" s="36">
        <f t="shared" si="13"/>
        <v>2.6320616381810105E-4</v>
      </c>
      <c r="P64" s="31">
        <v>0</v>
      </c>
      <c r="Q64" s="31">
        <v>6347372</v>
      </c>
      <c r="R64" s="31">
        <v>6347372</v>
      </c>
      <c r="S64" s="31">
        <v>0</v>
      </c>
      <c r="T64" s="36">
        <f t="shared" si="14"/>
        <v>0</v>
      </c>
      <c r="U64" s="36">
        <f t="shared" si="15"/>
        <v>0</v>
      </c>
    </row>
    <row r="65" spans="1:21" x14ac:dyDescent="0.2">
      <c r="A65" s="17" t="s">
        <v>29</v>
      </c>
      <c r="B65" s="11" t="s">
        <v>126</v>
      </c>
      <c r="C65" s="10" t="s">
        <v>127</v>
      </c>
      <c r="D65" s="31">
        <v>7548489</v>
      </c>
      <c r="E65" s="31">
        <v>7678489</v>
      </c>
      <c r="F65" s="31">
        <v>1192115</v>
      </c>
      <c r="G65" s="36">
        <f t="shared" si="8"/>
        <v>0.15792763293422035</v>
      </c>
      <c r="H65" s="31">
        <v>1214956</v>
      </c>
      <c r="I65" s="36">
        <f t="shared" si="9"/>
        <v>0.16095353652896627</v>
      </c>
      <c r="J65" s="31">
        <v>748686</v>
      </c>
      <c r="K65" s="36">
        <f t="shared" si="10"/>
        <v>9.7504339721005001E-2</v>
      </c>
      <c r="L65" s="31">
        <v>0</v>
      </c>
      <c r="M65" s="36">
        <f t="shared" si="11"/>
        <v>0</v>
      </c>
      <c r="N65" s="31">
        <f t="shared" si="12"/>
        <v>3155757</v>
      </c>
      <c r="O65" s="36">
        <f t="shared" si="13"/>
        <v>0.41098671887138211</v>
      </c>
      <c r="P65" s="31">
        <v>1561303</v>
      </c>
      <c r="Q65" s="31">
        <v>8352216</v>
      </c>
      <c r="R65" s="31">
        <v>8463061</v>
      </c>
      <c r="S65" s="31">
        <v>3562823</v>
      </c>
      <c r="T65" s="36">
        <f t="shared" si="14"/>
        <v>0.4209851494630607</v>
      </c>
      <c r="U65" s="36">
        <f t="shared" si="15"/>
        <v>-0.52047360441887314</v>
      </c>
    </row>
    <row r="66" spans="1:21" x14ac:dyDescent="0.2">
      <c r="A66" s="17" t="s">
        <v>29</v>
      </c>
      <c r="B66" s="11" t="s">
        <v>128</v>
      </c>
      <c r="C66" s="10" t="s">
        <v>129</v>
      </c>
      <c r="D66" s="31">
        <v>9739995</v>
      </c>
      <c r="E66" s="31">
        <v>9824995</v>
      </c>
      <c r="F66" s="31">
        <v>178497</v>
      </c>
      <c r="G66" s="36">
        <f t="shared" si="8"/>
        <v>1.8326190105847077E-2</v>
      </c>
      <c r="H66" s="31">
        <v>335912</v>
      </c>
      <c r="I66" s="36">
        <f t="shared" si="9"/>
        <v>3.4487902714529117E-2</v>
      </c>
      <c r="J66" s="31">
        <v>6791089</v>
      </c>
      <c r="K66" s="36">
        <f t="shared" si="10"/>
        <v>0.69120533903579595</v>
      </c>
      <c r="L66" s="31">
        <v>0</v>
      </c>
      <c r="M66" s="36">
        <f t="shared" si="11"/>
        <v>0</v>
      </c>
      <c r="N66" s="31">
        <f t="shared" si="12"/>
        <v>7305498</v>
      </c>
      <c r="O66" s="36">
        <f t="shared" si="13"/>
        <v>0.74356251580789612</v>
      </c>
      <c r="P66" s="31">
        <v>191171</v>
      </c>
      <c r="Q66" s="31">
        <v>9505706</v>
      </c>
      <c r="R66" s="31">
        <v>9655706</v>
      </c>
      <c r="S66" s="31">
        <v>699441</v>
      </c>
      <c r="T66" s="36">
        <f t="shared" si="14"/>
        <v>7.2438100331555247E-2</v>
      </c>
      <c r="U66" s="36">
        <f t="shared" si="15"/>
        <v>34.523635907119804</v>
      </c>
    </row>
    <row r="67" spans="1:21" x14ac:dyDescent="0.2">
      <c r="A67" s="17" t="s">
        <v>29</v>
      </c>
      <c r="B67" s="11" t="s">
        <v>130</v>
      </c>
      <c r="C67" s="10" t="s">
        <v>131</v>
      </c>
      <c r="D67" s="31">
        <v>174123223</v>
      </c>
      <c r="E67" s="31">
        <v>174123223</v>
      </c>
      <c r="F67" s="31">
        <v>18766867</v>
      </c>
      <c r="G67" s="36">
        <f t="shared" si="8"/>
        <v>0.10777923057397117</v>
      </c>
      <c r="H67" s="31">
        <v>21440085</v>
      </c>
      <c r="I67" s="36">
        <f t="shared" si="9"/>
        <v>0.12313168014354983</v>
      </c>
      <c r="J67" s="31">
        <v>20628049</v>
      </c>
      <c r="K67" s="36">
        <f t="shared" si="10"/>
        <v>0.11846810921941182</v>
      </c>
      <c r="L67" s="31">
        <v>0</v>
      </c>
      <c r="M67" s="36">
        <f t="shared" si="11"/>
        <v>0</v>
      </c>
      <c r="N67" s="31">
        <f t="shared" si="12"/>
        <v>60835001</v>
      </c>
      <c r="O67" s="36">
        <f t="shared" si="13"/>
        <v>0.34937901993693282</v>
      </c>
      <c r="P67" s="31">
        <v>24013895</v>
      </c>
      <c r="Q67" s="31">
        <v>184460301</v>
      </c>
      <c r="R67" s="31">
        <v>166686504</v>
      </c>
      <c r="S67" s="31">
        <v>76671047</v>
      </c>
      <c r="T67" s="36">
        <f t="shared" si="14"/>
        <v>0.45997153434809573</v>
      </c>
      <c r="U67" s="36">
        <f t="shared" si="15"/>
        <v>-0.14099528627071956</v>
      </c>
    </row>
    <row r="68" spans="1:21" x14ac:dyDescent="0.2">
      <c r="A68" s="17" t="s">
        <v>29</v>
      </c>
      <c r="B68" s="11" t="s">
        <v>132</v>
      </c>
      <c r="C68" s="10" t="s">
        <v>133</v>
      </c>
      <c r="D68" s="31">
        <v>38558969</v>
      </c>
      <c r="E68" s="31">
        <v>42449478</v>
      </c>
      <c r="F68" s="31">
        <v>3961222</v>
      </c>
      <c r="G68" s="36">
        <f t="shared" si="8"/>
        <v>0.10273153309674851</v>
      </c>
      <c r="H68" s="31">
        <v>3739852</v>
      </c>
      <c r="I68" s="36">
        <f t="shared" si="9"/>
        <v>9.6990456357896909E-2</v>
      </c>
      <c r="J68" s="31">
        <v>3578976</v>
      </c>
      <c r="K68" s="36">
        <f t="shared" si="10"/>
        <v>8.4311425454984393E-2</v>
      </c>
      <c r="L68" s="31">
        <v>0</v>
      </c>
      <c r="M68" s="36">
        <f t="shared" si="11"/>
        <v>0</v>
      </c>
      <c r="N68" s="31">
        <f t="shared" si="12"/>
        <v>11280050</v>
      </c>
      <c r="O68" s="36">
        <f t="shared" si="13"/>
        <v>0.26572882710124257</v>
      </c>
      <c r="P68" s="31">
        <v>4928826</v>
      </c>
      <c r="Q68" s="31">
        <v>36806198</v>
      </c>
      <c r="R68" s="31">
        <v>36806198</v>
      </c>
      <c r="S68" s="31">
        <v>11571460</v>
      </c>
      <c r="T68" s="36">
        <f t="shared" si="14"/>
        <v>0.31438889721780011</v>
      </c>
      <c r="U68" s="36">
        <f t="shared" si="15"/>
        <v>-0.27386846279418264</v>
      </c>
    </row>
    <row r="69" spans="1:21" x14ac:dyDescent="0.2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6.5" x14ac:dyDescent="0.3">
      <c r="A70" s="18" t="s">
        <v>0</v>
      </c>
      <c r="B70" s="13" t="s">
        <v>136</v>
      </c>
      <c r="C70" s="12" t="s">
        <v>0</v>
      </c>
      <c r="D70" s="32">
        <f>SUM(D64:D69)</f>
        <v>238436349</v>
      </c>
      <c r="E70" s="32">
        <f>SUM(E64:E69)</f>
        <v>242837378</v>
      </c>
      <c r="F70" s="32">
        <f>SUM(F64:F69)</f>
        <v>24098701</v>
      </c>
      <c r="G70" s="37">
        <f t="shared" si="8"/>
        <v>0.10106974503287668</v>
      </c>
      <c r="H70" s="32">
        <f>SUM(H64:H69)</f>
        <v>26730805</v>
      </c>
      <c r="I70" s="37">
        <f t="shared" si="9"/>
        <v>0.11210876660420598</v>
      </c>
      <c r="J70" s="32">
        <f>SUM(J64:J69)</f>
        <v>31749106</v>
      </c>
      <c r="K70" s="37">
        <f t="shared" si="10"/>
        <v>0.13074225336101264</v>
      </c>
      <c r="L70" s="32">
        <f>SUM(L64:L69)</f>
        <v>0</v>
      </c>
      <c r="M70" s="37">
        <f t="shared" si="11"/>
        <v>0</v>
      </c>
      <c r="N70" s="32">
        <f t="shared" si="12"/>
        <v>82578612</v>
      </c>
      <c r="O70" s="37">
        <f t="shared" si="13"/>
        <v>0.34005725428315242</v>
      </c>
      <c r="P70" s="32">
        <f>SUM(P64:P69)</f>
        <v>30695195</v>
      </c>
      <c r="Q70" s="32">
        <f>SUM(Q64:Q69)</f>
        <v>245471793</v>
      </c>
      <c r="R70" s="32">
        <f>SUM(R64:R69)</f>
        <v>227958841</v>
      </c>
      <c r="S70" s="32">
        <f>SUM(S64:S69)</f>
        <v>92504771</v>
      </c>
      <c r="T70" s="37">
        <f t="shared" si="14"/>
        <v>0.40579593488984267</v>
      </c>
      <c r="U70" s="37">
        <f t="shared" si="15"/>
        <v>3.4334722421538677E-2</v>
      </c>
    </row>
    <row r="71" spans="1:21" x14ac:dyDescent="0.2">
      <c r="A71" s="17" t="s">
        <v>29</v>
      </c>
      <c r="B71" s="11" t="s">
        <v>137</v>
      </c>
      <c r="C71" s="10" t="s">
        <v>138</v>
      </c>
      <c r="D71" s="31">
        <v>40924680</v>
      </c>
      <c r="E71" s="31">
        <v>50984228</v>
      </c>
      <c r="F71" s="31">
        <v>11537090</v>
      </c>
      <c r="G71" s="36">
        <f t="shared" si="8"/>
        <v>0.28191032892621276</v>
      </c>
      <c r="H71" s="31">
        <v>15072124</v>
      </c>
      <c r="I71" s="36">
        <f t="shared" si="9"/>
        <v>0.36828935498090637</v>
      </c>
      <c r="J71" s="31">
        <v>12045088</v>
      </c>
      <c r="K71" s="36">
        <f t="shared" si="10"/>
        <v>0.23625125793804311</v>
      </c>
      <c r="L71" s="31">
        <v>0</v>
      </c>
      <c r="M71" s="36">
        <f t="shared" si="11"/>
        <v>0</v>
      </c>
      <c r="N71" s="31">
        <f t="shared" si="12"/>
        <v>38654302</v>
      </c>
      <c r="O71" s="36">
        <f t="shared" si="13"/>
        <v>0.75816195549729615</v>
      </c>
      <c r="P71" s="31">
        <v>7431010</v>
      </c>
      <c r="Q71" s="31">
        <v>40707720</v>
      </c>
      <c r="R71" s="31">
        <v>41350924</v>
      </c>
      <c r="S71" s="31">
        <v>22546778</v>
      </c>
      <c r="T71" s="36">
        <f t="shared" si="14"/>
        <v>0.54525451474796549</v>
      </c>
      <c r="U71" s="36">
        <f t="shared" si="15"/>
        <v>0.62092205501001874</v>
      </c>
    </row>
    <row r="72" spans="1:21" x14ac:dyDescent="0.2">
      <c r="A72" s="17" t="s">
        <v>29</v>
      </c>
      <c r="B72" s="11" t="s">
        <v>139</v>
      </c>
      <c r="C72" s="10" t="s">
        <v>140</v>
      </c>
      <c r="D72" s="31">
        <v>53076311</v>
      </c>
      <c r="E72" s="31">
        <v>40942692</v>
      </c>
      <c r="F72" s="31">
        <v>7212762</v>
      </c>
      <c r="G72" s="36">
        <f t="shared" si="8"/>
        <v>0.13589418450728424</v>
      </c>
      <c r="H72" s="31">
        <v>4942123</v>
      </c>
      <c r="I72" s="36">
        <f t="shared" si="9"/>
        <v>9.3113536093343038E-2</v>
      </c>
      <c r="J72" s="31">
        <v>12531434</v>
      </c>
      <c r="K72" s="36">
        <f t="shared" si="10"/>
        <v>0.30607254647544913</v>
      </c>
      <c r="L72" s="31">
        <v>0</v>
      </c>
      <c r="M72" s="36">
        <f t="shared" si="11"/>
        <v>0</v>
      </c>
      <c r="N72" s="31">
        <f t="shared" si="12"/>
        <v>24686319</v>
      </c>
      <c r="O72" s="36">
        <f t="shared" si="13"/>
        <v>0.60294811586888331</v>
      </c>
      <c r="P72" s="31">
        <v>5261812</v>
      </c>
      <c r="Q72" s="31">
        <v>38922914</v>
      </c>
      <c r="R72" s="31">
        <v>46236130</v>
      </c>
      <c r="S72" s="31">
        <v>26529654</v>
      </c>
      <c r="T72" s="36">
        <f t="shared" si="14"/>
        <v>0.57378621437391064</v>
      </c>
      <c r="U72" s="36">
        <f t="shared" si="15"/>
        <v>1.381581478015558</v>
      </c>
    </row>
    <row r="73" spans="1:21" x14ac:dyDescent="0.2">
      <c r="A73" s="17" t="s">
        <v>29</v>
      </c>
      <c r="B73" s="11" t="s">
        <v>141</v>
      </c>
      <c r="C73" s="10" t="s">
        <v>142</v>
      </c>
      <c r="D73" s="31">
        <v>40611113</v>
      </c>
      <c r="E73" s="31">
        <v>40611113</v>
      </c>
      <c r="F73" s="31">
        <v>2879200</v>
      </c>
      <c r="G73" s="36">
        <f t="shared" si="8"/>
        <v>7.0896850327643077E-2</v>
      </c>
      <c r="H73" s="31">
        <v>242251</v>
      </c>
      <c r="I73" s="36">
        <f t="shared" si="9"/>
        <v>5.9651406254243762E-3</v>
      </c>
      <c r="J73" s="31">
        <v>358162</v>
      </c>
      <c r="K73" s="36">
        <f t="shared" si="10"/>
        <v>8.8193101233152611E-3</v>
      </c>
      <c r="L73" s="31">
        <v>0</v>
      </c>
      <c r="M73" s="36">
        <f t="shared" si="11"/>
        <v>0</v>
      </c>
      <c r="N73" s="31">
        <f t="shared" si="12"/>
        <v>3479613</v>
      </c>
      <c r="O73" s="36">
        <f t="shared" si="13"/>
        <v>8.5681301076382707E-2</v>
      </c>
      <c r="P73" s="31">
        <v>9002630</v>
      </c>
      <c r="Q73" s="31">
        <v>39180684</v>
      </c>
      <c r="R73" s="31">
        <v>40068402</v>
      </c>
      <c r="S73" s="31">
        <v>29641901</v>
      </c>
      <c r="T73" s="36">
        <f t="shared" si="14"/>
        <v>0.73978246000426973</v>
      </c>
      <c r="U73" s="36">
        <f t="shared" si="15"/>
        <v>-0.96021584803551852</v>
      </c>
    </row>
    <row r="74" spans="1:21" x14ac:dyDescent="0.2">
      <c r="A74" s="17" t="s">
        <v>29</v>
      </c>
      <c r="B74" s="11" t="s">
        <v>143</v>
      </c>
      <c r="C74" s="10" t="s">
        <v>144</v>
      </c>
      <c r="D74" s="31">
        <v>161980545</v>
      </c>
      <c r="E74" s="31">
        <v>158797004</v>
      </c>
      <c r="F74" s="31">
        <v>23910326</v>
      </c>
      <c r="G74" s="36">
        <f t="shared" si="8"/>
        <v>0.14761233208593044</v>
      </c>
      <c r="H74" s="31">
        <v>27339869</v>
      </c>
      <c r="I74" s="36">
        <f t="shared" si="9"/>
        <v>0.16878489327221366</v>
      </c>
      <c r="J74" s="31">
        <v>30703530</v>
      </c>
      <c r="K74" s="36">
        <f t="shared" si="10"/>
        <v>0.19335081409974209</v>
      </c>
      <c r="L74" s="31">
        <v>0</v>
      </c>
      <c r="M74" s="36">
        <f t="shared" si="11"/>
        <v>0</v>
      </c>
      <c r="N74" s="31">
        <f t="shared" si="12"/>
        <v>81953725</v>
      </c>
      <c r="O74" s="36">
        <f t="shared" si="13"/>
        <v>0.51609112852028372</v>
      </c>
      <c r="P74" s="31">
        <v>23736958</v>
      </c>
      <c r="Q74" s="31">
        <v>102085695</v>
      </c>
      <c r="R74" s="31">
        <v>141057838</v>
      </c>
      <c r="S74" s="31">
        <v>65374053</v>
      </c>
      <c r="T74" s="36">
        <f t="shared" si="14"/>
        <v>0.46345565710428654</v>
      </c>
      <c r="U74" s="36">
        <f t="shared" si="15"/>
        <v>0.29349051382236935</v>
      </c>
    </row>
    <row r="75" spans="1:21" x14ac:dyDescent="0.2">
      <c r="A75" s="17" t="s">
        <v>29</v>
      </c>
      <c r="B75" s="11" t="s">
        <v>145</v>
      </c>
      <c r="C75" s="10" t="s">
        <v>146</v>
      </c>
      <c r="D75" s="31">
        <v>13563318</v>
      </c>
      <c r="E75" s="31">
        <v>11226982</v>
      </c>
      <c r="F75" s="31">
        <v>3362758</v>
      </c>
      <c r="G75" s="36">
        <f t="shared" si="8"/>
        <v>0.24793033680991627</v>
      </c>
      <c r="H75" s="31">
        <v>2670919</v>
      </c>
      <c r="I75" s="36">
        <f t="shared" si="9"/>
        <v>0.19692224277274925</v>
      </c>
      <c r="J75" s="31">
        <v>2638024</v>
      </c>
      <c r="K75" s="36">
        <f t="shared" si="10"/>
        <v>0.23497178493739457</v>
      </c>
      <c r="L75" s="31">
        <v>0</v>
      </c>
      <c r="M75" s="36">
        <f t="shared" si="11"/>
        <v>0</v>
      </c>
      <c r="N75" s="31">
        <f t="shared" si="12"/>
        <v>8671701</v>
      </c>
      <c r="O75" s="36">
        <f t="shared" si="13"/>
        <v>0.77239822776949318</v>
      </c>
      <c r="P75" s="31">
        <v>2763564</v>
      </c>
      <c r="Q75" s="31">
        <v>11861158</v>
      </c>
      <c r="R75" s="31">
        <v>11716785</v>
      </c>
      <c r="S75" s="31">
        <v>8614088</v>
      </c>
      <c r="T75" s="36">
        <f t="shared" si="14"/>
        <v>0.73519211968129483</v>
      </c>
      <c r="U75" s="36">
        <f t="shared" si="15"/>
        <v>-4.5426847360871658E-2</v>
      </c>
    </row>
    <row r="76" spans="1:21" x14ac:dyDescent="0.2">
      <c r="A76" s="17" t="s">
        <v>29</v>
      </c>
      <c r="B76" s="11" t="s">
        <v>147</v>
      </c>
      <c r="C76" s="10" t="s">
        <v>148</v>
      </c>
      <c r="D76" s="31">
        <v>24658275</v>
      </c>
      <c r="E76" s="31">
        <v>24658275</v>
      </c>
      <c r="F76" s="31">
        <v>32200</v>
      </c>
      <c r="G76" s="36">
        <f t="shared" si="8"/>
        <v>1.3058496589887167E-3</v>
      </c>
      <c r="H76" s="31">
        <v>1608598</v>
      </c>
      <c r="I76" s="36">
        <f t="shared" si="9"/>
        <v>6.5235625768631428E-2</v>
      </c>
      <c r="J76" s="31">
        <v>4004713</v>
      </c>
      <c r="K76" s="36">
        <f t="shared" si="10"/>
        <v>0.16240848153408946</v>
      </c>
      <c r="L76" s="31">
        <v>0</v>
      </c>
      <c r="M76" s="36">
        <f t="shared" si="11"/>
        <v>0</v>
      </c>
      <c r="N76" s="31">
        <f t="shared" si="12"/>
        <v>5645511</v>
      </c>
      <c r="O76" s="36">
        <f t="shared" si="13"/>
        <v>0.22894995696170961</v>
      </c>
      <c r="P76" s="31">
        <v>1836306</v>
      </c>
      <c r="Q76" s="31">
        <v>17679306</v>
      </c>
      <c r="R76" s="31">
        <v>26822489</v>
      </c>
      <c r="S76" s="31">
        <v>5431185</v>
      </c>
      <c r="T76" s="36">
        <f t="shared" si="14"/>
        <v>0.20248624204860333</v>
      </c>
      <c r="U76" s="36">
        <f t="shared" si="15"/>
        <v>1.1808527554775727</v>
      </c>
    </row>
    <row r="77" spans="1:21" x14ac:dyDescent="0.2">
      <c r="A77" s="17" t="s">
        <v>44</v>
      </c>
      <c r="B77" s="11" t="s">
        <v>149</v>
      </c>
      <c r="C77" s="10" t="s">
        <v>150</v>
      </c>
      <c r="D77" s="31">
        <v>0</v>
      </c>
      <c r="E77" s="31">
        <v>0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0</v>
      </c>
      <c r="K77" s="36">
        <f t="shared" si="10"/>
        <v>0</v>
      </c>
      <c r="L77" s="31">
        <v>0</v>
      </c>
      <c r="M77" s="36">
        <f t="shared" si="11"/>
        <v>0</v>
      </c>
      <c r="N77" s="31">
        <f t="shared" si="12"/>
        <v>0</v>
      </c>
      <c r="O77" s="36">
        <f t="shared" si="13"/>
        <v>0</v>
      </c>
      <c r="P77" s="31">
        <v>0</v>
      </c>
      <c r="Q77" s="31">
        <v>0</v>
      </c>
      <c r="R77" s="31">
        <v>0</v>
      </c>
      <c r="S77" s="31">
        <v>0</v>
      </c>
      <c r="T77" s="36">
        <f t="shared" si="14"/>
        <v>0</v>
      </c>
      <c r="U77" s="36">
        <f t="shared" si="15"/>
        <v>0</v>
      </c>
    </row>
    <row r="78" spans="1:21" ht="16.5" x14ac:dyDescent="0.3">
      <c r="A78" s="18" t="s">
        <v>0</v>
      </c>
      <c r="B78" s="13" t="s">
        <v>151</v>
      </c>
      <c r="C78" s="12" t="s">
        <v>0</v>
      </c>
      <c r="D78" s="32">
        <f>SUM(D71:D77)</f>
        <v>334814242</v>
      </c>
      <c r="E78" s="32">
        <f>SUM(E71:E77)</f>
        <v>327220294</v>
      </c>
      <c r="F78" s="32">
        <f>SUM(F71:F77)</f>
        <v>48934336</v>
      </c>
      <c r="G78" s="37">
        <f t="shared" si="8"/>
        <v>0.1461536872138193</v>
      </c>
      <c r="H78" s="32">
        <f>SUM(H71:H77)</f>
        <v>51875884</v>
      </c>
      <c r="I78" s="37">
        <f t="shared" si="9"/>
        <v>0.15493929914725671</v>
      </c>
      <c r="J78" s="32">
        <f>SUM(J71:J77)</f>
        <v>62280951</v>
      </c>
      <c r="K78" s="37">
        <f t="shared" si="10"/>
        <v>0.19033339967599933</v>
      </c>
      <c r="L78" s="32">
        <f>SUM(L71:L77)</f>
        <v>0</v>
      </c>
      <c r="M78" s="37">
        <f t="shared" si="11"/>
        <v>0</v>
      </c>
      <c r="N78" s="32">
        <f t="shared" si="12"/>
        <v>163091171</v>
      </c>
      <c r="O78" s="37">
        <f t="shared" si="13"/>
        <v>0.49841398590027547</v>
      </c>
      <c r="P78" s="32">
        <f>SUM(P71:P77)</f>
        <v>50032280</v>
      </c>
      <c r="Q78" s="32">
        <f>SUM(Q71:Q77)</f>
        <v>250437477</v>
      </c>
      <c r="R78" s="32">
        <f>SUM(R71:R77)</f>
        <v>307252568</v>
      </c>
      <c r="S78" s="32">
        <f>SUM(S71:S77)</f>
        <v>158137659</v>
      </c>
      <c r="T78" s="37">
        <f t="shared" si="14"/>
        <v>0.51468295295094169</v>
      </c>
      <c r="U78" s="37">
        <f t="shared" si="15"/>
        <v>0.24481536719893637</v>
      </c>
    </row>
    <row r="79" spans="1:21" x14ac:dyDescent="0.2">
      <c r="A79" s="17" t="s">
        <v>29</v>
      </c>
      <c r="B79" s="11" t="s">
        <v>152</v>
      </c>
      <c r="C79" s="10" t="s">
        <v>153</v>
      </c>
      <c r="D79" s="31">
        <v>57396404</v>
      </c>
      <c r="E79" s="31">
        <v>61148714</v>
      </c>
      <c r="F79" s="31">
        <v>0</v>
      </c>
      <c r="G79" s="36">
        <f t="shared" si="8"/>
        <v>0</v>
      </c>
      <c r="H79" s="31">
        <v>0</v>
      </c>
      <c r="I79" s="36">
        <f t="shared" si="9"/>
        <v>0</v>
      </c>
      <c r="J79" s="31">
        <v>40140047</v>
      </c>
      <c r="K79" s="36">
        <f t="shared" si="10"/>
        <v>0.65643321624065554</v>
      </c>
      <c r="L79" s="31">
        <v>0</v>
      </c>
      <c r="M79" s="36">
        <f t="shared" si="11"/>
        <v>0</v>
      </c>
      <c r="N79" s="31">
        <f t="shared" si="12"/>
        <v>40140047</v>
      </c>
      <c r="O79" s="36">
        <f t="shared" si="13"/>
        <v>0.65643321624065554</v>
      </c>
      <c r="P79" s="31">
        <v>12259096</v>
      </c>
      <c r="Q79" s="31">
        <v>48444737</v>
      </c>
      <c r="R79" s="31">
        <v>57289650</v>
      </c>
      <c r="S79" s="31">
        <v>37159378</v>
      </c>
      <c r="T79" s="36">
        <f t="shared" si="14"/>
        <v>0.64862288388914924</v>
      </c>
      <c r="U79" s="36">
        <f t="shared" si="15"/>
        <v>2.2743072572398488</v>
      </c>
    </row>
    <row r="80" spans="1:21" x14ac:dyDescent="0.2">
      <c r="A80" s="17" t="s">
        <v>29</v>
      </c>
      <c r="B80" s="11" t="s">
        <v>154</v>
      </c>
      <c r="C80" s="10" t="s">
        <v>155</v>
      </c>
      <c r="D80" s="31">
        <v>40204175</v>
      </c>
      <c r="E80" s="31">
        <v>40874175</v>
      </c>
      <c r="F80" s="31">
        <v>2253063</v>
      </c>
      <c r="G80" s="36">
        <f t="shared" si="8"/>
        <v>5.6040523154622622E-2</v>
      </c>
      <c r="H80" s="31">
        <v>2067866</v>
      </c>
      <c r="I80" s="36">
        <f t="shared" si="9"/>
        <v>5.1434111009615292E-2</v>
      </c>
      <c r="J80" s="31">
        <v>2176407</v>
      </c>
      <c r="K80" s="36">
        <f t="shared" si="10"/>
        <v>5.3246505892779489E-2</v>
      </c>
      <c r="L80" s="31">
        <v>0</v>
      </c>
      <c r="M80" s="36">
        <f t="shared" si="11"/>
        <v>0</v>
      </c>
      <c r="N80" s="31">
        <f t="shared" si="12"/>
        <v>6497336</v>
      </c>
      <c r="O80" s="36">
        <f t="shared" si="13"/>
        <v>0.15895944077158744</v>
      </c>
      <c r="P80" s="31">
        <v>718853</v>
      </c>
      <c r="Q80" s="31">
        <v>30318035</v>
      </c>
      <c r="R80" s="31">
        <v>30308035</v>
      </c>
      <c r="S80" s="31">
        <v>783353</v>
      </c>
      <c r="T80" s="36">
        <f t="shared" si="14"/>
        <v>2.5846380341054773E-2</v>
      </c>
      <c r="U80" s="36">
        <f t="shared" si="15"/>
        <v>2.0276106519691788</v>
      </c>
    </row>
    <row r="81" spans="1:21" x14ac:dyDescent="0.2">
      <c r="A81" s="17" t="s">
        <v>29</v>
      </c>
      <c r="B81" s="11" t="s">
        <v>156</v>
      </c>
      <c r="C81" s="10" t="s">
        <v>157</v>
      </c>
      <c r="D81" s="31">
        <v>74245640</v>
      </c>
      <c r="E81" s="31">
        <v>75220130</v>
      </c>
      <c r="F81" s="31">
        <v>12962052</v>
      </c>
      <c r="G81" s="36">
        <f t="shared" si="8"/>
        <v>0.17458334253701632</v>
      </c>
      <c r="H81" s="31">
        <v>13927731</v>
      </c>
      <c r="I81" s="36">
        <f t="shared" si="9"/>
        <v>0.18758988406591956</v>
      </c>
      <c r="J81" s="31">
        <v>16353245</v>
      </c>
      <c r="K81" s="36">
        <f t="shared" si="10"/>
        <v>0.21740516800489443</v>
      </c>
      <c r="L81" s="31">
        <v>0</v>
      </c>
      <c r="M81" s="36">
        <f t="shared" si="11"/>
        <v>0</v>
      </c>
      <c r="N81" s="31">
        <f t="shared" si="12"/>
        <v>43243028</v>
      </c>
      <c r="O81" s="36">
        <f t="shared" si="13"/>
        <v>0.57488637682492705</v>
      </c>
      <c r="P81" s="31">
        <v>15050296</v>
      </c>
      <c r="Q81" s="31">
        <v>70950030</v>
      </c>
      <c r="R81" s="31">
        <v>64853030</v>
      </c>
      <c r="S81" s="31">
        <v>42529016</v>
      </c>
      <c r="T81" s="36">
        <f t="shared" si="14"/>
        <v>0.65577531227145436</v>
      </c>
      <c r="U81" s="36">
        <f t="shared" si="15"/>
        <v>8.6572981687536243E-2</v>
      </c>
    </row>
    <row r="82" spans="1:21" x14ac:dyDescent="0.2">
      <c r="A82" s="17" t="s">
        <v>29</v>
      </c>
      <c r="B82" s="11" t="s">
        <v>158</v>
      </c>
      <c r="C82" s="10" t="s">
        <v>159</v>
      </c>
      <c r="D82" s="31">
        <v>0</v>
      </c>
      <c r="E82" s="31">
        <v>0</v>
      </c>
      <c r="F82" s="31">
        <v>0</v>
      </c>
      <c r="G82" s="36">
        <f t="shared" si="8"/>
        <v>0</v>
      </c>
      <c r="H82" s="31">
        <v>0</v>
      </c>
      <c r="I82" s="36">
        <f t="shared" si="9"/>
        <v>0</v>
      </c>
      <c r="J82" s="31">
        <v>0</v>
      </c>
      <c r="K82" s="36">
        <f t="shared" si="10"/>
        <v>0</v>
      </c>
      <c r="L82" s="31">
        <v>0</v>
      </c>
      <c r="M82" s="36">
        <f t="shared" si="11"/>
        <v>0</v>
      </c>
      <c r="N82" s="31">
        <f t="shared" si="12"/>
        <v>0</v>
      </c>
      <c r="O82" s="36">
        <f t="shared" si="13"/>
        <v>0</v>
      </c>
      <c r="P82" s="31">
        <v>0</v>
      </c>
      <c r="Q82" s="31">
        <v>0</v>
      </c>
      <c r="R82" s="31">
        <v>0</v>
      </c>
      <c r="S82" s="31">
        <v>0</v>
      </c>
      <c r="T82" s="36">
        <f t="shared" si="14"/>
        <v>0</v>
      </c>
      <c r="U82" s="36">
        <f t="shared" si="15"/>
        <v>0</v>
      </c>
    </row>
    <row r="83" spans="1:21" x14ac:dyDescent="0.2">
      <c r="A83" s="17" t="s">
        <v>44</v>
      </c>
      <c r="B83" s="11" t="s">
        <v>160</v>
      </c>
      <c r="C83" s="10" t="s">
        <v>161</v>
      </c>
      <c r="D83" s="31">
        <v>0</v>
      </c>
      <c r="E83" s="31">
        <v>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0</v>
      </c>
      <c r="Q83" s="31">
        <v>0</v>
      </c>
      <c r="R83" s="31">
        <v>0</v>
      </c>
      <c r="S83" s="31">
        <v>0</v>
      </c>
      <c r="T83" s="36">
        <f t="shared" si="14"/>
        <v>0</v>
      </c>
      <c r="U83" s="36">
        <f t="shared" si="15"/>
        <v>0</v>
      </c>
    </row>
    <row r="84" spans="1:21" ht="16.5" x14ac:dyDescent="0.3">
      <c r="A84" s="18" t="s">
        <v>0</v>
      </c>
      <c r="B84" s="13" t="s">
        <v>162</v>
      </c>
      <c r="C84" s="12" t="s">
        <v>0</v>
      </c>
      <c r="D84" s="32">
        <f>SUM(D79:D83)</f>
        <v>171846219</v>
      </c>
      <c r="E84" s="32">
        <f>SUM(E79:E83)</f>
        <v>177243019</v>
      </c>
      <c r="F84" s="32">
        <f>SUM(F79:F83)</f>
        <v>15215115</v>
      </c>
      <c r="G84" s="37">
        <f t="shared" si="8"/>
        <v>8.8539131605799251E-2</v>
      </c>
      <c r="H84" s="32">
        <f>SUM(H79:H83)</f>
        <v>15995597</v>
      </c>
      <c r="I84" s="37">
        <f t="shared" si="9"/>
        <v>9.3080878317142374E-2</v>
      </c>
      <c r="J84" s="32">
        <f>SUM(J79:J83)</f>
        <v>58669699</v>
      </c>
      <c r="K84" s="37">
        <f t="shared" si="10"/>
        <v>0.33101274922427271</v>
      </c>
      <c r="L84" s="32">
        <f>SUM(L79:L83)</f>
        <v>0</v>
      </c>
      <c r="M84" s="37">
        <f t="shared" si="11"/>
        <v>0</v>
      </c>
      <c r="N84" s="32">
        <f t="shared" si="12"/>
        <v>89880411</v>
      </c>
      <c r="O84" s="37">
        <f t="shared" si="13"/>
        <v>0.50710268594556041</v>
      </c>
      <c r="P84" s="32">
        <f>SUM(P79:P83)</f>
        <v>28028245</v>
      </c>
      <c r="Q84" s="32">
        <f>SUM(Q79:Q83)</f>
        <v>149712802</v>
      </c>
      <c r="R84" s="32">
        <f>SUM(R79:R83)</f>
        <v>152450715</v>
      </c>
      <c r="S84" s="32">
        <f>SUM(S79:S83)</f>
        <v>80471747</v>
      </c>
      <c r="T84" s="37">
        <f t="shared" si="14"/>
        <v>0.52785417897187292</v>
      </c>
      <c r="U84" s="37">
        <f t="shared" si="15"/>
        <v>1.0932348422100633</v>
      </c>
    </row>
    <row r="85" spans="1:21" ht="16.5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1078354959</v>
      </c>
      <c r="E85" s="32">
        <f>SUM(E57,E59:E62,E64:E69,E71:E77,E79:E83)</f>
        <v>1138289302</v>
      </c>
      <c r="F85" s="32">
        <f>SUM(F57,F59:F62,F64:F69,F71:F77,F79:F83)</f>
        <v>179715010</v>
      </c>
      <c r="G85" s="37">
        <f t="shared" si="8"/>
        <v>0.16665663611048503</v>
      </c>
      <c r="H85" s="32">
        <f>SUM(H57,H59:H62,H64:H69,H71:H77,H79:H83)</f>
        <v>194831987</v>
      </c>
      <c r="I85" s="37">
        <f t="shared" si="9"/>
        <v>0.18067518990284534</v>
      </c>
      <c r="J85" s="32">
        <f>SUM(J57,J59:J62,J64:J69,J71:J77,J79:J83)</f>
        <v>290330146</v>
      </c>
      <c r="K85" s="37">
        <f t="shared" si="10"/>
        <v>0.25505831029939696</v>
      </c>
      <c r="L85" s="32">
        <f>SUM(L57,L59:L62,L64:L69,L71:L77,L79:L83)</f>
        <v>0</v>
      </c>
      <c r="M85" s="37">
        <f t="shared" si="11"/>
        <v>0</v>
      </c>
      <c r="N85" s="32">
        <f t="shared" si="12"/>
        <v>664877143</v>
      </c>
      <c r="O85" s="37">
        <f t="shared" si="13"/>
        <v>0.58410207478168852</v>
      </c>
      <c r="P85" s="32">
        <f>SUM(P57,P59:P62,P64:P69,P71:P77,P79:P83)</f>
        <v>191291091</v>
      </c>
      <c r="Q85" s="32">
        <f>SUM(Q57,Q59:Q62,Q64:Q69,Q71:Q77,Q79:Q83)</f>
        <v>943379533</v>
      </c>
      <c r="R85" s="32">
        <f>SUM(R57,R59:R62,R64:R69,R71:R77,R79:R83)</f>
        <v>981727035</v>
      </c>
      <c r="S85" s="32">
        <f>SUM(S57,S59:S62,S64:S69,S71:S77,S79:S83)</f>
        <v>574774321</v>
      </c>
      <c r="T85" s="37">
        <f t="shared" si="14"/>
        <v>0.58547264209750527</v>
      </c>
      <c r="U85" s="37">
        <f t="shared" si="15"/>
        <v>0.51774002899068616</v>
      </c>
    </row>
    <row r="86" spans="1:21" ht="14.4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4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x14ac:dyDescent="0.2">
      <c r="A88" s="17" t="s">
        <v>23</v>
      </c>
      <c r="B88" s="11" t="s">
        <v>165</v>
      </c>
      <c r="C88" s="10" t="s">
        <v>166</v>
      </c>
      <c r="D88" s="31">
        <v>2034002934</v>
      </c>
      <c r="E88" s="31">
        <v>2044272279</v>
      </c>
      <c r="F88" s="31">
        <v>370366708</v>
      </c>
      <c r="G88" s="36">
        <f t="shared" ref="G88:G99" si="16">IF(($D88      =0),0,($F88      /$D88      ))</f>
        <v>0.18208759771631677</v>
      </c>
      <c r="H88" s="31">
        <v>564518152</v>
      </c>
      <c r="I88" s="36">
        <f t="shared" ref="I88:I99" si="17">IF(($D88      =0),0,($H88      /$D88      ))</f>
        <v>0.27754048067661241</v>
      </c>
      <c r="J88" s="31">
        <v>470579762</v>
      </c>
      <c r="K88" s="36">
        <f t="shared" ref="K88:K99" si="18">IF(($E88      =0),0,($J88      /$E88      ))</f>
        <v>0.23019426855907582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1405464622</v>
      </c>
      <c r="O88" s="36">
        <f t="shared" ref="O88:O99" si="21">IF(($E88      =0),0,($N88      /$E88      ))</f>
        <v>0.68751341806949196</v>
      </c>
      <c r="P88" s="31">
        <v>433558960</v>
      </c>
      <c r="Q88" s="31">
        <v>1836464923</v>
      </c>
      <c r="R88" s="31">
        <v>1971795852</v>
      </c>
      <c r="S88" s="31">
        <v>1217985537</v>
      </c>
      <c r="T88" s="36">
        <f t="shared" ref="T88:T99" si="22">IF(($R88      =0),0,($S88      /$R88      ))</f>
        <v>0.61770367138392779</v>
      </c>
      <c r="U88" s="36">
        <f t="shared" ref="U88:U99" si="23">IF(($P88      =0),0,(($J88      /$P88      )-1))</f>
        <v>8.5388160355398979E-2</v>
      </c>
    </row>
    <row r="89" spans="1:21" x14ac:dyDescent="0.2">
      <c r="A89" s="17" t="s">
        <v>23</v>
      </c>
      <c r="B89" s="11" t="s">
        <v>167</v>
      </c>
      <c r="C89" s="10" t="s">
        <v>168</v>
      </c>
      <c r="D89" s="31">
        <v>3444394000</v>
      </c>
      <c r="E89" s="31">
        <v>3708367549</v>
      </c>
      <c r="F89" s="31">
        <v>893920651</v>
      </c>
      <c r="G89" s="36">
        <f t="shared" si="16"/>
        <v>0.25952915113660052</v>
      </c>
      <c r="H89" s="31">
        <v>956472763</v>
      </c>
      <c r="I89" s="36">
        <f t="shared" si="17"/>
        <v>0.2776897076815254</v>
      </c>
      <c r="J89" s="31">
        <v>952644219</v>
      </c>
      <c r="K89" s="36">
        <f t="shared" si="18"/>
        <v>0.25689045285084822</v>
      </c>
      <c r="L89" s="31">
        <v>0</v>
      </c>
      <c r="M89" s="36">
        <f t="shared" si="19"/>
        <v>0</v>
      </c>
      <c r="N89" s="31">
        <f t="shared" si="20"/>
        <v>2803037633</v>
      </c>
      <c r="O89" s="36">
        <f t="shared" si="21"/>
        <v>0.75586834259615621</v>
      </c>
      <c r="P89" s="31">
        <v>768453465</v>
      </c>
      <c r="Q89" s="31">
        <v>2959355000</v>
      </c>
      <c r="R89" s="31">
        <v>2998579000</v>
      </c>
      <c r="S89" s="31">
        <v>2270520189</v>
      </c>
      <c r="T89" s="36">
        <f t="shared" si="22"/>
        <v>0.75719872279503053</v>
      </c>
      <c r="U89" s="36">
        <f t="shared" si="23"/>
        <v>0.23969018605440207</v>
      </c>
    </row>
    <row r="90" spans="1:21" x14ac:dyDescent="0.2">
      <c r="A90" s="17" t="s">
        <v>23</v>
      </c>
      <c r="B90" s="11" t="s">
        <v>169</v>
      </c>
      <c r="C90" s="10" t="s">
        <v>170</v>
      </c>
      <c r="D90" s="31">
        <v>1563529331</v>
      </c>
      <c r="E90" s="31">
        <v>1563529331</v>
      </c>
      <c r="F90" s="31">
        <v>128377319</v>
      </c>
      <c r="G90" s="36">
        <f t="shared" si="16"/>
        <v>8.2107394120897376E-2</v>
      </c>
      <c r="H90" s="31">
        <v>1298166043</v>
      </c>
      <c r="I90" s="36">
        <f t="shared" si="17"/>
        <v>0.83027930289591734</v>
      </c>
      <c r="J90" s="31">
        <v>481144660</v>
      </c>
      <c r="K90" s="36">
        <f t="shared" si="18"/>
        <v>0.30772985863480423</v>
      </c>
      <c r="L90" s="31">
        <v>0</v>
      </c>
      <c r="M90" s="36">
        <f t="shared" si="19"/>
        <v>0</v>
      </c>
      <c r="N90" s="31">
        <f t="shared" si="20"/>
        <v>1907688022</v>
      </c>
      <c r="O90" s="36">
        <f t="shared" si="21"/>
        <v>1.2201165556516189</v>
      </c>
      <c r="P90" s="31">
        <v>212762866</v>
      </c>
      <c r="Q90" s="31">
        <v>1992253372</v>
      </c>
      <c r="R90" s="31">
        <v>1669947637</v>
      </c>
      <c r="S90" s="31">
        <v>487421567</v>
      </c>
      <c r="T90" s="36">
        <f t="shared" si="22"/>
        <v>0.29187835366840309</v>
      </c>
      <c r="U90" s="36">
        <f t="shared" si="23"/>
        <v>1.2614127598751184</v>
      </c>
    </row>
    <row r="91" spans="1:21" ht="16.5" x14ac:dyDescent="0.3">
      <c r="A91" s="18" t="s">
        <v>0</v>
      </c>
      <c r="B91" s="13" t="s">
        <v>28</v>
      </c>
      <c r="C91" s="12" t="s">
        <v>0</v>
      </c>
      <c r="D91" s="32">
        <f>SUM(D88:D90)</f>
        <v>7041926265</v>
      </c>
      <c r="E91" s="32">
        <f>SUM(E88:E90)</f>
        <v>7316169159</v>
      </c>
      <c r="F91" s="32">
        <f>SUM(F88:F90)</f>
        <v>1392664678</v>
      </c>
      <c r="G91" s="37">
        <f t="shared" si="16"/>
        <v>0.19776757460836605</v>
      </c>
      <c r="H91" s="32">
        <f>SUM(H88:H90)</f>
        <v>2819156958</v>
      </c>
      <c r="I91" s="37">
        <f t="shared" si="17"/>
        <v>0.40033889193243349</v>
      </c>
      <c r="J91" s="32">
        <f>SUM(J88:J90)</f>
        <v>1904368641</v>
      </c>
      <c r="K91" s="37">
        <f t="shared" si="18"/>
        <v>0.26029587337484361</v>
      </c>
      <c r="L91" s="32">
        <f>SUM(L88:L90)</f>
        <v>0</v>
      </c>
      <c r="M91" s="37">
        <f t="shared" si="19"/>
        <v>0</v>
      </c>
      <c r="N91" s="32">
        <f t="shared" si="20"/>
        <v>6116190277</v>
      </c>
      <c r="O91" s="37">
        <f t="shared" si="21"/>
        <v>0.8359826220633727</v>
      </c>
      <c r="P91" s="32">
        <f>SUM(P88:P90)</f>
        <v>1414775291</v>
      </c>
      <c r="Q91" s="32">
        <f>SUM(Q88:Q90)</f>
        <v>6788073295</v>
      </c>
      <c r="R91" s="32">
        <f>SUM(R88:R90)</f>
        <v>6640322489</v>
      </c>
      <c r="S91" s="32">
        <f>SUM(S88:S90)</f>
        <v>3975927293</v>
      </c>
      <c r="T91" s="37">
        <f t="shared" si="22"/>
        <v>0.59875515076057029</v>
      </c>
      <c r="U91" s="37">
        <f t="shared" si="23"/>
        <v>0.34605732310601978</v>
      </c>
    </row>
    <row r="92" spans="1:21" x14ac:dyDescent="0.2">
      <c r="A92" s="17" t="s">
        <v>29</v>
      </c>
      <c r="B92" s="11" t="s">
        <v>171</v>
      </c>
      <c r="C92" s="10" t="s">
        <v>172</v>
      </c>
      <c r="D92" s="31">
        <v>223104231</v>
      </c>
      <c r="E92" s="31">
        <v>234194282</v>
      </c>
      <c r="F92" s="31">
        <v>49239515</v>
      </c>
      <c r="G92" s="36">
        <f t="shared" si="16"/>
        <v>0.22070184316674837</v>
      </c>
      <c r="H92" s="31">
        <v>45514214</v>
      </c>
      <c r="I92" s="36">
        <f t="shared" si="17"/>
        <v>0.20400426202585104</v>
      </c>
      <c r="J92" s="31">
        <v>45224110</v>
      </c>
      <c r="K92" s="36">
        <f t="shared" si="18"/>
        <v>0.1931050989536969</v>
      </c>
      <c r="L92" s="31">
        <v>0</v>
      </c>
      <c r="M92" s="36">
        <f t="shared" si="19"/>
        <v>0</v>
      </c>
      <c r="N92" s="31">
        <f t="shared" si="20"/>
        <v>139977839</v>
      </c>
      <c r="O92" s="36">
        <f t="shared" si="21"/>
        <v>0.59769964409293308</v>
      </c>
      <c r="P92" s="31">
        <v>-7763840</v>
      </c>
      <c r="Q92" s="31">
        <v>203942234</v>
      </c>
      <c r="R92" s="31">
        <v>203232401</v>
      </c>
      <c r="S92" s="31">
        <v>88532600</v>
      </c>
      <c r="T92" s="36">
        <f t="shared" si="22"/>
        <v>0.43562246750211842</v>
      </c>
      <c r="U92" s="36">
        <f t="shared" si="23"/>
        <v>-6.8249667690215148</v>
      </c>
    </row>
    <row r="93" spans="1:21" x14ac:dyDescent="0.2">
      <c r="A93" s="17" t="s">
        <v>29</v>
      </c>
      <c r="B93" s="11" t="s">
        <v>173</v>
      </c>
      <c r="C93" s="10" t="s">
        <v>174</v>
      </c>
      <c r="D93" s="31">
        <v>100619328</v>
      </c>
      <c r="E93" s="31">
        <v>108154273</v>
      </c>
      <c r="F93" s="31">
        <v>14722206</v>
      </c>
      <c r="G93" s="36">
        <f t="shared" si="16"/>
        <v>0.1463158847572506</v>
      </c>
      <c r="H93" s="31">
        <v>19934407</v>
      </c>
      <c r="I93" s="36">
        <f t="shared" si="17"/>
        <v>0.1981170754787788</v>
      </c>
      <c r="J93" s="31">
        <v>21899479</v>
      </c>
      <c r="K93" s="36">
        <f t="shared" si="18"/>
        <v>0.20248371509094237</v>
      </c>
      <c r="L93" s="31">
        <v>0</v>
      </c>
      <c r="M93" s="36">
        <f t="shared" si="19"/>
        <v>0</v>
      </c>
      <c r="N93" s="31">
        <f t="shared" si="20"/>
        <v>56556092</v>
      </c>
      <c r="O93" s="36">
        <f t="shared" si="21"/>
        <v>0.52292055072109822</v>
      </c>
      <c r="P93" s="31">
        <v>15574846</v>
      </c>
      <c r="Q93" s="31">
        <v>72315548</v>
      </c>
      <c r="R93" s="31">
        <v>79317112</v>
      </c>
      <c r="S93" s="31">
        <v>42441515</v>
      </c>
      <c r="T93" s="36">
        <f t="shared" si="22"/>
        <v>0.53508648928115288</v>
      </c>
      <c r="U93" s="36">
        <f t="shared" si="23"/>
        <v>0.40607997022891906</v>
      </c>
    </row>
    <row r="94" spans="1:21" x14ac:dyDescent="0.2">
      <c r="A94" s="17" t="s">
        <v>29</v>
      </c>
      <c r="B94" s="11" t="s">
        <v>175</v>
      </c>
      <c r="C94" s="10" t="s">
        <v>176</v>
      </c>
      <c r="D94" s="31">
        <v>57440254</v>
      </c>
      <c r="E94" s="31">
        <v>51121775</v>
      </c>
      <c r="F94" s="31">
        <v>7879641</v>
      </c>
      <c r="G94" s="36">
        <f t="shared" si="16"/>
        <v>0.13717977291674233</v>
      </c>
      <c r="H94" s="31">
        <v>17584088</v>
      </c>
      <c r="I94" s="36">
        <f t="shared" si="17"/>
        <v>0.30612831203706026</v>
      </c>
      <c r="J94" s="31">
        <v>14032497</v>
      </c>
      <c r="K94" s="36">
        <f t="shared" si="18"/>
        <v>0.27449158406569413</v>
      </c>
      <c r="L94" s="31">
        <v>0</v>
      </c>
      <c r="M94" s="36">
        <f t="shared" si="19"/>
        <v>0</v>
      </c>
      <c r="N94" s="31">
        <f t="shared" si="20"/>
        <v>39496226</v>
      </c>
      <c r="O94" s="36">
        <f t="shared" si="21"/>
        <v>0.77259105342097378</v>
      </c>
      <c r="P94" s="31">
        <v>21753366</v>
      </c>
      <c r="Q94" s="31">
        <v>51935417</v>
      </c>
      <c r="R94" s="31">
        <v>55913321</v>
      </c>
      <c r="S94" s="31">
        <v>39110302</v>
      </c>
      <c r="T94" s="36">
        <f t="shared" si="22"/>
        <v>0.69948093406936063</v>
      </c>
      <c r="U94" s="36">
        <f t="shared" si="23"/>
        <v>-0.35492755465981674</v>
      </c>
    </row>
    <row r="95" spans="1:21" x14ac:dyDescent="0.2">
      <c r="A95" s="17" t="s">
        <v>44</v>
      </c>
      <c r="B95" s="11" t="s">
        <v>177</v>
      </c>
      <c r="C95" s="10" t="s">
        <v>178</v>
      </c>
      <c r="D95" s="31">
        <v>0</v>
      </c>
      <c r="E95" s="31">
        <v>0</v>
      </c>
      <c r="F95" s="31">
        <v>0</v>
      </c>
      <c r="G95" s="36">
        <f t="shared" si="16"/>
        <v>0</v>
      </c>
      <c r="H95" s="31">
        <v>0</v>
      </c>
      <c r="I95" s="36">
        <f t="shared" si="17"/>
        <v>0</v>
      </c>
      <c r="J95" s="31">
        <v>0</v>
      </c>
      <c r="K95" s="36">
        <f t="shared" si="18"/>
        <v>0</v>
      </c>
      <c r="L95" s="31">
        <v>0</v>
      </c>
      <c r="M95" s="36">
        <f t="shared" si="19"/>
        <v>0</v>
      </c>
      <c r="N95" s="31">
        <f t="shared" si="20"/>
        <v>0</v>
      </c>
      <c r="O95" s="36">
        <f t="shared" si="21"/>
        <v>0</v>
      </c>
      <c r="P95" s="31">
        <v>0</v>
      </c>
      <c r="Q95" s="31">
        <v>0</v>
      </c>
      <c r="R95" s="31">
        <v>0</v>
      </c>
      <c r="S95" s="31">
        <v>0</v>
      </c>
      <c r="T95" s="36">
        <f t="shared" si="22"/>
        <v>0</v>
      </c>
      <c r="U95" s="36">
        <f t="shared" si="23"/>
        <v>0</v>
      </c>
    </row>
    <row r="96" spans="1:21" ht="16.5" x14ac:dyDescent="0.3">
      <c r="A96" s="18" t="s">
        <v>0</v>
      </c>
      <c r="B96" s="13" t="s">
        <v>179</v>
      </c>
      <c r="C96" s="12" t="s">
        <v>0</v>
      </c>
      <c r="D96" s="32">
        <f>SUM(D92:D95)</f>
        <v>381163813</v>
      </c>
      <c r="E96" s="32">
        <f>SUM(E92:E95)</f>
        <v>393470330</v>
      </c>
      <c r="F96" s="32">
        <f>SUM(F92:F95)</f>
        <v>71841362</v>
      </c>
      <c r="G96" s="37">
        <f t="shared" si="16"/>
        <v>0.18847896770305422</v>
      </c>
      <c r="H96" s="32">
        <f>SUM(H92:H95)</f>
        <v>83032709</v>
      </c>
      <c r="I96" s="37">
        <f t="shared" si="17"/>
        <v>0.21783995796054229</v>
      </c>
      <c r="J96" s="32">
        <f>SUM(J92:J95)</f>
        <v>81156086</v>
      </c>
      <c r="K96" s="37">
        <f t="shared" si="18"/>
        <v>0.20625719352206301</v>
      </c>
      <c r="L96" s="32">
        <f>SUM(L92:L95)</f>
        <v>0</v>
      </c>
      <c r="M96" s="37">
        <f t="shared" si="19"/>
        <v>0</v>
      </c>
      <c r="N96" s="32">
        <f t="shared" si="20"/>
        <v>236030157</v>
      </c>
      <c r="O96" s="37">
        <f t="shared" si="21"/>
        <v>0.59986773843913466</v>
      </c>
      <c r="P96" s="32">
        <f>SUM(P92:P95)</f>
        <v>29564372</v>
      </c>
      <c r="Q96" s="32">
        <f>SUM(Q92:Q95)</f>
        <v>328193199</v>
      </c>
      <c r="R96" s="32">
        <f>SUM(R92:R95)</f>
        <v>338462834</v>
      </c>
      <c r="S96" s="32">
        <f>SUM(S92:S95)</f>
        <v>170084417</v>
      </c>
      <c r="T96" s="37">
        <f t="shared" si="22"/>
        <v>0.5025202176260215</v>
      </c>
      <c r="U96" s="37">
        <f t="shared" si="23"/>
        <v>1.7450637544406491</v>
      </c>
    </row>
    <row r="97" spans="1:21" x14ac:dyDescent="0.2">
      <c r="A97" s="17" t="s">
        <v>29</v>
      </c>
      <c r="B97" s="11" t="s">
        <v>180</v>
      </c>
      <c r="C97" s="10" t="s">
        <v>181</v>
      </c>
      <c r="D97" s="31">
        <v>114798729</v>
      </c>
      <c r="E97" s="31">
        <v>133372615</v>
      </c>
      <c r="F97" s="31">
        <v>20222823</v>
      </c>
      <c r="G97" s="36">
        <f t="shared" si="16"/>
        <v>0.1761589451046971</v>
      </c>
      <c r="H97" s="31">
        <v>22819325</v>
      </c>
      <c r="I97" s="36">
        <f t="shared" si="17"/>
        <v>0.1987768087571771</v>
      </c>
      <c r="J97" s="31">
        <v>68827160</v>
      </c>
      <c r="K97" s="36">
        <f t="shared" si="18"/>
        <v>0.51605166472892505</v>
      </c>
      <c r="L97" s="31">
        <v>0</v>
      </c>
      <c r="M97" s="36">
        <f t="shared" si="19"/>
        <v>0</v>
      </c>
      <c r="N97" s="31">
        <f t="shared" si="20"/>
        <v>111869308</v>
      </c>
      <c r="O97" s="36">
        <f t="shared" si="21"/>
        <v>0.83877269707878188</v>
      </c>
      <c r="P97" s="31">
        <v>27721354</v>
      </c>
      <c r="Q97" s="31">
        <v>120480622</v>
      </c>
      <c r="R97" s="31">
        <v>114874476</v>
      </c>
      <c r="S97" s="31">
        <v>77204178</v>
      </c>
      <c r="T97" s="36">
        <f t="shared" si="22"/>
        <v>0.67207425607756421</v>
      </c>
      <c r="U97" s="36">
        <f t="shared" si="23"/>
        <v>1.4828210050634612</v>
      </c>
    </row>
    <row r="98" spans="1:21" x14ac:dyDescent="0.2">
      <c r="A98" s="17" t="s">
        <v>29</v>
      </c>
      <c r="B98" s="11" t="s">
        <v>182</v>
      </c>
      <c r="C98" s="10" t="s">
        <v>183</v>
      </c>
      <c r="D98" s="31">
        <v>80964929</v>
      </c>
      <c r="E98" s="31">
        <v>110163761</v>
      </c>
      <c r="F98" s="31">
        <v>11391826</v>
      </c>
      <c r="G98" s="36">
        <f t="shared" si="16"/>
        <v>0.14070074710989988</v>
      </c>
      <c r="H98" s="31">
        <v>8024956</v>
      </c>
      <c r="I98" s="36">
        <f t="shared" si="17"/>
        <v>9.9116445837925699E-2</v>
      </c>
      <c r="J98" s="31">
        <v>0</v>
      </c>
      <c r="K98" s="36">
        <f t="shared" si="18"/>
        <v>0</v>
      </c>
      <c r="L98" s="31">
        <v>0</v>
      </c>
      <c r="M98" s="36">
        <f t="shared" si="19"/>
        <v>0</v>
      </c>
      <c r="N98" s="31">
        <f t="shared" si="20"/>
        <v>19416782</v>
      </c>
      <c r="O98" s="36">
        <f t="shared" si="21"/>
        <v>0.17625380455193429</v>
      </c>
      <c r="P98" s="31">
        <v>12337150</v>
      </c>
      <c r="Q98" s="31">
        <v>81379067</v>
      </c>
      <c r="R98" s="31">
        <v>89319712</v>
      </c>
      <c r="S98" s="31">
        <v>35550876</v>
      </c>
      <c r="T98" s="36">
        <f t="shared" si="22"/>
        <v>0.39801825603736835</v>
      </c>
      <c r="U98" s="36">
        <f t="shared" si="23"/>
        <v>-1</v>
      </c>
    </row>
    <row r="99" spans="1:21" x14ac:dyDescent="0.2">
      <c r="A99" s="17" t="s">
        <v>29</v>
      </c>
      <c r="B99" s="11" t="s">
        <v>184</v>
      </c>
      <c r="C99" s="10" t="s">
        <v>185</v>
      </c>
      <c r="D99" s="31">
        <v>122546842</v>
      </c>
      <c r="E99" s="31">
        <v>109200070</v>
      </c>
      <c r="F99" s="31">
        <v>60232806</v>
      </c>
      <c r="G99" s="36">
        <f t="shared" si="16"/>
        <v>0.49150843071092765</v>
      </c>
      <c r="H99" s="31">
        <v>31381709</v>
      </c>
      <c r="I99" s="36">
        <f t="shared" si="17"/>
        <v>0.256079295784709</v>
      </c>
      <c r="J99" s="31">
        <v>66528579</v>
      </c>
      <c r="K99" s="36">
        <f t="shared" si="18"/>
        <v>0.6092356808928785</v>
      </c>
      <c r="L99" s="31">
        <v>0</v>
      </c>
      <c r="M99" s="36">
        <f t="shared" si="19"/>
        <v>0</v>
      </c>
      <c r="N99" s="31">
        <f t="shared" si="20"/>
        <v>158143094</v>
      </c>
      <c r="O99" s="36">
        <f t="shared" si="21"/>
        <v>1.4481959031711242</v>
      </c>
      <c r="P99" s="31">
        <v>23588343</v>
      </c>
      <c r="Q99" s="31">
        <v>93012388</v>
      </c>
      <c r="R99" s="31">
        <v>83444051</v>
      </c>
      <c r="S99" s="31">
        <v>70575080</v>
      </c>
      <c r="T99" s="36">
        <f t="shared" si="22"/>
        <v>0.84577725019606254</v>
      </c>
      <c r="U99" s="36">
        <f t="shared" si="23"/>
        <v>1.8204006953773733</v>
      </c>
    </row>
    <row r="100" spans="1:21" x14ac:dyDescent="0.2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=0),0,(($J100     /$P100     )-1))</f>
        <v>0</v>
      </c>
    </row>
    <row r="101" spans="1:21" ht="16.5" x14ac:dyDescent="0.3">
      <c r="A101" s="18" t="s">
        <v>0</v>
      </c>
      <c r="B101" s="13" t="s">
        <v>188</v>
      </c>
      <c r="C101" s="12" t="s">
        <v>0</v>
      </c>
      <c r="D101" s="32">
        <f>SUM(D97:D100)</f>
        <v>318310500</v>
      </c>
      <c r="E101" s="32">
        <f>SUM(E97:E100)</f>
        <v>352736446</v>
      </c>
      <c r="F101" s="32">
        <f>SUM(F97:F100)</f>
        <v>91847455</v>
      </c>
      <c r="G101" s="37">
        <f>IF(($D101     =0),0,($F101     /$D101     ))</f>
        <v>0.28854673345679771</v>
      </c>
      <c r="H101" s="32">
        <f>SUM(H97:H100)</f>
        <v>62225990</v>
      </c>
      <c r="I101" s="37">
        <f>IF(($D101     =0),0,($H101     /$D101     ))</f>
        <v>0.19548833607436764</v>
      </c>
      <c r="J101" s="32">
        <f>SUM(J97:J100)</f>
        <v>135355739</v>
      </c>
      <c r="K101" s="37">
        <f>IF(($E101     =0),0,($J101     /$E101     ))</f>
        <v>0.3837305176001008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289429184</v>
      </c>
      <c r="O101" s="37">
        <f>IF(($E101     =0),0,($N101     /$E101     ))</f>
        <v>0.82052531651350824</v>
      </c>
      <c r="P101" s="32">
        <f>SUM(P97:P100)</f>
        <v>63646847</v>
      </c>
      <c r="Q101" s="32">
        <f>SUM(Q97:Q100)</f>
        <v>294872077</v>
      </c>
      <c r="R101" s="32">
        <f>SUM(R97:R100)</f>
        <v>287638239</v>
      </c>
      <c r="S101" s="32">
        <f>SUM(S97:S100)</f>
        <v>183330134</v>
      </c>
      <c r="T101" s="37">
        <f>IF(($R101     =0),0,($S101     /$R101     ))</f>
        <v>0.6373635669491079</v>
      </c>
      <c r="U101" s="37">
        <f>IF(($P101     =0),0,(($J101     /$P101     )-1))</f>
        <v>1.1266684113982897</v>
      </c>
    </row>
    <row r="102" spans="1:21" ht="16.5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7741400578</v>
      </c>
      <c r="E102" s="32">
        <f>SUM(E88:E90,E92:E95,E97:E100)</f>
        <v>8062375935</v>
      </c>
      <c r="F102" s="32">
        <f>SUM(F88:F90,F92:F95,F97:F100)</f>
        <v>1556353495</v>
      </c>
      <c r="G102" s="37">
        <f>IF(($D102     =0),0,($F102     /$D102     ))</f>
        <v>0.20104288356075301</v>
      </c>
      <c r="H102" s="32">
        <f>SUM(H88:H90,H92:H95,H97:H100)</f>
        <v>2964415657</v>
      </c>
      <c r="I102" s="37">
        <f>IF(($D102     =0),0,($H102     /$D102     ))</f>
        <v>0.38293014644203571</v>
      </c>
      <c r="J102" s="32">
        <f>SUM(J88:J90,J92:J95,J97:J100)</f>
        <v>2120880466</v>
      </c>
      <c r="K102" s="37">
        <f>IF(($E102     =0),0,($J102     /$E102     ))</f>
        <v>0.26305898944663886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6641649618</v>
      </c>
      <c r="O102" s="37">
        <f>IF(($E102     =0),0,($N102     /$E102     ))</f>
        <v>0.82378317155462688</v>
      </c>
      <c r="P102" s="32">
        <f>SUM(P88:P90,P92:P95,P97:P100)</f>
        <v>1507986510</v>
      </c>
      <c r="Q102" s="32">
        <f>SUM(Q88:Q90,Q92:Q95,Q97:Q100)</f>
        <v>7411138571</v>
      </c>
      <c r="R102" s="32">
        <f>SUM(R88:R90,R92:R95,R97:R100)</f>
        <v>7266423562</v>
      </c>
      <c r="S102" s="32">
        <f>SUM(S88:S90,S92:S95,S97:S100)</f>
        <v>4329341844</v>
      </c>
      <c r="T102" s="37">
        <f>IF(($R102     =0),0,($S102     /$R102     ))</f>
        <v>0.59580092008955199</v>
      </c>
      <c r="U102" s="37">
        <f>IF(($P102     =0),0,(($J102     /$P102     )-1))</f>
        <v>0.40643198857262997</v>
      </c>
    </row>
    <row r="103" spans="1:21" ht="14.4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x14ac:dyDescent="0.2">
      <c r="A105" s="17" t="s">
        <v>23</v>
      </c>
      <c r="B105" s="11" t="s">
        <v>191</v>
      </c>
      <c r="C105" s="10" t="s">
        <v>192</v>
      </c>
      <c r="D105" s="31">
        <v>1714969630</v>
      </c>
      <c r="E105" s="31">
        <v>1700795418</v>
      </c>
      <c r="F105" s="31">
        <v>276677096</v>
      </c>
      <c r="G105" s="36">
        <f t="shared" ref="G105:G136" si="24">IF(($D105     =0),0,($F105     /$D105     ))</f>
        <v>0.16133060968549046</v>
      </c>
      <c r="H105" s="31">
        <v>380207952</v>
      </c>
      <c r="I105" s="36">
        <f t="shared" ref="I105:I136" si="25">IF(($D105     =0),0,($H105     /$D105     ))</f>
        <v>0.22169952478983548</v>
      </c>
      <c r="J105" s="31">
        <v>310895446</v>
      </c>
      <c r="K105" s="36">
        <f t="shared" ref="K105:K136" si="26">IF(($E105     =0),0,($J105     /$E105     ))</f>
        <v>0.18279414602703262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967780494</v>
      </c>
      <c r="O105" s="36">
        <f t="shared" ref="O105:O136" si="29">IF(($E105     =0),0,($N105     /$E105     ))</f>
        <v>0.56901640477020621</v>
      </c>
      <c r="P105" s="31">
        <v>334625505</v>
      </c>
      <c r="Q105" s="31">
        <v>1509218510</v>
      </c>
      <c r="R105" s="31">
        <v>1457584949</v>
      </c>
      <c r="S105" s="31">
        <v>971857728</v>
      </c>
      <c r="T105" s="36">
        <f t="shared" ref="T105:T136" si="30">IF(($R105     =0),0,($S105     /$R105     ))</f>
        <v>0.66675889365265395</v>
      </c>
      <c r="U105" s="36">
        <f t="shared" ref="U105:U136" si="31">IF(($P105     =0),0,(($J105     /$P105     )-1))</f>
        <v>-7.0915272880947899E-2</v>
      </c>
    </row>
    <row r="106" spans="1:21" ht="16.5" x14ac:dyDescent="0.3">
      <c r="A106" s="18" t="s">
        <v>0</v>
      </c>
      <c r="B106" s="13" t="s">
        <v>28</v>
      </c>
      <c r="C106" s="12" t="s">
        <v>0</v>
      </c>
      <c r="D106" s="32">
        <f>D105</f>
        <v>1714969630</v>
      </c>
      <c r="E106" s="32">
        <f>E105</f>
        <v>1700795418</v>
      </c>
      <c r="F106" s="32">
        <f>F105</f>
        <v>276677096</v>
      </c>
      <c r="G106" s="37">
        <f t="shared" si="24"/>
        <v>0.16133060968549046</v>
      </c>
      <c r="H106" s="32">
        <f>H105</f>
        <v>380207952</v>
      </c>
      <c r="I106" s="37">
        <f t="shared" si="25"/>
        <v>0.22169952478983548</v>
      </c>
      <c r="J106" s="32">
        <f>J105</f>
        <v>310895446</v>
      </c>
      <c r="K106" s="37">
        <f t="shared" si="26"/>
        <v>0.18279414602703262</v>
      </c>
      <c r="L106" s="32">
        <f>L105</f>
        <v>0</v>
      </c>
      <c r="M106" s="37">
        <f t="shared" si="27"/>
        <v>0</v>
      </c>
      <c r="N106" s="32">
        <f t="shared" si="28"/>
        <v>967780494</v>
      </c>
      <c r="O106" s="37">
        <f t="shared" si="29"/>
        <v>0.56901640477020621</v>
      </c>
      <c r="P106" s="32">
        <f>P105</f>
        <v>334625505</v>
      </c>
      <c r="Q106" s="32">
        <f>Q105</f>
        <v>1509218510</v>
      </c>
      <c r="R106" s="32">
        <f>R105</f>
        <v>1457584949</v>
      </c>
      <c r="S106" s="32">
        <f>S105</f>
        <v>971857728</v>
      </c>
      <c r="T106" s="37">
        <f t="shared" si="30"/>
        <v>0.66675889365265395</v>
      </c>
      <c r="U106" s="37">
        <f t="shared" si="31"/>
        <v>-7.0915272880947899E-2</v>
      </c>
    </row>
    <row r="107" spans="1:21" x14ac:dyDescent="0.2">
      <c r="A107" s="17" t="s">
        <v>29</v>
      </c>
      <c r="B107" s="11" t="s">
        <v>193</v>
      </c>
      <c r="C107" s="10" t="s">
        <v>194</v>
      </c>
      <c r="D107" s="31">
        <v>38446310</v>
      </c>
      <c r="E107" s="31">
        <v>38596310</v>
      </c>
      <c r="F107" s="31">
        <v>5114432</v>
      </c>
      <c r="G107" s="36">
        <f t="shared" si="24"/>
        <v>0.13302790306794071</v>
      </c>
      <c r="H107" s="31">
        <v>9710613</v>
      </c>
      <c r="I107" s="36">
        <f t="shared" si="25"/>
        <v>0.25257594291883928</v>
      </c>
      <c r="J107" s="31">
        <v>13865660</v>
      </c>
      <c r="K107" s="36">
        <f t="shared" si="26"/>
        <v>0.35924833228876024</v>
      </c>
      <c r="L107" s="31">
        <v>0</v>
      </c>
      <c r="M107" s="36">
        <f t="shared" si="27"/>
        <v>0</v>
      </c>
      <c r="N107" s="31">
        <f t="shared" si="28"/>
        <v>28690705</v>
      </c>
      <c r="O107" s="36">
        <f t="shared" si="29"/>
        <v>0.74335357447382922</v>
      </c>
      <c r="P107" s="31">
        <v>7016673</v>
      </c>
      <c r="Q107" s="31">
        <v>29701351</v>
      </c>
      <c r="R107" s="31">
        <v>33283951</v>
      </c>
      <c r="S107" s="31">
        <v>20598247</v>
      </c>
      <c r="T107" s="36">
        <f t="shared" si="30"/>
        <v>0.61886423880386077</v>
      </c>
      <c r="U107" s="36">
        <f t="shared" si="31"/>
        <v>0.97610177929055553</v>
      </c>
    </row>
    <row r="108" spans="1:21" x14ac:dyDescent="0.2">
      <c r="A108" s="17" t="s">
        <v>29</v>
      </c>
      <c r="B108" s="11" t="s">
        <v>195</v>
      </c>
      <c r="C108" s="10" t="s">
        <v>196</v>
      </c>
      <c r="D108" s="31">
        <v>6856908</v>
      </c>
      <c r="E108" s="31">
        <v>5156908</v>
      </c>
      <c r="F108" s="31">
        <v>515469</v>
      </c>
      <c r="G108" s="36">
        <f t="shared" si="24"/>
        <v>7.5175137248450763E-2</v>
      </c>
      <c r="H108" s="31">
        <v>694776</v>
      </c>
      <c r="I108" s="36">
        <f t="shared" si="25"/>
        <v>0.10132497038023552</v>
      </c>
      <c r="J108" s="31">
        <v>1017934</v>
      </c>
      <c r="K108" s="36">
        <f t="shared" si="26"/>
        <v>0.19739231337848184</v>
      </c>
      <c r="L108" s="31">
        <v>0</v>
      </c>
      <c r="M108" s="36">
        <f t="shared" si="27"/>
        <v>0</v>
      </c>
      <c r="N108" s="31">
        <f t="shared" si="28"/>
        <v>2228179</v>
      </c>
      <c r="O108" s="36">
        <f t="shared" si="29"/>
        <v>0.4320765466438416</v>
      </c>
      <c r="P108" s="31">
        <v>1172537</v>
      </c>
      <c r="Q108" s="31">
        <v>3225391</v>
      </c>
      <c r="R108" s="31">
        <v>3338870</v>
      </c>
      <c r="S108" s="31">
        <v>2005462</v>
      </c>
      <c r="T108" s="36">
        <f t="shared" si="30"/>
        <v>0.60064093540629016</v>
      </c>
      <c r="U108" s="36">
        <f t="shared" si="31"/>
        <v>-0.13185340846386939</v>
      </c>
    </row>
    <row r="109" spans="1:21" x14ac:dyDescent="0.2">
      <c r="A109" s="17" t="s">
        <v>29</v>
      </c>
      <c r="B109" s="11" t="s">
        <v>197</v>
      </c>
      <c r="C109" s="10" t="s">
        <v>198</v>
      </c>
      <c r="D109" s="31">
        <v>16920072</v>
      </c>
      <c r="E109" s="31">
        <v>16704180</v>
      </c>
      <c r="F109" s="31">
        <v>2475115</v>
      </c>
      <c r="G109" s="36">
        <f t="shared" si="24"/>
        <v>0.14628276995511602</v>
      </c>
      <c r="H109" s="31">
        <v>4650649</v>
      </c>
      <c r="I109" s="36">
        <f t="shared" si="25"/>
        <v>0.27485988239293546</v>
      </c>
      <c r="J109" s="31">
        <v>5137573</v>
      </c>
      <c r="K109" s="36">
        <f t="shared" si="26"/>
        <v>0.30756211918214482</v>
      </c>
      <c r="L109" s="31">
        <v>0</v>
      </c>
      <c r="M109" s="36">
        <f t="shared" si="27"/>
        <v>0</v>
      </c>
      <c r="N109" s="31">
        <f t="shared" si="28"/>
        <v>12263337</v>
      </c>
      <c r="O109" s="36">
        <f t="shared" si="29"/>
        <v>0.73414780013146408</v>
      </c>
      <c r="P109" s="31">
        <v>3271141</v>
      </c>
      <c r="Q109" s="31">
        <v>13373676</v>
      </c>
      <c r="R109" s="31">
        <v>13706868</v>
      </c>
      <c r="S109" s="31">
        <v>11482274</v>
      </c>
      <c r="T109" s="36">
        <f t="shared" si="30"/>
        <v>0.83770223803132848</v>
      </c>
      <c r="U109" s="36">
        <f t="shared" si="31"/>
        <v>0.57057522130657157</v>
      </c>
    </row>
    <row r="110" spans="1:21" x14ac:dyDescent="0.2">
      <c r="A110" s="17" t="s">
        <v>29</v>
      </c>
      <c r="B110" s="11" t="s">
        <v>199</v>
      </c>
      <c r="C110" s="10" t="s">
        <v>200</v>
      </c>
      <c r="D110" s="31">
        <v>180919640</v>
      </c>
      <c r="E110" s="31">
        <v>193534118</v>
      </c>
      <c r="F110" s="31">
        <v>40760478</v>
      </c>
      <c r="G110" s="36">
        <f t="shared" si="24"/>
        <v>0.22529603751146088</v>
      </c>
      <c r="H110" s="31">
        <v>47757345</v>
      </c>
      <c r="I110" s="36">
        <f t="shared" si="25"/>
        <v>0.26396993162268068</v>
      </c>
      <c r="J110" s="31">
        <v>50266765</v>
      </c>
      <c r="K110" s="36">
        <f t="shared" si="26"/>
        <v>0.25973076747119078</v>
      </c>
      <c r="L110" s="31">
        <v>0</v>
      </c>
      <c r="M110" s="36">
        <f t="shared" si="27"/>
        <v>0</v>
      </c>
      <c r="N110" s="31">
        <f t="shared" si="28"/>
        <v>138784588</v>
      </c>
      <c r="O110" s="36">
        <f t="shared" si="29"/>
        <v>0.71710657239257425</v>
      </c>
      <c r="P110" s="31">
        <v>46647147</v>
      </c>
      <c r="Q110" s="31">
        <v>174365069</v>
      </c>
      <c r="R110" s="31">
        <v>179630386</v>
      </c>
      <c r="S110" s="31">
        <v>127418780</v>
      </c>
      <c r="T110" s="36">
        <f t="shared" si="30"/>
        <v>0.70933867502795434</v>
      </c>
      <c r="U110" s="36">
        <f t="shared" si="31"/>
        <v>7.7595699475468516E-2</v>
      </c>
    </row>
    <row r="111" spans="1:21" x14ac:dyDescent="0.2">
      <c r="A111" s="17" t="s">
        <v>44</v>
      </c>
      <c r="B111" s="11" t="s">
        <v>201</v>
      </c>
      <c r="C111" s="10" t="s">
        <v>202</v>
      </c>
      <c r="D111" s="31">
        <v>0</v>
      </c>
      <c r="E111" s="31">
        <v>0</v>
      </c>
      <c r="F111" s="31">
        <v>0</v>
      </c>
      <c r="G111" s="36">
        <f t="shared" si="24"/>
        <v>0</v>
      </c>
      <c r="H111" s="31">
        <v>0</v>
      </c>
      <c r="I111" s="36">
        <f t="shared" si="25"/>
        <v>0</v>
      </c>
      <c r="J111" s="31">
        <v>0</v>
      </c>
      <c r="K111" s="36">
        <f t="shared" si="26"/>
        <v>0</v>
      </c>
      <c r="L111" s="31">
        <v>0</v>
      </c>
      <c r="M111" s="36">
        <f t="shared" si="27"/>
        <v>0</v>
      </c>
      <c r="N111" s="31">
        <f t="shared" si="28"/>
        <v>0</v>
      </c>
      <c r="O111" s="36">
        <f t="shared" si="29"/>
        <v>0</v>
      </c>
      <c r="P111" s="31">
        <v>0</v>
      </c>
      <c r="Q111" s="31">
        <v>0</v>
      </c>
      <c r="R111" s="31">
        <v>0</v>
      </c>
      <c r="S111" s="31">
        <v>0</v>
      </c>
      <c r="T111" s="36">
        <f t="shared" si="30"/>
        <v>0</v>
      </c>
      <c r="U111" s="36">
        <f t="shared" si="31"/>
        <v>0</v>
      </c>
    </row>
    <row r="112" spans="1:21" ht="16.5" x14ac:dyDescent="0.3">
      <c r="A112" s="18" t="s">
        <v>0</v>
      </c>
      <c r="B112" s="13" t="s">
        <v>203</v>
      </c>
      <c r="C112" s="12" t="s">
        <v>0</v>
      </c>
      <c r="D112" s="32">
        <f>SUM(D107:D111)</f>
        <v>243142930</v>
      </c>
      <c r="E112" s="32">
        <f>SUM(E107:E111)</f>
        <v>253991516</v>
      </c>
      <c r="F112" s="32">
        <f>SUM(F107:F111)</f>
        <v>48865494</v>
      </c>
      <c r="G112" s="37">
        <f t="shared" si="24"/>
        <v>0.2009743569348284</v>
      </c>
      <c r="H112" s="32">
        <f>SUM(H107:H111)</f>
        <v>62813383</v>
      </c>
      <c r="I112" s="37">
        <f t="shared" si="25"/>
        <v>0.25833933563274902</v>
      </c>
      <c r="J112" s="32">
        <f>SUM(J107:J111)</f>
        <v>70287932</v>
      </c>
      <c r="K112" s="37">
        <f t="shared" si="26"/>
        <v>0.27673338506314515</v>
      </c>
      <c r="L112" s="32">
        <f>SUM(L107:L111)</f>
        <v>0</v>
      </c>
      <c r="M112" s="37">
        <f t="shared" si="27"/>
        <v>0</v>
      </c>
      <c r="N112" s="32">
        <f t="shared" si="28"/>
        <v>181966809</v>
      </c>
      <c r="O112" s="37">
        <f t="shared" si="29"/>
        <v>0.71642868968898943</v>
      </c>
      <c r="P112" s="32">
        <f>SUM(P107:P111)</f>
        <v>58107498</v>
      </c>
      <c r="Q112" s="32">
        <f>SUM(Q107:Q111)</f>
        <v>220665487</v>
      </c>
      <c r="R112" s="32">
        <f>SUM(R107:R111)</f>
        <v>229960075</v>
      </c>
      <c r="S112" s="32">
        <f>SUM(S107:S111)</f>
        <v>161504763</v>
      </c>
      <c r="T112" s="37">
        <f t="shared" si="30"/>
        <v>0.70231653472890887</v>
      </c>
      <c r="U112" s="37">
        <f t="shared" si="31"/>
        <v>0.20961897206450009</v>
      </c>
    </row>
    <row r="113" spans="1:21" x14ac:dyDescent="0.2">
      <c r="A113" s="17" t="s">
        <v>29</v>
      </c>
      <c r="B113" s="11" t="s">
        <v>204</v>
      </c>
      <c r="C113" s="10" t="s">
        <v>205</v>
      </c>
      <c r="D113" s="31">
        <v>12191995</v>
      </c>
      <c r="E113" s="31">
        <v>16818220</v>
      </c>
      <c r="F113" s="31">
        <v>2063058</v>
      </c>
      <c r="G113" s="36">
        <f t="shared" si="24"/>
        <v>0.169214144198714</v>
      </c>
      <c r="H113" s="31">
        <v>2430495</v>
      </c>
      <c r="I113" s="36">
        <f t="shared" si="25"/>
        <v>0.19935170577087671</v>
      </c>
      <c r="J113" s="31">
        <v>3113789</v>
      </c>
      <c r="K113" s="36">
        <f t="shared" si="26"/>
        <v>0.18514379048436755</v>
      </c>
      <c r="L113" s="31">
        <v>0</v>
      </c>
      <c r="M113" s="36">
        <f t="shared" si="27"/>
        <v>0</v>
      </c>
      <c r="N113" s="31">
        <f t="shared" si="28"/>
        <v>7607342</v>
      </c>
      <c r="O113" s="36">
        <f t="shared" si="29"/>
        <v>0.45232741633775753</v>
      </c>
      <c r="P113" s="31">
        <v>810166</v>
      </c>
      <c r="Q113" s="31">
        <v>10433750</v>
      </c>
      <c r="R113" s="31">
        <v>11986900</v>
      </c>
      <c r="S113" s="31">
        <v>6520425</v>
      </c>
      <c r="T113" s="36">
        <f t="shared" si="30"/>
        <v>0.54396257581192797</v>
      </c>
      <c r="U113" s="36">
        <f t="shared" si="31"/>
        <v>2.8433962916241855</v>
      </c>
    </row>
    <row r="114" spans="1:21" x14ac:dyDescent="0.2">
      <c r="A114" s="17" t="s">
        <v>29</v>
      </c>
      <c r="B114" s="11" t="s">
        <v>206</v>
      </c>
      <c r="C114" s="10" t="s">
        <v>207</v>
      </c>
      <c r="D114" s="31">
        <v>27075426</v>
      </c>
      <c r="E114" s="31">
        <v>24356834</v>
      </c>
      <c r="F114" s="31">
        <v>2927365</v>
      </c>
      <c r="G114" s="36">
        <f t="shared" si="24"/>
        <v>0.10811888980066278</v>
      </c>
      <c r="H114" s="31">
        <v>4110983</v>
      </c>
      <c r="I114" s="36">
        <f t="shared" si="25"/>
        <v>0.15183447159797228</v>
      </c>
      <c r="J114" s="31">
        <v>3495477</v>
      </c>
      <c r="K114" s="36">
        <f t="shared" si="26"/>
        <v>0.14351113941984414</v>
      </c>
      <c r="L114" s="31">
        <v>0</v>
      </c>
      <c r="M114" s="36">
        <f t="shared" si="27"/>
        <v>0</v>
      </c>
      <c r="N114" s="31">
        <f t="shared" si="28"/>
        <v>10533825</v>
      </c>
      <c r="O114" s="36">
        <f t="shared" si="29"/>
        <v>0.43247923765461471</v>
      </c>
      <c r="P114" s="31">
        <v>4178653</v>
      </c>
      <c r="Q114" s="31">
        <v>32181465</v>
      </c>
      <c r="R114" s="31">
        <v>26562336</v>
      </c>
      <c r="S114" s="31">
        <v>12356833</v>
      </c>
      <c r="T114" s="36">
        <f t="shared" si="30"/>
        <v>0.46520129103102981</v>
      </c>
      <c r="U114" s="36">
        <f t="shared" si="31"/>
        <v>-0.16349191952526332</v>
      </c>
    </row>
    <row r="115" spans="1:21" x14ac:dyDescent="0.2">
      <c r="A115" s="17" t="s">
        <v>29</v>
      </c>
      <c r="B115" s="11" t="s">
        <v>208</v>
      </c>
      <c r="C115" s="10" t="s">
        <v>209</v>
      </c>
      <c r="D115" s="31">
        <v>13073796</v>
      </c>
      <c r="E115" s="31">
        <v>15274756</v>
      </c>
      <c r="F115" s="31">
        <v>1002793</v>
      </c>
      <c r="G115" s="36">
        <f t="shared" si="24"/>
        <v>7.670251241490994E-2</v>
      </c>
      <c r="H115" s="31">
        <v>1079144</v>
      </c>
      <c r="I115" s="36">
        <f t="shared" si="25"/>
        <v>8.2542514813601198E-2</v>
      </c>
      <c r="J115" s="31">
        <v>19650</v>
      </c>
      <c r="K115" s="36">
        <f t="shared" si="26"/>
        <v>1.2864362612404413E-3</v>
      </c>
      <c r="L115" s="31">
        <v>0</v>
      </c>
      <c r="M115" s="36">
        <f t="shared" si="27"/>
        <v>0</v>
      </c>
      <c r="N115" s="31">
        <f t="shared" si="28"/>
        <v>2101587</v>
      </c>
      <c r="O115" s="36">
        <f t="shared" si="29"/>
        <v>0.13758563475580232</v>
      </c>
      <c r="P115" s="31">
        <v>1307516</v>
      </c>
      <c r="Q115" s="31">
        <v>7866725</v>
      </c>
      <c r="R115" s="31">
        <v>13293167</v>
      </c>
      <c r="S115" s="31">
        <v>3682263</v>
      </c>
      <c r="T115" s="36">
        <f t="shared" si="30"/>
        <v>0.27700419320693104</v>
      </c>
      <c r="U115" s="36">
        <f t="shared" si="31"/>
        <v>-0.98497150321678661</v>
      </c>
    </row>
    <row r="116" spans="1:21" x14ac:dyDescent="0.2">
      <c r="A116" s="17" t="s">
        <v>29</v>
      </c>
      <c r="B116" s="11" t="s">
        <v>210</v>
      </c>
      <c r="C116" s="10" t="s">
        <v>211</v>
      </c>
      <c r="D116" s="31">
        <v>309084</v>
      </c>
      <c r="E116" s="31">
        <v>309084</v>
      </c>
      <c r="F116" s="31">
        <v>0</v>
      </c>
      <c r="G116" s="36">
        <f t="shared" si="24"/>
        <v>0</v>
      </c>
      <c r="H116" s="31">
        <v>0</v>
      </c>
      <c r="I116" s="36">
        <f t="shared" si="25"/>
        <v>0</v>
      </c>
      <c r="J116" s="31">
        <v>91019</v>
      </c>
      <c r="K116" s="36">
        <f t="shared" si="26"/>
        <v>0.29447981778416221</v>
      </c>
      <c r="L116" s="31">
        <v>0</v>
      </c>
      <c r="M116" s="36">
        <f t="shared" si="27"/>
        <v>0</v>
      </c>
      <c r="N116" s="31">
        <f t="shared" si="28"/>
        <v>91019</v>
      </c>
      <c r="O116" s="36">
        <f t="shared" si="29"/>
        <v>0.29447981778416221</v>
      </c>
      <c r="P116" s="31">
        <v>0</v>
      </c>
      <c r="Q116" s="31">
        <v>406220</v>
      </c>
      <c r="R116" s="31">
        <v>406220</v>
      </c>
      <c r="S116" s="31">
        <v>136254</v>
      </c>
      <c r="T116" s="36">
        <f t="shared" si="30"/>
        <v>0.33541923095859388</v>
      </c>
      <c r="U116" s="36">
        <f t="shared" si="31"/>
        <v>0</v>
      </c>
    </row>
    <row r="117" spans="1:21" x14ac:dyDescent="0.2">
      <c r="A117" s="17" t="s">
        <v>29</v>
      </c>
      <c r="B117" s="11" t="s">
        <v>212</v>
      </c>
      <c r="C117" s="10" t="s">
        <v>213</v>
      </c>
      <c r="D117" s="31">
        <v>142301054</v>
      </c>
      <c r="E117" s="31">
        <v>147009483</v>
      </c>
      <c r="F117" s="31">
        <v>31973747</v>
      </c>
      <c r="G117" s="36">
        <f t="shared" si="24"/>
        <v>0.22469086560665952</v>
      </c>
      <c r="H117" s="31">
        <v>38065200</v>
      </c>
      <c r="I117" s="36">
        <f t="shared" si="25"/>
        <v>0.26749766730469893</v>
      </c>
      <c r="J117" s="31">
        <v>32121683</v>
      </c>
      <c r="K117" s="36">
        <f t="shared" si="26"/>
        <v>0.21850075481185116</v>
      </c>
      <c r="L117" s="31">
        <v>0</v>
      </c>
      <c r="M117" s="36">
        <f t="shared" si="27"/>
        <v>0</v>
      </c>
      <c r="N117" s="31">
        <f t="shared" si="28"/>
        <v>102160630</v>
      </c>
      <c r="O117" s="36">
        <f t="shared" si="29"/>
        <v>0.69492544232673747</v>
      </c>
      <c r="P117" s="31">
        <v>-8108609</v>
      </c>
      <c r="Q117" s="31">
        <v>23590656</v>
      </c>
      <c r="R117" s="31">
        <v>115751534</v>
      </c>
      <c r="S117" s="31">
        <v>42361773</v>
      </c>
      <c r="T117" s="36">
        <f t="shared" si="30"/>
        <v>0.36597159049313333</v>
      </c>
      <c r="U117" s="36">
        <f t="shared" si="31"/>
        <v>-4.9614295127561334</v>
      </c>
    </row>
    <row r="118" spans="1:21" x14ac:dyDescent="0.2">
      <c r="A118" s="17" t="s">
        <v>29</v>
      </c>
      <c r="B118" s="11" t="s">
        <v>214</v>
      </c>
      <c r="C118" s="10" t="s">
        <v>215</v>
      </c>
      <c r="D118" s="31">
        <v>556800</v>
      </c>
      <c r="E118" s="31">
        <v>1370000</v>
      </c>
      <c r="F118" s="31">
        <v>93285</v>
      </c>
      <c r="G118" s="36">
        <f t="shared" si="24"/>
        <v>0.16753771551724139</v>
      </c>
      <c r="H118" s="31">
        <v>320640</v>
      </c>
      <c r="I118" s="36">
        <f t="shared" si="25"/>
        <v>0.57586206896551728</v>
      </c>
      <c r="J118" s="31">
        <v>116801</v>
      </c>
      <c r="K118" s="36">
        <f t="shared" si="26"/>
        <v>8.5256204379562051E-2</v>
      </c>
      <c r="L118" s="31">
        <v>0</v>
      </c>
      <c r="M118" s="36">
        <f t="shared" si="27"/>
        <v>0</v>
      </c>
      <c r="N118" s="31">
        <f t="shared" si="28"/>
        <v>530726</v>
      </c>
      <c r="O118" s="36">
        <f t="shared" si="29"/>
        <v>0.38739124087591242</v>
      </c>
      <c r="P118" s="31">
        <v>598565</v>
      </c>
      <c r="Q118" s="31">
        <v>6550000</v>
      </c>
      <c r="R118" s="31">
        <v>888000</v>
      </c>
      <c r="S118" s="31">
        <v>4034834</v>
      </c>
      <c r="T118" s="36">
        <f t="shared" si="30"/>
        <v>4.5437319819819821</v>
      </c>
      <c r="U118" s="36">
        <f t="shared" si="31"/>
        <v>-0.80486496871684776</v>
      </c>
    </row>
    <row r="119" spans="1:21" x14ac:dyDescent="0.2">
      <c r="A119" s="17" t="s">
        <v>29</v>
      </c>
      <c r="B119" s="11" t="s">
        <v>216</v>
      </c>
      <c r="C119" s="10" t="s">
        <v>217</v>
      </c>
      <c r="D119" s="31">
        <v>8193504</v>
      </c>
      <c r="E119" s="31">
        <v>6990864</v>
      </c>
      <c r="F119" s="31">
        <v>1624393</v>
      </c>
      <c r="G119" s="36">
        <f t="shared" si="24"/>
        <v>0.19825376298101521</v>
      </c>
      <c r="H119" s="31">
        <v>1588447</v>
      </c>
      <c r="I119" s="36">
        <f t="shared" si="25"/>
        <v>0.19386662897827353</v>
      </c>
      <c r="J119" s="31">
        <v>1859154</v>
      </c>
      <c r="K119" s="36">
        <f t="shared" si="26"/>
        <v>0.2659405189401482</v>
      </c>
      <c r="L119" s="31">
        <v>0</v>
      </c>
      <c r="M119" s="36">
        <f t="shared" si="27"/>
        <v>0</v>
      </c>
      <c r="N119" s="31">
        <f t="shared" si="28"/>
        <v>5071994</v>
      </c>
      <c r="O119" s="36">
        <f t="shared" si="29"/>
        <v>0.72551747537929501</v>
      </c>
      <c r="P119" s="31">
        <v>2029470</v>
      </c>
      <c r="Q119" s="31">
        <v>8104560</v>
      </c>
      <c r="R119" s="31">
        <v>8165806</v>
      </c>
      <c r="S119" s="31">
        <v>5040228</v>
      </c>
      <c r="T119" s="36">
        <f t="shared" si="30"/>
        <v>0.61723582460812809</v>
      </c>
      <c r="U119" s="36">
        <f t="shared" si="31"/>
        <v>-8.3921417907138363E-2</v>
      </c>
    </row>
    <row r="120" spans="1:21" x14ac:dyDescent="0.2">
      <c r="A120" s="17" t="s">
        <v>44</v>
      </c>
      <c r="B120" s="11" t="s">
        <v>218</v>
      </c>
      <c r="C120" s="10" t="s">
        <v>219</v>
      </c>
      <c r="D120" s="31">
        <v>0</v>
      </c>
      <c r="E120" s="31">
        <v>0</v>
      </c>
      <c r="F120" s="31">
        <v>0</v>
      </c>
      <c r="G120" s="36">
        <f t="shared" si="24"/>
        <v>0</v>
      </c>
      <c r="H120" s="31">
        <v>0</v>
      </c>
      <c r="I120" s="36">
        <f t="shared" si="25"/>
        <v>0</v>
      </c>
      <c r="J120" s="31">
        <v>0</v>
      </c>
      <c r="K120" s="36">
        <f t="shared" si="26"/>
        <v>0</v>
      </c>
      <c r="L120" s="31">
        <v>0</v>
      </c>
      <c r="M120" s="36">
        <f t="shared" si="27"/>
        <v>0</v>
      </c>
      <c r="N120" s="31">
        <f t="shared" si="28"/>
        <v>0</v>
      </c>
      <c r="O120" s="36">
        <f t="shared" si="29"/>
        <v>0</v>
      </c>
      <c r="P120" s="31">
        <v>0</v>
      </c>
      <c r="Q120" s="31">
        <v>0</v>
      </c>
      <c r="R120" s="31">
        <v>0</v>
      </c>
      <c r="S120" s="31">
        <v>0</v>
      </c>
      <c r="T120" s="36">
        <f t="shared" si="30"/>
        <v>0</v>
      </c>
      <c r="U120" s="36">
        <f t="shared" si="31"/>
        <v>0</v>
      </c>
    </row>
    <row r="121" spans="1:21" ht="16.5" x14ac:dyDescent="0.3">
      <c r="A121" s="18" t="s">
        <v>0</v>
      </c>
      <c r="B121" s="13" t="s">
        <v>220</v>
      </c>
      <c r="C121" s="12" t="s">
        <v>0</v>
      </c>
      <c r="D121" s="32">
        <f>SUM(D113:D120)</f>
        <v>203701659</v>
      </c>
      <c r="E121" s="32">
        <f>SUM(E113:E120)</f>
        <v>212129241</v>
      </c>
      <c r="F121" s="32">
        <f>SUM(F113:F120)</f>
        <v>39684641</v>
      </c>
      <c r="G121" s="37">
        <f t="shared" si="24"/>
        <v>0.19481746587051604</v>
      </c>
      <c r="H121" s="32">
        <f>SUM(H113:H120)</f>
        <v>47594909</v>
      </c>
      <c r="I121" s="37">
        <f t="shared" si="25"/>
        <v>0.23365008038545235</v>
      </c>
      <c r="J121" s="32">
        <f>SUM(J113:J120)</f>
        <v>40817573</v>
      </c>
      <c r="K121" s="37">
        <f t="shared" si="26"/>
        <v>0.19241841816612165</v>
      </c>
      <c r="L121" s="32">
        <f>SUM(L113:L120)</f>
        <v>0</v>
      </c>
      <c r="M121" s="37">
        <f t="shared" si="27"/>
        <v>0</v>
      </c>
      <c r="N121" s="32">
        <f t="shared" si="28"/>
        <v>128097123</v>
      </c>
      <c r="O121" s="37">
        <f t="shared" si="29"/>
        <v>0.60386358050467925</v>
      </c>
      <c r="P121" s="32">
        <f>SUM(P113:P120)</f>
        <v>815761</v>
      </c>
      <c r="Q121" s="32">
        <f>SUM(Q113:Q120)</f>
        <v>89133376</v>
      </c>
      <c r="R121" s="32">
        <f>SUM(R113:R120)</f>
        <v>177053963</v>
      </c>
      <c r="S121" s="32">
        <f>SUM(S113:S120)</f>
        <v>74132610</v>
      </c>
      <c r="T121" s="37">
        <f t="shared" si="30"/>
        <v>0.41870065342733953</v>
      </c>
      <c r="U121" s="37">
        <f t="shared" si="31"/>
        <v>49.036190747044785</v>
      </c>
    </row>
    <row r="122" spans="1:21" x14ac:dyDescent="0.2">
      <c r="A122" s="17" t="s">
        <v>29</v>
      </c>
      <c r="B122" s="11" t="s">
        <v>221</v>
      </c>
      <c r="C122" s="10" t="s">
        <v>222</v>
      </c>
      <c r="D122" s="31">
        <v>14161155</v>
      </c>
      <c r="E122" s="31">
        <v>14583950</v>
      </c>
      <c r="F122" s="31">
        <v>3119574</v>
      </c>
      <c r="G122" s="36">
        <f t="shared" si="24"/>
        <v>0.22029092965933922</v>
      </c>
      <c r="H122" s="31">
        <v>3713627</v>
      </c>
      <c r="I122" s="36">
        <f t="shared" si="25"/>
        <v>0.26224040341342214</v>
      </c>
      <c r="J122" s="31">
        <v>2978888</v>
      </c>
      <c r="K122" s="36">
        <f t="shared" si="26"/>
        <v>0.20425796852018829</v>
      </c>
      <c r="L122" s="31">
        <v>0</v>
      </c>
      <c r="M122" s="36">
        <f t="shared" si="27"/>
        <v>0</v>
      </c>
      <c r="N122" s="31">
        <f t="shared" si="28"/>
        <v>9812089</v>
      </c>
      <c r="O122" s="36">
        <f t="shared" si="29"/>
        <v>0.67280051014985653</v>
      </c>
      <c r="P122" s="31">
        <v>3205185</v>
      </c>
      <c r="Q122" s="31">
        <v>14425149</v>
      </c>
      <c r="R122" s="31">
        <v>13510542</v>
      </c>
      <c r="S122" s="31">
        <v>10267700</v>
      </c>
      <c r="T122" s="36">
        <f t="shared" si="30"/>
        <v>0.75997691284331892</v>
      </c>
      <c r="U122" s="36">
        <f t="shared" si="31"/>
        <v>-7.0603412907523255E-2</v>
      </c>
    </row>
    <row r="123" spans="1:21" x14ac:dyDescent="0.2">
      <c r="A123" s="17" t="s">
        <v>29</v>
      </c>
      <c r="B123" s="11" t="s">
        <v>223</v>
      </c>
      <c r="C123" s="10" t="s">
        <v>224</v>
      </c>
      <c r="D123" s="31">
        <v>29418838</v>
      </c>
      <c r="E123" s="31">
        <v>51217454</v>
      </c>
      <c r="F123" s="31">
        <v>6615482</v>
      </c>
      <c r="G123" s="36">
        <f t="shared" si="24"/>
        <v>0.22487230800890232</v>
      </c>
      <c r="H123" s="31">
        <v>7674318</v>
      </c>
      <c r="I123" s="36">
        <f t="shared" si="25"/>
        <v>0.2608640762765681</v>
      </c>
      <c r="J123" s="31">
        <v>6965688</v>
      </c>
      <c r="K123" s="36">
        <f t="shared" si="26"/>
        <v>0.13600223080202309</v>
      </c>
      <c r="L123" s="31">
        <v>0</v>
      </c>
      <c r="M123" s="36">
        <f t="shared" si="27"/>
        <v>0</v>
      </c>
      <c r="N123" s="31">
        <f t="shared" si="28"/>
        <v>21255488</v>
      </c>
      <c r="O123" s="36">
        <f t="shared" si="29"/>
        <v>0.41500477552047005</v>
      </c>
      <c r="P123" s="31">
        <v>1939112</v>
      </c>
      <c r="Q123" s="31">
        <v>19374004</v>
      </c>
      <c r="R123" s="31">
        <v>19074004</v>
      </c>
      <c r="S123" s="31">
        <v>4797789</v>
      </c>
      <c r="T123" s="36">
        <f t="shared" si="30"/>
        <v>0.25153549301971417</v>
      </c>
      <c r="U123" s="36">
        <f t="shared" si="31"/>
        <v>2.5922050918152229</v>
      </c>
    </row>
    <row r="124" spans="1:21" x14ac:dyDescent="0.2">
      <c r="A124" s="17" t="s">
        <v>29</v>
      </c>
      <c r="B124" s="11" t="s">
        <v>225</v>
      </c>
      <c r="C124" s="10" t="s">
        <v>226</v>
      </c>
      <c r="D124" s="31">
        <v>61405828</v>
      </c>
      <c r="E124" s="31">
        <v>66758696</v>
      </c>
      <c r="F124" s="31">
        <v>7243156</v>
      </c>
      <c r="G124" s="36">
        <f t="shared" si="24"/>
        <v>0.11795551392939445</v>
      </c>
      <c r="H124" s="31">
        <v>7198925</v>
      </c>
      <c r="I124" s="36">
        <f t="shared" si="25"/>
        <v>0.11723520770699485</v>
      </c>
      <c r="J124" s="31">
        <v>10607461</v>
      </c>
      <c r="K124" s="36">
        <f t="shared" si="26"/>
        <v>0.15889257333606396</v>
      </c>
      <c r="L124" s="31">
        <v>0</v>
      </c>
      <c r="M124" s="36">
        <f t="shared" si="27"/>
        <v>0</v>
      </c>
      <c r="N124" s="31">
        <f t="shared" si="28"/>
        <v>25049542</v>
      </c>
      <c r="O124" s="36">
        <f t="shared" si="29"/>
        <v>0.3752251541881525</v>
      </c>
      <c r="P124" s="31">
        <v>9888442</v>
      </c>
      <c r="Q124" s="31">
        <v>50352672</v>
      </c>
      <c r="R124" s="31">
        <v>57984707</v>
      </c>
      <c r="S124" s="31">
        <v>23373735</v>
      </c>
      <c r="T124" s="36">
        <f t="shared" si="30"/>
        <v>0.4031017178374291</v>
      </c>
      <c r="U124" s="36">
        <f t="shared" si="31"/>
        <v>7.271307249413006E-2</v>
      </c>
    </row>
    <row r="125" spans="1:21" x14ac:dyDescent="0.2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6.5" x14ac:dyDescent="0.3">
      <c r="A126" s="18" t="s">
        <v>0</v>
      </c>
      <c r="B126" s="13" t="s">
        <v>229</v>
      </c>
      <c r="C126" s="12" t="s">
        <v>0</v>
      </c>
      <c r="D126" s="32">
        <f>SUM(D122:D125)</f>
        <v>104985821</v>
      </c>
      <c r="E126" s="32">
        <f>SUM(E122:E125)</f>
        <v>132560100</v>
      </c>
      <c r="F126" s="32">
        <f>SUM(F122:F125)</f>
        <v>16978212</v>
      </c>
      <c r="G126" s="37">
        <f t="shared" si="24"/>
        <v>0.16171909538146109</v>
      </c>
      <c r="H126" s="32">
        <f>SUM(H122:H125)</f>
        <v>18586870</v>
      </c>
      <c r="I126" s="37">
        <f t="shared" si="25"/>
        <v>0.17704171690003739</v>
      </c>
      <c r="J126" s="32">
        <f>SUM(J122:J125)</f>
        <v>20552037</v>
      </c>
      <c r="K126" s="37">
        <f t="shared" si="26"/>
        <v>0.15503938968060524</v>
      </c>
      <c r="L126" s="32">
        <f>SUM(L122:L125)</f>
        <v>0</v>
      </c>
      <c r="M126" s="37">
        <f t="shared" si="27"/>
        <v>0</v>
      </c>
      <c r="N126" s="32">
        <f t="shared" si="28"/>
        <v>56117119</v>
      </c>
      <c r="O126" s="37">
        <f t="shared" si="29"/>
        <v>0.42333340877081416</v>
      </c>
      <c r="P126" s="32">
        <f>SUM(P122:P125)</f>
        <v>15032739</v>
      </c>
      <c r="Q126" s="32">
        <f>SUM(Q122:Q125)</f>
        <v>84151825</v>
      </c>
      <c r="R126" s="32">
        <f>SUM(R122:R125)</f>
        <v>90569253</v>
      </c>
      <c r="S126" s="32">
        <f>SUM(S122:S125)</f>
        <v>38439224</v>
      </c>
      <c r="T126" s="37">
        <f t="shared" si="30"/>
        <v>0.42441803069745976</v>
      </c>
      <c r="U126" s="37">
        <f t="shared" si="31"/>
        <v>0.36715185436266795</v>
      </c>
    </row>
    <row r="127" spans="1:21" x14ac:dyDescent="0.2">
      <c r="A127" s="17" t="s">
        <v>29</v>
      </c>
      <c r="B127" s="11" t="s">
        <v>230</v>
      </c>
      <c r="C127" s="10" t="s">
        <v>231</v>
      </c>
      <c r="D127" s="31">
        <v>18851525</v>
      </c>
      <c r="E127" s="31">
        <v>18520057</v>
      </c>
      <c r="F127" s="31">
        <v>3763161</v>
      </c>
      <c r="G127" s="36">
        <f t="shared" si="24"/>
        <v>0.19962103861623928</v>
      </c>
      <c r="H127" s="31">
        <v>4657395</v>
      </c>
      <c r="I127" s="36">
        <f t="shared" si="25"/>
        <v>0.24705667048156582</v>
      </c>
      <c r="J127" s="31">
        <v>3659322</v>
      </c>
      <c r="K127" s="36">
        <f t="shared" si="26"/>
        <v>0.19758697286946794</v>
      </c>
      <c r="L127" s="31">
        <v>0</v>
      </c>
      <c r="M127" s="36">
        <f t="shared" si="27"/>
        <v>0</v>
      </c>
      <c r="N127" s="31">
        <f t="shared" si="28"/>
        <v>12079878</v>
      </c>
      <c r="O127" s="36">
        <f t="shared" si="29"/>
        <v>0.65225922360822108</v>
      </c>
      <c r="P127" s="31">
        <v>3508001</v>
      </c>
      <c r="Q127" s="31">
        <v>18431421</v>
      </c>
      <c r="R127" s="31">
        <v>18311421</v>
      </c>
      <c r="S127" s="31">
        <v>11637069</v>
      </c>
      <c r="T127" s="36">
        <f t="shared" si="30"/>
        <v>0.63550878984214276</v>
      </c>
      <c r="U127" s="36">
        <f t="shared" si="31"/>
        <v>4.3135962618026547E-2</v>
      </c>
    </row>
    <row r="128" spans="1:21" x14ac:dyDescent="0.2">
      <c r="A128" s="17" t="s">
        <v>29</v>
      </c>
      <c r="B128" s="11" t="s">
        <v>232</v>
      </c>
      <c r="C128" s="10" t="s">
        <v>233</v>
      </c>
      <c r="D128" s="31">
        <v>11633448</v>
      </c>
      <c r="E128" s="31">
        <v>12047919</v>
      </c>
      <c r="F128" s="31">
        <v>65585</v>
      </c>
      <c r="G128" s="36">
        <f t="shared" si="24"/>
        <v>5.6376235145418627E-3</v>
      </c>
      <c r="H128" s="31">
        <v>88179</v>
      </c>
      <c r="I128" s="36">
        <f t="shared" si="25"/>
        <v>7.5797820216327956E-3</v>
      </c>
      <c r="J128" s="31">
        <v>0</v>
      </c>
      <c r="K128" s="36">
        <f t="shared" si="26"/>
        <v>0</v>
      </c>
      <c r="L128" s="31">
        <v>0</v>
      </c>
      <c r="M128" s="36">
        <f t="shared" si="27"/>
        <v>0</v>
      </c>
      <c r="N128" s="31">
        <f t="shared" si="28"/>
        <v>153764</v>
      </c>
      <c r="O128" s="36">
        <f t="shared" si="29"/>
        <v>1.2762702006877702E-2</v>
      </c>
      <c r="P128" s="31">
        <v>194924</v>
      </c>
      <c r="Q128" s="31">
        <v>12593155</v>
      </c>
      <c r="R128" s="31">
        <v>9666907</v>
      </c>
      <c r="S128" s="31">
        <v>274971</v>
      </c>
      <c r="T128" s="36">
        <f t="shared" si="30"/>
        <v>2.8444568671240966E-2</v>
      </c>
      <c r="U128" s="36">
        <f t="shared" si="31"/>
        <v>-1</v>
      </c>
    </row>
    <row r="129" spans="1:21" x14ac:dyDescent="0.2">
      <c r="A129" s="17" t="s">
        <v>29</v>
      </c>
      <c r="B129" s="11" t="s">
        <v>234</v>
      </c>
      <c r="C129" s="10" t="s">
        <v>235</v>
      </c>
      <c r="D129" s="31">
        <v>14720244</v>
      </c>
      <c r="E129" s="31">
        <v>14772528</v>
      </c>
      <c r="F129" s="31">
        <v>884717</v>
      </c>
      <c r="G129" s="36">
        <f t="shared" si="24"/>
        <v>6.0102060808231168E-2</v>
      </c>
      <c r="H129" s="31">
        <v>2700170</v>
      </c>
      <c r="I129" s="36">
        <f t="shared" si="25"/>
        <v>0.18343242136475454</v>
      </c>
      <c r="J129" s="31">
        <v>3071892</v>
      </c>
      <c r="K129" s="36">
        <f t="shared" si="26"/>
        <v>0.20794626349667436</v>
      </c>
      <c r="L129" s="31">
        <v>0</v>
      </c>
      <c r="M129" s="36">
        <f t="shared" si="27"/>
        <v>0</v>
      </c>
      <c r="N129" s="31">
        <f t="shared" si="28"/>
        <v>6656779</v>
      </c>
      <c r="O129" s="36">
        <f t="shared" si="29"/>
        <v>0.45061881080882027</v>
      </c>
      <c r="P129" s="31">
        <v>2623607</v>
      </c>
      <c r="Q129" s="31">
        <v>14530448</v>
      </c>
      <c r="R129" s="31">
        <v>14780424</v>
      </c>
      <c r="S129" s="31">
        <v>6190181</v>
      </c>
      <c r="T129" s="36">
        <f t="shared" si="30"/>
        <v>0.41880943334237231</v>
      </c>
      <c r="U129" s="36">
        <f t="shared" si="31"/>
        <v>0.17086591093864278</v>
      </c>
    </row>
    <row r="130" spans="1:21" x14ac:dyDescent="0.2">
      <c r="A130" s="17" t="s">
        <v>29</v>
      </c>
      <c r="B130" s="11" t="s">
        <v>236</v>
      </c>
      <c r="C130" s="10" t="s">
        <v>237</v>
      </c>
      <c r="D130" s="31">
        <v>11392845</v>
      </c>
      <c r="E130" s="31">
        <v>10457266</v>
      </c>
      <c r="F130" s="31">
        <v>2683933</v>
      </c>
      <c r="G130" s="36">
        <f t="shared" si="24"/>
        <v>0.23558057710782512</v>
      </c>
      <c r="H130" s="31">
        <v>2335997</v>
      </c>
      <c r="I130" s="36">
        <f t="shared" si="25"/>
        <v>0.20504070756689835</v>
      </c>
      <c r="J130" s="31">
        <v>2397448</v>
      </c>
      <c r="K130" s="36">
        <f t="shared" si="26"/>
        <v>0.22926145323261357</v>
      </c>
      <c r="L130" s="31">
        <v>0</v>
      </c>
      <c r="M130" s="36">
        <f t="shared" si="27"/>
        <v>0</v>
      </c>
      <c r="N130" s="31">
        <f t="shared" si="28"/>
        <v>7417378</v>
      </c>
      <c r="O130" s="36">
        <f t="shared" si="29"/>
        <v>0.70930375109517152</v>
      </c>
      <c r="P130" s="31">
        <v>3040628</v>
      </c>
      <c r="Q130" s="31">
        <v>9314567</v>
      </c>
      <c r="R130" s="31">
        <v>10787071</v>
      </c>
      <c r="S130" s="31">
        <v>8605834</v>
      </c>
      <c r="T130" s="36">
        <f t="shared" si="30"/>
        <v>0.79779154137392805</v>
      </c>
      <c r="U130" s="36">
        <f t="shared" si="31"/>
        <v>-0.21152867105084872</v>
      </c>
    </row>
    <row r="131" spans="1:21" x14ac:dyDescent="0.2">
      <c r="A131" s="17" t="s">
        <v>44</v>
      </c>
      <c r="B131" s="11" t="s">
        <v>238</v>
      </c>
      <c r="C131" s="10" t="s">
        <v>239</v>
      </c>
      <c r="D131" s="31">
        <v>0</v>
      </c>
      <c r="E131" s="31">
        <v>0</v>
      </c>
      <c r="F131" s="31">
        <v>0</v>
      </c>
      <c r="G131" s="36">
        <f t="shared" si="24"/>
        <v>0</v>
      </c>
      <c r="H131" s="31">
        <v>0</v>
      </c>
      <c r="I131" s="36">
        <f t="shared" si="25"/>
        <v>0</v>
      </c>
      <c r="J131" s="31">
        <v>0</v>
      </c>
      <c r="K131" s="36">
        <f t="shared" si="26"/>
        <v>0</v>
      </c>
      <c r="L131" s="31">
        <v>0</v>
      </c>
      <c r="M131" s="36">
        <f t="shared" si="27"/>
        <v>0</v>
      </c>
      <c r="N131" s="31">
        <f t="shared" si="28"/>
        <v>0</v>
      </c>
      <c r="O131" s="36">
        <f t="shared" si="29"/>
        <v>0</v>
      </c>
      <c r="P131" s="31">
        <v>0</v>
      </c>
      <c r="Q131" s="31">
        <v>0</v>
      </c>
      <c r="R131" s="31">
        <v>0</v>
      </c>
      <c r="S131" s="31">
        <v>0</v>
      </c>
      <c r="T131" s="36">
        <f t="shared" si="30"/>
        <v>0</v>
      </c>
      <c r="U131" s="36">
        <f t="shared" si="31"/>
        <v>0</v>
      </c>
    </row>
    <row r="132" spans="1:21" ht="16.5" x14ac:dyDescent="0.3">
      <c r="A132" s="18" t="s">
        <v>0</v>
      </c>
      <c r="B132" s="13" t="s">
        <v>240</v>
      </c>
      <c r="C132" s="12" t="s">
        <v>0</v>
      </c>
      <c r="D132" s="32">
        <f>SUM(D127:D131)</f>
        <v>56598062</v>
      </c>
      <c r="E132" s="32">
        <f>SUM(E127:E131)</f>
        <v>55797770</v>
      </c>
      <c r="F132" s="32">
        <f>SUM(F127:F131)</f>
        <v>7397396</v>
      </c>
      <c r="G132" s="37">
        <f t="shared" si="24"/>
        <v>0.1307005176254975</v>
      </c>
      <c r="H132" s="32">
        <f>SUM(H127:H131)</f>
        <v>9781741</v>
      </c>
      <c r="I132" s="37">
        <f t="shared" si="25"/>
        <v>0.17282819683825923</v>
      </c>
      <c r="J132" s="32">
        <f>SUM(J127:J131)</f>
        <v>9128662</v>
      </c>
      <c r="K132" s="37">
        <f t="shared" si="26"/>
        <v>0.16360263143132781</v>
      </c>
      <c r="L132" s="32">
        <f>SUM(L127:L131)</f>
        <v>0</v>
      </c>
      <c r="M132" s="37">
        <f t="shared" si="27"/>
        <v>0</v>
      </c>
      <c r="N132" s="32">
        <f t="shared" si="28"/>
        <v>26307799</v>
      </c>
      <c r="O132" s="37">
        <f t="shared" si="29"/>
        <v>0.47148477439152137</v>
      </c>
      <c r="P132" s="32">
        <f>SUM(P127:P131)</f>
        <v>9367160</v>
      </c>
      <c r="Q132" s="32">
        <f>SUM(Q127:Q131)</f>
        <v>54869591</v>
      </c>
      <c r="R132" s="32">
        <f>SUM(R127:R131)</f>
        <v>53545823</v>
      </c>
      <c r="S132" s="32">
        <f>SUM(S127:S131)</f>
        <v>26708055</v>
      </c>
      <c r="T132" s="37">
        <f t="shared" si="30"/>
        <v>0.49878876639920167</v>
      </c>
      <c r="U132" s="37">
        <f t="shared" si="31"/>
        <v>-2.5461078918263325E-2</v>
      </c>
    </row>
    <row r="133" spans="1:21" x14ac:dyDescent="0.2">
      <c r="A133" s="17" t="s">
        <v>29</v>
      </c>
      <c r="B133" s="11" t="s">
        <v>241</v>
      </c>
      <c r="C133" s="10" t="s">
        <v>242</v>
      </c>
      <c r="D133" s="31">
        <v>101570253</v>
      </c>
      <c r="E133" s="31">
        <v>148242931</v>
      </c>
      <c r="F133" s="31">
        <v>21470456</v>
      </c>
      <c r="G133" s="36">
        <f t="shared" si="24"/>
        <v>0.21138527635645449</v>
      </c>
      <c r="H133" s="31">
        <v>19515242</v>
      </c>
      <c r="I133" s="36">
        <f t="shared" si="25"/>
        <v>0.19213540799194426</v>
      </c>
      <c r="J133" s="31">
        <v>24269037</v>
      </c>
      <c r="K133" s="36">
        <f t="shared" si="26"/>
        <v>0.16371125986439111</v>
      </c>
      <c r="L133" s="31">
        <v>0</v>
      </c>
      <c r="M133" s="36">
        <f t="shared" si="27"/>
        <v>0</v>
      </c>
      <c r="N133" s="31">
        <f t="shared" si="28"/>
        <v>65254735</v>
      </c>
      <c r="O133" s="36">
        <f t="shared" si="29"/>
        <v>0.44018783600548211</v>
      </c>
      <c r="P133" s="31">
        <v>21219671</v>
      </c>
      <c r="Q133" s="31">
        <v>43530413</v>
      </c>
      <c r="R133" s="31">
        <v>102184741</v>
      </c>
      <c r="S133" s="31">
        <v>54910735</v>
      </c>
      <c r="T133" s="36">
        <f t="shared" si="30"/>
        <v>0.53736726699732984</v>
      </c>
      <c r="U133" s="36">
        <f t="shared" si="31"/>
        <v>0.14370467855038838</v>
      </c>
    </row>
    <row r="134" spans="1:21" x14ac:dyDescent="0.2">
      <c r="A134" s="17" t="s">
        <v>29</v>
      </c>
      <c r="B134" s="11" t="s">
        <v>243</v>
      </c>
      <c r="C134" s="10" t="s">
        <v>244</v>
      </c>
      <c r="D134" s="31">
        <v>3246227</v>
      </c>
      <c r="E134" s="31">
        <v>2633891</v>
      </c>
      <c r="F134" s="31">
        <v>396338</v>
      </c>
      <c r="G134" s="36">
        <f t="shared" si="24"/>
        <v>0.12209189314240809</v>
      </c>
      <c r="H134" s="31">
        <v>690091</v>
      </c>
      <c r="I134" s="36">
        <f t="shared" si="25"/>
        <v>0.2125824842193722</v>
      </c>
      <c r="J134" s="31">
        <v>1144526</v>
      </c>
      <c r="K134" s="36">
        <f t="shared" si="26"/>
        <v>0.43453810351301553</v>
      </c>
      <c r="L134" s="31">
        <v>0</v>
      </c>
      <c r="M134" s="36">
        <f t="shared" si="27"/>
        <v>0</v>
      </c>
      <c r="N134" s="31">
        <f t="shared" si="28"/>
        <v>2230955</v>
      </c>
      <c r="O134" s="36">
        <f t="shared" si="29"/>
        <v>0.84701872628745833</v>
      </c>
      <c r="P134" s="31">
        <v>1811529</v>
      </c>
      <c r="Q134" s="31">
        <v>2174246</v>
      </c>
      <c r="R134" s="31">
        <v>2536844</v>
      </c>
      <c r="S134" s="31">
        <v>2934718</v>
      </c>
      <c r="T134" s="36">
        <f t="shared" si="30"/>
        <v>1.156838181614636</v>
      </c>
      <c r="U134" s="36">
        <f t="shared" si="31"/>
        <v>-0.36819890821510448</v>
      </c>
    </row>
    <row r="135" spans="1:21" x14ac:dyDescent="0.2">
      <c r="A135" s="17" t="s">
        <v>29</v>
      </c>
      <c r="B135" s="11" t="s">
        <v>245</v>
      </c>
      <c r="C135" s="10" t="s">
        <v>246</v>
      </c>
      <c r="D135" s="31">
        <v>22397337</v>
      </c>
      <c r="E135" s="31">
        <v>24625693</v>
      </c>
      <c r="F135" s="31">
        <v>5875284</v>
      </c>
      <c r="G135" s="36">
        <f t="shared" si="24"/>
        <v>0.26232064999513111</v>
      </c>
      <c r="H135" s="31">
        <v>5597574</v>
      </c>
      <c r="I135" s="36">
        <f t="shared" si="25"/>
        <v>0.24992140806739657</v>
      </c>
      <c r="J135" s="31">
        <v>5247866</v>
      </c>
      <c r="K135" s="36">
        <f t="shared" si="26"/>
        <v>0.21310531240684272</v>
      </c>
      <c r="L135" s="31">
        <v>0</v>
      </c>
      <c r="M135" s="36">
        <f t="shared" si="27"/>
        <v>0</v>
      </c>
      <c r="N135" s="31">
        <f t="shared" si="28"/>
        <v>16720724</v>
      </c>
      <c r="O135" s="36">
        <f t="shared" si="29"/>
        <v>0.67899506422012168</v>
      </c>
      <c r="P135" s="31">
        <v>4990898</v>
      </c>
      <c r="Q135" s="31">
        <v>18149868</v>
      </c>
      <c r="R135" s="31">
        <v>23344351</v>
      </c>
      <c r="S135" s="31">
        <v>12474099</v>
      </c>
      <c r="T135" s="36">
        <f t="shared" si="30"/>
        <v>0.5343519295096274</v>
      </c>
      <c r="U135" s="36">
        <f t="shared" si="31"/>
        <v>5.1487327531037463E-2</v>
      </c>
    </row>
    <row r="136" spans="1:21" x14ac:dyDescent="0.2">
      <c r="A136" s="17" t="s">
        <v>44</v>
      </c>
      <c r="B136" s="11" t="s">
        <v>247</v>
      </c>
      <c r="C136" s="10" t="s">
        <v>248</v>
      </c>
      <c r="D136" s="31">
        <v>0</v>
      </c>
      <c r="E136" s="31">
        <v>0</v>
      </c>
      <c r="F136" s="31">
        <v>0</v>
      </c>
      <c r="G136" s="36">
        <f t="shared" si="24"/>
        <v>0</v>
      </c>
      <c r="H136" s="31">
        <v>0</v>
      </c>
      <c r="I136" s="36">
        <f t="shared" si="25"/>
        <v>0</v>
      </c>
      <c r="J136" s="31">
        <v>0</v>
      </c>
      <c r="K136" s="36">
        <f t="shared" si="26"/>
        <v>0</v>
      </c>
      <c r="L136" s="31">
        <v>0</v>
      </c>
      <c r="M136" s="36">
        <f t="shared" si="27"/>
        <v>0</v>
      </c>
      <c r="N136" s="31">
        <f t="shared" si="28"/>
        <v>0</v>
      </c>
      <c r="O136" s="36">
        <f t="shared" si="29"/>
        <v>0</v>
      </c>
      <c r="P136" s="31">
        <v>0</v>
      </c>
      <c r="Q136" s="31">
        <v>0</v>
      </c>
      <c r="R136" s="31">
        <v>0</v>
      </c>
      <c r="S136" s="31">
        <v>0</v>
      </c>
      <c r="T136" s="36">
        <f t="shared" si="30"/>
        <v>0</v>
      </c>
      <c r="U136" s="36">
        <f t="shared" si="31"/>
        <v>0</v>
      </c>
    </row>
    <row r="137" spans="1:21" ht="16.5" x14ac:dyDescent="0.3">
      <c r="A137" s="18" t="s">
        <v>0</v>
      </c>
      <c r="B137" s="13" t="s">
        <v>249</v>
      </c>
      <c r="C137" s="12" t="s">
        <v>0</v>
      </c>
      <c r="D137" s="32">
        <f>SUM(D133:D136)</f>
        <v>127213817</v>
      </c>
      <c r="E137" s="32">
        <f>SUM(E133:E136)</f>
        <v>175502515</v>
      </c>
      <c r="F137" s="32">
        <f>SUM(F133:F136)</f>
        <v>27742078</v>
      </c>
      <c r="G137" s="37">
        <f t="shared" ref="G137:G170" si="32">IF(($D137     =0),0,($F137     /$D137     ))</f>
        <v>0.21807440932300617</v>
      </c>
      <c r="H137" s="32">
        <f>SUM(H133:H136)</f>
        <v>25802907</v>
      </c>
      <c r="I137" s="37">
        <f t="shared" ref="I137:I170" si="33">IF(($D137     =0),0,($H137     /$D137     ))</f>
        <v>0.2028310100938171</v>
      </c>
      <c r="J137" s="32">
        <f>SUM(J133:J136)</f>
        <v>30661429</v>
      </c>
      <c r="K137" s="37">
        <f t="shared" ref="K137:K170" si="34">IF(($E137     =0),0,($J137     /$E137     ))</f>
        <v>0.17470649352232931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84206414</v>
      </c>
      <c r="O137" s="37">
        <f t="shared" ref="O137:O170" si="37">IF(($E137     =0),0,($N137     /$E137     ))</f>
        <v>0.47980175098915251</v>
      </c>
      <c r="P137" s="32">
        <f>SUM(P133:P136)</f>
        <v>28022098</v>
      </c>
      <c r="Q137" s="32">
        <f>SUM(Q133:Q136)</f>
        <v>63854527</v>
      </c>
      <c r="R137" s="32">
        <f>SUM(R133:R136)</f>
        <v>128065936</v>
      </c>
      <c r="S137" s="32">
        <f>SUM(S133:S136)</f>
        <v>70319552</v>
      </c>
      <c r="T137" s="37">
        <f t="shared" ref="T137:T170" si="38">IF(($R137     =0),0,($S137     /$R137     ))</f>
        <v>0.54908865070880364</v>
      </c>
      <c r="U137" s="37">
        <f t="shared" ref="U137:U170" si="39">IF(($P137     =0),0,(($J137     /$P137     )-1))</f>
        <v>9.4187487318044605E-2</v>
      </c>
    </row>
    <row r="138" spans="1:21" x14ac:dyDescent="0.2">
      <c r="A138" s="17" t="s">
        <v>29</v>
      </c>
      <c r="B138" s="11" t="s">
        <v>250</v>
      </c>
      <c r="C138" s="10" t="s">
        <v>251</v>
      </c>
      <c r="D138" s="31">
        <v>0</v>
      </c>
      <c r="E138" s="31">
        <v>0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0</v>
      </c>
      <c r="R138" s="31">
        <v>0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x14ac:dyDescent="0.2">
      <c r="A139" s="17" t="s">
        <v>29</v>
      </c>
      <c r="B139" s="11" t="s">
        <v>252</v>
      </c>
      <c r="C139" s="10" t="s">
        <v>253</v>
      </c>
      <c r="D139" s="31">
        <v>5910144</v>
      </c>
      <c r="E139" s="31">
        <v>7188404</v>
      </c>
      <c r="F139" s="31">
        <v>437312</v>
      </c>
      <c r="G139" s="36">
        <f t="shared" si="32"/>
        <v>7.3993459381023544E-2</v>
      </c>
      <c r="H139" s="31">
        <v>1638356</v>
      </c>
      <c r="I139" s="36">
        <f t="shared" si="33"/>
        <v>0.27721084291685616</v>
      </c>
      <c r="J139" s="31">
        <v>1315109</v>
      </c>
      <c r="K139" s="36">
        <f t="shared" si="34"/>
        <v>0.18294867678555629</v>
      </c>
      <c r="L139" s="31">
        <v>0</v>
      </c>
      <c r="M139" s="36">
        <f t="shared" si="35"/>
        <v>0</v>
      </c>
      <c r="N139" s="31">
        <f t="shared" si="36"/>
        <v>3390777</v>
      </c>
      <c r="O139" s="36">
        <f t="shared" si="37"/>
        <v>0.47170095058652795</v>
      </c>
      <c r="P139" s="31">
        <v>313004</v>
      </c>
      <c r="Q139" s="31">
        <v>8896959</v>
      </c>
      <c r="R139" s="31">
        <v>9267794</v>
      </c>
      <c r="S139" s="31">
        <v>963918</v>
      </c>
      <c r="T139" s="36">
        <f t="shared" si="38"/>
        <v>0.10400727508617477</v>
      </c>
      <c r="U139" s="36">
        <f t="shared" si="39"/>
        <v>3.2015725038657656</v>
      </c>
    </row>
    <row r="140" spans="1:21" x14ac:dyDescent="0.2">
      <c r="A140" s="17" t="s">
        <v>29</v>
      </c>
      <c r="B140" s="11" t="s">
        <v>254</v>
      </c>
      <c r="C140" s="10" t="s">
        <v>255</v>
      </c>
      <c r="D140" s="31">
        <v>26230658</v>
      </c>
      <c r="E140" s="31">
        <v>22692171</v>
      </c>
      <c r="F140" s="31">
        <v>3919303</v>
      </c>
      <c r="G140" s="36">
        <f t="shared" si="32"/>
        <v>0.14941687699942563</v>
      </c>
      <c r="H140" s="31">
        <v>5580741</v>
      </c>
      <c r="I140" s="36">
        <f t="shared" si="33"/>
        <v>0.2127564241812005</v>
      </c>
      <c r="J140" s="31">
        <v>6764080</v>
      </c>
      <c r="K140" s="36">
        <f t="shared" si="34"/>
        <v>0.29807989724738104</v>
      </c>
      <c r="L140" s="31">
        <v>0</v>
      </c>
      <c r="M140" s="36">
        <f t="shared" si="35"/>
        <v>0</v>
      </c>
      <c r="N140" s="31">
        <f t="shared" si="36"/>
        <v>16264124</v>
      </c>
      <c r="O140" s="36">
        <f t="shared" si="37"/>
        <v>0.71672842585224661</v>
      </c>
      <c r="P140" s="31">
        <v>5321058</v>
      </c>
      <c r="Q140" s="31">
        <v>32608633</v>
      </c>
      <c r="R140" s="31">
        <v>23402090</v>
      </c>
      <c r="S140" s="31">
        <v>13512069</v>
      </c>
      <c r="T140" s="36">
        <f t="shared" si="38"/>
        <v>0.57738727609371643</v>
      </c>
      <c r="U140" s="36">
        <f t="shared" si="39"/>
        <v>0.27119080453548894</v>
      </c>
    </row>
    <row r="141" spans="1:21" x14ac:dyDescent="0.2">
      <c r="A141" s="17" t="s">
        <v>29</v>
      </c>
      <c r="B141" s="11" t="s">
        <v>256</v>
      </c>
      <c r="C141" s="10" t="s">
        <v>257</v>
      </c>
      <c r="D141" s="31">
        <v>8464699</v>
      </c>
      <c r="E141" s="31">
        <v>16250074</v>
      </c>
      <c r="F141" s="31">
        <v>4097726</v>
      </c>
      <c r="G141" s="36">
        <f t="shared" si="32"/>
        <v>0.48409589047407359</v>
      </c>
      <c r="H141" s="31">
        <v>4122055</v>
      </c>
      <c r="I141" s="36">
        <f t="shared" si="33"/>
        <v>0.48697006237315704</v>
      </c>
      <c r="J141" s="31">
        <v>4380639</v>
      </c>
      <c r="K141" s="36">
        <f t="shared" si="34"/>
        <v>0.26957655700521732</v>
      </c>
      <c r="L141" s="31">
        <v>0</v>
      </c>
      <c r="M141" s="36">
        <f t="shared" si="35"/>
        <v>0</v>
      </c>
      <c r="N141" s="31">
        <f t="shared" si="36"/>
        <v>12600420</v>
      </c>
      <c r="O141" s="36">
        <f t="shared" si="37"/>
        <v>0.77540693045459363</v>
      </c>
      <c r="P141" s="31">
        <v>3599226</v>
      </c>
      <c r="Q141" s="31">
        <v>16487448</v>
      </c>
      <c r="R141" s="31">
        <v>16487448</v>
      </c>
      <c r="S141" s="31">
        <v>11619687</v>
      </c>
      <c r="T141" s="36">
        <f t="shared" si="38"/>
        <v>0.70475958438200992</v>
      </c>
      <c r="U141" s="36">
        <f t="shared" si="39"/>
        <v>0.21710584442321768</v>
      </c>
    </row>
    <row r="142" spans="1:21" x14ac:dyDescent="0.2">
      <c r="A142" s="17" t="s">
        <v>29</v>
      </c>
      <c r="B142" s="11" t="s">
        <v>258</v>
      </c>
      <c r="C142" s="10" t="s">
        <v>259</v>
      </c>
      <c r="D142" s="31">
        <v>10914630</v>
      </c>
      <c r="E142" s="31">
        <v>11915271</v>
      </c>
      <c r="F142" s="31">
        <v>2451069</v>
      </c>
      <c r="G142" s="36">
        <f t="shared" si="32"/>
        <v>0.22456730095294114</v>
      </c>
      <c r="H142" s="31">
        <v>2748455</v>
      </c>
      <c r="I142" s="36">
        <f t="shared" si="33"/>
        <v>0.25181384985107147</v>
      </c>
      <c r="J142" s="31">
        <v>2994765</v>
      </c>
      <c r="K142" s="36">
        <f t="shared" si="34"/>
        <v>0.25133838751967957</v>
      </c>
      <c r="L142" s="31">
        <v>0</v>
      </c>
      <c r="M142" s="36">
        <f t="shared" si="35"/>
        <v>0</v>
      </c>
      <c r="N142" s="31">
        <f t="shared" si="36"/>
        <v>8194289</v>
      </c>
      <c r="O142" s="36">
        <f t="shared" si="37"/>
        <v>0.68771318755570054</v>
      </c>
      <c r="P142" s="31">
        <v>4256442</v>
      </c>
      <c r="Q142" s="31">
        <v>17386535</v>
      </c>
      <c r="R142" s="31">
        <v>13211268</v>
      </c>
      <c r="S142" s="31">
        <v>10812886</v>
      </c>
      <c r="T142" s="36">
        <f t="shared" si="38"/>
        <v>0.8184593636280787</v>
      </c>
      <c r="U142" s="36">
        <f t="shared" si="39"/>
        <v>-0.29641587974181249</v>
      </c>
    </row>
    <row r="143" spans="1:21" x14ac:dyDescent="0.2">
      <c r="A143" s="17" t="s">
        <v>44</v>
      </c>
      <c r="B143" s="11" t="s">
        <v>260</v>
      </c>
      <c r="C143" s="10" t="s">
        <v>261</v>
      </c>
      <c r="D143" s="31">
        <v>0</v>
      </c>
      <c r="E143" s="31">
        <v>0</v>
      </c>
      <c r="F143" s="31">
        <v>0</v>
      </c>
      <c r="G143" s="36">
        <f t="shared" si="32"/>
        <v>0</v>
      </c>
      <c r="H143" s="31">
        <v>0</v>
      </c>
      <c r="I143" s="36">
        <f t="shared" si="33"/>
        <v>0</v>
      </c>
      <c r="J143" s="31">
        <v>0</v>
      </c>
      <c r="K143" s="36">
        <f t="shared" si="34"/>
        <v>0</v>
      </c>
      <c r="L143" s="31">
        <v>0</v>
      </c>
      <c r="M143" s="36">
        <f t="shared" si="35"/>
        <v>0</v>
      </c>
      <c r="N143" s="31">
        <f t="shared" si="36"/>
        <v>0</v>
      </c>
      <c r="O143" s="36">
        <f t="shared" si="37"/>
        <v>0</v>
      </c>
      <c r="P143" s="31">
        <v>0</v>
      </c>
      <c r="Q143" s="31">
        <v>0</v>
      </c>
      <c r="R143" s="31">
        <v>0</v>
      </c>
      <c r="S143" s="31">
        <v>0</v>
      </c>
      <c r="T143" s="36">
        <f t="shared" si="38"/>
        <v>0</v>
      </c>
      <c r="U143" s="36">
        <f t="shared" si="39"/>
        <v>0</v>
      </c>
    </row>
    <row r="144" spans="1:21" ht="16.5" x14ac:dyDescent="0.3">
      <c r="A144" s="18" t="s">
        <v>0</v>
      </c>
      <c r="B144" s="13" t="s">
        <v>262</v>
      </c>
      <c r="C144" s="12" t="s">
        <v>0</v>
      </c>
      <c r="D144" s="32">
        <f>SUM(D138:D143)</f>
        <v>51520131</v>
      </c>
      <c r="E144" s="32">
        <f>SUM(E138:E143)</f>
        <v>58045920</v>
      </c>
      <c r="F144" s="32">
        <f>SUM(F138:F143)</f>
        <v>10905410</v>
      </c>
      <c r="G144" s="37">
        <f t="shared" si="32"/>
        <v>0.21167279252453763</v>
      </c>
      <c r="H144" s="32">
        <f>SUM(H138:H143)</f>
        <v>14089607</v>
      </c>
      <c r="I144" s="37">
        <f t="shared" si="33"/>
        <v>0.27347770136686961</v>
      </c>
      <c r="J144" s="32">
        <f>SUM(J138:J143)</f>
        <v>15454593</v>
      </c>
      <c r="K144" s="37">
        <f t="shared" si="34"/>
        <v>0.26624770526507291</v>
      </c>
      <c r="L144" s="32">
        <f>SUM(L138:L143)</f>
        <v>0</v>
      </c>
      <c r="M144" s="37">
        <f t="shared" si="35"/>
        <v>0</v>
      </c>
      <c r="N144" s="32">
        <f t="shared" si="36"/>
        <v>40449610</v>
      </c>
      <c r="O144" s="37">
        <f t="shared" si="37"/>
        <v>0.69685535176288016</v>
      </c>
      <c r="P144" s="32">
        <f>SUM(P138:P143)</f>
        <v>13489730</v>
      </c>
      <c r="Q144" s="32">
        <f>SUM(Q138:Q143)</f>
        <v>75379575</v>
      </c>
      <c r="R144" s="32">
        <f>SUM(R138:R143)</f>
        <v>62368600</v>
      </c>
      <c r="S144" s="32">
        <f>SUM(S138:S143)</f>
        <v>36908560</v>
      </c>
      <c r="T144" s="37">
        <f t="shared" si="38"/>
        <v>0.59178112062800836</v>
      </c>
      <c r="U144" s="37">
        <f t="shared" si="39"/>
        <v>0.14565621402355711</v>
      </c>
    </row>
    <row r="145" spans="1:21" x14ac:dyDescent="0.2">
      <c r="A145" s="17" t="s">
        <v>29</v>
      </c>
      <c r="B145" s="11" t="s">
        <v>263</v>
      </c>
      <c r="C145" s="10" t="s">
        <v>264</v>
      </c>
      <c r="D145" s="31">
        <v>4940351</v>
      </c>
      <c r="E145" s="31">
        <v>6804507</v>
      </c>
      <c r="F145" s="31">
        <v>494113</v>
      </c>
      <c r="G145" s="36">
        <f t="shared" si="32"/>
        <v>0.1000157681104035</v>
      </c>
      <c r="H145" s="31">
        <v>799693</v>
      </c>
      <c r="I145" s="36">
        <f t="shared" si="33"/>
        <v>0.16186967282284195</v>
      </c>
      <c r="J145" s="31">
        <v>5231</v>
      </c>
      <c r="K145" s="36">
        <f t="shared" si="34"/>
        <v>7.6875517947148854E-4</v>
      </c>
      <c r="L145" s="31">
        <v>0</v>
      </c>
      <c r="M145" s="36">
        <f t="shared" si="35"/>
        <v>0</v>
      </c>
      <c r="N145" s="31">
        <f t="shared" si="36"/>
        <v>1299037</v>
      </c>
      <c r="O145" s="36">
        <f t="shared" si="37"/>
        <v>0.19090832002965094</v>
      </c>
      <c r="P145" s="31">
        <v>659400</v>
      </c>
      <c r="Q145" s="31">
        <v>8666535</v>
      </c>
      <c r="R145" s="31">
        <v>7177463</v>
      </c>
      <c r="S145" s="31">
        <v>3160550</v>
      </c>
      <c r="T145" s="36">
        <f t="shared" si="38"/>
        <v>0.4403436144498411</v>
      </c>
      <c r="U145" s="36">
        <f t="shared" si="39"/>
        <v>-0.99206703063390966</v>
      </c>
    </row>
    <row r="146" spans="1:21" x14ac:dyDescent="0.2">
      <c r="A146" s="17" t="s">
        <v>29</v>
      </c>
      <c r="B146" s="11" t="s">
        <v>265</v>
      </c>
      <c r="C146" s="10" t="s">
        <v>266</v>
      </c>
      <c r="D146" s="31">
        <v>2960499</v>
      </c>
      <c r="E146" s="31">
        <v>3201748</v>
      </c>
      <c r="F146" s="31">
        <v>554979</v>
      </c>
      <c r="G146" s="36">
        <f t="shared" si="32"/>
        <v>0.1874613029762888</v>
      </c>
      <c r="H146" s="31">
        <v>1556464</v>
      </c>
      <c r="I146" s="36">
        <f t="shared" si="33"/>
        <v>0.52574380197392401</v>
      </c>
      <c r="J146" s="31">
        <v>693225</v>
      </c>
      <c r="K146" s="36">
        <f t="shared" si="34"/>
        <v>0.21651454143174292</v>
      </c>
      <c r="L146" s="31">
        <v>0</v>
      </c>
      <c r="M146" s="36">
        <f t="shared" si="35"/>
        <v>0</v>
      </c>
      <c r="N146" s="31">
        <f t="shared" si="36"/>
        <v>2804668</v>
      </c>
      <c r="O146" s="36">
        <f t="shared" si="37"/>
        <v>0.87598024579073686</v>
      </c>
      <c r="P146" s="31">
        <v>967177</v>
      </c>
      <c r="Q146" s="31">
        <v>1081739</v>
      </c>
      <c r="R146" s="31">
        <v>4068303</v>
      </c>
      <c r="S146" s="31">
        <v>3910904</v>
      </c>
      <c r="T146" s="36">
        <f t="shared" si="38"/>
        <v>0.96131089547656601</v>
      </c>
      <c r="U146" s="36">
        <f t="shared" si="39"/>
        <v>-0.28324908470734933</v>
      </c>
    </row>
    <row r="147" spans="1:21" x14ac:dyDescent="0.2">
      <c r="A147" s="17" t="s">
        <v>29</v>
      </c>
      <c r="B147" s="11" t="s">
        <v>267</v>
      </c>
      <c r="C147" s="10" t="s">
        <v>268</v>
      </c>
      <c r="D147" s="31">
        <v>18803799</v>
      </c>
      <c r="E147" s="31">
        <v>15499799</v>
      </c>
      <c r="F147" s="31">
        <v>4399437</v>
      </c>
      <c r="G147" s="36">
        <f t="shared" si="32"/>
        <v>0.23396532796378008</v>
      </c>
      <c r="H147" s="31">
        <v>5394845</v>
      </c>
      <c r="I147" s="36">
        <f t="shared" si="33"/>
        <v>0.28690186488379288</v>
      </c>
      <c r="J147" s="31">
        <v>4253379</v>
      </c>
      <c r="K147" s="36">
        <f t="shared" si="34"/>
        <v>0.27441510693138665</v>
      </c>
      <c r="L147" s="31">
        <v>0</v>
      </c>
      <c r="M147" s="36">
        <f t="shared" si="35"/>
        <v>0</v>
      </c>
      <c r="N147" s="31">
        <f t="shared" si="36"/>
        <v>14047661</v>
      </c>
      <c r="O147" s="36">
        <f t="shared" si="37"/>
        <v>0.90631246250354602</v>
      </c>
      <c r="P147" s="31">
        <v>1508298</v>
      </c>
      <c r="Q147" s="31">
        <v>20272141</v>
      </c>
      <c r="R147" s="31">
        <v>17109356</v>
      </c>
      <c r="S147" s="31">
        <v>10950114</v>
      </c>
      <c r="T147" s="36">
        <f t="shared" si="38"/>
        <v>0.64000737374334837</v>
      </c>
      <c r="U147" s="36">
        <f t="shared" si="39"/>
        <v>1.8199858383422907</v>
      </c>
    </row>
    <row r="148" spans="1:21" x14ac:dyDescent="0.2">
      <c r="A148" s="17" t="s">
        <v>29</v>
      </c>
      <c r="B148" s="11" t="s">
        <v>269</v>
      </c>
      <c r="C148" s="10" t="s">
        <v>270</v>
      </c>
      <c r="D148" s="31">
        <v>10612626</v>
      </c>
      <c r="E148" s="31">
        <v>10525670</v>
      </c>
      <c r="F148" s="31">
        <v>2461889</v>
      </c>
      <c r="G148" s="36">
        <f t="shared" si="32"/>
        <v>0.2319773635667553</v>
      </c>
      <c r="H148" s="31">
        <v>3402261</v>
      </c>
      <c r="I148" s="36">
        <f t="shared" si="33"/>
        <v>0.32058615841168814</v>
      </c>
      <c r="J148" s="31">
        <v>2332560</v>
      </c>
      <c r="K148" s="36">
        <f t="shared" si="34"/>
        <v>0.22160679557690866</v>
      </c>
      <c r="L148" s="31">
        <v>0</v>
      </c>
      <c r="M148" s="36">
        <f t="shared" si="35"/>
        <v>0</v>
      </c>
      <c r="N148" s="31">
        <f t="shared" si="36"/>
        <v>8196710</v>
      </c>
      <c r="O148" s="36">
        <f t="shared" si="37"/>
        <v>0.77873522540607865</v>
      </c>
      <c r="P148" s="31">
        <v>2126728</v>
      </c>
      <c r="Q148" s="31">
        <v>11662197</v>
      </c>
      <c r="R148" s="31">
        <v>12278242</v>
      </c>
      <c r="S148" s="31">
        <v>7992126</v>
      </c>
      <c r="T148" s="36">
        <f t="shared" si="38"/>
        <v>0.65091777796853978</v>
      </c>
      <c r="U148" s="36">
        <f t="shared" si="39"/>
        <v>9.6783415650708582E-2</v>
      </c>
    </row>
    <row r="149" spans="1:21" x14ac:dyDescent="0.2">
      <c r="A149" s="17" t="s">
        <v>44</v>
      </c>
      <c r="B149" s="11" t="s">
        <v>271</v>
      </c>
      <c r="C149" s="10" t="s">
        <v>272</v>
      </c>
      <c r="D149" s="31">
        <v>0</v>
      </c>
      <c r="E149" s="31">
        <v>0</v>
      </c>
      <c r="F149" s="31">
        <v>0</v>
      </c>
      <c r="G149" s="36">
        <f t="shared" si="32"/>
        <v>0</v>
      </c>
      <c r="H149" s="31">
        <v>0</v>
      </c>
      <c r="I149" s="36">
        <f t="shared" si="33"/>
        <v>0</v>
      </c>
      <c r="J149" s="31">
        <v>0</v>
      </c>
      <c r="K149" s="36">
        <f t="shared" si="34"/>
        <v>0</v>
      </c>
      <c r="L149" s="31">
        <v>0</v>
      </c>
      <c r="M149" s="36">
        <f t="shared" si="35"/>
        <v>0</v>
      </c>
      <c r="N149" s="31">
        <f t="shared" si="36"/>
        <v>0</v>
      </c>
      <c r="O149" s="36">
        <f t="shared" si="37"/>
        <v>0</v>
      </c>
      <c r="P149" s="31">
        <v>0</v>
      </c>
      <c r="Q149" s="31">
        <v>0</v>
      </c>
      <c r="R149" s="31">
        <v>0</v>
      </c>
      <c r="S149" s="31">
        <v>0</v>
      </c>
      <c r="T149" s="36">
        <f t="shared" si="38"/>
        <v>0</v>
      </c>
      <c r="U149" s="36">
        <f t="shared" si="39"/>
        <v>0</v>
      </c>
    </row>
    <row r="150" spans="1:21" ht="16.5" x14ac:dyDescent="0.3">
      <c r="A150" s="18" t="s">
        <v>0</v>
      </c>
      <c r="B150" s="13" t="s">
        <v>273</v>
      </c>
      <c r="C150" s="12" t="s">
        <v>0</v>
      </c>
      <c r="D150" s="32">
        <f>SUM(D145:D149)</f>
        <v>37317275</v>
      </c>
      <c r="E150" s="32">
        <f>SUM(E145:E149)</f>
        <v>36031724</v>
      </c>
      <c r="F150" s="32">
        <f>SUM(F145:F149)</f>
        <v>7910418</v>
      </c>
      <c r="G150" s="37">
        <f t="shared" si="32"/>
        <v>0.211977375089687</v>
      </c>
      <c r="H150" s="32">
        <f>SUM(H145:H149)</f>
        <v>11153263</v>
      </c>
      <c r="I150" s="37">
        <f t="shared" si="33"/>
        <v>0.29887667306897409</v>
      </c>
      <c r="J150" s="32">
        <f>SUM(J145:J149)</f>
        <v>7284395</v>
      </c>
      <c r="K150" s="37">
        <f t="shared" si="34"/>
        <v>0.20216615224961204</v>
      </c>
      <c r="L150" s="32">
        <f>SUM(L145:L149)</f>
        <v>0</v>
      </c>
      <c r="M150" s="37">
        <f t="shared" si="35"/>
        <v>0</v>
      </c>
      <c r="N150" s="32">
        <f t="shared" si="36"/>
        <v>26348076</v>
      </c>
      <c r="O150" s="37">
        <f t="shared" si="37"/>
        <v>0.73124660923801477</v>
      </c>
      <c r="P150" s="32">
        <f>SUM(P145:P149)</f>
        <v>5261603</v>
      </c>
      <c r="Q150" s="32">
        <f>SUM(Q145:Q149)</f>
        <v>41682612</v>
      </c>
      <c r="R150" s="32">
        <f>SUM(R145:R149)</f>
        <v>40633364</v>
      </c>
      <c r="S150" s="32">
        <f>SUM(S145:S149)</f>
        <v>26013694</v>
      </c>
      <c r="T150" s="37">
        <f t="shared" si="38"/>
        <v>0.64020527564491092</v>
      </c>
      <c r="U150" s="37">
        <f t="shared" si="39"/>
        <v>0.38444405630755485</v>
      </c>
    </row>
    <row r="151" spans="1:21" x14ac:dyDescent="0.2">
      <c r="A151" s="17" t="s">
        <v>29</v>
      </c>
      <c r="B151" s="11" t="s">
        <v>274</v>
      </c>
      <c r="C151" s="10" t="s">
        <v>275</v>
      </c>
      <c r="D151" s="31">
        <v>9989268</v>
      </c>
      <c r="E151" s="31">
        <v>9200288</v>
      </c>
      <c r="F151" s="31">
        <v>1261604</v>
      </c>
      <c r="G151" s="36">
        <f t="shared" si="32"/>
        <v>0.12629594080367049</v>
      </c>
      <c r="H151" s="31">
        <v>1696729</v>
      </c>
      <c r="I151" s="36">
        <f t="shared" si="33"/>
        <v>0.16985518858839307</v>
      </c>
      <c r="J151" s="31">
        <v>2271311</v>
      </c>
      <c r="K151" s="36">
        <f t="shared" si="34"/>
        <v>0.24687390220827871</v>
      </c>
      <c r="L151" s="31">
        <v>0</v>
      </c>
      <c r="M151" s="36">
        <f t="shared" si="35"/>
        <v>0</v>
      </c>
      <c r="N151" s="31">
        <f t="shared" si="36"/>
        <v>5229644</v>
      </c>
      <c r="O151" s="36">
        <f t="shared" si="37"/>
        <v>0.5684217711445555</v>
      </c>
      <c r="P151" s="31">
        <v>1528673</v>
      </c>
      <c r="Q151" s="31">
        <v>8247992</v>
      </c>
      <c r="R151" s="31">
        <v>8500544</v>
      </c>
      <c r="S151" s="31">
        <v>4389595</v>
      </c>
      <c r="T151" s="36">
        <f t="shared" si="38"/>
        <v>0.51638989222336829</v>
      </c>
      <c r="U151" s="36">
        <f t="shared" si="39"/>
        <v>0.48580566281997517</v>
      </c>
    </row>
    <row r="152" spans="1:21" x14ac:dyDescent="0.2">
      <c r="A152" s="17" t="s">
        <v>29</v>
      </c>
      <c r="B152" s="11" t="s">
        <v>276</v>
      </c>
      <c r="C152" s="10" t="s">
        <v>277</v>
      </c>
      <c r="D152" s="31">
        <v>145370000</v>
      </c>
      <c r="E152" s="31">
        <v>150555200</v>
      </c>
      <c r="F152" s="31">
        <v>30489194</v>
      </c>
      <c r="G152" s="36">
        <f t="shared" si="32"/>
        <v>0.20973511728692301</v>
      </c>
      <c r="H152" s="31">
        <v>40831550</v>
      </c>
      <c r="I152" s="36">
        <f t="shared" si="33"/>
        <v>0.28088016784756137</v>
      </c>
      <c r="J152" s="31">
        <v>35272824</v>
      </c>
      <c r="K152" s="36">
        <f t="shared" si="34"/>
        <v>0.23428499314537127</v>
      </c>
      <c r="L152" s="31">
        <v>0</v>
      </c>
      <c r="M152" s="36">
        <f t="shared" si="35"/>
        <v>0</v>
      </c>
      <c r="N152" s="31">
        <f t="shared" si="36"/>
        <v>106593568</v>
      </c>
      <c r="O152" s="36">
        <f t="shared" si="37"/>
        <v>0.70800323070873672</v>
      </c>
      <c r="P152" s="31">
        <v>33249363</v>
      </c>
      <c r="Q152" s="31">
        <v>146153900</v>
      </c>
      <c r="R152" s="31">
        <v>144184907</v>
      </c>
      <c r="S152" s="31">
        <v>99871490</v>
      </c>
      <c r="T152" s="36">
        <f t="shared" si="38"/>
        <v>0.69266258222159138</v>
      </c>
      <c r="U152" s="36">
        <f t="shared" si="39"/>
        <v>6.0857135819414099E-2</v>
      </c>
    </row>
    <row r="153" spans="1:21" x14ac:dyDescent="0.2">
      <c r="A153" s="17" t="s">
        <v>29</v>
      </c>
      <c r="B153" s="11" t="s">
        <v>278</v>
      </c>
      <c r="C153" s="10" t="s">
        <v>279</v>
      </c>
      <c r="D153" s="31">
        <v>29699720</v>
      </c>
      <c r="E153" s="31">
        <v>29324330</v>
      </c>
      <c r="F153" s="31">
        <v>6383418</v>
      </c>
      <c r="G153" s="36">
        <f t="shared" si="32"/>
        <v>0.21493192528414409</v>
      </c>
      <c r="H153" s="31">
        <v>7245000</v>
      </c>
      <c r="I153" s="36">
        <f t="shared" si="33"/>
        <v>0.24394169372640551</v>
      </c>
      <c r="J153" s="31">
        <v>6361093</v>
      </c>
      <c r="K153" s="36">
        <f t="shared" si="34"/>
        <v>0.21692202345288025</v>
      </c>
      <c r="L153" s="31">
        <v>0</v>
      </c>
      <c r="M153" s="36">
        <f t="shared" si="35"/>
        <v>0</v>
      </c>
      <c r="N153" s="31">
        <f t="shared" si="36"/>
        <v>19989511</v>
      </c>
      <c r="O153" s="36">
        <f t="shared" si="37"/>
        <v>0.68166982843256774</v>
      </c>
      <c r="P153" s="31">
        <v>7722786</v>
      </c>
      <c r="Q153" s="31">
        <v>26652870</v>
      </c>
      <c r="R153" s="31">
        <v>29855243</v>
      </c>
      <c r="S153" s="31">
        <v>21023756</v>
      </c>
      <c r="T153" s="36">
        <f t="shared" si="38"/>
        <v>0.70418974650449173</v>
      </c>
      <c r="U153" s="36">
        <f t="shared" si="39"/>
        <v>-0.17632147258774233</v>
      </c>
    </row>
    <row r="154" spans="1:21" x14ac:dyDescent="0.2">
      <c r="A154" s="17" t="s">
        <v>29</v>
      </c>
      <c r="B154" s="11" t="s">
        <v>280</v>
      </c>
      <c r="C154" s="10" t="s">
        <v>281</v>
      </c>
      <c r="D154" s="31">
        <v>3249801</v>
      </c>
      <c r="E154" s="31">
        <v>2775887</v>
      </c>
      <c r="F154" s="31">
        <v>1029666</v>
      </c>
      <c r="G154" s="36">
        <f t="shared" si="32"/>
        <v>0.31683970803135331</v>
      </c>
      <c r="H154" s="31">
        <v>859453</v>
      </c>
      <c r="I154" s="36">
        <f t="shared" si="33"/>
        <v>0.26446327021254534</v>
      </c>
      <c r="J154" s="31">
        <v>327446</v>
      </c>
      <c r="K154" s="36">
        <f t="shared" si="34"/>
        <v>0.11796085359382424</v>
      </c>
      <c r="L154" s="31">
        <v>0</v>
      </c>
      <c r="M154" s="36">
        <f t="shared" si="35"/>
        <v>0</v>
      </c>
      <c r="N154" s="31">
        <f t="shared" si="36"/>
        <v>2216565</v>
      </c>
      <c r="O154" s="36">
        <f t="shared" si="37"/>
        <v>0.79850692769554377</v>
      </c>
      <c r="P154" s="31">
        <v>1199446</v>
      </c>
      <c r="Q154" s="31">
        <v>5048215</v>
      </c>
      <c r="R154" s="31">
        <v>4828215</v>
      </c>
      <c r="S154" s="31">
        <v>3915787</v>
      </c>
      <c r="T154" s="36">
        <f t="shared" si="38"/>
        <v>0.81102167157013516</v>
      </c>
      <c r="U154" s="36">
        <f t="shared" si="39"/>
        <v>-0.72700229939488725</v>
      </c>
    </row>
    <row r="155" spans="1:21" x14ac:dyDescent="0.2">
      <c r="A155" s="17" t="s">
        <v>29</v>
      </c>
      <c r="B155" s="11" t="s">
        <v>282</v>
      </c>
      <c r="C155" s="10" t="s">
        <v>283</v>
      </c>
      <c r="D155" s="31">
        <v>9349895</v>
      </c>
      <c r="E155" s="31">
        <v>9362411</v>
      </c>
      <c r="F155" s="31">
        <v>2189291</v>
      </c>
      <c r="G155" s="36">
        <f t="shared" si="32"/>
        <v>0.23415139956117154</v>
      </c>
      <c r="H155" s="31">
        <v>2621254</v>
      </c>
      <c r="I155" s="36">
        <f t="shared" si="33"/>
        <v>0.28035116971901825</v>
      </c>
      <c r="J155" s="31">
        <v>2678443</v>
      </c>
      <c r="K155" s="36">
        <f t="shared" si="34"/>
        <v>0.28608474889641139</v>
      </c>
      <c r="L155" s="31">
        <v>0</v>
      </c>
      <c r="M155" s="36">
        <f t="shared" si="35"/>
        <v>0</v>
      </c>
      <c r="N155" s="31">
        <f t="shared" si="36"/>
        <v>7488988</v>
      </c>
      <c r="O155" s="36">
        <f t="shared" si="37"/>
        <v>0.79989951306346196</v>
      </c>
      <c r="P155" s="31">
        <v>-85010</v>
      </c>
      <c r="Q155" s="31">
        <v>0</v>
      </c>
      <c r="R155" s="31">
        <v>7437274</v>
      </c>
      <c r="S155" s="31">
        <v>163419</v>
      </c>
      <c r="T155" s="36">
        <f t="shared" si="38"/>
        <v>2.1972970203867709E-2</v>
      </c>
      <c r="U155" s="36">
        <f t="shared" si="39"/>
        <v>-32.507387366192212</v>
      </c>
    </row>
    <row r="156" spans="1:21" x14ac:dyDescent="0.2">
      <c r="A156" s="17" t="s">
        <v>44</v>
      </c>
      <c r="B156" s="11" t="s">
        <v>284</v>
      </c>
      <c r="C156" s="10" t="s">
        <v>285</v>
      </c>
      <c r="D156" s="31">
        <v>27250090</v>
      </c>
      <c r="E156" s="31">
        <v>42018843</v>
      </c>
      <c r="F156" s="31">
        <v>3826251</v>
      </c>
      <c r="G156" s="36">
        <f t="shared" si="32"/>
        <v>0.14041241698651272</v>
      </c>
      <c r="H156" s="31">
        <v>8690284</v>
      </c>
      <c r="I156" s="36">
        <f t="shared" si="33"/>
        <v>0.31890845131153694</v>
      </c>
      <c r="J156" s="31">
        <v>2206163</v>
      </c>
      <c r="K156" s="36">
        <f t="shared" si="34"/>
        <v>5.2504134871110088E-2</v>
      </c>
      <c r="L156" s="31">
        <v>0</v>
      </c>
      <c r="M156" s="36">
        <f t="shared" si="35"/>
        <v>0</v>
      </c>
      <c r="N156" s="31">
        <f t="shared" si="36"/>
        <v>14722698</v>
      </c>
      <c r="O156" s="36">
        <f t="shared" si="37"/>
        <v>0.35038323163729185</v>
      </c>
      <c r="P156" s="31">
        <v>8762426</v>
      </c>
      <c r="Q156" s="31">
        <v>31560412</v>
      </c>
      <c r="R156" s="31">
        <v>44211853</v>
      </c>
      <c r="S156" s="31">
        <v>17754950</v>
      </c>
      <c r="T156" s="36">
        <f t="shared" si="38"/>
        <v>0.40158800853698667</v>
      </c>
      <c r="U156" s="36">
        <f t="shared" si="39"/>
        <v>-0.74822463550619434</v>
      </c>
    </row>
    <row r="157" spans="1:21" ht="16.5" x14ac:dyDescent="0.3">
      <c r="A157" s="18" t="s">
        <v>0</v>
      </c>
      <c r="B157" s="13" t="s">
        <v>286</v>
      </c>
      <c r="C157" s="12" t="s">
        <v>0</v>
      </c>
      <c r="D157" s="32">
        <f>SUM(D151:D156)</f>
        <v>224908774</v>
      </c>
      <c r="E157" s="32">
        <f>SUM(E151:E156)</f>
        <v>243236959</v>
      </c>
      <c r="F157" s="32">
        <f>SUM(F151:F156)</f>
        <v>45179424</v>
      </c>
      <c r="G157" s="37">
        <f t="shared" si="32"/>
        <v>0.20087888612117907</v>
      </c>
      <c r="H157" s="32">
        <f>SUM(H151:H156)</f>
        <v>61944270</v>
      </c>
      <c r="I157" s="37">
        <f t="shared" si="33"/>
        <v>0.27541953521119633</v>
      </c>
      <c r="J157" s="32">
        <f>SUM(J151:J156)</f>
        <v>49117280</v>
      </c>
      <c r="K157" s="37">
        <f t="shared" si="34"/>
        <v>0.20193181250880546</v>
      </c>
      <c r="L157" s="32">
        <f>SUM(L151:L156)</f>
        <v>0</v>
      </c>
      <c r="M157" s="37">
        <f t="shared" si="35"/>
        <v>0</v>
      </c>
      <c r="N157" s="32">
        <f t="shared" si="36"/>
        <v>156240974</v>
      </c>
      <c r="O157" s="37">
        <f t="shared" si="37"/>
        <v>0.64234059923434583</v>
      </c>
      <c r="P157" s="32">
        <f>SUM(P151:P156)</f>
        <v>52377684</v>
      </c>
      <c r="Q157" s="32">
        <f>SUM(Q151:Q156)</f>
        <v>217663389</v>
      </c>
      <c r="R157" s="32">
        <f>SUM(R151:R156)</f>
        <v>239018036</v>
      </c>
      <c r="S157" s="32">
        <f>SUM(S151:S156)</f>
        <v>147118997</v>
      </c>
      <c r="T157" s="37">
        <f t="shared" si="38"/>
        <v>0.61551420747177421</v>
      </c>
      <c r="U157" s="37">
        <f t="shared" si="39"/>
        <v>-6.2247960410009684E-2</v>
      </c>
    </row>
    <row r="158" spans="1:21" x14ac:dyDescent="0.2">
      <c r="A158" s="17" t="s">
        <v>29</v>
      </c>
      <c r="B158" s="11" t="s">
        <v>287</v>
      </c>
      <c r="C158" s="10" t="s">
        <v>288</v>
      </c>
      <c r="D158" s="31">
        <v>17596908</v>
      </c>
      <c r="E158" s="31">
        <v>18827625</v>
      </c>
      <c r="F158" s="31">
        <v>1820281</v>
      </c>
      <c r="G158" s="36">
        <f t="shared" si="32"/>
        <v>0.10344322991289151</v>
      </c>
      <c r="H158" s="31">
        <v>2017881</v>
      </c>
      <c r="I158" s="36">
        <f t="shared" si="33"/>
        <v>0.11467247541443076</v>
      </c>
      <c r="J158" s="31">
        <v>2457472</v>
      </c>
      <c r="K158" s="36">
        <f t="shared" si="34"/>
        <v>0.13052480065860669</v>
      </c>
      <c r="L158" s="31">
        <v>0</v>
      </c>
      <c r="M158" s="36">
        <f t="shared" si="35"/>
        <v>0</v>
      </c>
      <c r="N158" s="31">
        <f t="shared" si="36"/>
        <v>6295634</v>
      </c>
      <c r="O158" s="36">
        <f t="shared" si="37"/>
        <v>0.33438280186693753</v>
      </c>
      <c r="P158" s="31">
        <v>2067102</v>
      </c>
      <c r="Q158" s="31">
        <v>9247809</v>
      </c>
      <c r="R158" s="31">
        <v>10425809</v>
      </c>
      <c r="S158" s="31">
        <v>5685413</v>
      </c>
      <c r="T158" s="36">
        <f t="shared" si="38"/>
        <v>0.54532103935531528</v>
      </c>
      <c r="U158" s="36">
        <f t="shared" si="39"/>
        <v>0.18884892956419175</v>
      </c>
    </row>
    <row r="159" spans="1:21" x14ac:dyDescent="0.2">
      <c r="A159" s="17" t="s">
        <v>29</v>
      </c>
      <c r="B159" s="11" t="s">
        <v>289</v>
      </c>
      <c r="C159" s="10" t="s">
        <v>290</v>
      </c>
      <c r="D159" s="31">
        <v>165897310</v>
      </c>
      <c r="E159" s="31">
        <v>181994531</v>
      </c>
      <c r="F159" s="31">
        <v>30263543</v>
      </c>
      <c r="G159" s="36">
        <f t="shared" si="32"/>
        <v>0.18242334972158381</v>
      </c>
      <c r="H159" s="31">
        <v>52044702</v>
      </c>
      <c r="I159" s="36">
        <f t="shared" si="33"/>
        <v>0.31371637068738484</v>
      </c>
      <c r="J159" s="31">
        <v>34599877</v>
      </c>
      <c r="K159" s="36">
        <f t="shared" si="34"/>
        <v>0.19011492713481593</v>
      </c>
      <c r="L159" s="31">
        <v>0</v>
      </c>
      <c r="M159" s="36">
        <f t="shared" si="35"/>
        <v>0</v>
      </c>
      <c r="N159" s="31">
        <f t="shared" si="36"/>
        <v>116908122</v>
      </c>
      <c r="O159" s="36">
        <f t="shared" si="37"/>
        <v>0.64237162159559624</v>
      </c>
      <c r="P159" s="31">
        <v>37808593</v>
      </c>
      <c r="Q159" s="31">
        <v>141626028</v>
      </c>
      <c r="R159" s="31">
        <v>152826797</v>
      </c>
      <c r="S159" s="31">
        <v>100757385</v>
      </c>
      <c r="T159" s="36">
        <f t="shared" si="38"/>
        <v>0.65929134796955802</v>
      </c>
      <c r="U159" s="36">
        <f t="shared" si="39"/>
        <v>-8.4867373932693058E-2</v>
      </c>
    </row>
    <row r="160" spans="1:21" x14ac:dyDescent="0.2">
      <c r="A160" s="17" t="s">
        <v>29</v>
      </c>
      <c r="B160" s="11" t="s">
        <v>291</v>
      </c>
      <c r="C160" s="10" t="s">
        <v>292</v>
      </c>
      <c r="D160" s="31">
        <v>5930646</v>
      </c>
      <c r="E160" s="31">
        <v>5610646</v>
      </c>
      <c r="F160" s="31">
        <v>1177263</v>
      </c>
      <c r="G160" s="36">
        <f t="shared" si="32"/>
        <v>0.19850501952063906</v>
      </c>
      <c r="H160" s="31">
        <v>1517210</v>
      </c>
      <c r="I160" s="36">
        <f t="shared" si="33"/>
        <v>0.2558254193556655</v>
      </c>
      <c r="J160" s="31">
        <v>1352714</v>
      </c>
      <c r="K160" s="36">
        <f t="shared" si="34"/>
        <v>0.24109772742746557</v>
      </c>
      <c r="L160" s="31">
        <v>0</v>
      </c>
      <c r="M160" s="36">
        <f t="shared" si="35"/>
        <v>0</v>
      </c>
      <c r="N160" s="31">
        <f t="shared" si="36"/>
        <v>4047187</v>
      </c>
      <c r="O160" s="36">
        <f t="shared" si="37"/>
        <v>0.72134064419676447</v>
      </c>
      <c r="P160" s="31">
        <v>1339369</v>
      </c>
      <c r="Q160" s="31">
        <v>6487000</v>
      </c>
      <c r="R160" s="31">
        <v>5789000</v>
      </c>
      <c r="S160" s="31">
        <v>3698460</v>
      </c>
      <c r="T160" s="36">
        <f t="shared" si="38"/>
        <v>0.63887718086025225</v>
      </c>
      <c r="U160" s="36">
        <f t="shared" si="39"/>
        <v>9.9636470606681016E-3</v>
      </c>
    </row>
    <row r="161" spans="1:21" x14ac:dyDescent="0.2">
      <c r="A161" s="17" t="s">
        <v>29</v>
      </c>
      <c r="B161" s="11" t="s">
        <v>293</v>
      </c>
      <c r="C161" s="10" t="s">
        <v>294</v>
      </c>
      <c r="D161" s="31">
        <v>1883343</v>
      </c>
      <c r="E161" s="31">
        <v>2363967</v>
      </c>
      <c r="F161" s="31">
        <v>600017</v>
      </c>
      <c r="G161" s="36">
        <f t="shared" si="32"/>
        <v>0.31859146209692019</v>
      </c>
      <c r="H161" s="31">
        <v>572288</v>
      </c>
      <c r="I161" s="36">
        <f t="shared" si="33"/>
        <v>0.30386817483591677</v>
      </c>
      <c r="J161" s="31">
        <v>844053</v>
      </c>
      <c r="K161" s="36">
        <f t="shared" si="34"/>
        <v>0.35704940043579286</v>
      </c>
      <c r="L161" s="31">
        <v>0</v>
      </c>
      <c r="M161" s="36">
        <f t="shared" si="35"/>
        <v>0</v>
      </c>
      <c r="N161" s="31">
        <f t="shared" si="36"/>
        <v>2016358</v>
      </c>
      <c r="O161" s="36">
        <f t="shared" si="37"/>
        <v>0.85295522314820804</v>
      </c>
      <c r="P161" s="31">
        <v>432217</v>
      </c>
      <c r="Q161" s="31">
        <v>1534000</v>
      </c>
      <c r="R161" s="31">
        <v>1843950</v>
      </c>
      <c r="S161" s="31">
        <v>1231552</v>
      </c>
      <c r="T161" s="36">
        <f t="shared" si="38"/>
        <v>0.66788795791642941</v>
      </c>
      <c r="U161" s="36">
        <f t="shared" si="39"/>
        <v>0.95284544569047491</v>
      </c>
    </row>
    <row r="162" spans="1:21" x14ac:dyDescent="0.2">
      <c r="A162" s="17" t="s">
        <v>44</v>
      </c>
      <c r="B162" s="11" t="s">
        <v>295</v>
      </c>
      <c r="C162" s="10" t="s">
        <v>296</v>
      </c>
      <c r="D162" s="31">
        <v>0</v>
      </c>
      <c r="E162" s="31">
        <v>0</v>
      </c>
      <c r="F162" s="31">
        <v>0</v>
      </c>
      <c r="G162" s="36">
        <f t="shared" si="32"/>
        <v>0</v>
      </c>
      <c r="H162" s="31">
        <v>0</v>
      </c>
      <c r="I162" s="36">
        <f t="shared" si="33"/>
        <v>0</v>
      </c>
      <c r="J162" s="31">
        <v>0</v>
      </c>
      <c r="K162" s="36">
        <f t="shared" si="34"/>
        <v>0</v>
      </c>
      <c r="L162" s="31">
        <v>0</v>
      </c>
      <c r="M162" s="36">
        <f t="shared" si="35"/>
        <v>0</v>
      </c>
      <c r="N162" s="31">
        <f t="shared" si="36"/>
        <v>0</v>
      </c>
      <c r="O162" s="36">
        <f t="shared" si="37"/>
        <v>0</v>
      </c>
      <c r="P162" s="31">
        <v>0</v>
      </c>
      <c r="Q162" s="31">
        <v>0</v>
      </c>
      <c r="R162" s="31">
        <v>0</v>
      </c>
      <c r="S162" s="31">
        <v>0</v>
      </c>
      <c r="T162" s="36">
        <f t="shared" si="38"/>
        <v>0</v>
      </c>
      <c r="U162" s="36">
        <f t="shared" si="39"/>
        <v>0</v>
      </c>
    </row>
    <row r="163" spans="1:21" ht="16.5" x14ac:dyDescent="0.3">
      <c r="A163" s="18" t="s">
        <v>0</v>
      </c>
      <c r="B163" s="13" t="s">
        <v>297</v>
      </c>
      <c r="C163" s="12" t="s">
        <v>0</v>
      </c>
      <c r="D163" s="32">
        <f>SUM(D158:D162)</f>
        <v>191308207</v>
      </c>
      <c r="E163" s="32">
        <f>SUM(E158:E162)</f>
        <v>208796769</v>
      </c>
      <c r="F163" s="32">
        <f>SUM(F158:F162)</f>
        <v>33861104</v>
      </c>
      <c r="G163" s="37">
        <f t="shared" si="32"/>
        <v>0.17699765488889874</v>
      </c>
      <c r="H163" s="32">
        <f>SUM(H158:H162)</f>
        <v>56152081</v>
      </c>
      <c r="I163" s="37">
        <f t="shared" si="33"/>
        <v>0.29351632049951731</v>
      </c>
      <c r="J163" s="32">
        <f>SUM(J158:J162)</f>
        <v>39254116</v>
      </c>
      <c r="K163" s="37">
        <f t="shared" si="34"/>
        <v>0.18800154900864391</v>
      </c>
      <c r="L163" s="32">
        <f>SUM(L158:L162)</f>
        <v>0</v>
      </c>
      <c r="M163" s="37">
        <f t="shared" si="35"/>
        <v>0</v>
      </c>
      <c r="N163" s="32">
        <f t="shared" si="36"/>
        <v>129267301</v>
      </c>
      <c r="O163" s="37">
        <f t="shared" si="37"/>
        <v>0.61910584928639389</v>
      </c>
      <c r="P163" s="32">
        <f>SUM(P158:P162)</f>
        <v>41647281</v>
      </c>
      <c r="Q163" s="32">
        <f>SUM(Q158:Q162)</f>
        <v>158894837</v>
      </c>
      <c r="R163" s="32">
        <f>SUM(R158:R162)</f>
        <v>170885556</v>
      </c>
      <c r="S163" s="32">
        <f>SUM(S158:S162)</f>
        <v>111372810</v>
      </c>
      <c r="T163" s="37">
        <f t="shared" si="38"/>
        <v>0.65173916746948468</v>
      </c>
      <c r="U163" s="37">
        <f t="shared" si="39"/>
        <v>-5.7462694863561481E-2</v>
      </c>
    </row>
    <row r="164" spans="1:21" x14ac:dyDescent="0.2">
      <c r="A164" s="17" t="s">
        <v>29</v>
      </c>
      <c r="B164" s="11" t="s">
        <v>298</v>
      </c>
      <c r="C164" s="10" t="s">
        <v>299</v>
      </c>
      <c r="D164" s="31">
        <v>23842718</v>
      </c>
      <c r="E164" s="31">
        <v>25616139</v>
      </c>
      <c r="F164" s="31">
        <v>5614481</v>
      </c>
      <c r="G164" s="36">
        <f t="shared" si="32"/>
        <v>0.23547990627578619</v>
      </c>
      <c r="H164" s="31">
        <v>6253874</v>
      </c>
      <c r="I164" s="36">
        <f t="shared" si="33"/>
        <v>0.262297025028774</v>
      </c>
      <c r="J164" s="31">
        <v>6879256</v>
      </c>
      <c r="K164" s="36">
        <f t="shared" si="34"/>
        <v>0.26855163457693604</v>
      </c>
      <c r="L164" s="31">
        <v>0</v>
      </c>
      <c r="M164" s="36">
        <f t="shared" si="35"/>
        <v>0</v>
      </c>
      <c r="N164" s="31">
        <f t="shared" si="36"/>
        <v>18747611</v>
      </c>
      <c r="O164" s="36">
        <f t="shared" si="37"/>
        <v>0.731867163900071</v>
      </c>
      <c r="P164" s="31">
        <v>5689516</v>
      </c>
      <c r="Q164" s="31">
        <v>27637972</v>
      </c>
      <c r="R164" s="31">
        <v>25650657</v>
      </c>
      <c r="S164" s="31">
        <v>18051152</v>
      </c>
      <c r="T164" s="36">
        <f t="shared" si="38"/>
        <v>0.70373059060436538</v>
      </c>
      <c r="U164" s="36">
        <f t="shared" si="39"/>
        <v>0.20911093316197715</v>
      </c>
    </row>
    <row r="165" spans="1:21" x14ac:dyDescent="0.2">
      <c r="A165" s="17" t="s">
        <v>29</v>
      </c>
      <c r="B165" s="11" t="s">
        <v>300</v>
      </c>
      <c r="C165" s="10" t="s">
        <v>301</v>
      </c>
      <c r="D165" s="31">
        <v>14505931</v>
      </c>
      <c r="E165" s="31">
        <v>17051019</v>
      </c>
      <c r="F165" s="31">
        <v>2841714</v>
      </c>
      <c r="G165" s="36">
        <f t="shared" si="32"/>
        <v>0.19590014594719912</v>
      </c>
      <c r="H165" s="31">
        <v>2176604</v>
      </c>
      <c r="I165" s="36">
        <f t="shared" si="33"/>
        <v>0.15004924537418521</v>
      </c>
      <c r="J165" s="31">
        <v>1878911</v>
      </c>
      <c r="K165" s="36">
        <f t="shared" si="34"/>
        <v>0.11019347289449387</v>
      </c>
      <c r="L165" s="31">
        <v>0</v>
      </c>
      <c r="M165" s="36">
        <f t="shared" si="35"/>
        <v>0</v>
      </c>
      <c r="N165" s="31">
        <f t="shared" si="36"/>
        <v>6897229</v>
      </c>
      <c r="O165" s="36">
        <f t="shared" si="37"/>
        <v>0.40450538469284447</v>
      </c>
      <c r="P165" s="31">
        <v>2873449</v>
      </c>
      <c r="Q165" s="31">
        <v>13757528</v>
      </c>
      <c r="R165" s="31">
        <v>13872528</v>
      </c>
      <c r="S165" s="31">
        <v>9413338</v>
      </c>
      <c r="T165" s="36">
        <f t="shared" si="38"/>
        <v>0.67855966843245874</v>
      </c>
      <c r="U165" s="36">
        <f t="shared" si="39"/>
        <v>-0.34611298129878065</v>
      </c>
    </row>
    <row r="166" spans="1:21" x14ac:dyDescent="0.2">
      <c r="A166" s="17" t="s">
        <v>29</v>
      </c>
      <c r="B166" s="11" t="s">
        <v>302</v>
      </c>
      <c r="C166" s="10" t="s">
        <v>303</v>
      </c>
      <c r="D166" s="31">
        <v>17334990</v>
      </c>
      <c r="E166" s="31">
        <v>21869215</v>
      </c>
      <c r="F166" s="31">
        <v>6273544</v>
      </c>
      <c r="G166" s="36">
        <f t="shared" si="32"/>
        <v>0.36190064141946432</v>
      </c>
      <c r="H166" s="31">
        <v>660620</v>
      </c>
      <c r="I166" s="36">
        <f t="shared" si="33"/>
        <v>3.8109049961955556E-2</v>
      </c>
      <c r="J166" s="31">
        <v>4261724</v>
      </c>
      <c r="K166" s="36">
        <f t="shared" si="34"/>
        <v>0.19487320418222601</v>
      </c>
      <c r="L166" s="31">
        <v>0</v>
      </c>
      <c r="M166" s="36">
        <f t="shared" si="35"/>
        <v>0</v>
      </c>
      <c r="N166" s="31">
        <f t="shared" si="36"/>
        <v>11195888</v>
      </c>
      <c r="O166" s="36">
        <f t="shared" si="37"/>
        <v>0.51194741100675079</v>
      </c>
      <c r="P166" s="31">
        <v>3801030</v>
      </c>
      <c r="Q166" s="31">
        <v>13591000</v>
      </c>
      <c r="R166" s="31">
        <v>15937990</v>
      </c>
      <c r="S166" s="31">
        <v>9527766</v>
      </c>
      <c r="T166" s="36">
        <f t="shared" si="38"/>
        <v>0.59780223227646645</v>
      </c>
      <c r="U166" s="36">
        <f t="shared" si="39"/>
        <v>0.12120241092545969</v>
      </c>
    </row>
    <row r="167" spans="1:21" x14ac:dyDescent="0.2">
      <c r="A167" s="17" t="s">
        <v>29</v>
      </c>
      <c r="B167" s="11" t="s">
        <v>304</v>
      </c>
      <c r="C167" s="10" t="s">
        <v>305</v>
      </c>
      <c r="D167" s="31">
        <v>10485448</v>
      </c>
      <c r="E167" s="31">
        <v>10668398</v>
      </c>
      <c r="F167" s="31">
        <v>1430937</v>
      </c>
      <c r="G167" s="36">
        <f t="shared" si="32"/>
        <v>0.13646884711077675</v>
      </c>
      <c r="H167" s="31">
        <v>948999</v>
      </c>
      <c r="I167" s="36">
        <f t="shared" si="33"/>
        <v>9.0506290241485154E-2</v>
      </c>
      <c r="J167" s="31">
        <v>3170721</v>
      </c>
      <c r="K167" s="36">
        <f t="shared" si="34"/>
        <v>0.2972068533626136</v>
      </c>
      <c r="L167" s="31">
        <v>0</v>
      </c>
      <c r="M167" s="36">
        <f t="shared" si="35"/>
        <v>0</v>
      </c>
      <c r="N167" s="31">
        <f t="shared" si="36"/>
        <v>5550657</v>
      </c>
      <c r="O167" s="36">
        <f t="shared" si="37"/>
        <v>0.52028964423711976</v>
      </c>
      <c r="P167" s="31">
        <v>2337695</v>
      </c>
      <c r="Q167" s="31">
        <v>8875723</v>
      </c>
      <c r="R167" s="31">
        <v>10524723</v>
      </c>
      <c r="S167" s="31">
        <v>6849738</v>
      </c>
      <c r="T167" s="36">
        <f t="shared" si="38"/>
        <v>0.6508235893714257</v>
      </c>
      <c r="U167" s="36">
        <f t="shared" si="39"/>
        <v>0.35634503217913371</v>
      </c>
    </row>
    <row r="168" spans="1:21" x14ac:dyDescent="0.2">
      <c r="A168" s="17" t="s">
        <v>44</v>
      </c>
      <c r="B168" s="11" t="s">
        <v>306</v>
      </c>
      <c r="C168" s="10" t="s">
        <v>307</v>
      </c>
      <c r="D168" s="31">
        <v>0</v>
      </c>
      <c r="E168" s="31">
        <v>0</v>
      </c>
      <c r="F168" s="31">
        <v>0</v>
      </c>
      <c r="G168" s="36">
        <f t="shared" si="32"/>
        <v>0</v>
      </c>
      <c r="H168" s="31">
        <v>0</v>
      </c>
      <c r="I168" s="36">
        <f t="shared" si="33"/>
        <v>0</v>
      </c>
      <c r="J168" s="31">
        <v>0</v>
      </c>
      <c r="K168" s="36">
        <f t="shared" si="34"/>
        <v>0</v>
      </c>
      <c r="L168" s="31">
        <v>0</v>
      </c>
      <c r="M168" s="36">
        <f t="shared" si="35"/>
        <v>0</v>
      </c>
      <c r="N168" s="31">
        <f t="shared" si="36"/>
        <v>0</v>
      </c>
      <c r="O168" s="36">
        <f t="shared" si="37"/>
        <v>0</v>
      </c>
      <c r="P168" s="31">
        <v>0</v>
      </c>
      <c r="Q168" s="31">
        <v>0</v>
      </c>
      <c r="R168" s="31">
        <v>0</v>
      </c>
      <c r="S168" s="31">
        <v>0</v>
      </c>
      <c r="T168" s="36">
        <f t="shared" si="38"/>
        <v>0</v>
      </c>
      <c r="U168" s="36">
        <f t="shared" si="39"/>
        <v>0</v>
      </c>
    </row>
    <row r="169" spans="1:21" ht="16.5" x14ac:dyDescent="0.3">
      <c r="A169" s="18" t="s">
        <v>0</v>
      </c>
      <c r="B169" s="13" t="s">
        <v>308</v>
      </c>
      <c r="C169" s="12" t="s">
        <v>0</v>
      </c>
      <c r="D169" s="32">
        <f>SUM(D164:D168)</f>
        <v>66169087</v>
      </c>
      <c r="E169" s="32">
        <f>SUM(E164:E168)</f>
        <v>75204771</v>
      </c>
      <c r="F169" s="32">
        <f>SUM(F164:F168)</f>
        <v>16160676</v>
      </c>
      <c r="G169" s="37">
        <f t="shared" si="32"/>
        <v>0.24423302077600073</v>
      </c>
      <c r="H169" s="32">
        <f>SUM(H164:H168)</f>
        <v>10040097</v>
      </c>
      <c r="I169" s="37">
        <f t="shared" si="33"/>
        <v>0.15173395093089315</v>
      </c>
      <c r="J169" s="32">
        <f>SUM(J164:J168)</f>
        <v>16190612</v>
      </c>
      <c r="K169" s="37">
        <f t="shared" si="34"/>
        <v>0.21528703278678954</v>
      </c>
      <c r="L169" s="32">
        <f>SUM(L164:L168)</f>
        <v>0</v>
      </c>
      <c r="M169" s="37">
        <f t="shared" si="35"/>
        <v>0</v>
      </c>
      <c r="N169" s="32">
        <f t="shared" si="36"/>
        <v>42391385</v>
      </c>
      <c r="O169" s="37">
        <f t="shared" si="37"/>
        <v>0.56367946389996981</v>
      </c>
      <c r="P169" s="32">
        <f>SUM(P164:P168)</f>
        <v>14701690</v>
      </c>
      <c r="Q169" s="32">
        <f>SUM(Q164:Q168)</f>
        <v>63862223</v>
      </c>
      <c r="R169" s="32">
        <f>SUM(R164:R168)</f>
        <v>65985898</v>
      </c>
      <c r="S169" s="32">
        <f>SUM(S164:S168)</f>
        <v>43841994</v>
      </c>
      <c r="T169" s="37">
        <f t="shared" si="38"/>
        <v>0.66441459961642102</v>
      </c>
      <c r="U169" s="37">
        <f t="shared" si="39"/>
        <v>0.10127556763882239</v>
      </c>
    </row>
    <row r="170" spans="1:21" ht="16.5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3021835393</v>
      </c>
      <c r="E170" s="32">
        <f>SUM(E105,E107:E111,E113:E120,E122:E125,E127:E131,E133:E136,E138:E143,E145:E149,E151:E156,E158:E162,E164:E168)</f>
        <v>3152092703</v>
      </c>
      <c r="F170" s="32">
        <f>SUM(F105,F107:F111,F113:F120,F122:F125,F127:F131,F133:F136,F138:F143,F145:F149,F151:F156,F158:F162,F164:F168)</f>
        <v>531361949</v>
      </c>
      <c r="G170" s="37">
        <f t="shared" si="32"/>
        <v>0.17584079868509236</v>
      </c>
      <c r="H170" s="32">
        <f>SUM(H105,H107:H111,H113:H120,H122:H125,H127:H131,H133:H136,H138:H143,H145:H149,H151:H156,H158:H162,H164:H168)</f>
        <v>698167080</v>
      </c>
      <c r="I170" s="37">
        <f t="shared" si="33"/>
        <v>0.23104073822726584</v>
      </c>
      <c r="J170" s="32">
        <f>SUM(J105,J107:J111,J113:J120,J122:J125,J127:J131,J133:J136,J138:J143,J145:J149,J151:J156,J158:J162,J164:J168)</f>
        <v>609644075</v>
      </c>
      <c r="K170" s="37">
        <f t="shared" si="34"/>
        <v>0.1934093100814491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1839173104</v>
      </c>
      <c r="O170" s="37">
        <f t="shared" si="37"/>
        <v>0.58347684452604121</v>
      </c>
      <c r="P170" s="32">
        <f>SUM(P105,P107:P111,P113:P120,P122:P125,P127:P131,P133:P136,P138:P143,P145:P149,P151:P156,P158:P162,P164:P168)</f>
        <v>573448749</v>
      </c>
      <c r="Q170" s="32">
        <f>SUM(Q105,Q107:Q111,Q113:Q120,Q122:Q125,Q127:Q131,Q133:Q136,Q138:Q143,Q145:Q149,Q151:Q156,Q158:Q162,Q164:Q168)</f>
        <v>2579375952</v>
      </c>
      <c r="R170" s="32">
        <f>SUM(R105,R107:R111,R113:R120,R122:R125,R127:R131,R133:R136,R138:R143,R145:R149,R151:R156,R158:R162,R164:R168)</f>
        <v>2715671453</v>
      </c>
      <c r="S170" s="32">
        <f>SUM(S105,S107:S111,S113:S120,S122:S125,S127:S131,S133:S136,S138:S143,S145:S149,S151:S156,S158:S162,S164:S168)</f>
        <v>1708217987</v>
      </c>
      <c r="T170" s="37">
        <f t="shared" si="38"/>
        <v>0.62902233078045322</v>
      </c>
      <c r="U170" s="37">
        <f t="shared" si="39"/>
        <v>6.3118676364921411E-2</v>
      </c>
    </row>
    <row r="171" spans="1:21" ht="14.4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4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x14ac:dyDescent="0.2">
      <c r="A173" s="17" t="s">
        <v>29</v>
      </c>
      <c r="B173" s="11" t="s">
        <v>311</v>
      </c>
      <c r="C173" s="10" t="s">
        <v>312</v>
      </c>
      <c r="D173" s="31">
        <v>22167662</v>
      </c>
      <c r="E173" s="31">
        <v>17721883</v>
      </c>
      <c r="F173" s="31">
        <v>2524950</v>
      </c>
      <c r="G173" s="36">
        <f t="shared" ref="G173:G205" si="40">IF(($D173     =0),0,($F173     /$D173     ))</f>
        <v>0.11390240432211571</v>
      </c>
      <c r="H173" s="31">
        <v>3752658</v>
      </c>
      <c r="I173" s="36">
        <f t="shared" ref="I173:I205" si="41">IF(($D173     =0),0,($H173     /$D173     ))</f>
        <v>0.1692852408161041</v>
      </c>
      <c r="J173" s="31">
        <v>3515431</v>
      </c>
      <c r="K173" s="36">
        <f t="shared" ref="K173:K205" si="42">IF(($E173     =0),0,($J173     /$E173     ))</f>
        <v>0.19836667469252561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9793039</v>
      </c>
      <c r="O173" s="36">
        <f t="shared" ref="O173:O205" si="45">IF(($E173     =0),0,($N173     /$E173     ))</f>
        <v>0.55259585000081535</v>
      </c>
      <c r="P173" s="31">
        <v>2991536</v>
      </c>
      <c r="Q173" s="31">
        <v>18855516</v>
      </c>
      <c r="R173" s="31">
        <v>14258583</v>
      </c>
      <c r="S173" s="31">
        <v>8294887</v>
      </c>
      <c r="T173" s="36">
        <f t="shared" ref="T173:T205" si="46">IF(($R173     =0),0,($S173     /$R173     ))</f>
        <v>0.58174693796711774</v>
      </c>
      <c r="U173" s="36">
        <f t="shared" ref="U173:U205" si="47">IF(($P173     =0),0,(($J173     /$P173     )-1))</f>
        <v>0.17512575479619841</v>
      </c>
    </row>
    <row r="174" spans="1:21" x14ac:dyDescent="0.2">
      <c r="A174" s="17" t="s">
        <v>29</v>
      </c>
      <c r="B174" s="11" t="s">
        <v>313</v>
      </c>
      <c r="C174" s="10" t="s">
        <v>314</v>
      </c>
      <c r="D174" s="31">
        <v>6389338</v>
      </c>
      <c r="E174" s="31">
        <v>6652338</v>
      </c>
      <c r="F174" s="31">
        <v>710197</v>
      </c>
      <c r="G174" s="36">
        <f t="shared" si="40"/>
        <v>0.11115345596053926</v>
      </c>
      <c r="H174" s="31">
        <v>1699863</v>
      </c>
      <c r="I174" s="36">
        <f t="shared" si="41"/>
        <v>0.26604681110938255</v>
      </c>
      <c r="J174" s="31">
        <v>2545438</v>
      </c>
      <c r="K174" s="36">
        <f t="shared" si="42"/>
        <v>0.38263810407709292</v>
      </c>
      <c r="L174" s="31">
        <v>0</v>
      </c>
      <c r="M174" s="36">
        <f t="shared" si="43"/>
        <v>0</v>
      </c>
      <c r="N174" s="31">
        <f t="shared" si="44"/>
        <v>4955498</v>
      </c>
      <c r="O174" s="36">
        <f t="shared" si="45"/>
        <v>0.74492576895521545</v>
      </c>
      <c r="P174" s="31">
        <v>2016132</v>
      </c>
      <c r="Q174" s="31">
        <v>6609624</v>
      </c>
      <c r="R174" s="31">
        <v>6067748</v>
      </c>
      <c r="S174" s="31">
        <v>5089480</v>
      </c>
      <c r="T174" s="36">
        <f t="shared" si="46"/>
        <v>0.83877576985728475</v>
      </c>
      <c r="U174" s="36">
        <f t="shared" si="47"/>
        <v>0.26253538954790656</v>
      </c>
    </row>
    <row r="175" spans="1:21" x14ac:dyDescent="0.2">
      <c r="A175" s="17" t="s">
        <v>29</v>
      </c>
      <c r="B175" s="11" t="s">
        <v>315</v>
      </c>
      <c r="C175" s="10" t="s">
        <v>316</v>
      </c>
      <c r="D175" s="31">
        <v>96321521</v>
      </c>
      <c r="E175" s="31">
        <v>96033921</v>
      </c>
      <c r="F175" s="31">
        <v>18194947</v>
      </c>
      <c r="G175" s="36">
        <f t="shared" si="40"/>
        <v>0.18889804491355572</v>
      </c>
      <c r="H175" s="31">
        <v>20446664</v>
      </c>
      <c r="I175" s="36">
        <f t="shared" si="41"/>
        <v>0.2122751363114376</v>
      </c>
      <c r="J175" s="31">
        <v>22128492</v>
      </c>
      <c r="K175" s="36">
        <f t="shared" si="42"/>
        <v>0.23042370622355407</v>
      </c>
      <c r="L175" s="31">
        <v>0</v>
      </c>
      <c r="M175" s="36">
        <f t="shared" si="43"/>
        <v>0</v>
      </c>
      <c r="N175" s="31">
        <f t="shared" si="44"/>
        <v>60770103</v>
      </c>
      <c r="O175" s="36">
        <f t="shared" si="45"/>
        <v>0.63279831092182526</v>
      </c>
      <c r="P175" s="31">
        <v>20011769</v>
      </c>
      <c r="Q175" s="31">
        <v>87892988</v>
      </c>
      <c r="R175" s="31">
        <v>87816830</v>
      </c>
      <c r="S175" s="31">
        <v>57539945</v>
      </c>
      <c r="T175" s="36">
        <f t="shared" si="46"/>
        <v>0.65522685116281243</v>
      </c>
      <c r="U175" s="36">
        <f t="shared" si="47"/>
        <v>0.10577390734422321</v>
      </c>
    </row>
    <row r="176" spans="1:21" x14ac:dyDescent="0.2">
      <c r="A176" s="17" t="s">
        <v>29</v>
      </c>
      <c r="B176" s="11" t="s">
        <v>317</v>
      </c>
      <c r="C176" s="10" t="s">
        <v>318</v>
      </c>
      <c r="D176" s="31">
        <v>9770781</v>
      </c>
      <c r="E176" s="31">
        <v>10823942</v>
      </c>
      <c r="F176" s="31">
        <v>928460</v>
      </c>
      <c r="G176" s="36">
        <f t="shared" si="40"/>
        <v>9.5024133690029489E-2</v>
      </c>
      <c r="H176" s="31">
        <v>1013449</v>
      </c>
      <c r="I176" s="36">
        <f t="shared" si="41"/>
        <v>0.10372241482026871</v>
      </c>
      <c r="J176" s="31">
        <v>597833</v>
      </c>
      <c r="K176" s="36">
        <f t="shared" si="42"/>
        <v>5.523246521461405E-2</v>
      </c>
      <c r="L176" s="31">
        <v>0</v>
      </c>
      <c r="M176" s="36">
        <f t="shared" si="43"/>
        <v>0</v>
      </c>
      <c r="N176" s="31">
        <f t="shared" si="44"/>
        <v>2539742</v>
      </c>
      <c r="O176" s="36">
        <f t="shared" si="45"/>
        <v>0.23464113166903519</v>
      </c>
      <c r="P176" s="31">
        <v>1262219</v>
      </c>
      <c r="Q176" s="31">
        <v>8751974</v>
      </c>
      <c r="R176" s="31">
        <v>4576604</v>
      </c>
      <c r="S176" s="31">
        <v>3012927</v>
      </c>
      <c r="T176" s="36">
        <f t="shared" si="46"/>
        <v>0.65833246660624345</v>
      </c>
      <c r="U176" s="36">
        <f t="shared" si="47"/>
        <v>-0.52636349159694151</v>
      </c>
    </row>
    <row r="177" spans="1:21" x14ac:dyDescent="0.2">
      <c r="A177" s="17" t="s">
        <v>29</v>
      </c>
      <c r="B177" s="11" t="s">
        <v>319</v>
      </c>
      <c r="C177" s="10" t="s">
        <v>320</v>
      </c>
      <c r="D177" s="31">
        <v>9000000</v>
      </c>
      <c r="E177" s="31">
        <v>9500000</v>
      </c>
      <c r="F177" s="31">
        <v>1608062</v>
      </c>
      <c r="G177" s="36">
        <f t="shared" si="40"/>
        <v>0.17867355555555556</v>
      </c>
      <c r="H177" s="31">
        <v>3396124</v>
      </c>
      <c r="I177" s="36">
        <f t="shared" si="41"/>
        <v>0.37734711111111113</v>
      </c>
      <c r="J177" s="31">
        <v>2412093</v>
      </c>
      <c r="K177" s="36">
        <f t="shared" si="42"/>
        <v>0.25390452631578947</v>
      </c>
      <c r="L177" s="31">
        <v>0</v>
      </c>
      <c r="M177" s="36">
        <f t="shared" si="43"/>
        <v>0</v>
      </c>
      <c r="N177" s="31">
        <f t="shared" si="44"/>
        <v>7416279</v>
      </c>
      <c r="O177" s="36">
        <f t="shared" si="45"/>
        <v>0.78066094736842107</v>
      </c>
      <c r="P177" s="31">
        <v>1827226</v>
      </c>
      <c r="Q177" s="31">
        <v>7650000</v>
      </c>
      <c r="R177" s="31">
        <v>7300000</v>
      </c>
      <c r="S177" s="31">
        <v>5296643</v>
      </c>
      <c r="T177" s="36">
        <f t="shared" si="46"/>
        <v>0.72556753424657539</v>
      </c>
      <c r="U177" s="36">
        <f t="shared" si="47"/>
        <v>0.32008465291102461</v>
      </c>
    </row>
    <row r="178" spans="1:21" x14ac:dyDescent="0.2">
      <c r="A178" s="17" t="s">
        <v>44</v>
      </c>
      <c r="B178" s="11" t="s">
        <v>321</v>
      </c>
      <c r="C178" s="10" t="s">
        <v>322</v>
      </c>
      <c r="D178" s="31">
        <v>0</v>
      </c>
      <c r="E178" s="31">
        <v>0</v>
      </c>
      <c r="F178" s="31">
        <v>0</v>
      </c>
      <c r="G178" s="36">
        <f t="shared" si="40"/>
        <v>0</v>
      </c>
      <c r="H178" s="31">
        <v>0</v>
      </c>
      <c r="I178" s="36">
        <f t="shared" si="41"/>
        <v>0</v>
      </c>
      <c r="J178" s="31">
        <v>0</v>
      </c>
      <c r="K178" s="36">
        <f t="shared" si="42"/>
        <v>0</v>
      </c>
      <c r="L178" s="31">
        <v>0</v>
      </c>
      <c r="M178" s="36">
        <f t="shared" si="43"/>
        <v>0</v>
      </c>
      <c r="N178" s="31">
        <f t="shared" si="44"/>
        <v>0</v>
      </c>
      <c r="O178" s="36">
        <f t="shared" si="45"/>
        <v>0</v>
      </c>
      <c r="P178" s="31">
        <v>0</v>
      </c>
      <c r="Q178" s="31">
        <v>0</v>
      </c>
      <c r="R178" s="31">
        <v>0</v>
      </c>
      <c r="S178" s="31">
        <v>0</v>
      </c>
      <c r="T178" s="36">
        <f t="shared" si="46"/>
        <v>0</v>
      </c>
      <c r="U178" s="36">
        <f t="shared" si="47"/>
        <v>0</v>
      </c>
    </row>
    <row r="179" spans="1:21" ht="16.5" x14ac:dyDescent="0.3">
      <c r="A179" s="18" t="s">
        <v>0</v>
      </c>
      <c r="B179" s="13" t="s">
        <v>323</v>
      </c>
      <c r="C179" s="12" t="s">
        <v>0</v>
      </c>
      <c r="D179" s="32">
        <f>SUM(D173:D178)</f>
        <v>143649302</v>
      </c>
      <c r="E179" s="32">
        <f>SUM(E173:E178)</f>
        <v>140732084</v>
      </c>
      <c r="F179" s="32">
        <f>SUM(F173:F178)</f>
        <v>23966616</v>
      </c>
      <c r="G179" s="37">
        <f t="shared" si="40"/>
        <v>0.16684115875481248</v>
      </c>
      <c r="H179" s="32">
        <f>SUM(H173:H178)</f>
        <v>30308758</v>
      </c>
      <c r="I179" s="37">
        <f t="shared" si="41"/>
        <v>0.21099133499444361</v>
      </c>
      <c r="J179" s="32">
        <f>SUM(J173:J178)</f>
        <v>31199287</v>
      </c>
      <c r="K179" s="37">
        <f t="shared" si="42"/>
        <v>0.22169278044656823</v>
      </c>
      <c r="L179" s="32">
        <f>SUM(L173:L178)</f>
        <v>0</v>
      </c>
      <c r="M179" s="37">
        <f t="shared" si="43"/>
        <v>0</v>
      </c>
      <c r="N179" s="32">
        <f t="shared" si="44"/>
        <v>85474661</v>
      </c>
      <c r="O179" s="37">
        <f t="shared" si="45"/>
        <v>0.6073573173264456</v>
      </c>
      <c r="P179" s="32">
        <f>SUM(P173:P178)</f>
        <v>28108882</v>
      </c>
      <c r="Q179" s="32">
        <f>SUM(Q173:Q178)</f>
        <v>129760102</v>
      </c>
      <c r="R179" s="32">
        <f>SUM(R173:R178)</f>
        <v>120019765</v>
      </c>
      <c r="S179" s="32">
        <f>SUM(S173:S178)</f>
        <v>79233882</v>
      </c>
      <c r="T179" s="37">
        <f t="shared" si="46"/>
        <v>0.66017361390434315</v>
      </c>
      <c r="U179" s="37">
        <f t="shared" si="47"/>
        <v>0.10994407390518068</v>
      </c>
    </row>
    <row r="180" spans="1:21" x14ac:dyDescent="0.2">
      <c r="A180" s="17" t="s">
        <v>29</v>
      </c>
      <c r="B180" s="11" t="s">
        <v>324</v>
      </c>
      <c r="C180" s="10" t="s">
        <v>325</v>
      </c>
      <c r="D180" s="31">
        <v>9788572</v>
      </c>
      <c r="E180" s="31">
        <v>9788572</v>
      </c>
      <c r="F180" s="31">
        <v>465469</v>
      </c>
      <c r="G180" s="36">
        <f t="shared" si="40"/>
        <v>4.755228852584422E-2</v>
      </c>
      <c r="H180" s="31">
        <v>2161382</v>
      </c>
      <c r="I180" s="36">
        <f t="shared" si="41"/>
        <v>0.22080667128974482</v>
      </c>
      <c r="J180" s="31">
        <v>831342</v>
      </c>
      <c r="K180" s="36">
        <f t="shared" si="42"/>
        <v>8.4929854936961188E-2</v>
      </c>
      <c r="L180" s="31">
        <v>0</v>
      </c>
      <c r="M180" s="36">
        <f t="shared" si="43"/>
        <v>0</v>
      </c>
      <c r="N180" s="31">
        <f t="shared" si="44"/>
        <v>3458193</v>
      </c>
      <c r="O180" s="36">
        <f t="shared" si="45"/>
        <v>0.3532888147525502</v>
      </c>
      <c r="P180" s="31">
        <v>1441599</v>
      </c>
      <c r="Q180" s="31">
        <v>6376903</v>
      </c>
      <c r="R180" s="31">
        <v>7106743</v>
      </c>
      <c r="S180" s="31">
        <v>4484493</v>
      </c>
      <c r="T180" s="36">
        <f t="shared" si="46"/>
        <v>0.63101944167672874</v>
      </c>
      <c r="U180" s="36">
        <f t="shared" si="47"/>
        <v>-0.42331952228046776</v>
      </c>
    </row>
    <row r="181" spans="1:21" x14ac:dyDescent="0.2">
      <c r="A181" s="17" t="s">
        <v>29</v>
      </c>
      <c r="B181" s="11" t="s">
        <v>326</v>
      </c>
      <c r="C181" s="10" t="s">
        <v>327</v>
      </c>
      <c r="D181" s="31">
        <v>91575388</v>
      </c>
      <c r="E181" s="31">
        <v>124736425</v>
      </c>
      <c r="F181" s="31">
        <v>17831575</v>
      </c>
      <c r="G181" s="36">
        <f t="shared" si="40"/>
        <v>0.19472016869860273</v>
      </c>
      <c r="H181" s="31">
        <v>16770959</v>
      </c>
      <c r="I181" s="36">
        <f t="shared" si="41"/>
        <v>0.18313827946871489</v>
      </c>
      <c r="J181" s="31">
        <v>41587383</v>
      </c>
      <c r="K181" s="36">
        <f t="shared" si="42"/>
        <v>0.33340207561664525</v>
      </c>
      <c r="L181" s="31">
        <v>0</v>
      </c>
      <c r="M181" s="36">
        <f t="shared" si="43"/>
        <v>0</v>
      </c>
      <c r="N181" s="31">
        <f t="shared" si="44"/>
        <v>76189917</v>
      </c>
      <c r="O181" s="36">
        <f t="shared" si="45"/>
        <v>0.61080728423954755</v>
      </c>
      <c r="P181" s="31">
        <v>17058731</v>
      </c>
      <c r="Q181" s="31">
        <v>114327447</v>
      </c>
      <c r="R181" s="31">
        <v>121663304</v>
      </c>
      <c r="S181" s="31">
        <v>63610666</v>
      </c>
      <c r="T181" s="36">
        <f t="shared" si="46"/>
        <v>0.52284184226987618</v>
      </c>
      <c r="U181" s="36">
        <f t="shared" si="47"/>
        <v>1.4378942958887153</v>
      </c>
    </row>
    <row r="182" spans="1:21" x14ac:dyDescent="0.2">
      <c r="A182" s="17" t="s">
        <v>29</v>
      </c>
      <c r="B182" s="11" t="s">
        <v>328</v>
      </c>
      <c r="C182" s="10" t="s">
        <v>329</v>
      </c>
      <c r="D182" s="31">
        <v>67962033</v>
      </c>
      <c r="E182" s="31">
        <v>68654033</v>
      </c>
      <c r="F182" s="31">
        <v>12156903</v>
      </c>
      <c r="G182" s="36">
        <f t="shared" si="40"/>
        <v>0.17887785964260369</v>
      </c>
      <c r="H182" s="31">
        <v>11653962</v>
      </c>
      <c r="I182" s="36">
        <f t="shared" si="41"/>
        <v>0.17147753658281528</v>
      </c>
      <c r="J182" s="31">
        <v>4236838</v>
      </c>
      <c r="K182" s="36">
        <f t="shared" si="42"/>
        <v>6.171287854276529E-2</v>
      </c>
      <c r="L182" s="31">
        <v>0</v>
      </c>
      <c r="M182" s="36">
        <f t="shared" si="43"/>
        <v>0</v>
      </c>
      <c r="N182" s="31">
        <f t="shared" si="44"/>
        <v>28047703</v>
      </c>
      <c r="O182" s="36">
        <f t="shared" si="45"/>
        <v>0.40853685900724873</v>
      </c>
      <c r="P182" s="31">
        <v>-2073349</v>
      </c>
      <c r="Q182" s="31">
        <v>32115750</v>
      </c>
      <c r="R182" s="31">
        <v>61478665</v>
      </c>
      <c r="S182" s="31">
        <v>18260818</v>
      </c>
      <c r="T182" s="36">
        <f t="shared" si="46"/>
        <v>0.29702691169367457</v>
      </c>
      <c r="U182" s="36">
        <f t="shared" si="47"/>
        <v>-3.0434755557313311</v>
      </c>
    </row>
    <row r="183" spans="1:21" x14ac:dyDescent="0.2">
      <c r="A183" s="17" t="s">
        <v>29</v>
      </c>
      <c r="B183" s="11" t="s">
        <v>330</v>
      </c>
      <c r="C183" s="10" t="s">
        <v>331</v>
      </c>
      <c r="D183" s="31">
        <v>17315235</v>
      </c>
      <c r="E183" s="31">
        <v>15040106</v>
      </c>
      <c r="F183" s="31">
        <v>3391382</v>
      </c>
      <c r="G183" s="36">
        <f t="shared" si="40"/>
        <v>0.19586115926234901</v>
      </c>
      <c r="H183" s="31">
        <v>3928210</v>
      </c>
      <c r="I183" s="36">
        <f t="shared" si="41"/>
        <v>0.22686437694897008</v>
      </c>
      <c r="J183" s="31">
        <v>3380263</v>
      </c>
      <c r="K183" s="36">
        <f t="shared" si="42"/>
        <v>0.22474994524639652</v>
      </c>
      <c r="L183" s="31">
        <v>0</v>
      </c>
      <c r="M183" s="36">
        <f t="shared" si="43"/>
        <v>0</v>
      </c>
      <c r="N183" s="31">
        <f t="shared" si="44"/>
        <v>10699855</v>
      </c>
      <c r="O183" s="36">
        <f t="shared" si="45"/>
        <v>0.71142151524729946</v>
      </c>
      <c r="P183" s="31">
        <v>3586740</v>
      </c>
      <c r="Q183" s="31">
        <v>25019770</v>
      </c>
      <c r="R183" s="31">
        <v>16437899</v>
      </c>
      <c r="S183" s="31">
        <v>9085529</v>
      </c>
      <c r="T183" s="36">
        <f t="shared" si="46"/>
        <v>0.5527183857255723</v>
      </c>
      <c r="U183" s="36">
        <f t="shared" si="47"/>
        <v>-5.7566759787439303E-2</v>
      </c>
    </row>
    <row r="184" spans="1:21" x14ac:dyDescent="0.2">
      <c r="A184" s="17" t="s">
        <v>44</v>
      </c>
      <c r="B184" s="11" t="s">
        <v>332</v>
      </c>
      <c r="C184" s="10" t="s">
        <v>333</v>
      </c>
      <c r="D184" s="31">
        <v>0</v>
      </c>
      <c r="E184" s="31">
        <v>0</v>
      </c>
      <c r="F184" s="31">
        <v>0</v>
      </c>
      <c r="G184" s="36">
        <f t="shared" si="40"/>
        <v>0</v>
      </c>
      <c r="H184" s="31">
        <v>0</v>
      </c>
      <c r="I184" s="36">
        <f t="shared" si="41"/>
        <v>0</v>
      </c>
      <c r="J184" s="31">
        <v>0</v>
      </c>
      <c r="K184" s="36">
        <f t="shared" si="42"/>
        <v>0</v>
      </c>
      <c r="L184" s="31">
        <v>0</v>
      </c>
      <c r="M184" s="36">
        <f t="shared" si="43"/>
        <v>0</v>
      </c>
      <c r="N184" s="31">
        <f t="shared" si="44"/>
        <v>0</v>
      </c>
      <c r="O184" s="36">
        <f t="shared" si="45"/>
        <v>0</v>
      </c>
      <c r="P184" s="31">
        <v>0</v>
      </c>
      <c r="Q184" s="31">
        <v>0</v>
      </c>
      <c r="R184" s="31">
        <v>0</v>
      </c>
      <c r="S184" s="31">
        <v>0</v>
      </c>
      <c r="T184" s="36">
        <f t="shared" si="46"/>
        <v>0</v>
      </c>
      <c r="U184" s="36">
        <f t="shared" si="47"/>
        <v>0</v>
      </c>
    </row>
    <row r="185" spans="1:21" ht="16.5" x14ac:dyDescent="0.3">
      <c r="A185" s="18" t="s">
        <v>0</v>
      </c>
      <c r="B185" s="13" t="s">
        <v>334</v>
      </c>
      <c r="C185" s="12" t="s">
        <v>0</v>
      </c>
      <c r="D185" s="32">
        <f>SUM(D180:D184)</f>
        <v>186641228</v>
      </c>
      <c r="E185" s="32">
        <f>SUM(E180:E184)</f>
        <v>218219136</v>
      </c>
      <c r="F185" s="32">
        <f>SUM(F180:F184)</f>
        <v>33845329</v>
      </c>
      <c r="G185" s="37">
        <f t="shared" si="40"/>
        <v>0.18133897511647321</v>
      </c>
      <c r="H185" s="32">
        <f>SUM(H180:H184)</f>
        <v>34514513</v>
      </c>
      <c r="I185" s="37">
        <f t="shared" si="41"/>
        <v>0.18492437801577261</v>
      </c>
      <c r="J185" s="32">
        <f>SUM(J180:J184)</f>
        <v>50035826</v>
      </c>
      <c r="K185" s="37">
        <f t="shared" si="42"/>
        <v>0.22929165112265865</v>
      </c>
      <c r="L185" s="32">
        <f>SUM(L180:L184)</f>
        <v>0</v>
      </c>
      <c r="M185" s="37">
        <f t="shared" si="43"/>
        <v>0</v>
      </c>
      <c r="N185" s="32">
        <f t="shared" si="44"/>
        <v>118395668</v>
      </c>
      <c r="O185" s="37">
        <f t="shared" si="45"/>
        <v>0.54255401322824415</v>
      </c>
      <c r="P185" s="32">
        <f>SUM(P180:P184)</f>
        <v>20013721</v>
      </c>
      <c r="Q185" s="32">
        <f>SUM(Q180:Q184)</f>
        <v>177839870</v>
      </c>
      <c r="R185" s="32">
        <f>SUM(R180:R184)</f>
        <v>206686611</v>
      </c>
      <c r="S185" s="32">
        <f>SUM(S180:S184)</f>
        <v>95441506</v>
      </c>
      <c r="T185" s="37">
        <f t="shared" si="46"/>
        <v>0.4617691757498506</v>
      </c>
      <c r="U185" s="37">
        <f t="shared" si="47"/>
        <v>1.5000761227759694</v>
      </c>
    </row>
    <row r="186" spans="1:21" x14ac:dyDescent="0.2">
      <c r="A186" s="17" t="s">
        <v>29</v>
      </c>
      <c r="B186" s="11" t="s">
        <v>335</v>
      </c>
      <c r="C186" s="10" t="s">
        <v>336</v>
      </c>
      <c r="D186" s="31">
        <v>35911016</v>
      </c>
      <c r="E186" s="31">
        <v>34205016</v>
      </c>
      <c r="F186" s="31">
        <v>4760269</v>
      </c>
      <c r="G186" s="36">
        <f t="shared" si="40"/>
        <v>0.13255734674841838</v>
      </c>
      <c r="H186" s="31">
        <v>3489786</v>
      </c>
      <c r="I186" s="36">
        <f t="shared" si="41"/>
        <v>9.7178704161419438E-2</v>
      </c>
      <c r="J186" s="31">
        <v>12836973</v>
      </c>
      <c r="K186" s="36">
        <f t="shared" si="42"/>
        <v>0.37529504444611284</v>
      </c>
      <c r="L186" s="31">
        <v>0</v>
      </c>
      <c r="M186" s="36">
        <f t="shared" si="43"/>
        <v>0</v>
      </c>
      <c r="N186" s="31">
        <f t="shared" si="44"/>
        <v>21087028</v>
      </c>
      <c r="O186" s="36">
        <f t="shared" si="45"/>
        <v>0.61648934764421681</v>
      </c>
      <c r="P186" s="31">
        <v>12781784</v>
      </c>
      <c r="Q186" s="31">
        <v>34133051</v>
      </c>
      <c r="R186" s="31">
        <v>32622239</v>
      </c>
      <c r="S186" s="31">
        <v>22664637</v>
      </c>
      <c r="T186" s="36">
        <f t="shared" si="46"/>
        <v>0.69476031366210023</v>
      </c>
      <c r="U186" s="36">
        <f t="shared" si="47"/>
        <v>4.3177853733094018E-3</v>
      </c>
    </row>
    <row r="187" spans="1:21" x14ac:dyDescent="0.2">
      <c r="A187" s="17" t="s">
        <v>29</v>
      </c>
      <c r="B187" s="11" t="s">
        <v>337</v>
      </c>
      <c r="C187" s="10" t="s">
        <v>338</v>
      </c>
      <c r="D187" s="31">
        <v>10765117</v>
      </c>
      <c r="E187" s="31">
        <v>10708217</v>
      </c>
      <c r="F187" s="31">
        <v>2681871</v>
      </c>
      <c r="G187" s="36">
        <f t="shared" si="40"/>
        <v>0.24912604294036006</v>
      </c>
      <c r="H187" s="31">
        <v>2257896</v>
      </c>
      <c r="I187" s="36">
        <f t="shared" si="41"/>
        <v>0.20974189133290422</v>
      </c>
      <c r="J187" s="31">
        <v>2496303</v>
      </c>
      <c r="K187" s="36">
        <f t="shared" si="42"/>
        <v>0.23312032245891171</v>
      </c>
      <c r="L187" s="31">
        <v>0</v>
      </c>
      <c r="M187" s="36">
        <f t="shared" si="43"/>
        <v>0</v>
      </c>
      <c r="N187" s="31">
        <f t="shared" si="44"/>
        <v>7436070</v>
      </c>
      <c r="O187" s="36">
        <f t="shared" si="45"/>
        <v>0.69442653244699837</v>
      </c>
      <c r="P187" s="31">
        <v>2257667</v>
      </c>
      <c r="Q187" s="31">
        <v>10220710</v>
      </c>
      <c r="R187" s="31">
        <v>9892483</v>
      </c>
      <c r="S187" s="31">
        <v>7068264</v>
      </c>
      <c r="T187" s="36">
        <f t="shared" si="46"/>
        <v>0.71450858192023181</v>
      </c>
      <c r="U187" s="36">
        <f t="shared" si="47"/>
        <v>0.10570026491949425</v>
      </c>
    </row>
    <row r="188" spans="1:21" x14ac:dyDescent="0.2">
      <c r="A188" s="17" t="s">
        <v>29</v>
      </c>
      <c r="B188" s="11" t="s">
        <v>339</v>
      </c>
      <c r="C188" s="10" t="s">
        <v>340</v>
      </c>
      <c r="D188" s="31">
        <v>143394708</v>
      </c>
      <c r="E188" s="31">
        <v>157820095</v>
      </c>
      <c r="F188" s="31">
        <v>40284684</v>
      </c>
      <c r="G188" s="36">
        <f t="shared" si="40"/>
        <v>0.2809356395495432</v>
      </c>
      <c r="H188" s="31">
        <v>46450409</v>
      </c>
      <c r="I188" s="36">
        <f t="shared" si="41"/>
        <v>0.32393391393495496</v>
      </c>
      <c r="J188" s="31">
        <v>39659557</v>
      </c>
      <c r="K188" s="36">
        <f t="shared" si="42"/>
        <v>0.25129598990546798</v>
      </c>
      <c r="L188" s="31">
        <v>0</v>
      </c>
      <c r="M188" s="36">
        <f t="shared" si="43"/>
        <v>0</v>
      </c>
      <c r="N188" s="31">
        <f t="shared" si="44"/>
        <v>126394650</v>
      </c>
      <c r="O188" s="36">
        <f t="shared" si="45"/>
        <v>0.8008780504155697</v>
      </c>
      <c r="P188" s="31">
        <v>39168282</v>
      </c>
      <c r="Q188" s="31">
        <v>157572331</v>
      </c>
      <c r="R188" s="31">
        <v>149581094</v>
      </c>
      <c r="S188" s="31">
        <v>106338319</v>
      </c>
      <c r="T188" s="36">
        <f t="shared" si="46"/>
        <v>0.71090748273307858</v>
      </c>
      <c r="U188" s="36">
        <f t="shared" si="47"/>
        <v>1.2542674197453918E-2</v>
      </c>
    </row>
    <row r="189" spans="1:21" x14ac:dyDescent="0.2">
      <c r="A189" s="17" t="s">
        <v>29</v>
      </c>
      <c r="B189" s="11" t="s">
        <v>341</v>
      </c>
      <c r="C189" s="10" t="s">
        <v>342</v>
      </c>
      <c r="D189" s="31">
        <v>29714800</v>
      </c>
      <c r="E189" s="31">
        <v>30715984</v>
      </c>
      <c r="F189" s="31">
        <v>3997735</v>
      </c>
      <c r="G189" s="36">
        <f t="shared" si="40"/>
        <v>0.13453683013178619</v>
      </c>
      <c r="H189" s="31">
        <v>4015912</v>
      </c>
      <c r="I189" s="36">
        <f t="shared" si="41"/>
        <v>0.13514854550594316</v>
      </c>
      <c r="J189" s="31">
        <v>2660569</v>
      </c>
      <c r="K189" s="36">
        <f t="shared" si="42"/>
        <v>8.6618387351679829E-2</v>
      </c>
      <c r="L189" s="31">
        <v>0</v>
      </c>
      <c r="M189" s="36">
        <f t="shared" si="43"/>
        <v>0</v>
      </c>
      <c r="N189" s="31">
        <f t="shared" si="44"/>
        <v>10674216</v>
      </c>
      <c r="O189" s="36">
        <f t="shared" si="45"/>
        <v>0.34751339888704202</v>
      </c>
      <c r="P189" s="31">
        <v>4417958</v>
      </c>
      <c r="Q189" s="31">
        <v>22809794</v>
      </c>
      <c r="R189" s="31">
        <v>26318991</v>
      </c>
      <c r="S189" s="31">
        <v>11993662</v>
      </c>
      <c r="T189" s="36">
        <f t="shared" si="46"/>
        <v>0.45570371599731918</v>
      </c>
      <c r="U189" s="36">
        <f t="shared" si="47"/>
        <v>-0.39778309345629814</v>
      </c>
    </row>
    <row r="190" spans="1:21" x14ac:dyDescent="0.2">
      <c r="A190" s="17" t="s">
        <v>44</v>
      </c>
      <c r="B190" s="11" t="s">
        <v>343</v>
      </c>
      <c r="C190" s="10" t="s">
        <v>344</v>
      </c>
      <c r="D190" s="31">
        <v>0</v>
      </c>
      <c r="E190" s="31">
        <v>0</v>
      </c>
      <c r="F190" s="31">
        <v>0</v>
      </c>
      <c r="G190" s="36">
        <f t="shared" si="40"/>
        <v>0</v>
      </c>
      <c r="H190" s="31">
        <v>0</v>
      </c>
      <c r="I190" s="36">
        <f t="shared" si="41"/>
        <v>0</v>
      </c>
      <c r="J190" s="31">
        <v>0</v>
      </c>
      <c r="K190" s="36">
        <f t="shared" si="42"/>
        <v>0</v>
      </c>
      <c r="L190" s="31">
        <v>0</v>
      </c>
      <c r="M190" s="36">
        <f t="shared" si="43"/>
        <v>0</v>
      </c>
      <c r="N190" s="31">
        <f t="shared" si="44"/>
        <v>0</v>
      </c>
      <c r="O190" s="36">
        <f t="shared" si="45"/>
        <v>0</v>
      </c>
      <c r="P190" s="31">
        <v>0</v>
      </c>
      <c r="Q190" s="31">
        <v>0</v>
      </c>
      <c r="R190" s="31">
        <v>0</v>
      </c>
      <c r="S190" s="31">
        <v>0</v>
      </c>
      <c r="T190" s="36">
        <f t="shared" si="46"/>
        <v>0</v>
      </c>
      <c r="U190" s="36">
        <f t="shared" si="47"/>
        <v>0</v>
      </c>
    </row>
    <row r="191" spans="1:21" ht="16.5" x14ac:dyDescent="0.3">
      <c r="A191" s="18" t="s">
        <v>0</v>
      </c>
      <c r="B191" s="13" t="s">
        <v>345</v>
      </c>
      <c r="C191" s="12" t="s">
        <v>0</v>
      </c>
      <c r="D191" s="32">
        <f>SUM(D186:D190)</f>
        <v>219785641</v>
      </c>
      <c r="E191" s="32">
        <f>SUM(E186:E190)</f>
        <v>233449312</v>
      </c>
      <c r="F191" s="32">
        <f>SUM(F186:F190)</f>
        <v>51724559</v>
      </c>
      <c r="G191" s="37">
        <f t="shared" si="40"/>
        <v>0.23534093840097589</v>
      </c>
      <c r="H191" s="32">
        <f>SUM(H186:H190)</f>
        <v>56214003</v>
      </c>
      <c r="I191" s="37">
        <f t="shared" si="41"/>
        <v>0.25576740475052234</v>
      </c>
      <c r="J191" s="32">
        <f>SUM(J186:J190)</f>
        <v>57653402</v>
      </c>
      <c r="K191" s="37">
        <f t="shared" si="42"/>
        <v>0.24696325513266024</v>
      </c>
      <c r="L191" s="32">
        <f>SUM(L186:L190)</f>
        <v>0</v>
      </c>
      <c r="M191" s="37">
        <f t="shared" si="43"/>
        <v>0</v>
      </c>
      <c r="N191" s="32">
        <f t="shared" si="44"/>
        <v>165591964</v>
      </c>
      <c r="O191" s="37">
        <f t="shared" si="45"/>
        <v>0.70932727357962833</v>
      </c>
      <c r="P191" s="32">
        <f>SUM(P186:P190)</f>
        <v>58625691</v>
      </c>
      <c r="Q191" s="32">
        <f>SUM(Q186:Q190)</f>
        <v>224735886</v>
      </c>
      <c r="R191" s="32">
        <f>SUM(R186:R190)</f>
        <v>218414807</v>
      </c>
      <c r="S191" s="32">
        <f>SUM(S186:S190)</f>
        <v>148064882</v>
      </c>
      <c r="T191" s="37">
        <f t="shared" si="46"/>
        <v>0.67790679594355518</v>
      </c>
      <c r="U191" s="37">
        <f t="shared" si="47"/>
        <v>-1.6584691513486849E-2</v>
      </c>
    </row>
    <row r="192" spans="1:21" x14ac:dyDescent="0.2">
      <c r="A192" s="17" t="s">
        <v>29</v>
      </c>
      <c r="B192" s="11" t="s">
        <v>346</v>
      </c>
      <c r="C192" s="10" t="s">
        <v>347</v>
      </c>
      <c r="D192" s="31">
        <v>15656863</v>
      </c>
      <c r="E192" s="31">
        <v>9948373</v>
      </c>
      <c r="F192" s="31">
        <v>643093</v>
      </c>
      <c r="G192" s="36">
        <f t="shared" si="40"/>
        <v>4.1074192192906075E-2</v>
      </c>
      <c r="H192" s="31">
        <v>363018</v>
      </c>
      <c r="I192" s="36">
        <f t="shared" si="41"/>
        <v>2.3185870630662093E-2</v>
      </c>
      <c r="J192" s="31">
        <v>-1597763</v>
      </c>
      <c r="K192" s="36">
        <f t="shared" si="42"/>
        <v>-0.16060545779696841</v>
      </c>
      <c r="L192" s="31">
        <v>0</v>
      </c>
      <c r="M192" s="36">
        <f t="shared" si="43"/>
        <v>0</v>
      </c>
      <c r="N192" s="31">
        <f t="shared" si="44"/>
        <v>-591652</v>
      </c>
      <c r="O192" s="36">
        <f t="shared" si="45"/>
        <v>-5.9472237319609947E-2</v>
      </c>
      <c r="P192" s="31">
        <v>1802396</v>
      </c>
      <c r="Q192" s="31">
        <v>10903656</v>
      </c>
      <c r="R192" s="31">
        <v>12605071</v>
      </c>
      <c r="S192" s="31">
        <v>7065990</v>
      </c>
      <c r="T192" s="36">
        <f t="shared" si="46"/>
        <v>0.56056725106903404</v>
      </c>
      <c r="U192" s="36">
        <f t="shared" si="47"/>
        <v>-1.8864661262009015</v>
      </c>
    </row>
    <row r="193" spans="1:21" x14ac:dyDescent="0.2">
      <c r="A193" s="17" t="s">
        <v>29</v>
      </c>
      <c r="B193" s="11" t="s">
        <v>348</v>
      </c>
      <c r="C193" s="10" t="s">
        <v>349</v>
      </c>
      <c r="D193" s="31">
        <v>23886088</v>
      </c>
      <c r="E193" s="31">
        <v>21177363</v>
      </c>
      <c r="F193" s="31">
        <v>10036133</v>
      </c>
      <c r="G193" s="36">
        <f t="shared" si="40"/>
        <v>0.42016645840038769</v>
      </c>
      <c r="H193" s="31">
        <v>7167953</v>
      </c>
      <c r="I193" s="36">
        <f t="shared" si="41"/>
        <v>0.30008903090367917</v>
      </c>
      <c r="J193" s="31">
        <v>6432470</v>
      </c>
      <c r="K193" s="36">
        <f t="shared" si="42"/>
        <v>0.3037427275530008</v>
      </c>
      <c r="L193" s="31">
        <v>0</v>
      </c>
      <c r="M193" s="36">
        <f t="shared" si="43"/>
        <v>0</v>
      </c>
      <c r="N193" s="31">
        <f t="shared" si="44"/>
        <v>23636556</v>
      </c>
      <c r="O193" s="36">
        <f t="shared" si="45"/>
        <v>1.1161236646885639</v>
      </c>
      <c r="P193" s="31">
        <v>5473320</v>
      </c>
      <c r="Q193" s="31">
        <v>22371136</v>
      </c>
      <c r="R193" s="31">
        <v>24059922</v>
      </c>
      <c r="S193" s="31">
        <v>16237270</v>
      </c>
      <c r="T193" s="36">
        <f t="shared" si="46"/>
        <v>0.67486794013712925</v>
      </c>
      <c r="U193" s="36">
        <f t="shared" si="47"/>
        <v>0.17524098718876302</v>
      </c>
    </row>
    <row r="194" spans="1:21" x14ac:dyDescent="0.2">
      <c r="A194" s="17" t="s">
        <v>29</v>
      </c>
      <c r="B194" s="11" t="s">
        <v>350</v>
      </c>
      <c r="C194" s="10" t="s">
        <v>351</v>
      </c>
      <c r="D194" s="31">
        <v>18733234</v>
      </c>
      <c r="E194" s="31">
        <v>21106554</v>
      </c>
      <c r="F194" s="31">
        <v>3509425</v>
      </c>
      <c r="G194" s="36">
        <f t="shared" si="40"/>
        <v>0.18733684744449355</v>
      </c>
      <c r="H194" s="31">
        <v>3248398</v>
      </c>
      <c r="I194" s="36">
        <f t="shared" si="41"/>
        <v>0.1734029479373396</v>
      </c>
      <c r="J194" s="31">
        <v>4372871</v>
      </c>
      <c r="K194" s="36">
        <f t="shared" si="42"/>
        <v>0.20718071742075944</v>
      </c>
      <c r="L194" s="31">
        <v>0</v>
      </c>
      <c r="M194" s="36">
        <f t="shared" si="43"/>
        <v>0</v>
      </c>
      <c r="N194" s="31">
        <f t="shared" si="44"/>
        <v>11130694</v>
      </c>
      <c r="O194" s="36">
        <f t="shared" si="45"/>
        <v>0.52735723699851711</v>
      </c>
      <c r="P194" s="31">
        <v>1892965</v>
      </c>
      <c r="Q194" s="31">
        <v>20260908</v>
      </c>
      <c r="R194" s="31">
        <v>16870908</v>
      </c>
      <c r="S194" s="31">
        <v>8285742</v>
      </c>
      <c r="T194" s="36">
        <f t="shared" si="46"/>
        <v>0.49112602593766735</v>
      </c>
      <c r="U194" s="36">
        <f t="shared" si="47"/>
        <v>1.3100643699170349</v>
      </c>
    </row>
    <row r="195" spans="1:21" x14ac:dyDescent="0.2">
      <c r="A195" s="17" t="s">
        <v>29</v>
      </c>
      <c r="B195" s="11" t="s">
        <v>352</v>
      </c>
      <c r="C195" s="10" t="s">
        <v>353</v>
      </c>
      <c r="D195" s="31">
        <v>53483896</v>
      </c>
      <c r="E195" s="31">
        <v>99144393</v>
      </c>
      <c r="F195" s="31">
        <v>18409787</v>
      </c>
      <c r="G195" s="36">
        <f t="shared" si="40"/>
        <v>0.34421177918676682</v>
      </c>
      <c r="H195" s="31">
        <v>36632483</v>
      </c>
      <c r="I195" s="36">
        <f t="shared" si="41"/>
        <v>0.68492547738107934</v>
      </c>
      <c r="J195" s="31">
        <v>18665805</v>
      </c>
      <c r="K195" s="36">
        <f t="shared" si="42"/>
        <v>0.18826889181721049</v>
      </c>
      <c r="L195" s="31">
        <v>0</v>
      </c>
      <c r="M195" s="36">
        <f t="shared" si="43"/>
        <v>0</v>
      </c>
      <c r="N195" s="31">
        <f t="shared" si="44"/>
        <v>73708075</v>
      </c>
      <c r="O195" s="36">
        <f t="shared" si="45"/>
        <v>0.74344168913314135</v>
      </c>
      <c r="P195" s="31">
        <v>9898658</v>
      </c>
      <c r="Q195" s="31">
        <v>58182642</v>
      </c>
      <c r="R195" s="31">
        <v>51925258</v>
      </c>
      <c r="S195" s="31">
        <v>30945642</v>
      </c>
      <c r="T195" s="36">
        <f t="shared" si="46"/>
        <v>0.59596510815603454</v>
      </c>
      <c r="U195" s="36">
        <f t="shared" si="47"/>
        <v>0.88569046430334297</v>
      </c>
    </row>
    <row r="196" spans="1:21" x14ac:dyDescent="0.2">
      <c r="A196" s="17" t="s">
        <v>29</v>
      </c>
      <c r="B196" s="11" t="s">
        <v>354</v>
      </c>
      <c r="C196" s="10" t="s">
        <v>355</v>
      </c>
      <c r="D196" s="31">
        <v>37126341</v>
      </c>
      <c r="E196" s="31">
        <v>36728243</v>
      </c>
      <c r="F196" s="31">
        <v>5940322</v>
      </c>
      <c r="G196" s="36">
        <f t="shared" si="40"/>
        <v>0.16000289390220276</v>
      </c>
      <c r="H196" s="31">
        <v>6249658</v>
      </c>
      <c r="I196" s="36">
        <f t="shared" si="41"/>
        <v>0.16833487576920117</v>
      </c>
      <c r="J196" s="31">
        <v>6342387</v>
      </c>
      <c r="K196" s="36">
        <f t="shared" si="42"/>
        <v>0.17268419292477455</v>
      </c>
      <c r="L196" s="31">
        <v>0</v>
      </c>
      <c r="M196" s="36">
        <f t="shared" si="43"/>
        <v>0</v>
      </c>
      <c r="N196" s="31">
        <f t="shared" si="44"/>
        <v>18532367</v>
      </c>
      <c r="O196" s="36">
        <f t="shared" si="45"/>
        <v>0.5045808208141076</v>
      </c>
      <c r="P196" s="31">
        <v>4214554</v>
      </c>
      <c r="Q196" s="31">
        <v>31515813</v>
      </c>
      <c r="R196" s="31">
        <v>30967013</v>
      </c>
      <c r="S196" s="31">
        <v>15494992</v>
      </c>
      <c r="T196" s="36">
        <f t="shared" si="46"/>
        <v>0.50037089466781959</v>
      </c>
      <c r="U196" s="36">
        <f t="shared" si="47"/>
        <v>0.50487738441600216</v>
      </c>
    </row>
    <row r="197" spans="1:21" x14ac:dyDescent="0.2">
      <c r="A197" s="17" t="s">
        <v>44</v>
      </c>
      <c r="B197" s="11" t="s">
        <v>356</v>
      </c>
      <c r="C197" s="10" t="s">
        <v>357</v>
      </c>
      <c r="D197" s="31">
        <v>0</v>
      </c>
      <c r="E197" s="31">
        <v>0</v>
      </c>
      <c r="F197" s="31">
        <v>0</v>
      </c>
      <c r="G197" s="36">
        <f t="shared" si="40"/>
        <v>0</v>
      </c>
      <c r="H197" s="31">
        <v>0</v>
      </c>
      <c r="I197" s="36">
        <f t="shared" si="41"/>
        <v>0</v>
      </c>
      <c r="J197" s="31">
        <v>0</v>
      </c>
      <c r="K197" s="36">
        <f t="shared" si="42"/>
        <v>0</v>
      </c>
      <c r="L197" s="31">
        <v>0</v>
      </c>
      <c r="M197" s="36">
        <f t="shared" si="43"/>
        <v>0</v>
      </c>
      <c r="N197" s="31">
        <f t="shared" si="44"/>
        <v>0</v>
      </c>
      <c r="O197" s="36">
        <f t="shared" si="45"/>
        <v>0</v>
      </c>
      <c r="P197" s="31">
        <v>0</v>
      </c>
      <c r="Q197" s="31">
        <v>0</v>
      </c>
      <c r="R197" s="31">
        <v>0</v>
      </c>
      <c r="S197" s="31">
        <v>0</v>
      </c>
      <c r="T197" s="36">
        <f t="shared" si="46"/>
        <v>0</v>
      </c>
      <c r="U197" s="36">
        <f t="shared" si="47"/>
        <v>0</v>
      </c>
    </row>
    <row r="198" spans="1:21" ht="16.5" x14ac:dyDescent="0.3">
      <c r="A198" s="18" t="s">
        <v>0</v>
      </c>
      <c r="B198" s="13" t="s">
        <v>358</v>
      </c>
      <c r="C198" s="12" t="s">
        <v>0</v>
      </c>
      <c r="D198" s="32">
        <f>SUM(D192:D197)</f>
        <v>148886422</v>
      </c>
      <c r="E198" s="32">
        <f>SUM(E192:E197)</f>
        <v>188104926</v>
      </c>
      <c r="F198" s="32">
        <f>SUM(F192:F197)</f>
        <v>38538760</v>
      </c>
      <c r="G198" s="37">
        <f t="shared" si="40"/>
        <v>0.25884670665267245</v>
      </c>
      <c r="H198" s="32">
        <f>SUM(H192:H197)</f>
        <v>53661510</v>
      </c>
      <c r="I198" s="37">
        <f t="shared" si="41"/>
        <v>0.36041909852598913</v>
      </c>
      <c r="J198" s="32">
        <f>SUM(J192:J197)</f>
        <v>34215770</v>
      </c>
      <c r="K198" s="37">
        <f t="shared" si="42"/>
        <v>0.18189725664069001</v>
      </c>
      <c r="L198" s="32">
        <f>SUM(L192:L197)</f>
        <v>0</v>
      </c>
      <c r="M198" s="37">
        <f t="shared" si="43"/>
        <v>0</v>
      </c>
      <c r="N198" s="32">
        <f t="shared" si="44"/>
        <v>126416040</v>
      </c>
      <c r="O198" s="37">
        <f t="shared" si="45"/>
        <v>0.6720506617673585</v>
      </c>
      <c r="P198" s="32">
        <f>SUM(P192:P197)</f>
        <v>23281893</v>
      </c>
      <c r="Q198" s="32">
        <f>SUM(Q192:Q197)</f>
        <v>143234155</v>
      </c>
      <c r="R198" s="32">
        <f>SUM(R192:R197)</f>
        <v>136428172</v>
      </c>
      <c r="S198" s="32">
        <f>SUM(S192:S197)</f>
        <v>78029636</v>
      </c>
      <c r="T198" s="37">
        <f t="shared" si="46"/>
        <v>0.57194665043228754</v>
      </c>
      <c r="U198" s="37">
        <f t="shared" si="47"/>
        <v>0.46963006831102616</v>
      </c>
    </row>
    <row r="199" spans="1:21" x14ac:dyDescent="0.2">
      <c r="A199" s="17" t="s">
        <v>29</v>
      </c>
      <c r="B199" s="11" t="s">
        <v>359</v>
      </c>
      <c r="C199" s="10" t="s">
        <v>360</v>
      </c>
      <c r="D199" s="31">
        <v>7659556</v>
      </c>
      <c r="E199" s="31">
        <v>9088212</v>
      </c>
      <c r="F199" s="31">
        <v>1391308</v>
      </c>
      <c r="G199" s="36">
        <f t="shared" si="40"/>
        <v>0.18164342685137363</v>
      </c>
      <c r="H199" s="31">
        <v>1584647</v>
      </c>
      <c r="I199" s="36">
        <f t="shared" si="41"/>
        <v>0.20688496826709016</v>
      </c>
      <c r="J199" s="31">
        <v>3348244</v>
      </c>
      <c r="K199" s="36">
        <f t="shared" si="42"/>
        <v>0.36841614170091985</v>
      </c>
      <c r="L199" s="31">
        <v>0</v>
      </c>
      <c r="M199" s="36">
        <f t="shared" si="43"/>
        <v>0</v>
      </c>
      <c r="N199" s="31">
        <f t="shared" si="44"/>
        <v>6324199</v>
      </c>
      <c r="O199" s="36">
        <f t="shared" si="45"/>
        <v>0.69586834021917621</v>
      </c>
      <c r="P199" s="31">
        <v>1822501</v>
      </c>
      <c r="Q199" s="31">
        <v>7902353</v>
      </c>
      <c r="R199" s="31">
        <v>7787220</v>
      </c>
      <c r="S199" s="31">
        <v>3078883</v>
      </c>
      <c r="T199" s="36">
        <f t="shared" si="46"/>
        <v>0.39537639876618358</v>
      </c>
      <c r="U199" s="36">
        <f t="shared" si="47"/>
        <v>0.83716991101788141</v>
      </c>
    </row>
    <row r="200" spans="1:21" x14ac:dyDescent="0.2">
      <c r="A200" s="17" t="s">
        <v>29</v>
      </c>
      <c r="B200" s="11" t="s">
        <v>361</v>
      </c>
      <c r="C200" s="10" t="s">
        <v>362</v>
      </c>
      <c r="D200" s="31">
        <v>46601741</v>
      </c>
      <c r="E200" s="31">
        <v>62604251</v>
      </c>
      <c r="F200" s="31">
        <v>11053114</v>
      </c>
      <c r="G200" s="36">
        <f t="shared" si="40"/>
        <v>0.2371824262960476</v>
      </c>
      <c r="H200" s="31">
        <v>12449348</v>
      </c>
      <c r="I200" s="36">
        <f t="shared" si="41"/>
        <v>0.26714340994255986</v>
      </c>
      <c r="J200" s="31">
        <v>7072108</v>
      </c>
      <c r="K200" s="36">
        <f t="shared" si="42"/>
        <v>0.11296530007203505</v>
      </c>
      <c r="L200" s="31">
        <v>0</v>
      </c>
      <c r="M200" s="36">
        <f t="shared" si="43"/>
        <v>0</v>
      </c>
      <c r="N200" s="31">
        <f t="shared" si="44"/>
        <v>30574570</v>
      </c>
      <c r="O200" s="36">
        <f t="shared" si="45"/>
        <v>0.4883784968531929</v>
      </c>
      <c r="P200" s="31">
        <v>9741357</v>
      </c>
      <c r="Q200" s="31">
        <v>31259801</v>
      </c>
      <c r="R200" s="31">
        <v>40398509</v>
      </c>
      <c r="S200" s="31">
        <v>26922185</v>
      </c>
      <c r="T200" s="36">
        <f t="shared" si="46"/>
        <v>0.66641531250571651</v>
      </c>
      <c r="U200" s="36">
        <f t="shared" si="47"/>
        <v>-0.27401202933020519</v>
      </c>
    </row>
    <row r="201" spans="1:21" x14ac:dyDescent="0.2">
      <c r="A201" s="17" t="s">
        <v>29</v>
      </c>
      <c r="B201" s="11" t="s">
        <v>363</v>
      </c>
      <c r="C201" s="10" t="s">
        <v>364</v>
      </c>
      <c r="D201" s="31">
        <v>26341046</v>
      </c>
      <c r="E201" s="31">
        <v>24430266</v>
      </c>
      <c r="F201" s="31">
        <v>7921909</v>
      </c>
      <c r="G201" s="36">
        <f t="shared" si="40"/>
        <v>0.30074390363996933</v>
      </c>
      <c r="H201" s="31">
        <v>8794077</v>
      </c>
      <c r="I201" s="36">
        <f t="shared" si="41"/>
        <v>0.3338545098019266</v>
      </c>
      <c r="J201" s="31">
        <v>6689125</v>
      </c>
      <c r="K201" s="36">
        <f t="shared" si="42"/>
        <v>0.27380483700013747</v>
      </c>
      <c r="L201" s="31">
        <v>0</v>
      </c>
      <c r="M201" s="36">
        <f t="shared" si="43"/>
        <v>0</v>
      </c>
      <c r="N201" s="31">
        <f t="shared" si="44"/>
        <v>23405111</v>
      </c>
      <c r="O201" s="36">
        <f t="shared" si="45"/>
        <v>0.95803750151553813</v>
      </c>
      <c r="P201" s="31">
        <v>8754590</v>
      </c>
      <c r="Q201" s="31">
        <v>28275912</v>
      </c>
      <c r="R201" s="31">
        <v>32018200</v>
      </c>
      <c r="S201" s="31">
        <v>24303024</v>
      </c>
      <c r="T201" s="36">
        <f t="shared" si="46"/>
        <v>0.75903779725281251</v>
      </c>
      <c r="U201" s="36">
        <f t="shared" si="47"/>
        <v>-0.2359293810446863</v>
      </c>
    </row>
    <row r="202" spans="1:21" x14ac:dyDescent="0.2">
      <c r="A202" s="17" t="s">
        <v>29</v>
      </c>
      <c r="B202" s="11" t="s">
        <v>365</v>
      </c>
      <c r="C202" s="10" t="s">
        <v>366</v>
      </c>
      <c r="D202" s="31">
        <v>58314157</v>
      </c>
      <c r="E202" s="31">
        <v>57024053</v>
      </c>
      <c r="F202" s="31">
        <v>10897309</v>
      </c>
      <c r="G202" s="36">
        <f t="shared" si="40"/>
        <v>0.1868724433416743</v>
      </c>
      <c r="H202" s="31">
        <v>9002884</v>
      </c>
      <c r="I202" s="36">
        <f t="shared" si="41"/>
        <v>0.1543859066675696</v>
      </c>
      <c r="J202" s="31">
        <v>12027479</v>
      </c>
      <c r="K202" s="36">
        <f t="shared" si="42"/>
        <v>0.2109193992226403</v>
      </c>
      <c r="L202" s="31">
        <v>0</v>
      </c>
      <c r="M202" s="36">
        <f t="shared" si="43"/>
        <v>0</v>
      </c>
      <c r="N202" s="31">
        <f t="shared" si="44"/>
        <v>31927672</v>
      </c>
      <c r="O202" s="36">
        <f t="shared" si="45"/>
        <v>0.55989832921907534</v>
      </c>
      <c r="P202" s="31">
        <v>19694467</v>
      </c>
      <c r="Q202" s="31">
        <v>38606913</v>
      </c>
      <c r="R202" s="31">
        <v>40581413</v>
      </c>
      <c r="S202" s="31">
        <v>35079235</v>
      </c>
      <c r="T202" s="36">
        <f t="shared" si="46"/>
        <v>0.86441630309915529</v>
      </c>
      <c r="U202" s="36">
        <f t="shared" si="47"/>
        <v>-0.3892965470961971</v>
      </c>
    </row>
    <row r="203" spans="1:21" x14ac:dyDescent="0.2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6.5" x14ac:dyDescent="0.3">
      <c r="A204" s="18" t="s">
        <v>0</v>
      </c>
      <c r="B204" s="13" t="s">
        <v>369</v>
      </c>
      <c r="C204" s="12" t="s">
        <v>0</v>
      </c>
      <c r="D204" s="32">
        <f>SUM(D199:D203)</f>
        <v>138916500</v>
      </c>
      <c r="E204" s="32">
        <f>SUM(E199:E203)</f>
        <v>153146782</v>
      </c>
      <c r="F204" s="32">
        <f>SUM(F199:F203)</f>
        <v>31263640</v>
      </c>
      <c r="G204" s="37">
        <f t="shared" si="40"/>
        <v>0.22505346737068671</v>
      </c>
      <c r="H204" s="32">
        <f>SUM(H199:H203)</f>
        <v>31830956</v>
      </c>
      <c r="I204" s="37">
        <f t="shared" si="41"/>
        <v>0.2291373306986571</v>
      </c>
      <c r="J204" s="32">
        <f>SUM(J199:J203)</f>
        <v>29136956</v>
      </c>
      <c r="K204" s="37">
        <f t="shared" si="42"/>
        <v>0.19025509788380665</v>
      </c>
      <c r="L204" s="32">
        <f>SUM(L199:L203)</f>
        <v>0</v>
      </c>
      <c r="M204" s="37">
        <f t="shared" si="43"/>
        <v>0</v>
      </c>
      <c r="N204" s="32">
        <f t="shared" si="44"/>
        <v>92231552</v>
      </c>
      <c r="O204" s="37">
        <f t="shared" si="45"/>
        <v>0.60224283393692202</v>
      </c>
      <c r="P204" s="32">
        <f>SUM(P199:P203)</f>
        <v>40012915</v>
      </c>
      <c r="Q204" s="32">
        <f>SUM(Q199:Q203)</f>
        <v>106044979</v>
      </c>
      <c r="R204" s="32">
        <f>SUM(R199:R203)</f>
        <v>120785342</v>
      </c>
      <c r="S204" s="32">
        <f>SUM(S199:S203)</f>
        <v>89383327</v>
      </c>
      <c r="T204" s="37">
        <f t="shared" si="46"/>
        <v>0.74001799821041203</v>
      </c>
      <c r="U204" s="37">
        <f t="shared" si="47"/>
        <v>-0.27181121395429453</v>
      </c>
    </row>
    <row r="205" spans="1:21" ht="16.5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837879093</v>
      </c>
      <c r="E205" s="32">
        <f>SUM(E173:E178,E180:E184,E186:E190,E192:E197,E199:E203)</f>
        <v>933652240</v>
      </c>
      <c r="F205" s="32">
        <f>SUM(F173:F178,F180:F184,F186:F190,F192:F197,F199:F203)</f>
        <v>179338904</v>
      </c>
      <c r="G205" s="37">
        <f t="shared" si="40"/>
        <v>0.2140391203197142</v>
      </c>
      <c r="H205" s="32">
        <f>SUM(H173:H178,H180:H184,H186:H190,H192:H197,H199:H203)</f>
        <v>206529740</v>
      </c>
      <c r="I205" s="37">
        <f t="shared" si="41"/>
        <v>0.2464911008347597</v>
      </c>
      <c r="J205" s="32">
        <f>SUM(J173:J178,J180:J184,J186:J190,J192:J197,J199:J203)</f>
        <v>202241241</v>
      </c>
      <c r="K205" s="37">
        <f t="shared" si="42"/>
        <v>0.2166130303505725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588109885</v>
      </c>
      <c r="O205" s="37">
        <f t="shared" si="45"/>
        <v>0.62990250524113778</v>
      </c>
      <c r="P205" s="32">
        <f>SUM(P173:P178,P180:P184,P186:P190,P192:P197,P199:P203)</f>
        <v>170043102</v>
      </c>
      <c r="Q205" s="32">
        <f>SUM(Q173:Q178,Q180:Q184,Q186:Q190,Q192:Q197,Q199:Q203)</f>
        <v>781614992</v>
      </c>
      <c r="R205" s="32">
        <f>SUM(R173:R178,R180:R184,R186:R190,R192:R197,R199:R203)</f>
        <v>802334697</v>
      </c>
      <c r="S205" s="32">
        <f>SUM(S173:S178,S180:S184,S186:S190,S192:S197,S199:S203)</f>
        <v>490153233</v>
      </c>
      <c r="T205" s="37">
        <f t="shared" si="46"/>
        <v>0.61090868291341016</v>
      </c>
      <c r="U205" s="37">
        <f t="shared" si="47"/>
        <v>0.1893528089131189</v>
      </c>
    </row>
    <row r="206" spans="1:21" ht="14.4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4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x14ac:dyDescent="0.2">
      <c r="A208" s="17" t="s">
        <v>29</v>
      </c>
      <c r="B208" s="11" t="s">
        <v>372</v>
      </c>
      <c r="C208" s="10" t="s">
        <v>373</v>
      </c>
      <c r="D208" s="31">
        <v>10455021</v>
      </c>
      <c r="E208" s="31">
        <v>12126139</v>
      </c>
      <c r="F208" s="31">
        <v>341764</v>
      </c>
      <c r="G208" s="36">
        <f t="shared" ref="G208:G231" si="48">IF(($D208     =0),0,($F208     /$D208     ))</f>
        <v>3.2688982642885174E-2</v>
      </c>
      <c r="H208" s="31">
        <v>1186421</v>
      </c>
      <c r="I208" s="36">
        <f t="shared" ref="I208:I231" si="49">IF(($D208     =0),0,($H208     /$D208     ))</f>
        <v>0.11347858603057803</v>
      </c>
      <c r="J208" s="31">
        <v>1465889</v>
      </c>
      <c r="K208" s="36">
        <f t="shared" ref="K208:K231" si="50">IF(($E208     =0),0,($J208     /$E208     ))</f>
        <v>0.12088670598283592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2994074</v>
      </c>
      <c r="O208" s="36">
        <f t="shared" ref="O208:O231" si="53">IF(($E208     =0),0,($N208     /$E208     ))</f>
        <v>0.24691074380724154</v>
      </c>
      <c r="P208" s="31">
        <v>2173079</v>
      </c>
      <c r="Q208" s="31">
        <v>13880752</v>
      </c>
      <c r="R208" s="31">
        <v>13695967</v>
      </c>
      <c r="S208" s="31">
        <v>5675722</v>
      </c>
      <c r="T208" s="36">
        <f t="shared" ref="T208:T231" si="54">IF(($R208     =0),0,($S208     /$R208     ))</f>
        <v>0.41440827069749803</v>
      </c>
      <c r="U208" s="36">
        <f t="shared" ref="U208:U231" si="55">IF(($P208     =0),0,(($J208     /$P208     )-1))</f>
        <v>-0.32543225533908338</v>
      </c>
    </row>
    <row r="209" spans="1:21" x14ac:dyDescent="0.2">
      <c r="A209" s="17" t="s">
        <v>29</v>
      </c>
      <c r="B209" s="11" t="s">
        <v>374</v>
      </c>
      <c r="C209" s="10" t="s">
        <v>375</v>
      </c>
      <c r="D209" s="31">
        <v>33425573</v>
      </c>
      <c r="E209" s="31">
        <v>45475573</v>
      </c>
      <c r="F209" s="31">
        <v>7194846</v>
      </c>
      <c r="G209" s="36">
        <f t="shared" si="48"/>
        <v>0.21524974306349212</v>
      </c>
      <c r="H209" s="31">
        <v>7391107</v>
      </c>
      <c r="I209" s="36">
        <f t="shared" si="49"/>
        <v>0.22112132527989872</v>
      </c>
      <c r="J209" s="31">
        <v>7142001</v>
      </c>
      <c r="K209" s="36">
        <f t="shared" si="50"/>
        <v>0.15705136909434875</v>
      </c>
      <c r="L209" s="31">
        <v>0</v>
      </c>
      <c r="M209" s="36">
        <f t="shared" si="51"/>
        <v>0</v>
      </c>
      <c r="N209" s="31">
        <f t="shared" si="52"/>
        <v>21727954</v>
      </c>
      <c r="O209" s="36">
        <f t="shared" si="53"/>
        <v>0.47779395764842808</v>
      </c>
      <c r="P209" s="31">
        <v>8228665</v>
      </c>
      <c r="Q209" s="31">
        <v>46601214</v>
      </c>
      <c r="R209" s="31">
        <v>30884802</v>
      </c>
      <c r="S209" s="31">
        <v>22134366</v>
      </c>
      <c r="T209" s="36">
        <f t="shared" si="54"/>
        <v>0.71667501705207626</v>
      </c>
      <c r="U209" s="36">
        <f t="shared" si="55"/>
        <v>-0.13205835940580879</v>
      </c>
    </row>
    <row r="210" spans="1:21" x14ac:dyDescent="0.2">
      <c r="A210" s="17" t="s">
        <v>29</v>
      </c>
      <c r="B210" s="11" t="s">
        <v>376</v>
      </c>
      <c r="C210" s="10" t="s">
        <v>377</v>
      </c>
      <c r="D210" s="31">
        <v>38064456</v>
      </c>
      <c r="E210" s="31">
        <v>59169234</v>
      </c>
      <c r="F210" s="31">
        <v>9753671</v>
      </c>
      <c r="G210" s="36">
        <f t="shared" si="48"/>
        <v>0.25624091409581684</v>
      </c>
      <c r="H210" s="31">
        <v>7559053</v>
      </c>
      <c r="I210" s="36">
        <f t="shared" si="49"/>
        <v>0.19858560437590386</v>
      </c>
      <c r="J210" s="31">
        <v>7022164</v>
      </c>
      <c r="K210" s="36">
        <f t="shared" si="50"/>
        <v>0.11867931229260126</v>
      </c>
      <c r="L210" s="31">
        <v>0</v>
      </c>
      <c r="M210" s="36">
        <f t="shared" si="51"/>
        <v>0</v>
      </c>
      <c r="N210" s="31">
        <f t="shared" si="52"/>
        <v>24334888</v>
      </c>
      <c r="O210" s="36">
        <f t="shared" si="53"/>
        <v>0.41127603578575989</v>
      </c>
      <c r="P210" s="31">
        <v>-457763</v>
      </c>
      <c r="Q210" s="31">
        <v>31442430</v>
      </c>
      <c r="R210" s="31">
        <v>32429498</v>
      </c>
      <c r="S210" s="31">
        <v>9868497</v>
      </c>
      <c r="T210" s="36">
        <f t="shared" si="54"/>
        <v>0.30430619061695002</v>
      </c>
      <c r="U210" s="36">
        <f t="shared" si="55"/>
        <v>-16.340173845417823</v>
      </c>
    </row>
    <row r="211" spans="1:21" x14ac:dyDescent="0.2">
      <c r="A211" s="17" t="s">
        <v>29</v>
      </c>
      <c r="B211" s="11" t="s">
        <v>378</v>
      </c>
      <c r="C211" s="10" t="s">
        <v>379</v>
      </c>
      <c r="D211" s="31">
        <v>47117406</v>
      </c>
      <c r="E211" s="31">
        <v>50188116</v>
      </c>
      <c r="F211" s="31">
        <v>8350851</v>
      </c>
      <c r="G211" s="36">
        <f t="shared" si="48"/>
        <v>0.17723494795108202</v>
      </c>
      <c r="H211" s="31">
        <v>5315189</v>
      </c>
      <c r="I211" s="36">
        <f t="shared" si="49"/>
        <v>0.11280733493690209</v>
      </c>
      <c r="J211" s="31">
        <v>8320501</v>
      </c>
      <c r="K211" s="36">
        <f t="shared" si="50"/>
        <v>0.16578627896691719</v>
      </c>
      <c r="L211" s="31">
        <v>0</v>
      </c>
      <c r="M211" s="36">
        <f t="shared" si="51"/>
        <v>0</v>
      </c>
      <c r="N211" s="31">
        <f t="shared" si="52"/>
        <v>21986541</v>
      </c>
      <c r="O211" s="36">
        <f t="shared" si="53"/>
        <v>0.43808261302336993</v>
      </c>
      <c r="P211" s="31">
        <v>7789580</v>
      </c>
      <c r="Q211" s="31">
        <v>37622907</v>
      </c>
      <c r="R211" s="31">
        <v>49294336</v>
      </c>
      <c r="S211" s="31">
        <v>23760621</v>
      </c>
      <c r="T211" s="36">
        <f t="shared" si="54"/>
        <v>0.48201523598978996</v>
      </c>
      <c r="U211" s="36">
        <f t="shared" si="55"/>
        <v>6.8157846764523855E-2</v>
      </c>
    </row>
    <row r="212" spans="1:21" x14ac:dyDescent="0.2">
      <c r="A212" s="17" t="s">
        <v>29</v>
      </c>
      <c r="B212" s="11" t="s">
        <v>380</v>
      </c>
      <c r="C212" s="10" t="s">
        <v>381</v>
      </c>
      <c r="D212" s="31">
        <v>53118593</v>
      </c>
      <c r="E212" s="31">
        <v>53594860</v>
      </c>
      <c r="F212" s="31">
        <v>9496886</v>
      </c>
      <c r="G212" s="36">
        <f t="shared" si="48"/>
        <v>0.17878647501073683</v>
      </c>
      <c r="H212" s="31">
        <v>8036688</v>
      </c>
      <c r="I212" s="36">
        <f t="shared" si="49"/>
        <v>0.15129707972498443</v>
      </c>
      <c r="J212" s="31">
        <v>5036085</v>
      </c>
      <c r="K212" s="36">
        <f t="shared" si="50"/>
        <v>9.3965820602945879E-2</v>
      </c>
      <c r="L212" s="31">
        <v>0</v>
      </c>
      <c r="M212" s="36">
        <f t="shared" si="51"/>
        <v>0</v>
      </c>
      <c r="N212" s="31">
        <f t="shared" si="52"/>
        <v>22569659</v>
      </c>
      <c r="O212" s="36">
        <f t="shared" si="53"/>
        <v>0.42111611076136779</v>
      </c>
      <c r="P212" s="31">
        <v>2236524</v>
      </c>
      <c r="Q212" s="31">
        <v>57330600</v>
      </c>
      <c r="R212" s="31">
        <v>57330600</v>
      </c>
      <c r="S212" s="31">
        <v>11977620</v>
      </c>
      <c r="T212" s="36">
        <f t="shared" si="54"/>
        <v>0.20892193697606515</v>
      </c>
      <c r="U212" s="36">
        <f t="shared" si="55"/>
        <v>1.2517464601318831</v>
      </c>
    </row>
    <row r="213" spans="1:21" x14ac:dyDescent="0.2">
      <c r="A213" s="17" t="s">
        <v>29</v>
      </c>
      <c r="B213" s="11" t="s">
        <v>382</v>
      </c>
      <c r="C213" s="10" t="s">
        <v>383</v>
      </c>
      <c r="D213" s="31">
        <v>10505310</v>
      </c>
      <c r="E213" s="31">
        <v>10505310</v>
      </c>
      <c r="F213" s="31">
        <v>0</v>
      </c>
      <c r="G213" s="36">
        <f t="shared" si="48"/>
        <v>0</v>
      </c>
      <c r="H213" s="31">
        <v>0</v>
      </c>
      <c r="I213" s="36">
        <f t="shared" si="49"/>
        <v>0</v>
      </c>
      <c r="J213" s="31">
        <v>5324478</v>
      </c>
      <c r="K213" s="36">
        <f t="shared" si="50"/>
        <v>0.50683682823257947</v>
      </c>
      <c r="L213" s="31">
        <v>0</v>
      </c>
      <c r="M213" s="36">
        <f t="shared" si="51"/>
        <v>0</v>
      </c>
      <c r="N213" s="31">
        <f t="shared" si="52"/>
        <v>5324478</v>
      </c>
      <c r="O213" s="36">
        <f t="shared" si="53"/>
        <v>0.50683682823257947</v>
      </c>
      <c r="P213" s="31">
        <v>53030</v>
      </c>
      <c r="Q213" s="31">
        <v>3970000</v>
      </c>
      <c r="R213" s="31">
        <v>9970000</v>
      </c>
      <c r="S213" s="31">
        <v>187181</v>
      </c>
      <c r="T213" s="36">
        <f t="shared" si="54"/>
        <v>1.8774423269809427E-2</v>
      </c>
      <c r="U213" s="36">
        <f t="shared" si="55"/>
        <v>99.405016028663027</v>
      </c>
    </row>
    <row r="214" spans="1:21" x14ac:dyDescent="0.2">
      <c r="A214" s="17" t="s">
        <v>29</v>
      </c>
      <c r="B214" s="11" t="s">
        <v>384</v>
      </c>
      <c r="C214" s="10" t="s">
        <v>385</v>
      </c>
      <c r="D214" s="31">
        <v>119651492</v>
      </c>
      <c r="E214" s="31">
        <v>119685923</v>
      </c>
      <c r="F214" s="31">
        <v>20008555</v>
      </c>
      <c r="G214" s="36">
        <f t="shared" si="48"/>
        <v>0.16722361472935079</v>
      </c>
      <c r="H214" s="31">
        <v>21712943</v>
      </c>
      <c r="I214" s="36">
        <f t="shared" si="49"/>
        <v>0.18146821771349078</v>
      </c>
      <c r="J214" s="31">
        <v>21383397</v>
      </c>
      <c r="K214" s="36">
        <f t="shared" si="50"/>
        <v>0.1786625900858867</v>
      </c>
      <c r="L214" s="31">
        <v>0</v>
      </c>
      <c r="M214" s="36">
        <f t="shared" si="51"/>
        <v>0</v>
      </c>
      <c r="N214" s="31">
        <f t="shared" si="52"/>
        <v>63104895</v>
      </c>
      <c r="O214" s="36">
        <f t="shared" si="53"/>
        <v>0.52725411158002267</v>
      </c>
      <c r="P214" s="31">
        <v>21021267</v>
      </c>
      <c r="Q214" s="31">
        <v>106716259</v>
      </c>
      <c r="R214" s="31">
        <v>106814125</v>
      </c>
      <c r="S214" s="31">
        <v>62246693</v>
      </c>
      <c r="T214" s="36">
        <f t="shared" si="54"/>
        <v>0.58275713066974988</v>
      </c>
      <c r="U214" s="36">
        <f t="shared" si="55"/>
        <v>1.7226839847474418E-2</v>
      </c>
    </row>
    <row r="215" spans="1:21" x14ac:dyDescent="0.2">
      <c r="A215" s="17" t="s">
        <v>44</v>
      </c>
      <c r="B215" s="11" t="s">
        <v>386</v>
      </c>
      <c r="C215" s="10" t="s">
        <v>387</v>
      </c>
      <c r="D215" s="31">
        <v>0</v>
      </c>
      <c r="E215" s="31">
        <v>0</v>
      </c>
      <c r="F215" s="31">
        <v>0</v>
      </c>
      <c r="G215" s="36">
        <f t="shared" si="48"/>
        <v>0</v>
      </c>
      <c r="H215" s="31">
        <v>0</v>
      </c>
      <c r="I215" s="36">
        <f t="shared" si="49"/>
        <v>0</v>
      </c>
      <c r="J215" s="31">
        <v>0</v>
      </c>
      <c r="K215" s="36">
        <f t="shared" si="50"/>
        <v>0</v>
      </c>
      <c r="L215" s="31">
        <v>0</v>
      </c>
      <c r="M215" s="36">
        <f t="shared" si="51"/>
        <v>0</v>
      </c>
      <c r="N215" s="31">
        <f t="shared" si="52"/>
        <v>0</v>
      </c>
      <c r="O215" s="36">
        <f t="shared" si="53"/>
        <v>0</v>
      </c>
      <c r="P215" s="31">
        <v>0</v>
      </c>
      <c r="Q215" s="31">
        <v>0</v>
      </c>
      <c r="R215" s="31">
        <v>0</v>
      </c>
      <c r="S215" s="31">
        <v>0</v>
      </c>
      <c r="T215" s="36">
        <f t="shared" si="54"/>
        <v>0</v>
      </c>
      <c r="U215" s="36">
        <f t="shared" si="55"/>
        <v>0</v>
      </c>
    </row>
    <row r="216" spans="1:21" ht="16.5" x14ac:dyDescent="0.3">
      <c r="A216" s="18" t="s">
        <v>0</v>
      </c>
      <c r="B216" s="13" t="s">
        <v>388</v>
      </c>
      <c r="C216" s="12" t="s">
        <v>0</v>
      </c>
      <c r="D216" s="32">
        <f>SUM(D208:D215)</f>
        <v>312337851</v>
      </c>
      <c r="E216" s="32">
        <f>SUM(E208:E215)</f>
        <v>350745155</v>
      </c>
      <c r="F216" s="32">
        <f>SUM(F208:F215)</f>
        <v>55146573</v>
      </c>
      <c r="G216" s="37">
        <f t="shared" si="48"/>
        <v>0.17656064682342967</v>
      </c>
      <c r="H216" s="32">
        <f>SUM(H208:H215)</f>
        <v>51201401</v>
      </c>
      <c r="I216" s="37">
        <f t="shared" si="49"/>
        <v>0.16392954243640487</v>
      </c>
      <c r="J216" s="32">
        <f>SUM(J208:J215)</f>
        <v>55694515</v>
      </c>
      <c r="K216" s="37">
        <f t="shared" si="50"/>
        <v>0.15878912140639548</v>
      </c>
      <c r="L216" s="32">
        <f>SUM(L208:L215)</f>
        <v>0</v>
      </c>
      <c r="M216" s="37">
        <f t="shared" si="51"/>
        <v>0</v>
      </c>
      <c r="N216" s="32">
        <f t="shared" si="52"/>
        <v>162042489</v>
      </c>
      <c r="O216" s="37">
        <f t="shared" si="53"/>
        <v>0.46199494615969822</v>
      </c>
      <c r="P216" s="32">
        <f>SUM(P208:P215)</f>
        <v>41044382</v>
      </c>
      <c r="Q216" s="32">
        <f>SUM(Q208:Q215)</f>
        <v>297564162</v>
      </c>
      <c r="R216" s="32">
        <f>SUM(R208:R215)</f>
        <v>300419328</v>
      </c>
      <c r="S216" s="32">
        <f>SUM(S208:S215)</f>
        <v>135850700</v>
      </c>
      <c r="T216" s="37">
        <f t="shared" si="54"/>
        <v>0.45220359457032006</v>
      </c>
      <c r="U216" s="37">
        <f t="shared" si="55"/>
        <v>0.35693394043550231</v>
      </c>
    </row>
    <row r="217" spans="1:21" x14ac:dyDescent="0.2">
      <c r="A217" s="17" t="s">
        <v>29</v>
      </c>
      <c r="B217" s="11" t="s">
        <v>389</v>
      </c>
      <c r="C217" s="10" t="s">
        <v>390</v>
      </c>
      <c r="D217" s="31">
        <v>25534187</v>
      </c>
      <c r="E217" s="31">
        <v>25334187</v>
      </c>
      <c r="F217" s="31">
        <v>4097551</v>
      </c>
      <c r="G217" s="36">
        <f t="shared" si="48"/>
        <v>0.16047313352878634</v>
      </c>
      <c r="H217" s="31">
        <v>889018</v>
      </c>
      <c r="I217" s="36">
        <f t="shared" si="49"/>
        <v>3.4816773292997344E-2</v>
      </c>
      <c r="J217" s="31">
        <v>1935709</v>
      </c>
      <c r="K217" s="36">
        <f t="shared" si="50"/>
        <v>7.6406991074945488E-2</v>
      </c>
      <c r="L217" s="31">
        <v>0</v>
      </c>
      <c r="M217" s="36">
        <f t="shared" si="51"/>
        <v>0</v>
      </c>
      <c r="N217" s="31">
        <f t="shared" si="52"/>
        <v>6922278</v>
      </c>
      <c r="O217" s="36">
        <f t="shared" si="53"/>
        <v>0.2732386083674207</v>
      </c>
      <c r="P217" s="31">
        <v>5389580</v>
      </c>
      <c r="Q217" s="31">
        <v>14411396</v>
      </c>
      <c r="R217" s="31">
        <v>22385300</v>
      </c>
      <c r="S217" s="31">
        <v>15719306</v>
      </c>
      <c r="T217" s="36">
        <f t="shared" si="54"/>
        <v>0.70221556110483219</v>
      </c>
      <c r="U217" s="36">
        <f t="shared" si="55"/>
        <v>-0.64084232908686767</v>
      </c>
    </row>
    <row r="218" spans="1:21" x14ac:dyDescent="0.2">
      <c r="A218" s="17" t="s">
        <v>29</v>
      </c>
      <c r="B218" s="11" t="s">
        <v>391</v>
      </c>
      <c r="C218" s="10" t="s">
        <v>392</v>
      </c>
      <c r="D218" s="31">
        <v>203173801</v>
      </c>
      <c r="E218" s="31">
        <v>196416385</v>
      </c>
      <c r="F218" s="31">
        <v>37219208</v>
      </c>
      <c r="G218" s="36">
        <f t="shared" si="48"/>
        <v>0.18318901264243218</v>
      </c>
      <c r="H218" s="31">
        <v>27659910</v>
      </c>
      <c r="I218" s="36">
        <f t="shared" si="49"/>
        <v>0.13613915703629526</v>
      </c>
      <c r="J218" s="31">
        <v>42432370</v>
      </c>
      <c r="K218" s="36">
        <f t="shared" si="50"/>
        <v>0.21603274085306071</v>
      </c>
      <c r="L218" s="31">
        <v>0</v>
      </c>
      <c r="M218" s="36">
        <f t="shared" si="51"/>
        <v>0</v>
      </c>
      <c r="N218" s="31">
        <f t="shared" si="52"/>
        <v>107311488</v>
      </c>
      <c r="O218" s="36">
        <f t="shared" si="53"/>
        <v>0.54634692518142003</v>
      </c>
      <c r="P218" s="31">
        <v>41713199</v>
      </c>
      <c r="Q218" s="31">
        <v>187973109</v>
      </c>
      <c r="R218" s="31">
        <v>180649107</v>
      </c>
      <c r="S218" s="31">
        <v>117859512</v>
      </c>
      <c r="T218" s="36">
        <f t="shared" si="54"/>
        <v>0.65242233386739079</v>
      </c>
      <c r="U218" s="36">
        <f t="shared" si="55"/>
        <v>1.7240849832687255E-2</v>
      </c>
    </row>
    <row r="219" spans="1:21" x14ac:dyDescent="0.2">
      <c r="A219" s="17" t="s">
        <v>29</v>
      </c>
      <c r="B219" s="11" t="s">
        <v>393</v>
      </c>
      <c r="C219" s="10" t="s">
        <v>394</v>
      </c>
      <c r="D219" s="31">
        <v>139388737</v>
      </c>
      <c r="E219" s="31">
        <v>141463737</v>
      </c>
      <c r="F219" s="31">
        <v>34442223</v>
      </c>
      <c r="G219" s="36">
        <f t="shared" si="48"/>
        <v>0.24709473477760258</v>
      </c>
      <c r="H219" s="31">
        <v>34317442</v>
      </c>
      <c r="I219" s="36">
        <f t="shared" si="49"/>
        <v>0.24619953332384381</v>
      </c>
      <c r="J219" s="31">
        <v>43347326</v>
      </c>
      <c r="K219" s="36">
        <f t="shared" si="50"/>
        <v>0.30642005449071374</v>
      </c>
      <c r="L219" s="31">
        <v>0</v>
      </c>
      <c r="M219" s="36">
        <f t="shared" si="51"/>
        <v>0</v>
      </c>
      <c r="N219" s="31">
        <f t="shared" si="52"/>
        <v>112106991</v>
      </c>
      <c r="O219" s="36">
        <f t="shared" si="53"/>
        <v>0.79247864772581256</v>
      </c>
      <c r="P219" s="31">
        <v>37840676</v>
      </c>
      <c r="Q219" s="31">
        <v>131564624</v>
      </c>
      <c r="R219" s="31">
        <v>135027977</v>
      </c>
      <c r="S219" s="31">
        <v>98105904</v>
      </c>
      <c r="T219" s="36">
        <f t="shared" si="54"/>
        <v>0.72655982989362267</v>
      </c>
      <c r="U219" s="36">
        <f t="shared" si="55"/>
        <v>0.14552197746150197</v>
      </c>
    </row>
    <row r="220" spans="1:21" x14ac:dyDescent="0.2">
      <c r="A220" s="17" t="s">
        <v>29</v>
      </c>
      <c r="B220" s="11" t="s">
        <v>395</v>
      </c>
      <c r="C220" s="10" t="s">
        <v>396</v>
      </c>
      <c r="D220" s="31">
        <v>9416934</v>
      </c>
      <c r="E220" s="31">
        <v>18958311</v>
      </c>
      <c r="F220" s="31">
        <v>1776068</v>
      </c>
      <c r="G220" s="36">
        <f t="shared" si="48"/>
        <v>0.18860363681002756</v>
      </c>
      <c r="H220" s="31">
        <v>3369280</v>
      </c>
      <c r="I220" s="36">
        <f t="shared" si="49"/>
        <v>0.35778948859575738</v>
      </c>
      <c r="J220" s="31">
        <v>276303</v>
      </c>
      <c r="K220" s="36">
        <f t="shared" si="50"/>
        <v>1.4574241344600792E-2</v>
      </c>
      <c r="L220" s="31">
        <v>0</v>
      </c>
      <c r="M220" s="36">
        <f t="shared" si="51"/>
        <v>0</v>
      </c>
      <c r="N220" s="31">
        <f t="shared" si="52"/>
        <v>5421651</v>
      </c>
      <c r="O220" s="36">
        <f t="shared" si="53"/>
        <v>0.28597753249221408</v>
      </c>
      <c r="P220" s="31">
        <v>1147344</v>
      </c>
      <c r="Q220" s="31">
        <v>9780904</v>
      </c>
      <c r="R220" s="31">
        <v>10172140</v>
      </c>
      <c r="S220" s="31">
        <v>5941979</v>
      </c>
      <c r="T220" s="36">
        <f t="shared" si="54"/>
        <v>0.58414247149567344</v>
      </c>
      <c r="U220" s="36">
        <f t="shared" si="55"/>
        <v>-0.75918033301259258</v>
      </c>
    </row>
    <row r="221" spans="1:21" x14ac:dyDescent="0.2">
      <c r="A221" s="17" t="s">
        <v>29</v>
      </c>
      <c r="B221" s="11" t="s">
        <v>397</v>
      </c>
      <c r="C221" s="10" t="s">
        <v>398</v>
      </c>
      <c r="D221" s="31">
        <v>39214423</v>
      </c>
      <c r="E221" s="31">
        <v>43649126</v>
      </c>
      <c r="F221" s="31">
        <v>3791410</v>
      </c>
      <c r="G221" s="36">
        <f t="shared" si="48"/>
        <v>9.6684069532273875E-2</v>
      </c>
      <c r="H221" s="31">
        <v>4160151</v>
      </c>
      <c r="I221" s="36">
        <f t="shared" si="49"/>
        <v>0.10608726794220585</v>
      </c>
      <c r="J221" s="31">
        <v>3242253</v>
      </c>
      <c r="K221" s="36">
        <f t="shared" si="50"/>
        <v>7.4279906543833207E-2</v>
      </c>
      <c r="L221" s="31">
        <v>0</v>
      </c>
      <c r="M221" s="36">
        <f t="shared" si="51"/>
        <v>0</v>
      </c>
      <c r="N221" s="31">
        <f t="shared" si="52"/>
        <v>11193814</v>
      </c>
      <c r="O221" s="36">
        <f t="shared" si="53"/>
        <v>0.25644990005069057</v>
      </c>
      <c r="P221" s="31">
        <v>3927464</v>
      </c>
      <c r="Q221" s="31">
        <v>29275292</v>
      </c>
      <c r="R221" s="31">
        <v>40684048</v>
      </c>
      <c r="S221" s="31">
        <v>9330052</v>
      </c>
      <c r="T221" s="36">
        <f t="shared" si="54"/>
        <v>0.22932949051677454</v>
      </c>
      <c r="U221" s="36">
        <f t="shared" si="55"/>
        <v>-0.1744665259821605</v>
      </c>
    </row>
    <row r="222" spans="1:21" x14ac:dyDescent="0.2">
      <c r="A222" s="17" t="s">
        <v>29</v>
      </c>
      <c r="B222" s="11" t="s">
        <v>399</v>
      </c>
      <c r="C222" s="10" t="s">
        <v>400</v>
      </c>
      <c r="D222" s="31">
        <v>36926545</v>
      </c>
      <c r="E222" s="31">
        <v>36726044</v>
      </c>
      <c r="F222" s="31">
        <v>3198868</v>
      </c>
      <c r="G222" s="36">
        <f t="shared" si="48"/>
        <v>8.6627871630015757E-2</v>
      </c>
      <c r="H222" s="31">
        <v>3278273</v>
      </c>
      <c r="I222" s="36">
        <f t="shared" si="49"/>
        <v>8.8778221737235374E-2</v>
      </c>
      <c r="J222" s="31">
        <v>6160816</v>
      </c>
      <c r="K222" s="36">
        <f t="shared" si="50"/>
        <v>0.16775060227014921</v>
      </c>
      <c r="L222" s="31">
        <v>0</v>
      </c>
      <c r="M222" s="36">
        <f t="shared" si="51"/>
        <v>0</v>
      </c>
      <c r="N222" s="31">
        <f t="shared" si="52"/>
        <v>12637957</v>
      </c>
      <c r="O222" s="36">
        <f t="shared" si="53"/>
        <v>0.34411430210125543</v>
      </c>
      <c r="P222" s="31">
        <v>3940356</v>
      </c>
      <c r="Q222" s="31">
        <v>40743648</v>
      </c>
      <c r="R222" s="31">
        <v>35723626</v>
      </c>
      <c r="S222" s="31">
        <v>10104335</v>
      </c>
      <c r="T222" s="36">
        <f t="shared" si="54"/>
        <v>0.28284740748321574</v>
      </c>
      <c r="U222" s="36">
        <f t="shared" si="55"/>
        <v>0.5635176110990987</v>
      </c>
    </row>
    <row r="223" spans="1:21" x14ac:dyDescent="0.2">
      <c r="A223" s="17" t="s">
        <v>44</v>
      </c>
      <c r="B223" s="11" t="s">
        <v>401</v>
      </c>
      <c r="C223" s="10" t="s">
        <v>402</v>
      </c>
      <c r="D223" s="31">
        <v>0</v>
      </c>
      <c r="E223" s="31">
        <v>0</v>
      </c>
      <c r="F223" s="31">
        <v>0</v>
      </c>
      <c r="G223" s="36">
        <f t="shared" si="48"/>
        <v>0</v>
      </c>
      <c r="H223" s="31">
        <v>0</v>
      </c>
      <c r="I223" s="36">
        <f t="shared" si="49"/>
        <v>0</v>
      </c>
      <c r="J223" s="31">
        <v>0</v>
      </c>
      <c r="K223" s="36">
        <f t="shared" si="50"/>
        <v>0</v>
      </c>
      <c r="L223" s="31">
        <v>0</v>
      </c>
      <c r="M223" s="36">
        <f t="shared" si="51"/>
        <v>0</v>
      </c>
      <c r="N223" s="31">
        <f t="shared" si="52"/>
        <v>0</v>
      </c>
      <c r="O223" s="36">
        <f t="shared" si="53"/>
        <v>0</v>
      </c>
      <c r="P223" s="31">
        <v>0</v>
      </c>
      <c r="Q223" s="31">
        <v>0</v>
      </c>
      <c r="R223" s="31">
        <v>0</v>
      </c>
      <c r="S223" s="31">
        <v>0</v>
      </c>
      <c r="T223" s="36">
        <f t="shared" si="54"/>
        <v>0</v>
      </c>
      <c r="U223" s="36">
        <f t="shared" si="55"/>
        <v>0</v>
      </c>
    </row>
    <row r="224" spans="1:21" ht="16.5" x14ac:dyDescent="0.3">
      <c r="A224" s="18" t="s">
        <v>0</v>
      </c>
      <c r="B224" s="13" t="s">
        <v>403</v>
      </c>
      <c r="C224" s="12" t="s">
        <v>0</v>
      </c>
      <c r="D224" s="32">
        <f>SUM(D217:D223)</f>
        <v>453654627</v>
      </c>
      <c r="E224" s="32">
        <f>SUM(E217:E223)</f>
        <v>462547790</v>
      </c>
      <c r="F224" s="32">
        <f>SUM(F217:F223)</f>
        <v>84525328</v>
      </c>
      <c r="G224" s="37">
        <f t="shared" si="48"/>
        <v>0.18632087709313719</v>
      </c>
      <c r="H224" s="32">
        <f>SUM(H217:H223)</f>
        <v>73674074</v>
      </c>
      <c r="I224" s="37">
        <f t="shared" si="49"/>
        <v>0.16240124009580531</v>
      </c>
      <c r="J224" s="32">
        <f>SUM(J217:J223)</f>
        <v>97394777</v>
      </c>
      <c r="K224" s="37">
        <f t="shared" si="50"/>
        <v>0.21056154435415203</v>
      </c>
      <c r="L224" s="32">
        <f>SUM(L217:L223)</f>
        <v>0</v>
      </c>
      <c r="M224" s="37">
        <f t="shared" si="51"/>
        <v>0</v>
      </c>
      <c r="N224" s="32">
        <f t="shared" si="52"/>
        <v>255594179</v>
      </c>
      <c r="O224" s="37">
        <f t="shared" si="53"/>
        <v>0.5525789648676086</v>
      </c>
      <c r="P224" s="32">
        <f>SUM(P217:P223)</f>
        <v>93958619</v>
      </c>
      <c r="Q224" s="32">
        <f>SUM(Q217:Q223)</f>
        <v>413748973</v>
      </c>
      <c r="R224" s="32">
        <f>SUM(R217:R223)</f>
        <v>424642198</v>
      </c>
      <c r="S224" s="32">
        <f>SUM(S217:S223)</f>
        <v>257061088</v>
      </c>
      <c r="T224" s="37">
        <f t="shared" si="54"/>
        <v>0.6053592629529484</v>
      </c>
      <c r="U224" s="37">
        <f t="shared" si="55"/>
        <v>3.6570971738101088E-2</v>
      </c>
    </row>
    <row r="225" spans="1:21" x14ac:dyDescent="0.2">
      <c r="A225" s="17" t="s">
        <v>29</v>
      </c>
      <c r="B225" s="11" t="s">
        <v>404</v>
      </c>
      <c r="C225" s="10" t="s">
        <v>405</v>
      </c>
      <c r="D225" s="31">
        <v>44617949</v>
      </c>
      <c r="E225" s="31">
        <v>45267949</v>
      </c>
      <c r="F225" s="31">
        <v>6294163</v>
      </c>
      <c r="G225" s="36">
        <f t="shared" si="48"/>
        <v>0.14106795899560512</v>
      </c>
      <c r="H225" s="31">
        <v>7066668</v>
      </c>
      <c r="I225" s="36">
        <f t="shared" si="49"/>
        <v>0.1583817310831567</v>
      </c>
      <c r="J225" s="31">
        <v>6724715</v>
      </c>
      <c r="K225" s="36">
        <f t="shared" si="50"/>
        <v>0.14855356048934312</v>
      </c>
      <c r="L225" s="31">
        <v>0</v>
      </c>
      <c r="M225" s="36">
        <f t="shared" si="51"/>
        <v>0</v>
      </c>
      <c r="N225" s="31">
        <f t="shared" si="52"/>
        <v>20085546</v>
      </c>
      <c r="O225" s="36">
        <f t="shared" si="53"/>
        <v>0.44370346887154088</v>
      </c>
      <c r="P225" s="31">
        <v>6760610</v>
      </c>
      <c r="Q225" s="31">
        <v>43599528</v>
      </c>
      <c r="R225" s="31">
        <v>43599528</v>
      </c>
      <c r="S225" s="31">
        <v>19206086</v>
      </c>
      <c r="T225" s="36">
        <f t="shared" si="54"/>
        <v>0.44051132847126234</v>
      </c>
      <c r="U225" s="36">
        <f t="shared" si="55"/>
        <v>-5.309432137040937E-3</v>
      </c>
    </row>
    <row r="226" spans="1:21" x14ac:dyDescent="0.2">
      <c r="A226" s="17" t="s">
        <v>29</v>
      </c>
      <c r="B226" s="11" t="s">
        <v>406</v>
      </c>
      <c r="C226" s="10" t="s">
        <v>407</v>
      </c>
      <c r="D226" s="31">
        <v>110880577</v>
      </c>
      <c r="E226" s="31">
        <v>110224209</v>
      </c>
      <c r="F226" s="31">
        <v>30603153</v>
      </c>
      <c r="G226" s="36">
        <f t="shared" si="48"/>
        <v>0.27600102586046249</v>
      </c>
      <c r="H226" s="31">
        <v>35972932</v>
      </c>
      <c r="I226" s="36">
        <f t="shared" si="49"/>
        <v>0.32442951663211494</v>
      </c>
      <c r="J226" s="31">
        <v>34313456</v>
      </c>
      <c r="K226" s="36">
        <f t="shared" si="50"/>
        <v>0.31130598542104304</v>
      </c>
      <c r="L226" s="31">
        <v>0</v>
      </c>
      <c r="M226" s="36">
        <f t="shared" si="51"/>
        <v>0</v>
      </c>
      <c r="N226" s="31">
        <f t="shared" si="52"/>
        <v>100889541</v>
      </c>
      <c r="O226" s="36">
        <f t="shared" si="53"/>
        <v>0.91531199829249854</v>
      </c>
      <c r="P226" s="31">
        <v>32055456</v>
      </c>
      <c r="Q226" s="31">
        <v>99023492</v>
      </c>
      <c r="R226" s="31">
        <v>98906378</v>
      </c>
      <c r="S226" s="31">
        <v>92410776</v>
      </c>
      <c r="T226" s="36">
        <f t="shared" si="54"/>
        <v>0.9343257519752669</v>
      </c>
      <c r="U226" s="36">
        <f t="shared" si="55"/>
        <v>7.0440426740458806E-2</v>
      </c>
    </row>
    <row r="227" spans="1:21" x14ac:dyDescent="0.2">
      <c r="A227" s="17" t="s">
        <v>29</v>
      </c>
      <c r="B227" s="11" t="s">
        <v>408</v>
      </c>
      <c r="C227" s="10" t="s">
        <v>409</v>
      </c>
      <c r="D227" s="31">
        <v>55387260</v>
      </c>
      <c r="E227" s="31">
        <v>190385068</v>
      </c>
      <c r="F227" s="31">
        <v>9468585</v>
      </c>
      <c r="G227" s="36">
        <f t="shared" si="48"/>
        <v>0.17095239952292279</v>
      </c>
      <c r="H227" s="31">
        <v>14999317</v>
      </c>
      <c r="I227" s="36">
        <f t="shared" si="49"/>
        <v>0.27080807030353188</v>
      </c>
      <c r="J227" s="31">
        <v>10393153</v>
      </c>
      <c r="K227" s="36">
        <f t="shared" si="50"/>
        <v>5.4590168804624951E-2</v>
      </c>
      <c r="L227" s="31">
        <v>0</v>
      </c>
      <c r="M227" s="36">
        <f t="shared" si="51"/>
        <v>0</v>
      </c>
      <c r="N227" s="31">
        <f t="shared" si="52"/>
        <v>34861055</v>
      </c>
      <c r="O227" s="36">
        <f t="shared" si="53"/>
        <v>0.18310813640069715</v>
      </c>
      <c r="P227" s="31">
        <v>6793361</v>
      </c>
      <c r="Q227" s="31">
        <v>26869090</v>
      </c>
      <c r="R227" s="31">
        <v>41519360</v>
      </c>
      <c r="S227" s="31">
        <v>22677454</v>
      </c>
      <c r="T227" s="36">
        <f t="shared" si="54"/>
        <v>0.54618987383235196</v>
      </c>
      <c r="U227" s="36">
        <f t="shared" si="55"/>
        <v>0.52989852887252709</v>
      </c>
    </row>
    <row r="228" spans="1:21" x14ac:dyDescent="0.2">
      <c r="A228" s="17" t="s">
        <v>29</v>
      </c>
      <c r="B228" s="11" t="s">
        <v>410</v>
      </c>
      <c r="C228" s="10" t="s">
        <v>411</v>
      </c>
      <c r="D228" s="31">
        <v>309144646</v>
      </c>
      <c r="E228" s="31">
        <v>346473918</v>
      </c>
      <c r="F228" s="31">
        <v>49410775</v>
      </c>
      <c r="G228" s="36">
        <f t="shared" si="48"/>
        <v>0.15983060240351049</v>
      </c>
      <c r="H228" s="31">
        <v>90864032</v>
      </c>
      <c r="I228" s="36">
        <f t="shared" si="49"/>
        <v>0.29392076872649447</v>
      </c>
      <c r="J228" s="31">
        <v>75683340</v>
      </c>
      <c r="K228" s="36">
        <f t="shared" si="50"/>
        <v>0.2184387801450613</v>
      </c>
      <c r="L228" s="31">
        <v>0</v>
      </c>
      <c r="M228" s="36">
        <f t="shared" si="51"/>
        <v>0</v>
      </c>
      <c r="N228" s="31">
        <f t="shared" si="52"/>
        <v>215958147</v>
      </c>
      <c r="O228" s="36">
        <f t="shared" si="53"/>
        <v>0.62330275319598516</v>
      </c>
      <c r="P228" s="31">
        <v>76811925</v>
      </c>
      <c r="Q228" s="31">
        <v>320720121</v>
      </c>
      <c r="R228" s="31">
        <v>282410982</v>
      </c>
      <c r="S228" s="31">
        <v>186764922</v>
      </c>
      <c r="T228" s="36">
        <f t="shared" si="54"/>
        <v>0.66132315633532979</v>
      </c>
      <c r="U228" s="36">
        <f t="shared" si="55"/>
        <v>-1.4692835780381719E-2</v>
      </c>
    </row>
    <row r="229" spans="1:21" x14ac:dyDescent="0.2">
      <c r="A229" s="17" t="s">
        <v>44</v>
      </c>
      <c r="B229" s="11" t="s">
        <v>412</v>
      </c>
      <c r="C229" s="10" t="s">
        <v>413</v>
      </c>
      <c r="D229" s="31">
        <v>0</v>
      </c>
      <c r="E229" s="31">
        <v>0</v>
      </c>
      <c r="F229" s="31">
        <v>0</v>
      </c>
      <c r="G229" s="36">
        <f t="shared" si="48"/>
        <v>0</v>
      </c>
      <c r="H229" s="31">
        <v>0</v>
      </c>
      <c r="I229" s="36">
        <f t="shared" si="49"/>
        <v>0</v>
      </c>
      <c r="J229" s="31">
        <v>0</v>
      </c>
      <c r="K229" s="36">
        <f t="shared" si="50"/>
        <v>0</v>
      </c>
      <c r="L229" s="31">
        <v>0</v>
      </c>
      <c r="M229" s="36">
        <f t="shared" si="51"/>
        <v>0</v>
      </c>
      <c r="N229" s="31">
        <f t="shared" si="52"/>
        <v>0</v>
      </c>
      <c r="O229" s="36">
        <f t="shared" si="53"/>
        <v>0</v>
      </c>
      <c r="P229" s="31">
        <v>0</v>
      </c>
      <c r="Q229" s="31">
        <v>0</v>
      </c>
      <c r="R229" s="31">
        <v>0</v>
      </c>
      <c r="S229" s="31">
        <v>0</v>
      </c>
      <c r="T229" s="36">
        <f t="shared" si="54"/>
        <v>0</v>
      </c>
      <c r="U229" s="36">
        <f t="shared" si="55"/>
        <v>0</v>
      </c>
    </row>
    <row r="230" spans="1:21" ht="16.5" x14ac:dyDescent="0.3">
      <c r="A230" s="18" t="s">
        <v>0</v>
      </c>
      <c r="B230" s="13" t="s">
        <v>414</v>
      </c>
      <c r="C230" s="12" t="s">
        <v>0</v>
      </c>
      <c r="D230" s="32">
        <f>SUM(D225:D229)</f>
        <v>520030432</v>
      </c>
      <c r="E230" s="32">
        <f>SUM(E225:E229)</f>
        <v>692351144</v>
      </c>
      <c r="F230" s="32">
        <f>SUM(F225:F229)</f>
        <v>95776676</v>
      </c>
      <c r="G230" s="37">
        <f t="shared" si="48"/>
        <v>0.18417513688891191</v>
      </c>
      <c r="H230" s="32">
        <f>SUM(H225:H229)</f>
        <v>148902949</v>
      </c>
      <c r="I230" s="37">
        <f t="shared" si="49"/>
        <v>0.28633506779080192</v>
      </c>
      <c r="J230" s="32">
        <f>SUM(J225:J229)</f>
        <v>127114664</v>
      </c>
      <c r="K230" s="37">
        <f t="shared" si="50"/>
        <v>0.18359854692462241</v>
      </c>
      <c r="L230" s="32">
        <f>SUM(L225:L229)</f>
        <v>0</v>
      </c>
      <c r="M230" s="37">
        <f t="shared" si="51"/>
        <v>0</v>
      </c>
      <c r="N230" s="32">
        <f t="shared" si="52"/>
        <v>371794289</v>
      </c>
      <c r="O230" s="37">
        <f t="shared" si="53"/>
        <v>0.53700249103654263</v>
      </c>
      <c r="P230" s="32">
        <f>SUM(P225:P229)</f>
        <v>122421352</v>
      </c>
      <c r="Q230" s="32">
        <f>SUM(Q225:Q229)</f>
        <v>490212231</v>
      </c>
      <c r="R230" s="32">
        <f>SUM(R225:R229)</f>
        <v>466436248</v>
      </c>
      <c r="S230" s="32">
        <f>SUM(S225:S229)</f>
        <v>321059238</v>
      </c>
      <c r="T230" s="37">
        <f t="shared" si="54"/>
        <v>0.68832394432604216</v>
      </c>
      <c r="U230" s="37">
        <f t="shared" si="55"/>
        <v>3.8337364547321728E-2</v>
      </c>
    </row>
    <row r="231" spans="1:21" ht="16.5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1286022910</v>
      </c>
      <c r="E231" s="32">
        <f>SUM(E208:E215,E217:E223,E225:E229)</f>
        <v>1505644089</v>
      </c>
      <c r="F231" s="32">
        <f>SUM(F208:F215,F217:F223,F225:F229)</f>
        <v>235448577</v>
      </c>
      <c r="G231" s="37">
        <f t="shared" si="48"/>
        <v>0.1830827236195971</v>
      </c>
      <c r="H231" s="32">
        <f>SUM(H208:H215,H217:H223,H225:H229)</f>
        <v>273778424</v>
      </c>
      <c r="I231" s="37">
        <f t="shared" si="49"/>
        <v>0.21288767242879056</v>
      </c>
      <c r="J231" s="32">
        <f>SUM(J208:J215,J217:J223,J225:J229)</f>
        <v>280203956</v>
      </c>
      <c r="K231" s="37">
        <f t="shared" si="50"/>
        <v>0.18610238505044202</v>
      </c>
      <c r="L231" s="32">
        <f>SUM(L208:L215,L217:L223,L225:L229)</f>
        <v>0</v>
      </c>
      <c r="M231" s="37">
        <f t="shared" si="51"/>
        <v>0</v>
      </c>
      <c r="N231" s="32">
        <f t="shared" si="52"/>
        <v>789430957</v>
      </c>
      <c r="O231" s="37">
        <f t="shared" si="53"/>
        <v>0.52431445304202962</v>
      </c>
      <c r="P231" s="32">
        <f>SUM(P208:P215,P217:P223,P225:P229)</f>
        <v>257424353</v>
      </c>
      <c r="Q231" s="32">
        <f>SUM(Q208:Q215,Q217:Q223,Q225:Q229)</f>
        <v>1201525366</v>
      </c>
      <c r="R231" s="32">
        <f>SUM(R208:R215,R217:R223,R225:R229)</f>
        <v>1191497774</v>
      </c>
      <c r="S231" s="32">
        <f>SUM(S208:S215,S217:S223,S225:S229)</f>
        <v>713971026</v>
      </c>
      <c r="T231" s="37">
        <f t="shared" si="54"/>
        <v>0.59922145183965736</v>
      </c>
      <c r="U231" s="37">
        <f t="shared" si="55"/>
        <v>8.84904739374055E-2</v>
      </c>
    </row>
    <row r="232" spans="1:21" ht="14.4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4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x14ac:dyDescent="0.2">
      <c r="A234" s="17" t="s">
        <v>29</v>
      </c>
      <c r="B234" s="11" t="s">
        <v>417</v>
      </c>
      <c r="C234" s="10" t="s">
        <v>418</v>
      </c>
      <c r="D234" s="31">
        <v>1447086</v>
      </c>
      <c r="E234" s="31">
        <v>36919642</v>
      </c>
      <c r="F234" s="31">
        <v>0</v>
      </c>
      <c r="G234" s="36">
        <f t="shared" ref="G234:G260" si="56">IF(($D234     =0),0,($F234     /$D234     ))</f>
        <v>0</v>
      </c>
      <c r="H234" s="31">
        <v>0</v>
      </c>
      <c r="I234" s="36">
        <f t="shared" ref="I234:I260" si="57">IF(($D234     =0),0,($H234     /$D234     ))</f>
        <v>0</v>
      </c>
      <c r="J234" s="31">
        <v>0</v>
      </c>
      <c r="K234" s="36">
        <f t="shared" ref="K234:K260" si="58">IF(($E234     =0),0,($J234     /$E234     ))</f>
        <v>0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0</v>
      </c>
      <c r="O234" s="36">
        <f t="shared" ref="O234:O260" si="61">IF(($E234     =0),0,($N234     /$E234     ))</f>
        <v>0</v>
      </c>
      <c r="P234" s="31">
        <v>0</v>
      </c>
      <c r="Q234" s="31">
        <v>1372947</v>
      </c>
      <c r="R234" s="31">
        <v>1302947</v>
      </c>
      <c r="S234" s="31">
        <v>0</v>
      </c>
      <c r="T234" s="36">
        <f t="shared" ref="T234:T260" si="62">IF(($R234     =0),0,($S234     /$R234     ))</f>
        <v>0</v>
      </c>
      <c r="U234" s="36">
        <f t="shared" ref="U234:U260" si="63">IF(($P234     =0),0,(($J234     /$P234     )-1))</f>
        <v>0</v>
      </c>
    </row>
    <row r="235" spans="1:21" x14ac:dyDescent="0.2">
      <c r="A235" s="17" t="s">
        <v>29</v>
      </c>
      <c r="B235" s="11" t="s">
        <v>419</v>
      </c>
      <c r="C235" s="10" t="s">
        <v>420</v>
      </c>
      <c r="D235" s="31">
        <v>84706940</v>
      </c>
      <c r="E235" s="31">
        <v>85437668</v>
      </c>
      <c r="F235" s="31">
        <v>19236944</v>
      </c>
      <c r="G235" s="36">
        <f t="shared" si="56"/>
        <v>0.2270999755155835</v>
      </c>
      <c r="H235" s="31">
        <v>19751854</v>
      </c>
      <c r="I235" s="36">
        <f t="shared" si="57"/>
        <v>0.23317869822708742</v>
      </c>
      <c r="J235" s="31">
        <v>21291300</v>
      </c>
      <c r="K235" s="36">
        <f t="shared" si="58"/>
        <v>0.24920272870743615</v>
      </c>
      <c r="L235" s="31">
        <v>0</v>
      </c>
      <c r="M235" s="36">
        <f t="shared" si="59"/>
        <v>0</v>
      </c>
      <c r="N235" s="31">
        <f t="shared" si="60"/>
        <v>60280098</v>
      </c>
      <c r="O235" s="36">
        <f t="shared" si="61"/>
        <v>0.70554474871669015</v>
      </c>
      <c r="P235" s="31">
        <v>19261432</v>
      </c>
      <c r="Q235" s="31">
        <v>78468257</v>
      </c>
      <c r="R235" s="31">
        <v>79109157</v>
      </c>
      <c r="S235" s="31">
        <v>59798422</v>
      </c>
      <c r="T235" s="36">
        <f t="shared" si="62"/>
        <v>0.75589760108302007</v>
      </c>
      <c r="U235" s="36">
        <f t="shared" si="63"/>
        <v>0.10538510324673678</v>
      </c>
    </row>
    <row r="236" spans="1:21" x14ac:dyDescent="0.2">
      <c r="A236" s="17" t="s">
        <v>29</v>
      </c>
      <c r="B236" s="11" t="s">
        <v>421</v>
      </c>
      <c r="C236" s="10" t="s">
        <v>422</v>
      </c>
      <c r="D236" s="31">
        <v>330006624</v>
      </c>
      <c r="E236" s="31">
        <v>330540243</v>
      </c>
      <c r="F236" s="31">
        <v>31742418</v>
      </c>
      <c r="G236" s="36">
        <f t="shared" si="56"/>
        <v>9.6187214714817365E-2</v>
      </c>
      <c r="H236" s="31">
        <v>93241602</v>
      </c>
      <c r="I236" s="36">
        <f t="shared" si="57"/>
        <v>0.2825446376494552</v>
      </c>
      <c r="J236" s="31">
        <v>50791078</v>
      </c>
      <c r="K236" s="36">
        <f t="shared" si="58"/>
        <v>0.15366079948092734</v>
      </c>
      <c r="L236" s="31">
        <v>0</v>
      </c>
      <c r="M236" s="36">
        <f t="shared" si="59"/>
        <v>0</v>
      </c>
      <c r="N236" s="31">
        <f t="shared" si="60"/>
        <v>175775098</v>
      </c>
      <c r="O236" s="36">
        <f t="shared" si="61"/>
        <v>0.53178123306456215</v>
      </c>
      <c r="P236" s="31">
        <v>55084506</v>
      </c>
      <c r="Q236" s="31">
        <v>322308552</v>
      </c>
      <c r="R236" s="31">
        <v>317244215</v>
      </c>
      <c r="S236" s="31">
        <v>168678806</v>
      </c>
      <c r="T236" s="36">
        <f t="shared" si="62"/>
        <v>0.53170017930823421</v>
      </c>
      <c r="U236" s="36">
        <f t="shared" si="63"/>
        <v>-7.7942570638647513E-2</v>
      </c>
    </row>
    <row r="237" spans="1:21" x14ac:dyDescent="0.2">
      <c r="A237" s="17" t="s">
        <v>29</v>
      </c>
      <c r="B237" s="11" t="s">
        <v>423</v>
      </c>
      <c r="C237" s="10" t="s">
        <v>424</v>
      </c>
      <c r="D237" s="31">
        <v>5727712</v>
      </c>
      <c r="E237" s="31">
        <v>5967712</v>
      </c>
      <c r="F237" s="31">
        <v>1496723</v>
      </c>
      <c r="G237" s="36">
        <f t="shared" si="56"/>
        <v>0.26131254504416424</v>
      </c>
      <c r="H237" s="31">
        <v>427207</v>
      </c>
      <c r="I237" s="36">
        <f t="shared" si="57"/>
        <v>7.4585977786592622E-2</v>
      </c>
      <c r="J237" s="31">
        <v>1376230</v>
      </c>
      <c r="K237" s="36">
        <f t="shared" si="58"/>
        <v>0.23061267031653002</v>
      </c>
      <c r="L237" s="31">
        <v>0</v>
      </c>
      <c r="M237" s="36">
        <f t="shared" si="59"/>
        <v>0</v>
      </c>
      <c r="N237" s="31">
        <f t="shared" si="60"/>
        <v>3300160</v>
      </c>
      <c r="O237" s="36">
        <f t="shared" si="61"/>
        <v>0.55300255776418161</v>
      </c>
      <c r="P237" s="31">
        <v>2085180</v>
      </c>
      <c r="Q237" s="31">
        <v>6585690</v>
      </c>
      <c r="R237" s="31">
        <v>8869414</v>
      </c>
      <c r="S237" s="31">
        <v>5103574</v>
      </c>
      <c r="T237" s="36">
        <f t="shared" si="62"/>
        <v>0.57541276120384055</v>
      </c>
      <c r="U237" s="36">
        <f t="shared" si="63"/>
        <v>-0.33999462876106623</v>
      </c>
    </row>
    <row r="238" spans="1:21" x14ac:dyDescent="0.2">
      <c r="A238" s="17" t="s">
        <v>29</v>
      </c>
      <c r="B238" s="11" t="s">
        <v>425</v>
      </c>
      <c r="C238" s="10" t="s">
        <v>426</v>
      </c>
      <c r="D238" s="31">
        <v>62144424</v>
      </c>
      <c r="E238" s="31">
        <v>62144424</v>
      </c>
      <c r="F238" s="31">
        <v>116479516</v>
      </c>
      <c r="G238" s="36">
        <f t="shared" si="56"/>
        <v>1.8743357569779713</v>
      </c>
      <c r="H238" s="31">
        <v>11330663</v>
      </c>
      <c r="I238" s="36">
        <f t="shared" si="57"/>
        <v>0.18232791086775541</v>
      </c>
      <c r="J238" s="31">
        <v>-85873615</v>
      </c>
      <c r="K238" s="36">
        <f t="shared" si="58"/>
        <v>-1.3818394229545035</v>
      </c>
      <c r="L238" s="31">
        <v>0</v>
      </c>
      <c r="M238" s="36">
        <f t="shared" si="59"/>
        <v>0</v>
      </c>
      <c r="N238" s="31">
        <f t="shared" si="60"/>
        <v>41936564</v>
      </c>
      <c r="O238" s="36">
        <f t="shared" si="61"/>
        <v>0.67482424489122306</v>
      </c>
      <c r="P238" s="31">
        <v>10135832</v>
      </c>
      <c r="Q238" s="31">
        <v>57691840</v>
      </c>
      <c r="R238" s="31">
        <v>57691840</v>
      </c>
      <c r="S238" s="31">
        <v>36995315</v>
      </c>
      <c r="T238" s="36">
        <f t="shared" si="62"/>
        <v>0.64125732512604905</v>
      </c>
      <c r="U238" s="36">
        <f t="shared" si="63"/>
        <v>-9.47228081523056</v>
      </c>
    </row>
    <row r="239" spans="1:21" x14ac:dyDescent="0.2">
      <c r="A239" s="17" t="s">
        <v>44</v>
      </c>
      <c r="B239" s="11" t="s">
        <v>427</v>
      </c>
      <c r="C239" s="10" t="s">
        <v>428</v>
      </c>
      <c r="D239" s="31">
        <v>0</v>
      </c>
      <c r="E239" s="31">
        <v>0</v>
      </c>
      <c r="F239" s="31">
        <v>0</v>
      </c>
      <c r="G239" s="36">
        <f t="shared" si="56"/>
        <v>0</v>
      </c>
      <c r="H239" s="31">
        <v>0</v>
      </c>
      <c r="I239" s="36">
        <f t="shared" si="57"/>
        <v>0</v>
      </c>
      <c r="J239" s="31">
        <v>0</v>
      </c>
      <c r="K239" s="36">
        <f t="shared" si="58"/>
        <v>0</v>
      </c>
      <c r="L239" s="31">
        <v>0</v>
      </c>
      <c r="M239" s="36">
        <f t="shared" si="59"/>
        <v>0</v>
      </c>
      <c r="N239" s="31">
        <f t="shared" si="60"/>
        <v>0</v>
      </c>
      <c r="O239" s="36">
        <f t="shared" si="61"/>
        <v>0</v>
      </c>
      <c r="P239" s="31">
        <v>0</v>
      </c>
      <c r="Q239" s="31">
        <v>0</v>
      </c>
      <c r="R239" s="31">
        <v>0</v>
      </c>
      <c r="S239" s="31">
        <v>0</v>
      </c>
      <c r="T239" s="36">
        <f t="shared" si="62"/>
        <v>0</v>
      </c>
      <c r="U239" s="36">
        <f t="shared" si="63"/>
        <v>0</v>
      </c>
    </row>
    <row r="240" spans="1:21" ht="16.5" x14ac:dyDescent="0.3">
      <c r="A240" s="18" t="s">
        <v>0</v>
      </c>
      <c r="B240" s="13" t="s">
        <v>429</v>
      </c>
      <c r="C240" s="12" t="s">
        <v>0</v>
      </c>
      <c r="D240" s="32">
        <f>SUM(D234:D239)</f>
        <v>484032786</v>
      </c>
      <c r="E240" s="32">
        <f>SUM(E234:E239)</f>
        <v>521009689</v>
      </c>
      <c r="F240" s="32">
        <f>SUM(F234:F239)</f>
        <v>168955601</v>
      </c>
      <c r="G240" s="37">
        <f t="shared" si="56"/>
        <v>0.34905817516253951</v>
      </c>
      <c r="H240" s="32">
        <f>SUM(H234:H239)</f>
        <v>124751326</v>
      </c>
      <c r="I240" s="37">
        <f t="shared" si="57"/>
        <v>0.25773321479095013</v>
      </c>
      <c r="J240" s="32">
        <f>SUM(J234:J239)</f>
        <v>-12415007</v>
      </c>
      <c r="K240" s="37">
        <f t="shared" si="58"/>
        <v>-2.3828744958330324E-2</v>
      </c>
      <c r="L240" s="32">
        <f>SUM(L234:L239)</f>
        <v>0</v>
      </c>
      <c r="M240" s="37">
        <f t="shared" si="59"/>
        <v>0</v>
      </c>
      <c r="N240" s="32">
        <f t="shared" si="60"/>
        <v>281291920</v>
      </c>
      <c r="O240" s="37">
        <f t="shared" si="61"/>
        <v>0.53989767549217305</v>
      </c>
      <c r="P240" s="32">
        <f>SUM(P234:P239)</f>
        <v>86566950</v>
      </c>
      <c r="Q240" s="32">
        <f>SUM(Q234:Q239)</f>
        <v>466427286</v>
      </c>
      <c r="R240" s="32">
        <f>SUM(R234:R239)</f>
        <v>464217573</v>
      </c>
      <c r="S240" s="32">
        <f>SUM(S234:S239)</f>
        <v>270576117</v>
      </c>
      <c r="T240" s="37">
        <f t="shared" si="62"/>
        <v>0.58286487357944117</v>
      </c>
      <c r="U240" s="37">
        <f t="shared" si="63"/>
        <v>-1.143415090863199</v>
      </c>
    </row>
    <row r="241" spans="1:21" x14ac:dyDescent="0.2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x14ac:dyDescent="0.2">
      <c r="A242" s="17" t="s">
        <v>29</v>
      </c>
      <c r="B242" s="11" t="s">
        <v>432</v>
      </c>
      <c r="C242" s="10" t="s">
        <v>433</v>
      </c>
      <c r="D242" s="31">
        <v>9383305</v>
      </c>
      <c r="E242" s="31">
        <v>6174942</v>
      </c>
      <c r="F242" s="31">
        <v>871792</v>
      </c>
      <c r="G242" s="36">
        <f t="shared" si="56"/>
        <v>9.2908841820659144E-2</v>
      </c>
      <c r="H242" s="31">
        <v>1235953</v>
      </c>
      <c r="I242" s="36">
        <f t="shared" si="57"/>
        <v>0.13171830181369998</v>
      </c>
      <c r="J242" s="31">
        <v>1368677</v>
      </c>
      <c r="K242" s="36">
        <f t="shared" si="58"/>
        <v>0.22165017906241063</v>
      </c>
      <c r="L242" s="31">
        <v>0</v>
      </c>
      <c r="M242" s="36">
        <f t="shared" si="59"/>
        <v>0</v>
      </c>
      <c r="N242" s="31">
        <f t="shared" si="60"/>
        <v>3476422</v>
      </c>
      <c r="O242" s="36">
        <f t="shared" si="61"/>
        <v>0.56298860782821925</v>
      </c>
      <c r="P242" s="31">
        <v>1627841</v>
      </c>
      <c r="Q242" s="31">
        <v>7346127</v>
      </c>
      <c r="R242" s="31">
        <v>7946127</v>
      </c>
      <c r="S242" s="31">
        <v>5070677</v>
      </c>
      <c r="T242" s="36">
        <f t="shared" si="62"/>
        <v>0.63813188487926253</v>
      </c>
      <c r="U242" s="36">
        <f t="shared" si="63"/>
        <v>-0.15920719529732941</v>
      </c>
    </row>
    <row r="243" spans="1:21" x14ac:dyDescent="0.2">
      <c r="A243" s="17" t="s">
        <v>29</v>
      </c>
      <c r="B243" s="11" t="s">
        <v>434</v>
      </c>
      <c r="C243" s="10" t="s">
        <v>435</v>
      </c>
      <c r="D243" s="31">
        <v>41554209</v>
      </c>
      <c r="E243" s="31">
        <v>45524209</v>
      </c>
      <c r="F243" s="31">
        <v>10429724</v>
      </c>
      <c r="G243" s="36">
        <f t="shared" si="56"/>
        <v>0.25099079614293707</v>
      </c>
      <c r="H243" s="31">
        <v>10708234</v>
      </c>
      <c r="I243" s="36">
        <f t="shared" si="57"/>
        <v>0.25769312562296637</v>
      </c>
      <c r="J243" s="31">
        <v>7456833</v>
      </c>
      <c r="K243" s="36">
        <f t="shared" si="58"/>
        <v>0.1637992875395155</v>
      </c>
      <c r="L243" s="31">
        <v>0</v>
      </c>
      <c r="M243" s="36">
        <f t="shared" si="59"/>
        <v>0</v>
      </c>
      <c r="N243" s="31">
        <f t="shared" si="60"/>
        <v>28594791</v>
      </c>
      <c r="O243" s="36">
        <f t="shared" si="61"/>
        <v>0.62812274234133314</v>
      </c>
      <c r="P243" s="31">
        <v>9675686</v>
      </c>
      <c r="Q243" s="31">
        <v>34165416</v>
      </c>
      <c r="R243" s="31">
        <v>40285416</v>
      </c>
      <c r="S243" s="31">
        <v>29750240</v>
      </c>
      <c r="T243" s="36">
        <f t="shared" si="62"/>
        <v>0.73848660269512922</v>
      </c>
      <c r="U243" s="36">
        <f t="shared" si="63"/>
        <v>-0.22932255139325519</v>
      </c>
    </row>
    <row r="244" spans="1:21" x14ac:dyDescent="0.2">
      <c r="A244" s="17" t="s">
        <v>29</v>
      </c>
      <c r="B244" s="11" t="s">
        <v>436</v>
      </c>
      <c r="C244" s="10" t="s">
        <v>437</v>
      </c>
      <c r="D244" s="31">
        <v>2873418</v>
      </c>
      <c r="E244" s="31">
        <v>2873418</v>
      </c>
      <c r="F244" s="31">
        <v>0</v>
      </c>
      <c r="G244" s="36">
        <f t="shared" si="56"/>
        <v>0</v>
      </c>
      <c r="H244" s="31">
        <v>0</v>
      </c>
      <c r="I244" s="36">
        <f t="shared" si="57"/>
        <v>0</v>
      </c>
      <c r="J244" s="31">
        <v>0</v>
      </c>
      <c r="K244" s="36">
        <f t="shared" si="58"/>
        <v>0</v>
      </c>
      <c r="L244" s="31">
        <v>0</v>
      </c>
      <c r="M244" s="36">
        <f t="shared" si="59"/>
        <v>0</v>
      </c>
      <c r="N244" s="31">
        <f t="shared" si="60"/>
        <v>0</v>
      </c>
      <c r="O244" s="36">
        <f t="shared" si="61"/>
        <v>0</v>
      </c>
      <c r="P244" s="31">
        <v>0</v>
      </c>
      <c r="Q244" s="31">
        <v>250000</v>
      </c>
      <c r="R244" s="31">
        <v>250000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x14ac:dyDescent="0.2">
      <c r="A245" s="17" t="s">
        <v>29</v>
      </c>
      <c r="B245" s="11" t="s">
        <v>438</v>
      </c>
      <c r="C245" s="10" t="s">
        <v>439</v>
      </c>
      <c r="D245" s="31">
        <v>12744144</v>
      </c>
      <c r="E245" s="31">
        <v>12475248</v>
      </c>
      <c r="F245" s="31">
        <v>3015303</v>
      </c>
      <c r="G245" s="36">
        <f t="shared" si="56"/>
        <v>0.23660302331800395</v>
      </c>
      <c r="H245" s="31">
        <v>2981971</v>
      </c>
      <c r="I245" s="36">
        <f t="shared" si="57"/>
        <v>0.23398754753555828</v>
      </c>
      <c r="J245" s="31">
        <v>2514334</v>
      </c>
      <c r="K245" s="36">
        <f t="shared" si="58"/>
        <v>0.2015458129569849</v>
      </c>
      <c r="L245" s="31">
        <v>0</v>
      </c>
      <c r="M245" s="36">
        <f t="shared" si="59"/>
        <v>0</v>
      </c>
      <c r="N245" s="31">
        <f t="shared" si="60"/>
        <v>8511608</v>
      </c>
      <c r="O245" s="36">
        <f t="shared" si="61"/>
        <v>0.6822796628972827</v>
      </c>
      <c r="P245" s="31">
        <v>2644197</v>
      </c>
      <c r="Q245" s="31">
        <v>13422413</v>
      </c>
      <c r="R245" s="31">
        <v>12062417</v>
      </c>
      <c r="S245" s="31">
        <v>11976278</v>
      </c>
      <c r="T245" s="36">
        <f t="shared" si="62"/>
        <v>0.99285889386845105</v>
      </c>
      <c r="U245" s="36">
        <f t="shared" si="63"/>
        <v>-4.9112452665213691E-2</v>
      </c>
    </row>
    <row r="246" spans="1:21" x14ac:dyDescent="0.2">
      <c r="A246" s="17" t="s">
        <v>44</v>
      </c>
      <c r="B246" s="11" t="s">
        <v>440</v>
      </c>
      <c r="C246" s="10" t="s">
        <v>441</v>
      </c>
      <c r="D246" s="31">
        <v>-90000000</v>
      </c>
      <c r="E246" s="31">
        <v>0</v>
      </c>
      <c r="F246" s="31">
        <v>0</v>
      </c>
      <c r="G246" s="36">
        <f t="shared" si="56"/>
        <v>0</v>
      </c>
      <c r="H246" s="31">
        <v>0</v>
      </c>
      <c r="I246" s="36">
        <f t="shared" si="57"/>
        <v>0</v>
      </c>
      <c r="J246" s="31">
        <v>1500</v>
      </c>
      <c r="K246" s="36">
        <f t="shared" si="58"/>
        <v>0</v>
      </c>
      <c r="L246" s="31">
        <v>0</v>
      </c>
      <c r="M246" s="36">
        <f t="shared" si="59"/>
        <v>0</v>
      </c>
      <c r="N246" s="31">
        <f t="shared" si="60"/>
        <v>1500</v>
      </c>
      <c r="O246" s="36">
        <f t="shared" si="61"/>
        <v>0</v>
      </c>
      <c r="P246" s="31">
        <v>5026377</v>
      </c>
      <c r="Q246" s="31">
        <v>32931007</v>
      </c>
      <c r="R246" s="31">
        <v>32931007</v>
      </c>
      <c r="S246" s="31">
        <v>13131751</v>
      </c>
      <c r="T246" s="36">
        <f t="shared" si="62"/>
        <v>0.39876554640433559</v>
      </c>
      <c r="U246" s="36">
        <f t="shared" si="63"/>
        <v>-0.9997015743148594</v>
      </c>
    </row>
    <row r="247" spans="1:21" ht="16.5" x14ac:dyDescent="0.3">
      <c r="A247" s="18" t="s">
        <v>0</v>
      </c>
      <c r="B247" s="13" t="s">
        <v>442</v>
      </c>
      <c r="C247" s="12" t="s">
        <v>0</v>
      </c>
      <c r="D247" s="32">
        <f>SUM(D241:D246)</f>
        <v>-23444924</v>
      </c>
      <c r="E247" s="32">
        <f>SUM(E241:E246)</f>
        <v>67047817</v>
      </c>
      <c r="F247" s="32">
        <f>SUM(F241:F246)</f>
        <v>14316819</v>
      </c>
      <c r="G247" s="37">
        <f t="shared" si="56"/>
        <v>-0.61065751375436317</v>
      </c>
      <c r="H247" s="32">
        <f>SUM(H241:H246)</f>
        <v>14926158</v>
      </c>
      <c r="I247" s="37">
        <f t="shared" si="57"/>
        <v>-0.63664774515797107</v>
      </c>
      <c r="J247" s="32">
        <f>SUM(J241:J246)</f>
        <v>11341344</v>
      </c>
      <c r="K247" s="37">
        <f t="shared" si="58"/>
        <v>0.16915306877179909</v>
      </c>
      <c r="L247" s="32">
        <f>SUM(L241:L246)</f>
        <v>0</v>
      </c>
      <c r="M247" s="37">
        <f t="shared" si="59"/>
        <v>0</v>
      </c>
      <c r="N247" s="32">
        <f t="shared" si="60"/>
        <v>40584321</v>
      </c>
      <c r="O247" s="37">
        <f t="shared" si="61"/>
        <v>0.60530413689680607</v>
      </c>
      <c r="P247" s="32">
        <f>SUM(P241:P246)</f>
        <v>18974101</v>
      </c>
      <c r="Q247" s="32">
        <f>SUM(Q241:Q246)</f>
        <v>88114963</v>
      </c>
      <c r="R247" s="32">
        <f>SUM(R241:R246)</f>
        <v>93474967</v>
      </c>
      <c r="S247" s="32">
        <f>SUM(S241:S246)</f>
        <v>59928946</v>
      </c>
      <c r="T247" s="37">
        <f t="shared" si="62"/>
        <v>0.64112294364329647</v>
      </c>
      <c r="U247" s="37">
        <f t="shared" si="63"/>
        <v>-0.40227239224667355</v>
      </c>
    </row>
    <row r="248" spans="1:21" x14ac:dyDescent="0.2">
      <c r="A248" s="17" t="s">
        <v>29</v>
      </c>
      <c r="B248" s="11" t="s">
        <v>443</v>
      </c>
      <c r="C248" s="10" t="s">
        <v>444</v>
      </c>
      <c r="D248" s="31">
        <v>22849884</v>
      </c>
      <c r="E248" s="31">
        <v>29342571</v>
      </c>
      <c r="F248" s="31">
        <v>1533037</v>
      </c>
      <c r="G248" s="36">
        <f t="shared" si="56"/>
        <v>6.7091675388811597E-2</v>
      </c>
      <c r="H248" s="31">
        <v>8172215</v>
      </c>
      <c r="I248" s="36">
        <f t="shared" si="57"/>
        <v>0.35764798630925215</v>
      </c>
      <c r="J248" s="31">
        <v>5748516</v>
      </c>
      <c r="K248" s="36">
        <f t="shared" si="58"/>
        <v>0.19591044015877138</v>
      </c>
      <c r="L248" s="31">
        <v>0</v>
      </c>
      <c r="M248" s="36">
        <f t="shared" si="59"/>
        <v>0</v>
      </c>
      <c r="N248" s="31">
        <f t="shared" si="60"/>
        <v>15453768</v>
      </c>
      <c r="O248" s="36">
        <f t="shared" si="61"/>
        <v>0.52666714174432772</v>
      </c>
      <c r="P248" s="31">
        <v>3590554</v>
      </c>
      <c r="Q248" s="31">
        <v>32693720</v>
      </c>
      <c r="R248" s="31">
        <v>29548348</v>
      </c>
      <c r="S248" s="31">
        <v>14108973</v>
      </c>
      <c r="T248" s="36">
        <f t="shared" si="62"/>
        <v>0.47748770929596468</v>
      </c>
      <c r="U248" s="36">
        <f t="shared" si="63"/>
        <v>0.60101087464497116</v>
      </c>
    </row>
    <row r="249" spans="1:21" x14ac:dyDescent="0.2">
      <c r="A249" s="17" t="s">
        <v>29</v>
      </c>
      <c r="B249" s="11" t="s">
        <v>445</v>
      </c>
      <c r="C249" s="10" t="s">
        <v>446</v>
      </c>
      <c r="D249" s="31">
        <v>17352744</v>
      </c>
      <c r="E249" s="31">
        <v>17410120</v>
      </c>
      <c r="F249" s="31">
        <v>3192669</v>
      </c>
      <c r="G249" s="36">
        <f t="shared" si="56"/>
        <v>0.18398640583875381</v>
      </c>
      <c r="H249" s="31">
        <v>807741</v>
      </c>
      <c r="I249" s="36">
        <f t="shared" si="57"/>
        <v>4.6548315355773126E-2</v>
      </c>
      <c r="J249" s="31">
        <v>2091674</v>
      </c>
      <c r="K249" s="36">
        <f t="shared" si="58"/>
        <v>0.12014127415549117</v>
      </c>
      <c r="L249" s="31">
        <v>0</v>
      </c>
      <c r="M249" s="36">
        <f t="shared" si="59"/>
        <v>0</v>
      </c>
      <c r="N249" s="31">
        <f t="shared" si="60"/>
        <v>6092084</v>
      </c>
      <c r="O249" s="36">
        <f t="shared" si="61"/>
        <v>0.34991625560306305</v>
      </c>
      <c r="P249" s="31">
        <v>3650664</v>
      </c>
      <c r="Q249" s="31">
        <v>9199420</v>
      </c>
      <c r="R249" s="31">
        <v>11884974</v>
      </c>
      <c r="S249" s="31">
        <v>7180232</v>
      </c>
      <c r="T249" s="36">
        <f t="shared" si="62"/>
        <v>0.60414368596851786</v>
      </c>
      <c r="U249" s="36">
        <f t="shared" si="63"/>
        <v>-0.42704286124387236</v>
      </c>
    </row>
    <row r="250" spans="1:21" x14ac:dyDescent="0.2">
      <c r="A250" s="17" t="s">
        <v>29</v>
      </c>
      <c r="B250" s="11" t="s">
        <v>447</v>
      </c>
      <c r="C250" s="10" t="s">
        <v>448</v>
      </c>
      <c r="D250" s="31">
        <v>10343091</v>
      </c>
      <c r="E250" s="31">
        <v>11115091</v>
      </c>
      <c r="F250" s="31">
        <v>4853084</v>
      </c>
      <c r="G250" s="36">
        <f t="shared" si="56"/>
        <v>0.46921021965290649</v>
      </c>
      <c r="H250" s="31">
        <v>3972237</v>
      </c>
      <c r="I250" s="36">
        <f t="shared" si="57"/>
        <v>0.38404738003368627</v>
      </c>
      <c r="J250" s="31">
        <v>8898430</v>
      </c>
      <c r="K250" s="36">
        <f t="shared" si="58"/>
        <v>0.80057194313568825</v>
      </c>
      <c r="L250" s="31">
        <v>0</v>
      </c>
      <c r="M250" s="36">
        <f t="shared" si="59"/>
        <v>0</v>
      </c>
      <c r="N250" s="31">
        <f t="shared" si="60"/>
        <v>17723751</v>
      </c>
      <c r="O250" s="36">
        <f t="shared" si="61"/>
        <v>1.5945664322496325</v>
      </c>
      <c r="P250" s="31">
        <v>4978770</v>
      </c>
      <c r="Q250" s="31">
        <v>11873871</v>
      </c>
      <c r="R250" s="31">
        <v>13658871</v>
      </c>
      <c r="S250" s="31">
        <v>15249878</v>
      </c>
      <c r="T250" s="36">
        <f t="shared" si="62"/>
        <v>1.1164815891445201</v>
      </c>
      <c r="U250" s="36">
        <f t="shared" si="63"/>
        <v>0.78727476866776325</v>
      </c>
    </row>
    <row r="251" spans="1:21" x14ac:dyDescent="0.2">
      <c r="A251" s="17" t="s">
        <v>29</v>
      </c>
      <c r="B251" s="11" t="s">
        <v>449</v>
      </c>
      <c r="C251" s="10" t="s">
        <v>450</v>
      </c>
      <c r="D251" s="31">
        <v>8907695</v>
      </c>
      <c r="E251" s="31">
        <v>9015224</v>
      </c>
      <c r="F251" s="31">
        <v>1903177</v>
      </c>
      <c r="G251" s="36">
        <f t="shared" si="56"/>
        <v>0.21365538447376117</v>
      </c>
      <c r="H251" s="31">
        <v>2996134</v>
      </c>
      <c r="I251" s="36">
        <f t="shared" si="57"/>
        <v>0.33635345619714191</v>
      </c>
      <c r="J251" s="31">
        <v>2476036</v>
      </c>
      <c r="K251" s="36">
        <f t="shared" si="58"/>
        <v>0.27465052449057281</v>
      </c>
      <c r="L251" s="31">
        <v>0</v>
      </c>
      <c r="M251" s="36">
        <f t="shared" si="59"/>
        <v>0</v>
      </c>
      <c r="N251" s="31">
        <f t="shared" si="60"/>
        <v>7375347</v>
      </c>
      <c r="O251" s="36">
        <f t="shared" si="61"/>
        <v>0.81809913985498306</v>
      </c>
      <c r="P251" s="31">
        <v>1228683</v>
      </c>
      <c r="Q251" s="31">
        <v>58312924</v>
      </c>
      <c r="R251" s="31">
        <v>58139924</v>
      </c>
      <c r="S251" s="31">
        <v>4273246</v>
      </c>
      <c r="T251" s="36">
        <f t="shared" si="62"/>
        <v>7.3499339283622039E-2</v>
      </c>
      <c r="U251" s="36">
        <f t="shared" si="63"/>
        <v>1.0151951316979235</v>
      </c>
    </row>
    <row r="252" spans="1:21" x14ac:dyDescent="0.2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x14ac:dyDescent="0.2">
      <c r="A253" s="17" t="s">
        <v>44</v>
      </c>
      <c r="B253" s="11" t="s">
        <v>453</v>
      </c>
      <c r="C253" s="10" t="s">
        <v>454</v>
      </c>
      <c r="D253" s="31">
        <v>0</v>
      </c>
      <c r="E253" s="31">
        <v>0</v>
      </c>
      <c r="F253" s="31">
        <v>0</v>
      </c>
      <c r="G253" s="36">
        <f t="shared" si="56"/>
        <v>0</v>
      </c>
      <c r="H253" s="31">
        <v>0</v>
      </c>
      <c r="I253" s="36">
        <f t="shared" si="57"/>
        <v>0</v>
      </c>
      <c r="J253" s="31">
        <v>0</v>
      </c>
      <c r="K253" s="36">
        <f t="shared" si="58"/>
        <v>0</v>
      </c>
      <c r="L253" s="31">
        <v>0</v>
      </c>
      <c r="M253" s="36">
        <f t="shared" si="59"/>
        <v>0</v>
      </c>
      <c r="N253" s="31">
        <f t="shared" si="60"/>
        <v>0</v>
      </c>
      <c r="O253" s="36">
        <f t="shared" si="61"/>
        <v>0</v>
      </c>
      <c r="P253" s="31">
        <v>0</v>
      </c>
      <c r="Q253" s="31">
        <v>0</v>
      </c>
      <c r="R253" s="31">
        <v>0</v>
      </c>
      <c r="S253" s="31">
        <v>0</v>
      </c>
      <c r="T253" s="36">
        <f t="shared" si="62"/>
        <v>0</v>
      </c>
      <c r="U253" s="36">
        <f t="shared" si="63"/>
        <v>0</v>
      </c>
    </row>
    <row r="254" spans="1:21" ht="16.5" x14ac:dyDescent="0.3">
      <c r="A254" s="18" t="s">
        <v>0</v>
      </c>
      <c r="B254" s="13" t="s">
        <v>455</v>
      </c>
      <c r="C254" s="12" t="s">
        <v>0</v>
      </c>
      <c r="D254" s="32">
        <f>SUM(D248:D253)</f>
        <v>59453414</v>
      </c>
      <c r="E254" s="32">
        <f>SUM(E248:E253)</f>
        <v>66883006</v>
      </c>
      <c r="F254" s="32">
        <f>SUM(F248:F253)</f>
        <v>11481967</v>
      </c>
      <c r="G254" s="37">
        <f t="shared" si="56"/>
        <v>0.1931254444025704</v>
      </c>
      <c r="H254" s="32">
        <f>SUM(H248:H253)</f>
        <v>15948327</v>
      </c>
      <c r="I254" s="37">
        <f t="shared" si="57"/>
        <v>0.26824913704703318</v>
      </c>
      <c r="J254" s="32">
        <f>SUM(J248:J253)</f>
        <v>19214656</v>
      </c>
      <c r="K254" s="37">
        <f t="shared" si="58"/>
        <v>0.28728756599247346</v>
      </c>
      <c r="L254" s="32">
        <f>SUM(L248:L253)</f>
        <v>0</v>
      </c>
      <c r="M254" s="37">
        <f t="shared" si="59"/>
        <v>0</v>
      </c>
      <c r="N254" s="32">
        <f t="shared" si="60"/>
        <v>46644950</v>
      </c>
      <c r="O254" s="37">
        <f t="shared" si="61"/>
        <v>0.69741108825162557</v>
      </c>
      <c r="P254" s="32">
        <f>SUM(P248:P253)</f>
        <v>13448671</v>
      </c>
      <c r="Q254" s="32">
        <f>SUM(Q248:Q253)</f>
        <v>112079935</v>
      </c>
      <c r="R254" s="32">
        <f>SUM(R248:R253)</f>
        <v>113232117</v>
      </c>
      <c r="S254" s="32">
        <f>SUM(S248:S253)</f>
        <v>40812329</v>
      </c>
      <c r="T254" s="37">
        <f t="shared" si="62"/>
        <v>0.36043068063454115</v>
      </c>
      <c r="U254" s="37">
        <f t="shared" si="63"/>
        <v>0.42874013350464146</v>
      </c>
    </row>
    <row r="255" spans="1:21" x14ac:dyDescent="0.2">
      <c r="A255" s="17" t="s">
        <v>29</v>
      </c>
      <c r="B255" s="11" t="s">
        <v>456</v>
      </c>
      <c r="C255" s="10" t="s">
        <v>457</v>
      </c>
      <c r="D255" s="31">
        <v>201822971</v>
      </c>
      <c r="E255" s="31">
        <v>184807025</v>
      </c>
      <c r="F255" s="31">
        <v>30418555</v>
      </c>
      <c r="G255" s="36">
        <f t="shared" si="56"/>
        <v>0.15071899323095386</v>
      </c>
      <c r="H255" s="31">
        <v>39170386</v>
      </c>
      <c r="I255" s="36">
        <f t="shared" si="57"/>
        <v>0.19408289257618747</v>
      </c>
      <c r="J255" s="31">
        <v>61744559</v>
      </c>
      <c r="K255" s="36">
        <f t="shared" si="58"/>
        <v>0.33410287839436842</v>
      </c>
      <c r="L255" s="31">
        <v>0</v>
      </c>
      <c r="M255" s="36">
        <f t="shared" si="59"/>
        <v>0</v>
      </c>
      <c r="N255" s="31">
        <f t="shared" si="60"/>
        <v>131333500</v>
      </c>
      <c r="O255" s="36">
        <f t="shared" si="61"/>
        <v>0.71065209777604499</v>
      </c>
      <c r="P255" s="31">
        <v>66892141</v>
      </c>
      <c r="Q255" s="31">
        <v>255036482</v>
      </c>
      <c r="R255" s="31">
        <v>256536482</v>
      </c>
      <c r="S255" s="31">
        <v>157666437</v>
      </c>
      <c r="T255" s="36">
        <f t="shared" si="62"/>
        <v>0.61459655083287534</v>
      </c>
      <c r="U255" s="36">
        <f t="shared" si="63"/>
        <v>-7.6953464533299987E-2</v>
      </c>
    </row>
    <row r="256" spans="1:21" x14ac:dyDescent="0.2">
      <c r="A256" s="17" t="s">
        <v>29</v>
      </c>
      <c r="B256" s="11" t="s">
        <v>458</v>
      </c>
      <c r="C256" s="10" t="s">
        <v>459</v>
      </c>
      <c r="D256" s="31">
        <v>10446481</v>
      </c>
      <c r="E256" s="31">
        <v>10946481</v>
      </c>
      <c r="F256" s="31">
        <v>2213105</v>
      </c>
      <c r="G256" s="36">
        <f t="shared" si="56"/>
        <v>0.21185172308263422</v>
      </c>
      <c r="H256" s="31">
        <v>2447514</v>
      </c>
      <c r="I256" s="36">
        <f t="shared" si="57"/>
        <v>0.23429076260225812</v>
      </c>
      <c r="J256" s="31">
        <v>2467615</v>
      </c>
      <c r="K256" s="36">
        <f t="shared" si="58"/>
        <v>0.22542541297061586</v>
      </c>
      <c r="L256" s="31">
        <v>0</v>
      </c>
      <c r="M256" s="36">
        <f t="shared" si="59"/>
        <v>0</v>
      </c>
      <c r="N256" s="31">
        <f t="shared" si="60"/>
        <v>7128234</v>
      </c>
      <c r="O256" s="36">
        <f t="shared" si="61"/>
        <v>0.65118954666801143</v>
      </c>
      <c r="P256" s="31">
        <v>2501078</v>
      </c>
      <c r="Q256" s="31">
        <v>10261237</v>
      </c>
      <c r="R256" s="31">
        <v>11386237</v>
      </c>
      <c r="S256" s="31">
        <v>7205720</v>
      </c>
      <c r="T256" s="36">
        <f t="shared" si="62"/>
        <v>0.63284472297564154</v>
      </c>
      <c r="U256" s="36">
        <f t="shared" si="63"/>
        <v>-1.3379430789443592E-2</v>
      </c>
    </row>
    <row r="257" spans="1:21" x14ac:dyDescent="0.2">
      <c r="A257" s="17" t="s">
        <v>29</v>
      </c>
      <c r="B257" s="11" t="s">
        <v>460</v>
      </c>
      <c r="C257" s="10" t="s">
        <v>461</v>
      </c>
      <c r="D257" s="31">
        <v>80873229</v>
      </c>
      <c r="E257" s="31">
        <v>79667821</v>
      </c>
      <c r="F257" s="31">
        <v>10421327</v>
      </c>
      <c r="G257" s="36">
        <f t="shared" si="56"/>
        <v>0.12886003352234149</v>
      </c>
      <c r="H257" s="31">
        <v>15707267</v>
      </c>
      <c r="I257" s="36">
        <f t="shared" si="57"/>
        <v>0.19422084655479752</v>
      </c>
      <c r="J257" s="31">
        <v>16576735</v>
      </c>
      <c r="K257" s="36">
        <f t="shared" si="58"/>
        <v>0.20807315666384299</v>
      </c>
      <c r="L257" s="31">
        <v>0</v>
      </c>
      <c r="M257" s="36">
        <f t="shared" si="59"/>
        <v>0</v>
      </c>
      <c r="N257" s="31">
        <f t="shared" si="60"/>
        <v>42705329</v>
      </c>
      <c r="O257" s="36">
        <f t="shared" si="61"/>
        <v>0.5360423878042303</v>
      </c>
      <c r="P257" s="31">
        <v>7665776</v>
      </c>
      <c r="Q257" s="31">
        <v>61569337</v>
      </c>
      <c r="R257" s="31">
        <v>60519038</v>
      </c>
      <c r="S257" s="31">
        <v>40512628</v>
      </c>
      <c r="T257" s="36">
        <f t="shared" si="62"/>
        <v>0.66941956347686826</v>
      </c>
      <c r="U257" s="36">
        <f t="shared" si="63"/>
        <v>1.1624340445116057</v>
      </c>
    </row>
    <row r="258" spans="1:21" x14ac:dyDescent="0.2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6.5" x14ac:dyDescent="0.3">
      <c r="A259" s="18" t="s">
        <v>0</v>
      </c>
      <c r="B259" s="13" t="s">
        <v>464</v>
      </c>
      <c r="C259" s="12" t="s">
        <v>0</v>
      </c>
      <c r="D259" s="32">
        <f>SUM(D255:D258)</f>
        <v>293142681</v>
      </c>
      <c r="E259" s="32">
        <f>SUM(E255:E258)</f>
        <v>275421327</v>
      </c>
      <c r="F259" s="32">
        <f>SUM(F255:F258)</f>
        <v>43052987</v>
      </c>
      <c r="G259" s="37">
        <f t="shared" si="56"/>
        <v>0.14686700296638142</v>
      </c>
      <c r="H259" s="32">
        <f>SUM(H255:H258)</f>
        <v>57325167</v>
      </c>
      <c r="I259" s="37">
        <f t="shared" si="57"/>
        <v>0.19555380610031331</v>
      </c>
      <c r="J259" s="32">
        <f>SUM(J255:J258)</f>
        <v>80788909</v>
      </c>
      <c r="K259" s="37">
        <f t="shared" si="58"/>
        <v>0.29332844293499466</v>
      </c>
      <c r="L259" s="32">
        <f>SUM(L255:L258)</f>
        <v>0</v>
      </c>
      <c r="M259" s="37">
        <f t="shared" si="59"/>
        <v>0</v>
      </c>
      <c r="N259" s="32">
        <f t="shared" si="60"/>
        <v>181167063</v>
      </c>
      <c r="O259" s="37">
        <f t="shared" si="61"/>
        <v>0.65778153410756024</v>
      </c>
      <c r="P259" s="32">
        <f>SUM(P255:P258)</f>
        <v>77058995</v>
      </c>
      <c r="Q259" s="32">
        <f>SUM(Q255:Q258)</f>
        <v>326867056</v>
      </c>
      <c r="R259" s="32">
        <f>SUM(R255:R258)</f>
        <v>328441757</v>
      </c>
      <c r="S259" s="32">
        <f>SUM(S255:S258)</f>
        <v>205384785</v>
      </c>
      <c r="T259" s="37">
        <f t="shared" si="62"/>
        <v>0.62533091673845842</v>
      </c>
      <c r="U259" s="37">
        <f t="shared" si="63"/>
        <v>4.8403356415432031E-2</v>
      </c>
    </row>
    <row r="260" spans="1:21" ht="16.5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813183957</v>
      </c>
      <c r="E260" s="32">
        <f>SUM(E234:E239,E241:E246,E248:E253,E255:E258)</f>
        <v>930361839</v>
      </c>
      <c r="F260" s="32">
        <f>SUM(F234:F239,F241:F246,F248:F253,F255:F258)</f>
        <v>237807374</v>
      </c>
      <c r="G260" s="37">
        <f t="shared" si="56"/>
        <v>0.29243982490421905</v>
      </c>
      <c r="H260" s="32">
        <f>SUM(H234:H239,H241:H246,H248:H253,H255:H258)</f>
        <v>212950978</v>
      </c>
      <c r="I260" s="37">
        <f t="shared" si="57"/>
        <v>0.26187306840830848</v>
      </c>
      <c r="J260" s="32">
        <f>SUM(J234:J239,J241:J246,J248:J253,J255:J258)</f>
        <v>98929902</v>
      </c>
      <c r="K260" s="37">
        <f t="shared" si="58"/>
        <v>0.10633486655722559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549688254</v>
      </c>
      <c r="O260" s="37">
        <f t="shared" si="61"/>
        <v>0.59083276092969672</v>
      </c>
      <c r="P260" s="32">
        <f>SUM(P234:P239,P241:P246,P248:P253,P255:P258)</f>
        <v>196048717</v>
      </c>
      <c r="Q260" s="32">
        <f>SUM(Q234:Q239,Q241:Q246,Q248:Q253,Q255:Q258)</f>
        <v>993489240</v>
      </c>
      <c r="R260" s="32">
        <f>SUM(R234:R239,R241:R246,R248:R253,R255:R258)</f>
        <v>999366414</v>
      </c>
      <c r="S260" s="32">
        <f>SUM(S234:S239,S241:S246,S248:S253,S255:S258)</f>
        <v>576702177</v>
      </c>
      <c r="T260" s="37">
        <f t="shared" si="62"/>
        <v>0.57706779907854699</v>
      </c>
      <c r="U260" s="37">
        <f t="shared" si="63"/>
        <v>-0.49538102817576712</v>
      </c>
    </row>
    <row r="261" spans="1:21" ht="14.4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x14ac:dyDescent="0.2">
      <c r="A263" s="17" t="s">
        <v>29</v>
      </c>
      <c r="B263" s="11" t="s">
        <v>467</v>
      </c>
      <c r="C263" s="10" t="s">
        <v>468</v>
      </c>
      <c r="D263" s="31">
        <v>4534265</v>
      </c>
      <c r="E263" s="31">
        <v>4217125</v>
      </c>
      <c r="F263" s="31">
        <v>229267</v>
      </c>
      <c r="G263" s="36">
        <f t="shared" ref="G263:G299" si="64">IF(($D263     =0),0,($F263     /$D263     ))</f>
        <v>5.0563211457645287E-2</v>
      </c>
      <c r="H263" s="31">
        <v>291194</v>
      </c>
      <c r="I263" s="36">
        <f t="shared" ref="I263:I299" si="65">IF(($D263     =0),0,($H263     /$D263     ))</f>
        <v>6.4220772275109639E-2</v>
      </c>
      <c r="J263" s="31">
        <v>240778</v>
      </c>
      <c r="K263" s="36">
        <f t="shared" ref="K263:K299" si="66">IF(($E263     =0),0,($J263     /$E263     ))</f>
        <v>5.7095295965853513E-2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761239</v>
      </c>
      <c r="O263" s="36">
        <f t="shared" ref="O263:O299" si="69">IF(($E263     =0),0,($N263     /$E263     ))</f>
        <v>0.18051136734149451</v>
      </c>
      <c r="P263" s="31">
        <v>124092</v>
      </c>
      <c r="Q263" s="31">
        <v>2541800</v>
      </c>
      <c r="R263" s="31">
        <v>2872180</v>
      </c>
      <c r="S263" s="31">
        <v>366452</v>
      </c>
      <c r="T263" s="36">
        <f t="shared" ref="T263:T299" si="70">IF(($R263     =0),0,($S263     /$R263     ))</f>
        <v>0.127586711139274</v>
      </c>
      <c r="U263" s="36">
        <f t="shared" ref="U263:U299" si="71">IF(($P263     =0),0,(($J263     /$P263     )-1))</f>
        <v>0.94031847339071017</v>
      </c>
    </row>
    <row r="264" spans="1:21" x14ac:dyDescent="0.2">
      <c r="A264" s="17" t="s">
        <v>29</v>
      </c>
      <c r="B264" s="11" t="s">
        <v>469</v>
      </c>
      <c r="C264" s="10" t="s">
        <v>470</v>
      </c>
      <c r="D264" s="31">
        <v>26119288</v>
      </c>
      <c r="E264" s="31">
        <v>27477148</v>
      </c>
      <c r="F264" s="31">
        <v>6121001</v>
      </c>
      <c r="G264" s="36">
        <f t="shared" si="64"/>
        <v>0.23434792709510305</v>
      </c>
      <c r="H264" s="31">
        <v>6627296</v>
      </c>
      <c r="I264" s="36">
        <f t="shared" si="65"/>
        <v>0.25373187814307957</v>
      </c>
      <c r="J264" s="31">
        <v>6455456</v>
      </c>
      <c r="K264" s="36">
        <f t="shared" si="66"/>
        <v>0.23493908465318161</v>
      </c>
      <c r="L264" s="31">
        <v>0</v>
      </c>
      <c r="M264" s="36">
        <f t="shared" si="67"/>
        <v>0</v>
      </c>
      <c r="N264" s="31">
        <f t="shared" si="68"/>
        <v>19203753</v>
      </c>
      <c r="O264" s="36">
        <f t="shared" si="69"/>
        <v>0.69889906332345697</v>
      </c>
      <c r="P264" s="31">
        <v>5236514</v>
      </c>
      <c r="Q264" s="31">
        <v>20030737</v>
      </c>
      <c r="R264" s="31">
        <v>22628597</v>
      </c>
      <c r="S264" s="31">
        <v>15655431</v>
      </c>
      <c r="T264" s="36">
        <f t="shared" si="70"/>
        <v>0.69184275984940646</v>
      </c>
      <c r="U264" s="36">
        <f t="shared" si="71"/>
        <v>0.23277737823292366</v>
      </c>
    </row>
    <row r="265" spans="1:21" x14ac:dyDescent="0.2">
      <c r="A265" s="17" t="s">
        <v>29</v>
      </c>
      <c r="B265" s="11" t="s">
        <v>471</v>
      </c>
      <c r="C265" s="10" t="s">
        <v>472</v>
      </c>
      <c r="D265" s="31">
        <v>32000528</v>
      </c>
      <c r="E265" s="31">
        <v>25026724</v>
      </c>
      <c r="F265" s="31">
        <v>4784916</v>
      </c>
      <c r="G265" s="36">
        <f t="shared" si="64"/>
        <v>0.14952615781839598</v>
      </c>
      <c r="H265" s="31">
        <v>3690431</v>
      </c>
      <c r="I265" s="36">
        <f t="shared" si="65"/>
        <v>0.1153240659029126</v>
      </c>
      <c r="J265" s="31">
        <v>5463516</v>
      </c>
      <c r="K265" s="36">
        <f t="shared" si="66"/>
        <v>0.2183072782518399</v>
      </c>
      <c r="L265" s="31">
        <v>0</v>
      </c>
      <c r="M265" s="36">
        <f t="shared" si="67"/>
        <v>0</v>
      </c>
      <c r="N265" s="31">
        <f t="shared" si="68"/>
        <v>13938863</v>
      </c>
      <c r="O265" s="36">
        <f t="shared" si="69"/>
        <v>0.55695915294386911</v>
      </c>
      <c r="P265" s="31">
        <v>6900467</v>
      </c>
      <c r="Q265" s="31">
        <v>19444245</v>
      </c>
      <c r="R265" s="31">
        <v>27213108</v>
      </c>
      <c r="S265" s="31">
        <v>18598980</v>
      </c>
      <c r="T265" s="36">
        <f t="shared" si="70"/>
        <v>0.68345666360490687</v>
      </c>
      <c r="U265" s="36">
        <f t="shared" si="71"/>
        <v>-0.20823967421335399</v>
      </c>
    </row>
    <row r="266" spans="1:21" x14ac:dyDescent="0.2">
      <c r="A266" s="17" t="s">
        <v>44</v>
      </c>
      <c r="B266" s="11" t="s">
        <v>473</v>
      </c>
      <c r="C266" s="10" t="s">
        <v>474</v>
      </c>
      <c r="D266" s="31">
        <v>0</v>
      </c>
      <c r="E266" s="31">
        <v>0</v>
      </c>
      <c r="F266" s="31">
        <v>0</v>
      </c>
      <c r="G266" s="36">
        <f t="shared" si="64"/>
        <v>0</v>
      </c>
      <c r="H266" s="31">
        <v>0</v>
      </c>
      <c r="I266" s="36">
        <f t="shared" si="65"/>
        <v>0</v>
      </c>
      <c r="J266" s="31">
        <v>0</v>
      </c>
      <c r="K266" s="36">
        <f t="shared" si="66"/>
        <v>0</v>
      </c>
      <c r="L266" s="31">
        <v>0</v>
      </c>
      <c r="M266" s="36">
        <f t="shared" si="67"/>
        <v>0</v>
      </c>
      <c r="N266" s="31">
        <f t="shared" si="68"/>
        <v>0</v>
      </c>
      <c r="O266" s="36">
        <f t="shared" si="69"/>
        <v>0</v>
      </c>
      <c r="P266" s="31">
        <v>0</v>
      </c>
      <c r="Q266" s="31">
        <v>0</v>
      </c>
      <c r="R266" s="31">
        <v>0</v>
      </c>
      <c r="S266" s="31">
        <v>0</v>
      </c>
      <c r="T266" s="36">
        <f t="shared" si="70"/>
        <v>0</v>
      </c>
      <c r="U266" s="36">
        <f t="shared" si="71"/>
        <v>0</v>
      </c>
    </row>
    <row r="267" spans="1:21" ht="16.5" x14ac:dyDescent="0.3">
      <c r="A267" s="18" t="s">
        <v>0</v>
      </c>
      <c r="B267" s="13" t="s">
        <v>475</v>
      </c>
      <c r="C267" s="12" t="s">
        <v>0</v>
      </c>
      <c r="D267" s="32">
        <f>SUM(D263:D266)</f>
        <v>62654081</v>
      </c>
      <c r="E267" s="32">
        <f>SUM(E263:E266)</f>
        <v>56720997</v>
      </c>
      <c r="F267" s="32">
        <f>SUM(F263:F266)</f>
        <v>11135184</v>
      </c>
      <c r="G267" s="37">
        <f t="shared" si="64"/>
        <v>0.17772479976204583</v>
      </c>
      <c r="H267" s="32">
        <f>SUM(H263:H266)</f>
        <v>10608921</v>
      </c>
      <c r="I267" s="37">
        <f t="shared" si="65"/>
        <v>0.16932529901763302</v>
      </c>
      <c r="J267" s="32">
        <f>SUM(J263:J266)</f>
        <v>12159750</v>
      </c>
      <c r="K267" s="37">
        <f t="shared" si="66"/>
        <v>0.21437828393601754</v>
      </c>
      <c r="L267" s="32">
        <f>SUM(L263:L266)</f>
        <v>0</v>
      </c>
      <c r="M267" s="37">
        <f t="shared" si="67"/>
        <v>0</v>
      </c>
      <c r="N267" s="32">
        <f t="shared" si="68"/>
        <v>33903855</v>
      </c>
      <c r="O267" s="37">
        <f t="shared" si="69"/>
        <v>0.59773023735813391</v>
      </c>
      <c r="P267" s="32">
        <f>SUM(P263:P266)</f>
        <v>12261073</v>
      </c>
      <c r="Q267" s="32">
        <f>SUM(Q263:Q266)</f>
        <v>42016782</v>
      </c>
      <c r="R267" s="32">
        <f>SUM(R263:R266)</f>
        <v>52713885</v>
      </c>
      <c r="S267" s="32">
        <f>SUM(S263:S266)</f>
        <v>34620863</v>
      </c>
      <c r="T267" s="37">
        <f t="shared" si="70"/>
        <v>0.65676933126822279</v>
      </c>
      <c r="U267" s="37">
        <f t="shared" si="71"/>
        <v>-8.263795509577343E-3</v>
      </c>
    </row>
    <row r="268" spans="1:21" x14ac:dyDescent="0.2">
      <c r="A268" s="17" t="s">
        <v>29</v>
      </c>
      <c r="B268" s="11" t="s">
        <v>476</v>
      </c>
      <c r="C268" s="10" t="s">
        <v>477</v>
      </c>
      <c r="D268" s="31">
        <v>6888377</v>
      </c>
      <c r="E268" s="31">
        <v>7797416</v>
      </c>
      <c r="F268" s="31">
        <v>212836</v>
      </c>
      <c r="G268" s="36">
        <f t="shared" si="64"/>
        <v>3.0897844296268916E-2</v>
      </c>
      <c r="H268" s="31">
        <v>362711</v>
      </c>
      <c r="I268" s="36">
        <f t="shared" si="65"/>
        <v>5.2655509418256287E-2</v>
      </c>
      <c r="J268" s="31">
        <v>377204</v>
      </c>
      <c r="K268" s="36">
        <f t="shared" si="66"/>
        <v>4.8375513118704964E-2</v>
      </c>
      <c r="L268" s="31">
        <v>0</v>
      </c>
      <c r="M268" s="36">
        <f t="shared" si="67"/>
        <v>0</v>
      </c>
      <c r="N268" s="31">
        <f t="shared" si="68"/>
        <v>952751</v>
      </c>
      <c r="O268" s="36">
        <f t="shared" si="69"/>
        <v>0.12218804280802768</v>
      </c>
      <c r="P268" s="31">
        <v>357592</v>
      </c>
      <c r="Q268" s="31">
        <v>6171850</v>
      </c>
      <c r="R268" s="31">
        <v>4998388</v>
      </c>
      <c r="S268" s="31">
        <v>1227902</v>
      </c>
      <c r="T268" s="36">
        <f t="shared" si="70"/>
        <v>0.24565960065525125</v>
      </c>
      <c r="U268" s="36">
        <f t="shared" si="71"/>
        <v>5.4844627396586132E-2</v>
      </c>
    </row>
    <row r="269" spans="1:21" x14ac:dyDescent="0.2">
      <c r="A269" s="17" t="s">
        <v>29</v>
      </c>
      <c r="B269" s="11" t="s">
        <v>478</v>
      </c>
      <c r="C269" s="10" t="s">
        <v>479</v>
      </c>
      <c r="D269" s="31">
        <v>42301138</v>
      </c>
      <c r="E269" s="31">
        <v>40454802</v>
      </c>
      <c r="F269" s="31">
        <v>1808859</v>
      </c>
      <c r="G269" s="36">
        <f t="shared" si="64"/>
        <v>4.2761473698414453E-2</v>
      </c>
      <c r="H269" s="31">
        <v>1867911</v>
      </c>
      <c r="I269" s="36">
        <f t="shared" si="65"/>
        <v>4.4157464510765645E-2</v>
      </c>
      <c r="J269" s="31">
        <v>1501746</v>
      </c>
      <c r="K269" s="36">
        <f t="shared" si="66"/>
        <v>3.7121575826770822E-2</v>
      </c>
      <c r="L269" s="31">
        <v>0</v>
      </c>
      <c r="M269" s="36">
        <f t="shared" si="67"/>
        <v>0</v>
      </c>
      <c r="N269" s="31">
        <f t="shared" si="68"/>
        <v>5178516</v>
      </c>
      <c r="O269" s="36">
        <f t="shared" si="69"/>
        <v>0.1280074489055712</v>
      </c>
      <c r="P269" s="31">
        <v>2020872</v>
      </c>
      <c r="Q269" s="31">
        <v>18734061</v>
      </c>
      <c r="R269" s="31">
        <v>41122541</v>
      </c>
      <c r="S269" s="31">
        <v>5885954</v>
      </c>
      <c r="T269" s="36">
        <f t="shared" si="70"/>
        <v>0.14313205985982239</v>
      </c>
      <c r="U269" s="36">
        <f t="shared" si="71"/>
        <v>-0.25688217759462251</v>
      </c>
    </row>
    <row r="270" spans="1:21" x14ac:dyDescent="0.2">
      <c r="A270" s="17" t="s">
        <v>29</v>
      </c>
      <c r="B270" s="11" t="s">
        <v>480</v>
      </c>
      <c r="C270" s="10" t="s">
        <v>481</v>
      </c>
      <c r="D270" s="31">
        <v>7546108</v>
      </c>
      <c r="E270" s="31">
        <v>7546108</v>
      </c>
      <c r="F270" s="31">
        <v>1140460</v>
      </c>
      <c r="G270" s="36">
        <f t="shared" si="64"/>
        <v>0.15113221279101757</v>
      </c>
      <c r="H270" s="31">
        <v>803069</v>
      </c>
      <c r="I270" s="36">
        <f t="shared" si="65"/>
        <v>0.1064216149570083</v>
      </c>
      <c r="J270" s="31">
        <v>1424167</v>
      </c>
      <c r="K270" s="36">
        <f t="shared" si="66"/>
        <v>0.18872867973795232</v>
      </c>
      <c r="L270" s="31">
        <v>0</v>
      </c>
      <c r="M270" s="36">
        <f t="shared" si="67"/>
        <v>0</v>
      </c>
      <c r="N270" s="31">
        <f t="shared" si="68"/>
        <v>3367696</v>
      </c>
      <c r="O270" s="36">
        <f t="shared" si="69"/>
        <v>0.4462825074859782</v>
      </c>
      <c r="P270" s="31">
        <v>1259248</v>
      </c>
      <c r="Q270" s="31">
        <v>7290871</v>
      </c>
      <c r="R270" s="31">
        <v>7290871</v>
      </c>
      <c r="S270" s="31">
        <v>3150920</v>
      </c>
      <c r="T270" s="36">
        <f t="shared" si="70"/>
        <v>0.43217333018236093</v>
      </c>
      <c r="U270" s="36">
        <f t="shared" si="71"/>
        <v>0.13096625922772964</v>
      </c>
    </row>
    <row r="271" spans="1:21" x14ac:dyDescent="0.2">
      <c r="A271" s="17" t="s">
        <v>29</v>
      </c>
      <c r="B271" s="11" t="s">
        <v>482</v>
      </c>
      <c r="C271" s="10" t="s">
        <v>483</v>
      </c>
      <c r="D271" s="31">
        <v>13977028</v>
      </c>
      <c r="E271" s="31">
        <v>13864457</v>
      </c>
      <c r="F271" s="31">
        <v>2904561</v>
      </c>
      <c r="G271" s="36">
        <f t="shared" si="64"/>
        <v>0.20780962877086603</v>
      </c>
      <c r="H271" s="31">
        <v>3031821</v>
      </c>
      <c r="I271" s="36">
        <f t="shared" si="65"/>
        <v>0.21691456867654554</v>
      </c>
      <c r="J271" s="31">
        <v>2242593</v>
      </c>
      <c r="K271" s="36">
        <f t="shared" si="66"/>
        <v>0.16175123194510971</v>
      </c>
      <c r="L271" s="31">
        <v>0</v>
      </c>
      <c r="M271" s="36">
        <f t="shared" si="67"/>
        <v>0</v>
      </c>
      <c r="N271" s="31">
        <f t="shared" si="68"/>
        <v>8178975</v>
      </c>
      <c r="O271" s="36">
        <f t="shared" si="69"/>
        <v>0.58992393283054645</v>
      </c>
      <c r="P271" s="31">
        <v>2720165</v>
      </c>
      <c r="Q271" s="31">
        <v>11442622</v>
      </c>
      <c r="R271" s="31">
        <v>14238932</v>
      </c>
      <c r="S271" s="31">
        <v>8013533</v>
      </c>
      <c r="T271" s="36">
        <f t="shared" si="70"/>
        <v>0.56279031320607475</v>
      </c>
      <c r="U271" s="36">
        <f t="shared" si="71"/>
        <v>-0.17556729095477663</v>
      </c>
    </row>
    <row r="272" spans="1:21" x14ac:dyDescent="0.2">
      <c r="A272" s="17" t="s">
        <v>29</v>
      </c>
      <c r="B272" s="11" t="s">
        <v>484</v>
      </c>
      <c r="C272" s="10" t="s">
        <v>485</v>
      </c>
      <c r="D272" s="31">
        <v>3626437</v>
      </c>
      <c r="E272" s="31">
        <v>4277033</v>
      </c>
      <c r="F272" s="31">
        <v>521415</v>
      </c>
      <c r="G272" s="36">
        <f t="shared" si="64"/>
        <v>0.14378162367083724</v>
      </c>
      <c r="H272" s="31">
        <v>1075818</v>
      </c>
      <c r="I272" s="36">
        <f t="shared" si="65"/>
        <v>0.29665977928197845</v>
      </c>
      <c r="J272" s="31">
        <v>852441</v>
      </c>
      <c r="K272" s="36">
        <f t="shared" si="66"/>
        <v>0.1993066221373555</v>
      </c>
      <c r="L272" s="31">
        <v>0</v>
      </c>
      <c r="M272" s="36">
        <f t="shared" si="67"/>
        <v>0</v>
      </c>
      <c r="N272" s="31">
        <f t="shared" si="68"/>
        <v>2449674</v>
      </c>
      <c r="O272" s="36">
        <f t="shared" si="69"/>
        <v>0.5727507830778954</v>
      </c>
      <c r="P272" s="31">
        <v>577119</v>
      </c>
      <c r="Q272" s="31">
        <v>2685945</v>
      </c>
      <c r="R272" s="31">
        <v>3168380</v>
      </c>
      <c r="S272" s="31">
        <v>1437712</v>
      </c>
      <c r="T272" s="36">
        <f t="shared" si="70"/>
        <v>0.45376880298449052</v>
      </c>
      <c r="U272" s="36">
        <f t="shared" si="71"/>
        <v>0.47706278947669367</v>
      </c>
    </row>
    <row r="273" spans="1:21" x14ac:dyDescent="0.2">
      <c r="A273" s="17" t="s">
        <v>29</v>
      </c>
      <c r="B273" s="11" t="s">
        <v>486</v>
      </c>
      <c r="C273" s="10" t="s">
        <v>487</v>
      </c>
      <c r="D273" s="31">
        <v>5385919</v>
      </c>
      <c r="E273" s="31">
        <v>5385919</v>
      </c>
      <c r="F273" s="31">
        <v>324933</v>
      </c>
      <c r="G273" s="36">
        <f t="shared" si="64"/>
        <v>6.0330094084222206E-2</v>
      </c>
      <c r="H273" s="31">
        <v>456570</v>
      </c>
      <c r="I273" s="36">
        <f t="shared" si="65"/>
        <v>8.4771048357764014E-2</v>
      </c>
      <c r="J273" s="31">
        <v>506138</v>
      </c>
      <c r="K273" s="36">
        <f t="shared" si="66"/>
        <v>9.3974305963383409E-2</v>
      </c>
      <c r="L273" s="31">
        <v>0</v>
      </c>
      <c r="M273" s="36">
        <f t="shared" si="67"/>
        <v>0</v>
      </c>
      <c r="N273" s="31">
        <f t="shared" si="68"/>
        <v>1287641</v>
      </c>
      <c r="O273" s="36">
        <f t="shared" si="69"/>
        <v>0.23907544840536962</v>
      </c>
      <c r="P273" s="31">
        <v>496559</v>
      </c>
      <c r="Q273" s="31">
        <v>6421705</v>
      </c>
      <c r="R273" s="31">
        <v>5563795</v>
      </c>
      <c r="S273" s="31">
        <v>1458608</v>
      </c>
      <c r="T273" s="36">
        <f t="shared" si="70"/>
        <v>0.2621606295702843</v>
      </c>
      <c r="U273" s="36">
        <f t="shared" si="71"/>
        <v>1.9290759003461888E-2</v>
      </c>
    </row>
    <row r="274" spans="1:21" x14ac:dyDescent="0.2">
      <c r="A274" s="17" t="s">
        <v>44</v>
      </c>
      <c r="B274" s="11" t="s">
        <v>488</v>
      </c>
      <c r="C274" s="10" t="s">
        <v>489</v>
      </c>
      <c r="D274" s="31">
        <v>0</v>
      </c>
      <c r="E274" s="31">
        <v>0</v>
      </c>
      <c r="F274" s="31">
        <v>0</v>
      </c>
      <c r="G274" s="36">
        <f t="shared" si="64"/>
        <v>0</v>
      </c>
      <c r="H274" s="31">
        <v>0</v>
      </c>
      <c r="I274" s="36">
        <f t="shared" si="65"/>
        <v>0</v>
      </c>
      <c r="J274" s="31">
        <v>0</v>
      </c>
      <c r="K274" s="36">
        <f t="shared" si="66"/>
        <v>0</v>
      </c>
      <c r="L274" s="31">
        <v>0</v>
      </c>
      <c r="M274" s="36">
        <f t="shared" si="67"/>
        <v>0</v>
      </c>
      <c r="N274" s="31">
        <f t="shared" si="68"/>
        <v>0</v>
      </c>
      <c r="O274" s="36">
        <f t="shared" si="69"/>
        <v>0</v>
      </c>
      <c r="P274" s="31">
        <v>0</v>
      </c>
      <c r="Q274" s="31">
        <v>0</v>
      </c>
      <c r="R274" s="31">
        <v>0</v>
      </c>
      <c r="S274" s="31">
        <v>0</v>
      </c>
      <c r="T274" s="36">
        <f t="shared" si="70"/>
        <v>0</v>
      </c>
      <c r="U274" s="36">
        <f t="shared" si="71"/>
        <v>0</v>
      </c>
    </row>
    <row r="275" spans="1:21" ht="16.5" x14ac:dyDescent="0.3">
      <c r="A275" s="18" t="s">
        <v>0</v>
      </c>
      <c r="B275" s="13" t="s">
        <v>490</v>
      </c>
      <c r="C275" s="12" t="s">
        <v>0</v>
      </c>
      <c r="D275" s="32">
        <f>SUM(D268:D274)</f>
        <v>79725007</v>
      </c>
      <c r="E275" s="32">
        <f>SUM(E268:E274)</f>
        <v>79325735</v>
      </c>
      <c r="F275" s="32">
        <f>SUM(F268:F274)</f>
        <v>6913064</v>
      </c>
      <c r="G275" s="37">
        <f t="shared" si="64"/>
        <v>8.6711362722113022E-2</v>
      </c>
      <c r="H275" s="32">
        <f>SUM(H268:H274)</f>
        <v>7597900</v>
      </c>
      <c r="I275" s="37">
        <f t="shared" si="65"/>
        <v>9.5301340017442712E-2</v>
      </c>
      <c r="J275" s="32">
        <f>SUM(J268:J274)</f>
        <v>6904289</v>
      </c>
      <c r="K275" s="37">
        <f t="shared" si="66"/>
        <v>8.7037189129101675E-2</v>
      </c>
      <c r="L275" s="32">
        <f>SUM(L268:L274)</f>
        <v>0</v>
      </c>
      <c r="M275" s="37">
        <f t="shared" si="67"/>
        <v>0</v>
      </c>
      <c r="N275" s="32">
        <f t="shared" si="68"/>
        <v>21415253</v>
      </c>
      <c r="O275" s="37">
        <f t="shared" si="69"/>
        <v>0.26996602048502921</v>
      </c>
      <c r="P275" s="32">
        <f>SUM(P268:P274)</f>
        <v>7431555</v>
      </c>
      <c r="Q275" s="32">
        <f>SUM(Q268:Q274)</f>
        <v>52747054</v>
      </c>
      <c r="R275" s="32">
        <f>SUM(R268:R274)</f>
        <v>76382907</v>
      </c>
      <c r="S275" s="32">
        <f>SUM(S268:S274)</f>
        <v>21174629</v>
      </c>
      <c r="T275" s="37">
        <f t="shared" si="70"/>
        <v>0.27721685167075405</v>
      </c>
      <c r="U275" s="37">
        <f t="shared" si="71"/>
        <v>-7.0949619561451183E-2</v>
      </c>
    </row>
    <row r="276" spans="1:21" x14ac:dyDescent="0.2">
      <c r="A276" s="17" t="s">
        <v>29</v>
      </c>
      <c r="B276" s="11" t="s">
        <v>491</v>
      </c>
      <c r="C276" s="10" t="s">
        <v>492</v>
      </c>
      <c r="D276" s="31">
        <v>6658659</v>
      </c>
      <c r="E276" s="31">
        <v>6521048</v>
      </c>
      <c r="F276" s="31">
        <v>534858</v>
      </c>
      <c r="G276" s="36">
        <f t="shared" si="64"/>
        <v>8.032518259307167E-2</v>
      </c>
      <c r="H276" s="31">
        <v>678399</v>
      </c>
      <c r="I276" s="36">
        <f t="shared" si="65"/>
        <v>0.10188222583556239</v>
      </c>
      <c r="J276" s="31">
        <v>596154</v>
      </c>
      <c r="K276" s="36">
        <f t="shared" si="66"/>
        <v>9.1419968078750538E-2</v>
      </c>
      <c r="L276" s="31">
        <v>0</v>
      </c>
      <c r="M276" s="36">
        <f t="shared" si="67"/>
        <v>0</v>
      </c>
      <c r="N276" s="31">
        <f t="shared" si="68"/>
        <v>1809411</v>
      </c>
      <c r="O276" s="36">
        <f t="shared" si="69"/>
        <v>0.27747242467775118</v>
      </c>
      <c r="P276" s="31">
        <v>597368</v>
      </c>
      <c r="Q276" s="31">
        <v>6916271</v>
      </c>
      <c r="R276" s="31">
        <v>5530464</v>
      </c>
      <c r="S276" s="31">
        <v>1772591</v>
      </c>
      <c r="T276" s="36">
        <f t="shared" si="70"/>
        <v>0.32051397495761658</v>
      </c>
      <c r="U276" s="36">
        <f t="shared" si="71"/>
        <v>-2.032248128456815E-3</v>
      </c>
    </row>
    <row r="277" spans="1:21" x14ac:dyDescent="0.2">
      <c r="A277" s="17" t="s">
        <v>29</v>
      </c>
      <c r="B277" s="11" t="s">
        <v>493</v>
      </c>
      <c r="C277" s="10" t="s">
        <v>494</v>
      </c>
      <c r="D277" s="31">
        <v>10197222</v>
      </c>
      <c r="E277" s="31">
        <v>9896522</v>
      </c>
      <c r="F277" s="31">
        <v>855738</v>
      </c>
      <c r="G277" s="36">
        <f t="shared" si="64"/>
        <v>8.3918737868019344E-2</v>
      </c>
      <c r="H277" s="31">
        <v>925409</v>
      </c>
      <c r="I277" s="36">
        <f t="shared" si="65"/>
        <v>9.0751088874989685E-2</v>
      </c>
      <c r="J277" s="31">
        <v>997436</v>
      </c>
      <c r="K277" s="36">
        <f t="shared" si="66"/>
        <v>0.10078651873860332</v>
      </c>
      <c r="L277" s="31">
        <v>0</v>
      </c>
      <c r="M277" s="36">
        <f t="shared" si="67"/>
        <v>0</v>
      </c>
      <c r="N277" s="31">
        <f t="shared" si="68"/>
        <v>2778583</v>
      </c>
      <c r="O277" s="36">
        <f t="shared" si="69"/>
        <v>0.28076358542930535</v>
      </c>
      <c r="P277" s="31">
        <v>998342</v>
      </c>
      <c r="Q277" s="31">
        <v>8607433</v>
      </c>
      <c r="R277" s="31">
        <v>8336274</v>
      </c>
      <c r="S277" s="31">
        <v>3027030</v>
      </c>
      <c r="T277" s="36">
        <f t="shared" si="70"/>
        <v>0.36311546381512894</v>
      </c>
      <c r="U277" s="36">
        <f t="shared" si="71"/>
        <v>-9.0750464269762077E-4</v>
      </c>
    </row>
    <row r="278" spans="1:21" x14ac:dyDescent="0.2">
      <c r="A278" s="17" t="s">
        <v>29</v>
      </c>
      <c r="B278" s="11" t="s">
        <v>495</v>
      </c>
      <c r="C278" s="10" t="s">
        <v>496</v>
      </c>
      <c r="D278" s="31">
        <v>12337427</v>
      </c>
      <c r="E278" s="31">
        <v>12976734</v>
      </c>
      <c r="F278" s="31">
        <v>223476</v>
      </c>
      <c r="G278" s="36">
        <f t="shared" si="64"/>
        <v>1.8113663408099598E-2</v>
      </c>
      <c r="H278" s="31">
        <v>423171</v>
      </c>
      <c r="I278" s="36">
        <f t="shared" si="65"/>
        <v>3.4299777417122708E-2</v>
      </c>
      <c r="J278" s="31">
        <v>143857</v>
      </c>
      <c r="K278" s="36">
        <f t="shared" si="66"/>
        <v>1.1085763182014827E-2</v>
      </c>
      <c r="L278" s="31">
        <v>0</v>
      </c>
      <c r="M278" s="36">
        <f t="shared" si="67"/>
        <v>0</v>
      </c>
      <c r="N278" s="31">
        <f t="shared" si="68"/>
        <v>790504</v>
      </c>
      <c r="O278" s="36">
        <f t="shared" si="69"/>
        <v>6.0917022726981997E-2</v>
      </c>
      <c r="P278" s="31">
        <v>63821</v>
      </c>
      <c r="Q278" s="31">
        <v>9290623</v>
      </c>
      <c r="R278" s="31">
        <v>12606697</v>
      </c>
      <c r="S278" s="31">
        <v>4728389</v>
      </c>
      <c r="T278" s="36">
        <f t="shared" si="70"/>
        <v>0.3750696157764401</v>
      </c>
      <c r="U278" s="36">
        <f t="shared" si="71"/>
        <v>1.2540699769668291</v>
      </c>
    </row>
    <row r="279" spans="1:21" x14ac:dyDescent="0.2">
      <c r="A279" s="17" t="s">
        <v>29</v>
      </c>
      <c r="B279" s="11" t="s">
        <v>497</v>
      </c>
      <c r="C279" s="10" t="s">
        <v>498</v>
      </c>
      <c r="D279" s="31">
        <v>8336899</v>
      </c>
      <c r="E279" s="31">
        <v>8336899</v>
      </c>
      <c r="F279" s="31">
        <v>178401</v>
      </c>
      <c r="G279" s="36">
        <f t="shared" si="64"/>
        <v>2.1398963811364392E-2</v>
      </c>
      <c r="H279" s="31">
        <v>169769</v>
      </c>
      <c r="I279" s="36">
        <f t="shared" si="65"/>
        <v>2.0363566837021774E-2</v>
      </c>
      <c r="J279" s="31">
        <v>439316</v>
      </c>
      <c r="K279" s="36">
        <f t="shared" si="66"/>
        <v>5.2695372703927441E-2</v>
      </c>
      <c r="L279" s="31">
        <v>0</v>
      </c>
      <c r="M279" s="36">
        <f t="shared" si="67"/>
        <v>0</v>
      </c>
      <c r="N279" s="31">
        <f t="shared" si="68"/>
        <v>787486</v>
      </c>
      <c r="O279" s="36">
        <f t="shared" si="69"/>
        <v>9.4457903352313619E-2</v>
      </c>
      <c r="P279" s="31">
        <v>1485035</v>
      </c>
      <c r="Q279" s="31">
        <v>8957074</v>
      </c>
      <c r="R279" s="31">
        <v>8829997</v>
      </c>
      <c r="S279" s="31">
        <v>3657506</v>
      </c>
      <c r="T279" s="36">
        <f t="shared" si="70"/>
        <v>0.41421373076344192</v>
      </c>
      <c r="U279" s="36">
        <f t="shared" si="71"/>
        <v>-0.70417128215833302</v>
      </c>
    </row>
    <row r="280" spans="1:21" x14ac:dyDescent="0.2">
      <c r="A280" s="17" t="s">
        <v>29</v>
      </c>
      <c r="B280" s="11" t="s">
        <v>499</v>
      </c>
      <c r="C280" s="10" t="s">
        <v>500</v>
      </c>
      <c r="D280" s="31">
        <v>5616129</v>
      </c>
      <c r="E280" s="31">
        <v>7308285</v>
      </c>
      <c r="F280" s="31">
        <v>3794</v>
      </c>
      <c r="G280" s="36">
        <f t="shared" si="64"/>
        <v>6.7555428303017967E-4</v>
      </c>
      <c r="H280" s="31">
        <v>19327</v>
      </c>
      <c r="I280" s="36">
        <f t="shared" si="65"/>
        <v>3.4413383310817826E-3</v>
      </c>
      <c r="J280" s="31">
        <v>4600848</v>
      </c>
      <c r="K280" s="36">
        <f t="shared" si="66"/>
        <v>0.62953866741650055</v>
      </c>
      <c r="L280" s="31">
        <v>0</v>
      </c>
      <c r="M280" s="36">
        <f t="shared" si="67"/>
        <v>0</v>
      </c>
      <c r="N280" s="31">
        <f t="shared" si="68"/>
        <v>4623969</v>
      </c>
      <c r="O280" s="36">
        <f t="shared" si="69"/>
        <v>0.6327023371420244</v>
      </c>
      <c r="P280" s="31">
        <v>0</v>
      </c>
      <c r="Q280" s="31">
        <v>5333455</v>
      </c>
      <c r="R280" s="31">
        <v>5333455</v>
      </c>
      <c r="S280" s="31">
        <v>0</v>
      </c>
      <c r="T280" s="36">
        <f t="shared" si="70"/>
        <v>0</v>
      </c>
      <c r="U280" s="36">
        <f t="shared" si="71"/>
        <v>0</v>
      </c>
    </row>
    <row r="281" spans="1:21" x14ac:dyDescent="0.2">
      <c r="A281" s="17" t="s">
        <v>29</v>
      </c>
      <c r="B281" s="11" t="s">
        <v>501</v>
      </c>
      <c r="C281" s="10" t="s">
        <v>502</v>
      </c>
      <c r="D281" s="31">
        <v>3302416</v>
      </c>
      <c r="E281" s="31">
        <v>4169067</v>
      </c>
      <c r="F281" s="31">
        <v>495721</v>
      </c>
      <c r="G281" s="36">
        <f t="shared" si="64"/>
        <v>0.15010858716769784</v>
      </c>
      <c r="H281" s="31">
        <v>829311</v>
      </c>
      <c r="I281" s="36">
        <f t="shared" si="65"/>
        <v>0.25112251151883952</v>
      </c>
      <c r="J281" s="31">
        <v>824080</v>
      </c>
      <c r="K281" s="36">
        <f t="shared" si="66"/>
        <v>0.19766532895729427</v>
      </c>
      <c r="L281" s="31">
        <v>0</v>
      </c>
      <c r="M281" s="36">
        <f t="shared" si="67"/>
        <v>0</v>
      </c>
      <c r="N281" s="31">
        <f t="shared" si="68"/>
        <v>2149112</v>
      </c>
      <c r="O281" s="36">
        <f t="shared" si="69"/>
        <v>0.515489916568863</v>
      </c>
      <c r="P281" s="31">
        <v>13528</v>
      </c>
      <c r="Q281" s="31">
        <v>3184646</v>
      </c>
      <c r="R281" s="31">
        <v>3212758</v>
      </c>
      <c r="S281" s="31">
        <v>1390433</v>
      </c>
      <c r="T281" s="36">
        <f t="shared" si="70"/>
        <v>0.4327848533876501</v>
      </c>
      <c r="U281" s="36">
        <f t="shared" si="71"/>
        <v>59.916617386162031</v>
      </c>
    </row>
    <row r="282" spans="1:21" x14ac:dyDescent="0.2">
      <c r="A282" s="17" t="s">
        <v>29</v>
      </c>
      <c r="B282" s="11" t="s">
        <v>503</v>
      </c>
      <c r="C282" s="10" t="s">
        <v>504</v>
      </c>
      <c r="D282" s="31">
        <v>4122283</v>
      </c>
      <c r="E282" s="31">
        <v>4522283</v>
      </c>
      <c r="F282" s="31">
        <v>285392</v>
      </c>
      <c r="G282" s="36">
        <f t="shared" si="64"/>
        <v>6.9231539901554548E-2</v>
      </c>
      <c r="H282" s="31">
        <v>731359</v>
      </c>
      <c r="I282" s="36">
        <f t="shared" si="65"/>
        <v>0.17741600952675982</v>
      </c>
      <c r="J282" s="31">
        <v>399767</v>
      </c>
      <c r="K282" s="36">
        <f t="shared" si="66"/>
        <v>8.839937704031349E-2</v>
      </c>
      <c r="L282" s="31">
        <v>0</v>
      </c>
      <c r="M282" s="36">
        <f t="shared" si="67"/>
        <v>0</v>
      </c>
      <c r="N282" s="31">
        <f t="shared" si="68"/>
        <v>1416518</v>
      </c>
      <c r="O282" s="36">
        <f t="shared" si="69"/>
        <v>0.31323072881551201</v>
      </c>
      <c r="P282" s="31">
        <v>620003</v>
      </c>
      <c r="Q282" s="31">
        <v>4080157</v>
      </c>
      <c r="R282" s="31">
        <v>4511286</v>
      </c>
      <c r="S282" s="31">
        <v>867524</v>
      </c>
      <c r="T282" s="36">
        <f t="shared" si="70"/>
        <v>0.1923008206529136</v>
      </c>
      <c r="U282" s="36">
        <f t="shared" si="71"/>
        <v>-0.35521763604369661</v>
      </c>
    </row>
    <row r="283" spans="1:21" x14ac:dyDescent="0.2">
      <c r="A283" s="17" t="s">
        <v>29</v>
      </c>
      <c r="B283" s="11" t="s">
        <v>505</v>
      </c>
      <c r="C283" s="10" t="s">
        <v>506</v>
      </c>
      <c r="D283" s="31">
        <v>8595869</v>
      </c>
      <c r="E283" s="31">
        <v>8393677</v>
      </c>
      <c r="F283" s="31">
        <v>134046</v>
      </c>
      <c r="G283" s="36">
        <f t="shared" si="64"/>
        <v>1.5594234858628023E-2</v>
      </c>
      <c r="H283" s="31">
        <v>240748</v>
      </c>
      <c r="I283" s="36">
        <f t="shared" si="65"/>
        <v>2.8007406813668288E-2</v>
      </c>
      <c r="J283" s="31">
        <v>319269</v>
      </c>
      <c r="K283" s="36">
        <f t="shared" si="66"/>
        <v>3.8036846068772959E-2</v>
      </c>
      <c r="L283" s="31">
        <v>0</v>
      </c>
      <c r="M283" s="36">
        <f t="shared" si="67"/>
        <v>0</v>
      </c>
      <c r="N283" s="31">
        <f t="shared" si="68"/>
        <v>694063</v>
      </c>
      <c r="O283" s="36">
        <f t="shared" si="69"/>
        <v>8.268879062179782E-2</v>
      </c>
      <c r="P283" s="31">
        <v>245000</v>
      </c>
      <c r="Q283" s="31">
        <v>6037166</v>
      </c>
      <c r="R283" s="31">
        <v>6140265</v>
      </c>
      <c r="S283" s="31">
        <v>799426</v>
      </c>
      <c r="T283" s="36">
        <f t="shared" si="70"/>
        <v>0.13019405514257121</v>
      </c>
      <c r="U283" s="36">
        <f t="shared" si="71"/>
        <v>0.30313877551020418</v>
      </c>
    </row>
    <row r="284" spans="1:21" x14ac:dyDescent="0.2">
      <c r="A284" s="17" t="s">
        <v>44</v>
      </c>
      <c r="B284" s="11" t="s">
        <v>507</v>
      </c>
      <c r="C284" s="10" t="s">
        <v>508</v>
      </c>
      <c r="D284" s="31">
        <v>0</v>
      </c>
      <c r="E284" s="31">
        <v>0</v>
      </c>
      <c r="F284" s="31">
        <v>0</v>
      </c>
      <c r="G284" s="36">
        <f t="shared" si="64"/>
        <v>0</v>
      </c>
      <c r="H284" s="31">
        <v>0</v>
      </c>
      <c r="I284" s="36">
        <f t="shared" si="65"/>
        <v>0</v>
      </c>
      <c r="J284" s="31">
        <v>0</v>
      </c>
      <c r="K284" s="36">
        <f t="shared" si="66"/>
        <v>0</v>
      </c>
      <c r="L284" s="31">
        <v>0</v>
      </c>
      <c r="M284" s="36">
        <f t="shared" si="67"/>
        <v>0</v>
      </c>
      <c r="N284" s="31">
        <f t="shared" si="68"/>
        <v>0</v>
      </c>
      <c r="O284" s="36">
        <f t="shared" si="69"/>
        <v>0</v>
      </c>
      <c r="P284" s="31">
        <v>0</v>
      </c>
      <c r="Q284" s="31">
        <v>0</v>
      </c>
      <c r="R284" s="31">
        <v>0</v>
      </c>
      <c r="S284" s="31">
        <v>0</v>
      </c>
      <c r="T284" s="36">
        <f t="shared" si="70"/>
        <v>0</v>
      </c>
      <c r="U284" s="36">
        <f t="shared" si="71"/>
        <v>0</v>
      </c>
    </row>
    <row r="285" spans="1:21" ht="16.5" x14ac:dyDescent="0.3">
      <c r="A285" s="18" t="s">
        <v>0</v>
      </c>
      <c r="B285" s="13" t="s">
        <v>509</v>
      </c>
      <c r="C285" s="12" t="s">
        <v>0</v>
      </c>
      <c r="D285" s="32">
        <f>SUM(D276:D284)</f>
        <v>59166904</v>
      </c>
      <c r="E285" s="32">
        <f>SUM(E276:E284)</f>
        <v>62124515</v>
      </c>
      <c r="F285" s="32">
        <f>SUM(F276:F284)</f>
        <v>2711426</v>
      </c>
      <c r="G285" s="37">
        <f t="shared" si="64"/>
        <v>4.5826734486563638E-2</v>
      </c>
      <c r="H285" s="32">
        <f>SUM(H276:H284)</f>
        <v>4017493</v>
      </c>
      <c r="I285" s="37">
        <f t="shared" si="65"/>
        <v>6.7901017771692093E-2</v>
      </c>
      <c r="J285" s="32">
        <f>SUM(J276:J284)</f>
        <v>8320727</v>
      </c>
      <c r="K285" s="37">
        <f t="shared" si="66"/>
        <v>0.13393628908008376</v>
      </c>
      <c r="L285" s="32">
        <f>SUM(L276:L284)</f>
        <v>0</v>
      </c>
      <c r="M285" s="37">
        <f t="shared" si="67"/>
        <v>0</v>
      </c>
      <c r="N285" s="32">
        <f t="shared" si="68"/>
        <v>15049646</v>
      </c>
      <c r="O285" s="37">
        <f t="shared" si="69"/>
        <v>0.24224971414263757</v>
      </c>
      <c r="P285" s="32">
        <f>SUM(P276:P284)</f>
        <v>4023097</v>
      </c>
      <c r="Q285" s="32">
        <f>SUM(Q276:Q284)</f>
        <v>52406825</v>
      </c>
      <c r="R285" s="32">
        <f>SUM(R276:R284)</f>
        <v>54501196</v>
      </c>
      <c r="S285" s="32">
        <f>SUM(S276:S284)</f>
        <v>16242899</v>
      </c>
      <c r="T285" s="37">
        <f t="shared" si="70"/>
        <v>0.29802830381924095</v>
      </c>
      <c r="U285" s="37">
        <f t="shared" si="71"/>
        <v>1.0682392196857298</v>
      </c>
    </row>
    <row r="286" spans="1:21" x14ac:dyDescent="0.2">
      <c r="A286" s="17" t="s">
        <v>29</v>
      </c>
      <c r="B286" s="11" t="s">
        <v>510</v>
      </c>
      <c r="C286" s="10" t="s">
        <v>511</v>
      </c>
      <c r="D286" s="31">
        <v>15196797</v>
      </c>
      <c r="E286" s="31">
        <v>15196797</v>
      </c>
      <c r="F286" s="31">
        <v>3306010</v>
      </c>
      <c r="G286" s="36">
        <f t="shared" si="64"/>
        <v>0.2175465000947239</v>
      </c>
      <c r="H286" s="31">
        <v>2292012</v>
      </c>
      <c r="I286" s="36">
        <f t="shared" si="65"/>
        <v>0.15082204493486356</v>
      </c>
      <c r="J286" s="31">
        <v>2421155</v>
      </c>
      <c r="K286" s="36">
        <f t="shared" si="66"/>
        <v>0.15932008567331654</v>
      </c>
      <c r="L286" s="31">
        <v>0</v>
      </c>
      <c r="M286" s="36">
        <f t="shared" si="67"/>
        <v>0</v>
      </c>
      <c r="N286" s="31">
        <f t="shared" si="68"/>
        <v>8019177</v>
      </c>
      <c r="O286" s="36">
        <f t="shared" si="69"/>
        <v>0.52768863070290406</v>
      </c>
      <c r="P286" s="31">
        <v>2216378</v>
      </c>
      <c r="Q286" s="31">
        <v>12884920</v>
      </c>
      <c r="R286" s="31">
        <v>16553255</v>
      </c>
      <c r="S286" s="31">
        <v>6878198</v>
      </c>
      <c r="T286" s="36">
        <f t="shared" si="70"/>
        <v>0.41551936462043265</v>
      </c>
      <c r="U286" s="36">
        <f t="shared" si="71"/>
        <v>9.2392633386543244E-2</v>
      </c>
    </row>
    <row r="287" spans="1:21" x14ac:dyDescent="0.2">
      <c r="A287" s="17" t="s">
        <v>29</v>
      </c>
      <c r="B287" s="11" t="s">
        <v>512</v>
      </c>
      <c r="C287" s="10" t="s">
        <v>513</v>
      </c>
      <c r="D287" s="31">
        <v>4524875</v>
      </c>
      <c r="E287" s="31">
        <v>4534875</v>
      </c>
      <c r="F287" s="31">
        <v>58781</v>
      </c>
      <c r="G287" s="36">
        <f t="shared" si="64"/>
        <v>1.2990635100417139E-2</v>
      </c>
      <c r="H287" s="31">
        <v>534580</v>
      </c>
      <c r="I287" s="36">
        <f t="shared" si="65"/>
        <v>0.11814249012403658</v>
      </c>
      <c r="J287" s="31">
        <v>532073</v>
      </c>
      <c r="K287" s="36">
        <f t="shared" si="66"/>
        <v>0.11732914358168638</v>
      </c>
      <c r="L287" s="31">
        <v>0</v>
      </c>
      <c r="M287" s="36">
        <f t="shared" si="67"/>
        <v>0</v>
      </c>
      <c r="N287" s="31">
        <f t="shared" si="68"/>
        <v>1125434</v>
      </c>
      <c r="O287" s="36">
        <f t="shared" si="69"/>
        <v>0.24817310289699276</v>
      </c>
      <c r="P287" s="31">
        <v>348892</v>
      </c>
      <c r="Q287" s="31">
        <v>3470852</v>
      </c>
      <c r="R287" s="31">
        <v>3471307</v>
      </c>
      <c r="S287" s="31">
        <v>1528968</v>
      </c>
      <c r="T287" s="36">
        <f t="shared" si="70"/>
        <v>0.4404588819139304</v>
      </c>
      <c r="U287" s="36">
        <f t="shared" si="71"/>
        <v>0.52503640094929094</v>
      </c>
    </row>
    <row r="288" spans="1:21" x14ac:dyDescent="0.2">
      <c r="A288" s="17" t="s">
        <v>29</v>
      </c>
      <c r="B288" s="11" t="s">
        <v>514</v>
      </c>
      <c r="C288" s="10" t="s">
        <v>515</v>
      </c>
      <c r="D288" s="31">
        <v>6243223</v>
      </c>
      <c r="E288" s="31">
        <v>6043226</v>
      </c>
      <c r="F288" s="31">
        <v>873834</v>
      </c>
      <c r="G288" s="36">
        <f t="shared" si="64"/>
        <v>0.13996520707333376</v>
      </c>
      <c r="H288" s="31">
        <v>1356307</v>
      </c>
      <c r="I288" s="36">
        <f t="shared" si="65"/>
        <v>0.21724468275440426</v>
      </c>
      <c r="J288" s="31">
        <v>1636479</v>
      </c>
      <c r="K288" s="36">
        <f t="shared" si="66"/>
        <v>0.27079559824504329</v>
      </c>
      <c r="L288" s="31">
        <v>0</v>
      </c>
      <c r="M288" s="36">
        <f t="shared" si="67"/>
        <v>0</v>
      </c>
      <c r="N288" s="31">
        <f t="shared" si="68"/>
        <v>3866620</v>
      </c>
      <c r="O288" s="36">
        <f t="shared" si="69"/>
        <v>0.63982713868387509</v>
      </c>
      <c r="P288" s="31">
        <v>561057</v>
      </c>
      <c r="Q288" s="31">
        <v>2151171</v>
      </c>
      <c r="R288" s="31">
        <v>2151172</v>
      </c>
      <c r="S288" s="31">
        <v>2860098</v>
      </c>
      <c r="T288" s="36">
        <f t="shared" si="70"/>
        <v>1.329553378344456</v>
      </c>
      <c r="U288" s="36">
        <f t="shared" si="71"/>
        <v>1.9167785091354355</v>
      </c>
    </row>
    <row r="289" spans="1:21" x14ac:dyDescent="0.2">
      <c r="A289" s="17" t="s">
        <v>29</v>
      </c>
      <c r="B289" s="11" t="s">
        <v>516</v>
      </c>
      <c r="C289" s="10" t="s">
        <v>517</v>
      </c>
      <c r="D289" s="31">
        <v>11015947</v>
      </c>
      <c r="E289" s="31">
        <v>10860199</v>
      </c>
      <c r="F289" s="31">
        <v>1397587</v>
      </c>
      <c r="G289" s="36">
        <f t="shared" si="64"/>
        <v>0.12686943755266797</v>
      </c>
      <c r="H289" s="31">
        <v>1265130</v>
      </c>
      <c r="I289" s="36">
        <f t="shared" si="65"/>
        <v>0.11484532378378363</v>
      </c>
      <c r="J289" s="31">
        <v>1379157</v>
      </c>
      <c r="K289" s="36">
        <f t="shared" si="66"/>
        <v>0.12699187188006408</v>
      </c>
      <c r="L289" s="31">
        <v>0</v>
      </c>
      <c r="M289" s="36">
        <f t="shared" si="67"/>
        <v>0</v>
      </c>
      <c r="N289" s="31">
        <f t="shared" si="68"/>
        <v>4041874</v>
      </c>
      <c r="O289" s="36">
        <f t="shared" si="69"/>
        <v>0.37217310658856251</v>
      </c>
      <c r="P289" s="31">
        <v>643101</v>
      </c>
      <c r="Q289" s="31">
        <v>11015337</v>
      </c>
      <c r="R289" s="31">
        <v>9020322</v>
      </c>
      <c r="S289" s="31">
        <v>2277787</v>
      </c>
      <c r="T289" s="36">
        <f t="shared" si="70"/>
        <v>0.25251726047030248</v>
      </c>
      <c r="U289" s="36">
        <f t="shared" si="71"/>
        <v>1.1445418371297822</v>
      </c>
    </row>
    <row r="290" spans="1:21" x14ac:dyDescent="0.2">
      <c r="A290" s="17" t="s">
        <v>29</v>
      </c>
      <c r="B290" s="11" t="s">
        <v>518</v>
      </c>
      <c r="C290" s="10" t="s">
        <v>519</v>
      </c>
      <c r="D290" s="31">
        <v>30159861</v>
      </c>
      <c r="E290" s="31">
        <v>30919531</v>
      </c>
      <c r="F290" s="31">
        <v>5874005</v>
      </c>
      <c r="G290" s="36">
        <f t="shared" si="64"/>
        <v>0.19476233660360703</v>
      </c>
      <c r="H290" s="31">
        <v>4820382</v>
      </c>
      <c r="I290" s="36">
        <f t="shared" si="65"/>
        <v>0.15982772599648254</v>
      </c>
      <c r="J290" s="31">
        <v>4746157</v>
      </c>
      <c r="K290" s="36">
        <f t="shared" si="66"/>
        <v>0.15350029080324665</v>
      </c>
      <c r="L290" s="31">
        <v>0</v>
      </c>
      <c r="M290" s="36">
        <f t="shared" si="67"/>
        <v>0</v>
      </c>
      <c r="N290" s="31">
        <f t="shared" si="68"/>
        <v>15440544</v>
      </c>
      <c r="O290" s="36">
        <f t="shared" si="69"/>
        <v>0.49937833791851499</v>
      </c>
      <c r="P290" s="31">
        <v>5092412</v>
      </c>
      <c r="Q290" s="31">
        <v>46247288</v>
      </c>
      <c r="R290" s="31">
        <v>30488656</v>
      </c>
      <c r="S290" s="31">
        <v>15563895</v>
      </c>
      <c r="T290" s="36">
        <f t="shared" si="70"/>
        <v>0.51048150498992151</v>
      </c>
      <c r="U290" s="36">
        <f t="shared" si="71"/>
        <v>-6.7994302110669702E-2</v>
      </c>
    </row>
    <row r="291" spans="1:21" x14ac:dyDescent="0.2">
      <c r="A291" s="17" t="s">
        <v>44</v>
      </c>
      <c r="B291" s="11" t="s">
        <v>520</v>
      </c>
      <c r="C291" s="10" t="s">
        <v>521</v>
      </c>
      <c r="D291" s="31">
        <v>0</v>
      </c>
      <c r="E291" s="31">
        <v>0</v>
      </c>
      <c r="F291" s="31">
        <v>0</v>
      </c>
      <c r="G291" s="36">
        <f t="shared" si="64"/>
        <v>0</v>
      </c>
      <c r="H291" s="31">
        <v>0</v>
      </c>
      <c r="I291" s="36">
        <f t="shared" si="65"/>
        <v>0</v>
      </c>
      <c r="J291" s="31">
        <v>0</v>
      </c>
      <c r="K291" s="36">
        <f t="shared" si="66"/>
        <v>0</v>
      </c>
      <c r="L291" s="31">
        <v>0</v>
      </c>
      <c r="M291" s="36">
        <f t="shared" si="67"/>
        <v>0</v>
      </c>
      <c r="N291" s="31">
        <f t="shared" si="68"/>
        <v>0</v>
      </c>
      <c r="O291" s="36">
        <f t="shared" si="69"/>
        <v>0</v>
      </c>
      <c r="P291" s="31">
        <v>0</v>
      </c>
      <c r="Q291" s="31">
        <v>0</v>
      </c>
      <c r="R291" s="31">
        <v>0</v>
      </c>
      <c r="S291" s="31">
        <v>0</v>
      </c>
      <c r="T291" s="36">
        <f t="shared" si="70"/>
        <v>0</v>
      </c>
      <c r="U291" s="36">
        <f t="shared" si="71"/>
        <v>0</v>
      </c>
    </row>
    <row r="292" spans="1:21" ht="16.5" x14ac:dyDescent="0.3">
      <c r="A292" s="18" t="s">
        <v>0</v>
      </c>
      <c r="B292" s="13" t="s">
        <v>522</v>
      </c>
      <c r="C292" s="12" t="s">
        <v>0</v>
      </c>
      <c r="D292" s="32">
        <f>SUM(D286:D291)</f>
        <v>67140703</v>
      </c>
      <c r="E292" s="32">
        <f>SUM(E286:E291)</f>
        <v>67554628</v>
      </c>
      <c r="F292" s="32">
        <f>SUM(F286:F291)</f>
        <v>11510217</v>
      </c>
      <c r="G292" s="37">
        <f t="shared" si="64"/>
        <v>0.17143426395163006</v>
      </c>
      <c r="H292" s="32">
        <f>SUM(H286:H291)</f>
        <v>10268411</v>
      </c>
      <c r="I292" s="37">
        <f t="shared" si="65"/>
        <v>0.15293868757972343</v>
      </c>
      <c r="J292" s="32">
        <f>SUM(J286:J291)</f>
        <v>10715021</v>
      </c>
      <c r="K292" s="37">
        <f t="shared" si="66"/>
        <v>0.15861268601760342</v>
      </c>
      <c r="L292" s="32">
        <f>SUM(L286:L291)</f>
        <v>0</v>
      </c>
      <c r="M292" s="37">
        <f t="shared" si="67"/>
        <v>0</v>
      </c>
      <c r="N292" s="32">
        <f t="shared" si="68"/>
        <v>32493649</v>
      </c>
      <c r="O292" s="37">
        <f t="shared" si="69"/>
        <v>0.48099811903338435</v>
      </c>
      <c r="P292" s="32">
        <f>SUM(P286:P291)</f>
        <v>8861840</v>
      </c>
      <c r="Q292" s="32">
        <f>SUM(Q286:Q291)</f>
        <v>75769568</v>
      </c>
      <c r="R292" s="32">
        <f>SUM(R286:R291)</f>
        <v>61684712</v>
      </c>
      <c r="S292" s="32">
        <f>SUM(S286:S291)</f>
        <v>29108946</v>
      </c>
      <c r="T292" s="37">
        <f t="shared" si="70"/>
        <v>0.47189887179825041</v>
      </c>
      <c r="U292" s="37">
        <f t="shared" si="71"/>
        <v>0.20911921226291597</v>
      </c>
    </row>
    <row r="293" spans="1:21" x14ac:dyDescent="0.2">
      <c r="A293" s="17" t="s">
        <v>29</v>
      </c>
      <c r="B293" s="11" t="s">
        <v>523</v>
      </c>
      <c r="C293" s="10" t="s">
        <v>524</v>
      </c>
      <c r="D293" s="31">
        <v>76412609</v>
      </c>
      <c r="E293" s="31">
        <v>77066109</v>
      </c>
      <c r="F293" s="31">
        <v>18915777</v>
      </c>
      <c r="G293" s="36">
        <f t="shared" si="64"/>
        <v>0.24754784907291938</v>
      </c>
      <c r="H293" s="31">
        <v>19604725</v>
      </c>
      <c r="I293" s="36">
        <f t="shared" si="65"/>
        <v>0.25656400503220611</v>
      </c>
      <c r="J293" s="31">
        <v>19025612</v>
      </c>
      <c r="K293" s="36">
        <f t="shared" si="66"/>
        <v>0.24687391444662141</v>
      </c>
      <c r="L293" s="31">
        <v>0</v>
      </c>
      <c r="M293" s="36">
        <f t="shared" si="67"/>
        <v>0</v>
      </c>
      <c r="N293" s="31">
        <f t="shared" si="68"/>
        <v>57546114</v>
      </c>
      <c r="O293" s="36">
        <f t="shared" si="69"/>
        <v>0.74671103480779077</v>
      </c>
      <c r="P293" s="31">
        <v>17898181</v>
      </c>
      <c r="Q293" s="31">
        <v>70950470</v>
      </c>
      <c r="R293" s="31">
        <v>70950470</v>
      </c>
      <c r="S293" s="31">
        <v>52201910</v>
      </c>
      <c r="T293" s="36">
        <f t="shared" si="70"/>
        <v>0.73575143335907434</v>
      </c>
      <c r="U293" s="36">
        <f t="shared" si="71"/>
        <v>6.2991373257427652E-2</v>
      </c>
    </row>
    <row r="294" spans="1:21" x14ac:dyDescent="0.2">
      <c r="A294" s="17" t="s">
        <v>29</v>
      </c>
      <c r="B294" s="11" t="s">
        <v>525</v>
      </c>
      <c r="C294" s="10" t="s">
        <v>526</v>
      </c>
      <c r="D294" s="31">
        <v>15167797</v>
      </c>
      <c r="E294" s="31">
        <v>13659700</v>
      </c>
      <c r="F294" s="31">
        <v>2901747</v>
      </c>
      <c r="G294" s="36">
        <f t="shared" si="64"/>
        <v>0.19130972019206216</v>
      </c>
      <c r="H294" s="31">
        <v>2632839</v>
      </c>
      <c r="I294" s="36">
        <f t="shared" si="65"/>
        <v>0.17358084367822169</v>
      </c>
      <c r="J294" s="31">
        <v>2572032</v>
      </c>
      <c r="K294" s="36">
        <f t="shared" si="66"/>
        <v>0.18829344714744833</v>
      </c>
      <c r="L294" s="31">
        <v>0</v>
      </c>
      <c r="M294" s="36">
        <f t="shared" si="67"/>
        <v>0</v>
      </c>
      <c r="N294" s="31">
        <f t="shared" si="68"/>
        <v>8106618</v>
      </c>
      <c r="O294" s="36">
        <f t="shared" si="69"/>
        <v>0.59346969552772022</v>
      </c>
      <c r="P294" s="31">
        <v>4206880</v>
      </c>
      <c r="Q294" s="31">
        <v>12145112</v>
      </c>
      <c r="R294" s="31">
        <v>15410920</v>
      </c>
      <c r="S294" s="31">
        <v>7373196</v>
      </c>
      <c r="T294" s="36">
        <f t="shared" si="70"/>
        <v>0.47843970379445222</v>
      </c>
      <c r="U294" s="36">
        <f t="shared" si="71"/>
        <v>-0.38861293880500514</v>
      </c>
    </row>
    <row r="295" spans="1:21" x14ac:dyDescent="0.2">
      <c r="A295" s="17" t="s">
        <v>29</v>
      </c>
      <c r="B295" s="11" t="s">
        <v>527</v>
      </c>
      <c r="C295" s="10" t="s">
        <v>528</v>
      </c>
      <c r="D295" s="31">
        <v>4498307</v>
      </c>
      <c r="E295" s="31">
        <v>3955374</v>
      </c>
      <c r="F295" s="31">
        <v>684342</v>
      </c>
      <c r="G295" s="36">
        <f t="shared" si="64"/>
        <v>0.1521332359040857</v>
      </c>
      <c r="H295" s="31">
        <v>1535398</v>
      </c>
      <c r="I295" s="36">
        <f t="shared" si="65"/>
        <v>0.34132797072320764</v>
      </c>
      <c r="J295" s="31">
        <v>828922</v>
      </c>
      <c r="K295" s="36">
        <f t="shared" si="66"/>
        <v>0.20956855154531531</v>
      </c>
      <c r="L295" s="31">
        <v>0</v>
      </c>
      <c r="M295" s="36">
        <f t="shared" si="67"/>
        <v>0</v>
      </c>
      <c r="N295" s="31">
        <f t="shared" si="68"/>
        <v>3048662</v>
      </c>
      <c r="O295" s="36">
        <f t="shared" si="69"/>
        <v>0.77076453452947813</v>
      </c>
      <c r="P295" s="31">
        <v>3977989</v>
      </c>
      <c r="Q295" s="31">
        <v>19774025</v>
      </c>
      <c r="R295" s="31">
        <v>16499760</v>
      </c>
      <c r="S295" s="31">
        <v>12025063</v>
      </c>
      <c r="T295" s="36">
        <f t="shared" si="70"/>
        <v>0.72880229773039118</v>
      </c>
      <c r="U295" s="36">
        <f t="shared" si="71"/>
        <v>-0.79162285265243315</v>
      </c>
    </row>
    <row r="296" spans="1:21" x14ac:dyDescent="0.2">
      <c r="A296" s="17" t="s">
        <v>29</v>
      </c>
      <c r="B296" s="11" t="s">
        <v>529</v>
      </c>
      <c r="C296" s="10" t="s">
        <v>530</v>
      </c>
      <c r="D296" s="31">
        <v>24597698</v>
      </c>
      <c r="E296" s="31">
        <v>35283275</v>
      </c>
      <c r="F296" s="31">
        <v>9106241</v>
      </c>
      <c r="G296" s="36">
        <f t="shared" si="64"/>
        <v>0.37020704132557447</v>
      </c>
      <c r="H296" s="31">
        <v>9386398</v>
      </c>
      <c r="I296" s="36">
        <f t="shared" si="65"/>
        <v>0.38159660306423798</v>
      </c>
      <c r="J296" s="31">
        <v>4422379</v>
      </c>
      <c r="K296" s="36">
        <f t="shared" si="66"/>
        <v>0.12533924359345894</v>
      </c>
      <c r="L296" s="31">
        <v>0</v>
      </c>
      <c r="M296" s="36">
        <f t="shared" si="67"/>
        <v>0</v>
      </c>
      <c r="N296" s="31">
        <f t="shared" si="68"/>
        <v>22915018</v>
      </c>
      <c r="O296" s="36">
        <f t="shared" si="69"/>
        <v>0.64945836235440157</v>
      </c>
      <c r="P296" s="31">
        <v>4592206</v>
      </c>
      <c r="Q296" s="31">
        <v>10529310</v>
      </c>
      <c r="R296" s="31">
        <v>29119722</v>
      </c>
      <c r="S296" s="31">
        <v>16569787</v>
      </c>
      <c r="T296" s="36">
        <f t="shared" si="70"/>
        <v>0.56902284300653694</v>
      </c>
      <c r="U296" s="36">
        <f t="shared" si="71"/>
        <v>-3.698157269077218E-2</v>
      </c>
    </row>
    <row r="297" spans="1:21" x14ac:dyDescent="0.2">
      <c r="A297" s="17" t="s">
        <v>44</v>
      </c>
      <c r="B297" s="11" t="s">
        <v>531</v>
      </c>
      <c r="C297" s="10" t="s">
        <v>532</v>
      </c>
      <c r="D297" s="31">
        <v>0</v>
      </c>
      <c r="E297" s="31">
        <v>0</v>
      </c>
      <c r="F297" s="31">
        <v>0</v>
      </c>
      <c r="G297" s="36">
        <f t="shared" si="64"/>
        <v>0</v>
      </c>
      <c r="H297" s="31">
        <v>0</v>
      </c>
      <c r="I297" s="36">
        <f t="shared" si="65"/>
        <v>0</v>
      </c>
      <c r="J297" s="31">
        <v>0</v>
      </c>
      <c r="K297" s="36">
        <f t="shared" si="66"/>
        <v>0</v>
      </c>
      <c r="L297" s="31">
        <v>0</v>
      </c>
      <c r="M297" s="36">
        <f t="shared" si="67"/>
        <v>0</v>
      </c>
      <c r="N297" s="31">
        <f t="shared" si="68"/>
        <v>0</v>
      </c>
      <c r="O297" s="36">
        <f t="shared" si="69"/>
        <v>0</v>
      </c>
      <c r="P297" s="31">
        <v>0</v>
      </c>
      <c r="Q297" s="31">
        <v>0</v>
      </c>
      <c r="R297" s="31">
        <v>0</v>
      </c>
      <c r="S297" s="31">
        <v>0</v>
      </c>
      <c r="T297" s="36">
        <f t="shared" si="70"/>
        <v>0</v>
      </c>
      <c r="U297" s="36">
        <f t="shared" si="71"/>
        <v>0</v>
      </c>
    </row>
    <row r="298" spans="1:21" ht="16.5" x14ac:dyDescent="0.3">
      <c r="A298" s="18" t="s">
        <v>0</v>
      </c>
      <c r="B298" s="13" t="s">
        <v>533</v>
      </c>
      <c r="C298" s="12" t="s">
        <v>0</v>
      </c>
      <c r="D298" s="32">
        <f>SUM(D293:D297)</f>
        <v>120676411</v>
      </c>
      <c r="E298" s="32">
        <f>SUM(E293:E297)</f>
        <v>129964458</v>
      </c>
      <c r="F298" s="32">
        <f>SUM(F293:F297)</f>
        <v>31608107</v>
      </c>
      <c r="G298" s="37">
        <f t="shared" si="64"/>
        <v>0.26192448663392881</v>
      </c>
      <c r="H298" s="32">
        <f>SUM(H293:H297)</f>
        <v>33159360</v>
      </c>
      <c r="I298" s="37">
        <f t="shared" si="65"/>
        <v>0.27477913641299789</v>
      </c>
      <c r="J298" s="32">
        <f>SUM(J293:J297)</f>
        <v>26848945</v>
      </c>
      <c r="K298" s="37">
        <f t="shared" si="66"/>
        <v>0.20658682699234587</v>
      </c>
      <c r="L298" s="32">
        <f>SUM(L293:L297)</f>
        <v>0</v>
      </c>
      <c r="M298" s="37">
        <f t="shared" si="67"/>
        <v>0</v>
      </c>
      <c r="N298" s="32">
        <f t="shared" si="68"/>
        <v>91616412</v>
      </c>
      <c r="O298" s="37">
        <f t="shared" si="69"/>
        <v>0.7049343598232064</v>
      </c>
      <c r="P298" s="32">
        <f>SUM(P293:P297)</f>
        <v>30675256</v>
      </c>
      <c r="Q298" s="32">
        <f>SUM(Q293:Q297)</f>
        <v>113398917</v>
      </c>
      <c r="R298" s="32">
        <f>SUM(R293:R297)</f>
        <v>131980872</v>
      </c>
      <c r="S298" s="32">
        <f>SUM(S293:S297)</f>
        <v>88169956</v>
      </c>
      <c r="T298" s="37">
        <f t="shared" si="70"/>
        <v>0.66805101878702544</v>
      </c>
      <c r="U298" s="37">
        <f t="shared" si="71"/>
        <v>-0.12473607392225183</v>
      </c>
    </row>
    <row r="299" spans="1:21" ht="16.5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389363106</v>
      </c>
      <c r="E299" s="32">
        <f>SUM(E263:E266,E268:E274,E276:E284,E286:E291,E293:E297)</f>
        <v>395690333</v>
      </c>
      <c r="F299" s="32">
        <f>SUM(F263:F266,F268:F274,F276:F284,F286:F291,F293:F297)</f>
        <v>63877998</v>
      </c>
      <c r="G299" s="37">
        <f t="shared" si="64"/>
        <v>0.16405765470753153</v>
      </c>
      <c r="H299" s="32">
        <f>SUM(H263:H266,H268:H274,H276:H284,H286:H291,H293:H297)</f>
        <v>65652085</v>
      </c>
      <c r="I299" s="37">
        <f t="shared" si="65"/>
        <v>0.16861403658517149</v>
      </c>
      <c r="J299" s="32">
        <f>SUM(J263:J266,J268:J274,J276:J284,J286:J291,J293:J297)</f>
        <v>64948732</v>
      </c>
      <c r="K299" s="37">
        <f t="shared" si="66"/>
        <v>0.16414030514109124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194478815</v>
      </c>
      <c r="O299" s="37">
        <f t="shared" si="69"/>
        <v>0.49149245958455096</v>
      </c>
      <c r="P299" s="32">
        <f>SUM(P263:P266,P268:P274,P276:P284,P286:P291,P293:P297)</f>
        <v>63252821</v>
      </c>
      <c r="Q299" s="32">
        <f>SUM(Q263:Q266,Q268:Q274,Q276:Q284,Q286:Q291,Q293:Q297)</f>
        <v>336339146</v>
      </c>
      <c r="R299" s="32">
        <f>SUM(R263:R266,R268:R274,R276:R284,R286:R291,R293:R297)</f>
        <v>377263572</v>
      </c>
      <c r="S299" s="32">
        <f>SUM(S263:S266,S268:S274,S276:S284,S286:S291,S293:S297)</f>
        <v>189317293</v>
      </c>
      <c r="T299" s="37">
        <f t="shared" si="70"/>
        <v>0.50181705060036907</v>
      </c>
      <c r="U299" s="37">
        <f t="shared" si="71"/>
        <v>2.6811626314658721E-2</v>
      </c>
    </row>
    <row r="300" spans="1:21" ht="14.4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x14ac:dyDescent="0.2">
      <c r="A302" s="17" t="s">
        <v>23</v>
      </c>
      <c r="B302" s="11" t="s">
        <v>536</v>
      </c>
      <c r="C302" s="10" t="s">
        <v>537</v>
      </c>
      <c r="D302" s="31">
        <v>2771569192</v>
      </c>
      <c r="E302" s="31">
        <v>2783149817</v>
      </c>
      <c r="F302" s="31">
        <v>505533546</v>
      </c>
      <c r="G302" s="36">
        <f t="shared" ref="G302:G339" si="72">IF(($D302     =0),0,($F302     /$D302     ))</f>
        <v>0.18239975659247407</v>
      </c>
      <c r="H302" s="31">
        <v>709524086</v>
      </c>
      <c r="I302" s="36">
        <f t="shared" ref="I302:I339" si="73">IF(($D302     =0),0,($H302     /$D302     ))</f>
        <v>0.25600085613882806</v>
      </c>
      <c r="J302" s="31">
        <v>686049679</v>
      </c>
      <c r="K302" s="36">
        <f t="shared" ref="K302:K339" si="74">IF(($E302     =0),0,($J302     /$E302     ))</f>
        <v>0.24650116742170333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1901107311</v>
      </c>
      <c r="O302" s="36">
        <f t="shared" ref="O302:O339" si="77">IF(($E302     =0),0,($N302     /$E302     ))</f>
        <v>0.68307760487332758</v>
      </c>
      <c r="P302" s="31">
        <v>659043657</v>
      </c>
      <c r="Q302" s="31">
        <v>2708249501</v>
      </c>
      <c r="R302" s="31">
        <v>2660522166</v>
      </c>
      <c r="S302" s="31">
        <v>1851877611</v>
      </c>
      <c r="T302" s="36">
        <f t="shared" ref="T302:T339" si="78">IF(($R302     =0),0,($S302     /$R302     ))</f>
        <v>0.69605795233205359</v>
      </c>
      <c r="U302" s="36">
        <f t="shared" ref="U302:U339" si="79">IF(($P302     =0),0,(($J302     /$P302     )-1))</f>
        <v>4.0977591868394336E-2</v>
      </c>
    </row>
    <row r="303" spans="1:21" ht="16.5" x14ac:dyDescent="0.3">
      <c r="A303" s="18" t="s">
        <v>0</v>
      </c>
      <c r="B303" s="13" t="s">
        <v>28</v>
      </c>
      <c r="C303" s="12" t="s">
        <v>0</v>
      </c>
      <c r="D303" s="32">
        <f>D302</f>
        <v>2771569192</v>
      </c>
      <c r="E303" s="32">
        <f>E302</f>
        <v>2783149817</v>
      </c>
      <c r="F303" s="32">
        <f>F302</f>
        <v>505533546</v>
      </c>
      <c r="G303" s="37">
        <f t="shared" si="72"/>
        <v>0.18239975659247407</v>
      </c>
      <c r="H303" s="32">
        <f>H302</f>
        <v>709524086</v>
      </c>
      <c r="I303" s="37">
        <f t="shared" si="73"/>
        <v>0.25600085613882806</v>
      </c>
      <c r="J303" s="32">
        <f>J302</f>
        <v>686049679</v>
      </c>
      <c r="K303" s="37">
        <f t="shared" si="74"/>
        <v>0.24650116742170333</v>
      </c>
      <c r="L303" s="32">
        <f>L302</f>
        <v>0</v>
      </c>
      <c r="M303" s="37">
        <f t="shared" si="75"/>
        <v>0</v>
      </c>
      <c r="N303" s="32">
        <f t="shared" si="76"/>
        <v>1901107311</v>
      </c>
      <c r="O303" s="37">
        <f t="shared" si="77"/>
        <v>0.68307760487332758</v>
      </c>
      <c r="P303" s="32">
        <f>P302</f>
        <v>659043657</v>
      </c>
      <c r="Q303" s="32">
        <f>Q302</f>
        <v>2708249501</v>
      </c>
      <c r="R303" s="32">
        <f>R302</f>
        <v>2660522166</v>
      </c>
      <c r="S303" s="32">
        <f>S302</f>
        <v>1851877611</v>
      </c>
      <c r="T303" s="37">
        <f t="shared" si="78"/>
        <v>0.69605795233205359</v>
      </c>
      <c r="U303" s="37">
        <f t="shared" si="79"/>
        <v>4.0977591868394336E-2</v>
      </c>
    </row>
    <row r="304" spans="1:21" x14ac:dyDescent="0.2">
      <c r="A304" s="17" t="s">
        <v>29</v>
      </c>
      <c r="B304" s="11" t="s">
        <v>538</v>
      </c>
      <c r="C304" s="10" t="s">
        <v>539</v>
      </c>
      <c r="D304" s="31">
        <v>30184435</v>
      </c>
      <c r="E304" s="31">
        <v>39694675</v>
      </c>
      <c r="F304" s="31">
        <v>3983344</v>
      </c>
      <c r="G304" s="36">
        <f t="shared" si="72"/>
        <v>0.13196682329816675</v>
      </c>
      <c r="H304" s="31">
        <v>5759304</v>
      </c>
      <c r="I304" s="36">
        <f t="shared" si="73"/>
        <v>0.19080377022130776</v>
      </c>
      <c r="J304" s="31">
        <v>5199454</v>
      </c>
      <c r="K304" s="36">
        <f t="shared" si="74"/>
        <v>0.13098618391509692</v>
      </c>
      <c r="L304" s="31">
        <v>0</v>
      </c>
      <c r="M304" s="36">
        <f t="shared" si="75"/>
        <v>0</v>
      </c>
      <c r="N304" s="31">
        <f t="shared" si="76"/>
        <v>14942102</v>
      </c>
      <c r="O304" s="36">
        <f t="shared" si="77"/>
        <v>0.37642585560909619</v>
      </c>
      <c r="P304" s="31">
        <v>4232080</v>
      </c>
      <c r="Q304" s="31">
        <v>24017263</v>
      </c>
      <c r="R304" s="31">
        <v>32427192</v>
      </c>
      <c r="S304" s="31">
        <v>15503422</v>
      </c>
      <c r="T304" s="36">
        <f t="shared" si="78"/>
        <v>0.47809942963917446</v>
      </c>
      <c r="U304" s="36">
        <f t="shared" si="79"/>
        <v>0.22858121774635642</v>
      </c>
    </row>
    <row r="305" spans="1:21" x14ac:dyDescent="0.2">
      <c r="A305" s="17" t="s">
        <v>29</v>
      </c>
      <c r="B305" s="11" t="s">
        <v>540</v>
      </c>
      <c r="C305" s="10" t="s">
        <v>541</v>
      </c>
      <c r="D305" s="31">
        <v>16908559</v>
      </c>
      <c r="E305" s="31">
        <v>17906436</v>
      </c>
      <c r="F305" s="31">
        <v>3783609</v>
      </c>
      <c r="G305" s="36">
        <f t="shared" si="72"/>
        <v>0.22376886167532076</v>
      </c>
      <c r="H305" s="31">
        <v>4782411</v>
      </c>
      <c r="I305" s="36">
        <f t="shared" si="73"/>
        <v>0.28283965534851313</v>
      </c>
      <c r="J305" s="31">
        <v>4029033</v>
      </c>
      <c r="K305" s="36">
        <f t="shared" si="74"/>
        <v>0.22500474131200648</v>
      </c>
      <c r="L305" s="31">
        <v>0</v>
      </c>
      <c r="M305" s="36">
        <f t="shared" si="75"/>
        <v>0</v>
      </c>
      <c r="N305" s="31">
        <f t="shared" si="76"/>
        <v>12595053</v>
      </c>
      <c r="O305" s="36">
        <f t="shared" si="77"/>
        <v>0.70338134288699328</v>
      </c>
      <c r="P305" s="31">
        <v>4241513</v>
      </c>
      <c r="Q305" s="31">
        <v>15414200</v>
      </c>
      <c r="R305" s="31">
        <v>17002042</v>
      </c>
      <c r="S305" s="31">
        <v>12391558</v>
      </c>
      <c r="T305" s="36">
        <f t="shared" si="78"/>
        <v>0.72882763141039175</v>
      </c>
      <c r="U305" s="36">
        <f t="shared" si="79"/>
        <v>-5.0095331547964084E-2</v>
      </c>
    </row>
    <row r="306" spans="1:21" x14ac:dyDescent="0.2">
      <c r="A306" s="17" t="s">
        <v>29</v>
      </c>
      <c r="B306" s="11" t="s">
        <v>542</v>
      </c>
      <c r="C306" s="10" t="s">
        <v>543</v>
      </c>
      <c r="D306" s="31">
        <v>55306643</v>
      </c>
      <c r="E306" s="31">
        <v>62397756</v>
      </c>
      <c r="F306" s="31">
        <v>11303104</v>
      </c>
      <c r="G306" s="36">
        <f t="shared" si="72"/>
        <v>0.20437154357750478</v>
      </c>
      <c r="H306" s="31">
        <v>14030564</v>
      </c>
      <c r="I306" s="36">
        <f t="shared" si="73"/>
        <v>0.25368677683076879</v>
      </c>
      <c r="J306" s="31">
        <v>14976931</v>
      </c>
      <c r="K306" s="36">
        <f t="shared" si="74"/>
        <v>0.24002355148797339</v>
      </c>
      <c r="L306" s="31">
        <v>0</v>
      </c>
      <c r="M306" s="36">
        <f t="shared" si="75"/>
        <v>0</v>
      </c>
      <c r="N306" s="31">
        <f t="shared" si="76"/>
        <v>40310599</v>
      </c>
      <c r="O306" s="36">
        <f t="shared" si="77"/>
        <v>0.64602642120655751</v>
      </c>
      <c r="P306" s="31">
        <v>10861821</v>
      </c>
      <c r="Q306" s="31">
        <v>50550750</v>
      </c>
      <c r="R306" s="31">
        <v>53044665</v>
      </c>
      <c r="S306" s="31">
        <v>32468700</v>
      </c>
      <c r="T306" s="36">
        <f t="shared" si="78"/>
        <v>0.61210114155683704</v>
      </c>
      <c r="U306" s="36">
        <f t="shared" si="79"/>
        <v>0.37886004565901055</v>
      </c>
    </row>
    <row r="307" spans="1:21" x14ac:dyDescent="0.2">
      <c r="A307" s="17" t="s">
        <v>29</v>
      </c>
      <c r="B307" s="11" t="s">
        <v>544</v>
      </c>
      <c r="C307" s="10" t="s">
        <v>545</v>
      </c>
      <c r="D307" s="31">
        <v>93018866</v>
      </c>
      <c r="E307" s="31">
        <v>96904284</v>
      </c>
      <c r="F307" s="31">
        <v>18152293</v>
      </c>
      <c r="G307" s="36">
        <f t="shared" si="72"/>
        <v>0.19514635880424516</v>
      </c>
      <c r="H307" s="31">
        <v>23322637</v>
      </c>
      <c r="I307" s="36">
        <f t="shared" si="73"/>
        <v>0.25073017983255141</v>
      </c>
      <c r="J307" s="31">
        <v>23280214</v>
      </c>
      <c r="K307" s="36">
        <f t="shared" si="74"/>
        <v>0.24023926537654414</v>
      </c>
      <c r="L307" s="31">
        <v>0</v>
      </c>
      <c r="M307" s="36">
        <f t="shared" si="75"/>
        <v>0</v>
      </c>
      <c r="N307" s="31">
        <f t="shared" si="76"/>
        <v>64755144</v>
      </c>
      <c r="O307" s="36">
        <f t="shared" si="77"/>
        <v>0.66823819677569674</v>
      </c>
      <c r="P307" s="31">
        <v>21961986</v>
      </c>
      <c r="Q307" s="31">
        <v>80930156</v>
      </c>
      <c r="R307" s="31">
        <v>87765370</v>
      </c>
      <c r="S307" s="31">
        <v>63993309</v>
      </c>
      <c r="T307" s="36">
        <f t="shared" si="78"/>
        <v>0.72914076474582168</v>
      </c>
      <c r="U307" s="36">
        <f t="shared" si="79"/>
        <v>6.002316912505079E-2</v>
      </c>
    </row>
    <row r="308" spans="1:21" x14ac:dyDescent="0.2">
      <c r="A308" s="17" t="s">
        <v>29</v>
      </c>
      <c r="B308" s="11" t="s">
        <v>546</v>
      </c>
      <c r="C308" s="10" t="s">
        <v>547</v>
      </c>
      <c r="D308" s="31">
        <v>58190030</v>
      </c>
      <c r="E308" s="31">
        <v>63797159</v>
      </c>
      <c r="F308" s="31">
        <v>10214205</v>
      </c>
      <c r="G308" s="36">
        <f t="shared" si="72"/>
        <v>0.17553187375913021</v>
      </c>
      <c r="H308" s="31">
        <v>14031187</v>
      </c>
      <c r="I308" s="36">
        <f t="shared" si="73"/>
        <v>0.24112699374789806</v>
      </c>
      <c r="J308" s="31">
        <v>13475936</v>
      </c>
      <c r="K308" s="36">
        <f t="shared" si="74"/>
        <v>0.211230973467016</v>
      </c>
      <c r="L308" s="31">
        <v>0</v>
      </c>
      <c r="M308" s="36">
        <f t="shared" si="75"/>
        <v>0</v>
      </c>
      <c r="N308" s="31">
        <f t="shared" si="76"/>
        <v>37721328</v>
      </c>
      <c r="O308" s="36">
        <f t="shared" si="77"/>
        <v>0.59126971469058676</v>
      </c>
      <c r="P308" s="31">
        <v>12480758</v>
      </c>
      <c r="Q308" s="31">
        <v>52399246</v>
      </c>
      <c r="R308" s="31">
        <v>63278547</v>
      </c>
      <c r="S308" s="31">
        <v>38119209</v>
      </c>
      <c r="T308" s="36">
        <f t="shared" si="78"/>
        <v>0.60240335480522333</v>
      </c>
      <c r="U308" s="36">
        <f t="shared" si="79"/>
        <v>7.9736983923572646E-2</v>
      </c>
    </row>
    <row r="309" spans="1:21" x14ac:dyDescent="0.2">
      <c r="A309" s="17" t="s">
        <v>44</v>
      </c>
      <c r="B309" s="11" t="s">
        <v>548</v>
      </c>
      <c r="C309" s="10" t="s">
        <v>549</v>
      </c>
      <c r="D309" s="31">
        <v>4168</v>
      </c>
      <c r="E309" s="31">
        <v>9604168</v>
      </c>
      <c r="F309" s="31">
        <v>0</v>
      </c>
      <c r="G309" s="36">
        <f t="shared" si="72"/>
        <v>0</v>
      </c>
      <c r="H309" s="31">
        <v>0</v>
      </c>
      <c r="I309" s="36">
        <f t="shared" si="73"/>
        <v>0</v>
      </c>
      <c r="J309" s="31">
        <v>0</v>
      </c>
      <c r="K309" s="36">
        <f t="shared" si="74"/>
        <v>0</v>
      </c>
      <c r="L309" s="31">
        <v>0</v>
      </c>
      <c r="M309" s="36">
        <f t="shared" si="75"/>
        <v>0</v>
      </c>
      <c r="N309" s="31">
        <f t="shared" si="76"/>
        <v>0</v>
      </c>
      <c r="O309" s="36">
        <f t="shared" si="77"/>
        <v>0</v>
      </c>
      <c r="P309" s="31">
        <v>15075</v>
      </c>
      <c r="Q309" s="31">
        <v>4168</v>
      </c>
      <c r="R309" s="31">
        <v>4168</v>
      </c>
      <c r="S309" s="31">
        <v>15075</v>
      </c>
      <c r="T309" s="36">
        <f t="shared" si="78"/>
        <v>3.6168426103646834</v>
      </c>
      <c r="U309" s="36">
        <f t="shared" si="79"/>
        <v>-1</v>
      </c>
    </row>
    <row r="310" spans="1:21" ht="16.5" x14ac:dyDescent="0.3">
      <c r="A310" s="18" t="s">
        <v>0</v>
      </c>
      <c r="B310" s="13" t="s">
        <v>550</v>
      </c>
      <c r="C310" s="12" t="s">
        <v>0</v>
      </c>
      <c r="D310" s="32">
        <f>SUM(D304:D309)</f>
        <v>253612701</v>
      </c>
      <c r="E310" s="32">
        <f>SUM(E304:E309)</f>
        <v>290304478</v>
      </c>
      <c r="F310" s="32">
        <f>SUM(F304:F309)</f>
        <v>47436555</v>
      </c>
      <c r="G310" s="37">
        <f t="shared" si="72"/>
        <v>0.18704329401862252</v>
      </c>
      <c r="H310" s="32">
        <f>SUM(H304:H309)</f>
        <v>61926103</v>
      </c>
      <c r="I310" s="37">
        <f t="shared" si="73"/>
        <v>0.24417587429897686</v>
      </c>
      <c r="J310" s="32">
        <f>SUM(J304:J309)</f>
        <v>60961568</v>
      </c>
      <c r="K310" s="37">
        <f t="shared" si="74"/>
        <v>0.2099918279593331</v>
      </c>
      <c r="L310" s="32">
        <f>SUM(L304:L309)</f>
        <v>0</v>
      </c>
      <c r="M310" s="37">
        <f t="shared" si="75"/>
        <v>0</v>
      </c>
      <c r="N310" s="32">
        <f t="shared" si="76"/>
        <v>170324226</v>
      </c>
      <c r="O310" s="37">
        <f t="shared" si="77"/>
        <v>0.5867089173870752</v>
      </c>
      <c r="P310" s="32">
        <f>SUM(P304:P309)</f>
        <v>53793233</v>
      </c>
      <c r="Q310" s="32">
        <f>SUM(Q304:Q309)</f>
        <v>223315783</v>
      </c>
      <c r="R310" s="32">
        <f>SUM(R304:R309)</f>
        <v>253521984</v>
      </c>
      <c r="S310" s="32">
        <f>SUM(S304:S309)</f>
        <v>162491273</v>
      </c>
      <c r="T310" s="37">
        <f t="shared" si="78"/>
        <v>0.64093563183853908</v>
      </c>
      <c r="U310" s="37">
        <f t="shared" si="79"/>
        <v>0.13325718868765524</v>
      </c>
    </row>
    <row r="311" spans="1:21" x14ac:dyDescent="0.2">
      <c r="A311" s="17" t="s">
        <v>29</v>
      </c>
      <c r="B311" s="11" t="s">
        <v>551</v>
      </c>
      <c r="C311" s="10" t="s">
        <v>552</v>
      </c>
      <c r="D311" s="31">
        <v>70940921</v>
      </c>
      <c r="E311" s="31">
        <v>71331938</v>
      </c>
      <c r="F311" s="31">
        <v>7100827</v>
      </c>
      <c r="G311" s="36">
        <f t="shared" si="72"/>
        <v>0.10009493674320918</v>
      </c>
      <c r="H311" s="31">
        <v>13236188</v>
      </c>
      <c r="I311" s="36">
        <f t="shared" si="73"/>
        <v>0.18658043641694474</v>
      </c>
      <c r="J311" s="31">
        <v>7457257</v>
      </c>
      <c r="K311" s="36">
        <f t="shared" si="74"/>
        <v>0.10454303092115624</v>
      </c>
      <c r="L311" s="31">
        <v>0</v>
      </c>
      <c r="M311" s="36">
        <f t="shared" si="75"/>
        <v>0</v>
      </c>
      <c r="N311" s="31">
        <f t="shared" si="76"/>
        <v>27794272</v>
      </c>
      <c r="O311" s="36">
        <f t="shared" si="77"/>
        <v>0.38964694888844881</v>
      </c>
      <c r="P311" s="31">
        <v>9399588</v>
      </c>
      <c r="Q311" s="31">
        <v>51154136</v>
      </c>
      <c r="R311" s="31">
        <v>65768074</v>
      </c>
      <c r="S311" s="31">
        <v>29380056</v>
      </c>
      <c r="T311" s="36">
        <f t="shared" si="78"/>
        <v>0.44672215883956096</v>
      </c>
      <c r="U311" s="36">
        <f t="shared" si="79"/>
        <v>-0.20664001443467517</v>
      </c>
    </row>
    <row r="312" spans="1:21" x14ac:dyDescent="0.2">
      <c r="A312" s="17" t="s">
        <v>29</v>
      </c>
      <c r="B312" s="11" t="s">
        <v>553</v>
      </c>
      <c r="C312" s="10" t="s">
        <v>554</v>
      </c>
      <c r="D312" s="31">
        <v>100694888</v>
      </c>
      <c r="E312" s="31">
        <v>130736527</v>
      </c>
      <c r="F312" s="31">
        <v>19049002</v>
      </c>
      <c r="G312" s="36">
        <f t="shared" si="72"/>
        <v>0.1891754624127493</v>
      </c>
      <c r="H312" s="31">
        <v>29074655</v>
      </c>
      <c r="I312" s="36">
        <f t="shared" si="73"/>
        <v>0.28874012948899652</v>
      </c>
      <c r="J312" s="31">
        <v>23322900</v>
      </c>
      <c r="K312" s="36">
        <f t="shared" si="74"/>
        <v>0.17839620292192709</v>
      </c>
      <c r="L312" s="31">
        <v>0</v>
      </c>
      <c r="M312" s="36">
        <f t="shared" si="75"/>
        <v>0</v>
      </c>
      <c r="N312" s="31">
        <f t="shared" si="76"/>
        <v>71446557</v>
      </c>
      <c r="O312" s="36">
        <f t="shared" si="77"/>
        <v>0.54649269518992194</v>
      </c>
      <c r="P312" s="31">
        <v>23059261</v>
      </c>
      <c r="Q312" s="31">
        <v>96209437</v>
      </c>
      <c r="R312" s="31">
        <v>94703978</v>
      </c>
      <c r="S312" s="31">
        <v>60988681</v>
      </c>
      <c r="T312" s="36">
        <f t="shared" si="78"/>
        <v>0.64399281094612515</v>
      </c>
      <c r="U312" s="36">
        <f t="shared" si="79"/>
        <v>1.1433107071384452E-2</v>
      </c>
    </row>
    <row r="313" spans="1:21" x14ac:dyDescent="0.2">
      <c r="A313" s="17" t="s">
        <v>29</v>
      </c>
      <c r="B313" s="11" t="s">
        <v>555</v>
      </c>
      <c r="C313" s="10" t="s">
        <v>556</v>
      </c>
      <c r="D313" s="31">
        <v>150615900</v>
      </c>
      <c r="E313" s="31">
        <v>175707754</v>
      </c>
      <c r="F313" s="31">
        <v>12753684</v>
      </c>
      <c r="G313" s="36">
        <f t="shared" si="72"/>
        <v>8.4676876744088775E-2</v>
      </c>
      <c r="H313" s="31">
        <v>30040296</v>
      </c>
      <c r="I313" s="36">
        <f t="shared" si="73"/>
        <v>0.19944969953371458</v>
      </c>
      <c r="J313" s="31">
        <v>45868090</v>
      </c>
      <c r="K313" s="36">
        <f t="shared" si="74"/>
        <v>0.26104761432440826</v>
      </c>
      <c r="L313" s="31">
        <v>0</v>
      </c>
      <c r="M313" s="36">
        <f t="shared" si="75"/>
        <v>0</v>
      </c>
      <c r="N313" s="31">
        <f t="shared" si="76"/>
        <v>88662070</v>
      </c>
      <c r="O313" s="36">
        <f t="shared" si="77"/>
        <v>0.50459964333731111</v>
      </c>
      <c r="P313" s="31">
        <v>42134095</v>
      </c>
      <c r="Q313" s="31">
        <v>131508150</v>
      </c>
      <c r="R313" s="31">
        <v>139761728</v>
      </c>
      <c r="S313" s="31">
        <v>75102163</v>
      </c>
      <c r="T313" s="36">
        <f t="shared" si="78"/>
        <v>0.5373585750170462</v>
      </c>
      <c r="U313" s="36">
        <f t="shared" si="79"/>
        <v>8.8621696989101162E-2</v>
      </c>
    </row>
    <row r="314" spans="1:21" x14ac:dyDescent="0.2">
      <c r="A314" s="17" t="s">
        <v>29</v>
      </c>
      <c r="B314" s="11" t="s">
        <v>557</v>
      </c>
      <c r="C314" s="10" t="s">
        <v>558</v>
      </c>
      <c r="D314" s="31">
        <v>52597279</v>
      </c>
      <c r="E314" s="31">
        <v>62643589</v>
      </c>
      <c r="F314" s="31">
        <v>8014682</v>
      </c>
      <c r="G314" s="36">
        <f t="shared" si="72"/>
        <v>0.15237826276146338</v>
      </c>
      <c r="H314" s="31">
        <v>11323843</v>
      </c>
      <c r="I314" s="36">
        <f t="shared" si="73"/>
        <v>0.21529332344359486</v>
      </c>
      <c r="J314" s="31">
        <v>12256724</v>
      </c>
      <c r="K314" s="36">
        <f t="shared" si="74"/>
        <v>0.19565807444397862</v>
      </c>
      <c r="L314" s="31">
        <v>0</v>
      </c>
      <c r="M314" s="36">
        <f t="shared" si="75"/>
        <v>0</v>
      </c>
      <c r="N314" s="31">
        <f t="shared" si="76"/>
        <v>31595249</v>
      </c>
      <c r="O314" s="36">
        <f t="shared" si="77"/>
        <v>0.50436524318553966</v>
      </c>
      <c r="P314" s="31">
        <v>15286823</v>
      </c>
      <c r="Q314" s="31">
        <v>45356062</v>
      </c>
      <c r="R314" s="31">
        <v>49266881</v>
      </c>
      <c r="S314" s="31">
        <v>29386374</v>
      </c>
      <c r="T314" s="36">
        <f t="shared" si="78"/>
        <v>0.59647319666938126</v>
      </c>
      <c r="U314" s="36">
        <f t="shared" si="79"/>
        <v>-0.19821639852832729</v>
      </c>
    </row>
    <row r="315" spans="1:21" x14ac:dyDescent="0.2">
      <c r="A315" s="17" t="s">
        <v>29</v>
      </c>
      <c r="B315" s="11" t="s">
        <v>559</v>
      </c>
      <c r="C315" s="10" t="s">
        <v>560</v>
      </c>
      <c r="D315" s="31">
        <v>58304730</v>
      </c>
      <c r="E315" s="31">
        <v>40129932</v>
      </c>
      <c r="F315" s="31">
        <v>8526547</v>
      </c>
      <c r="G315" s="36">
        <f t="shared" si="72"/>
        <v>0.14624108541451097</v>
      </c>
      <c r="H315" s="31">
        <v>11263720</v>
      </c>
      <c r="I315" s="36">
        <f t="shared" si="73"/>
        <v>0.19318707075738109</v>
      </c>
      <c r="J315" s="31">
        <v>11490020</v>
      </c>
      <c r="K315" s="36">
        <f t="shared" si="74"/>
        <v>0.28632044529754003</v>
      </c>
      <c r="L315" s="31">
        <v>0</v>
      </c>
      <c r="M315" s="36">
        <f t="shared" si="75"/>
        <v>0</v>
      </c>
      <c r="N315" s="31">
        <f t="shared" si="76"/>
        <v>31280287</v>
      </c>
      <c r="O315" s="36">
        <f t="shared" si="77"/>
        <v>0.77947520568935924</v>
      </c>
      <c r="P315" s="31">
        <v>10861546</v>
      </c>
      <c r="Q315" s="31">
        <v>51475063</v>
      </c>
      <c r="R315" s="31">
        <v>45063187</v>
      </c>
      <c r="S315" s="31">
        <v>26107905</v>
      </c>
      <c r="T315" s="36">
        <f t="shared" si="78"/>
        <v>0.57936215208214192</v>
      </c>
      <c r="U315" s="36">
        <f t="shared" si="79"/>
        <v>5.7862296951097125E-2</v>
      </c>
    </row>
    <row r="316" spans="1:21" x14ac:dyDescent="0.2">
      <c r="A316" s="17" t="s">
        <v>44</v>
      </c>
      <c r="B316" s="11" t="s">
        <v>561</v>
      </c>
      <c r="C316" s="10" t="s">
        <v>562</v>
      </c>
      <c r="D316" s="31">
        <v>0</v>
      </c>
      <c r="E316" s="31">
        <v>0</v>
      </c>
      <c r="F316" s="31">
        <v>0</v>
      </c>
      <c r="G316" s="36">
        <f t="shared" si="72"/>
        <v>0</v>
      </c>
      <c r="H316" s="31">
        <v>0</v>
      </c>
      <c r="I316" s="36">
        <f t="shared" si="73"/>
        <v>0</v>
      </c>
      <c r="J316" s="31">
        <v>0</v>
      </c>
      <c r="K316" s="36">
        <f t="shared" si="74"/>
        <v>0</v>
      </c>
      <c r="L316" s="31">
        <v>0</v>
      </c>
      <c r="M316" s="36">
        <f t="shared" si="75"/>
        <v>0</v>
      </c>
      <c r="N316" s="31">
        <f t="shared" si="76"/>
        <v>0</v>
      </c>
      <c r="O316" s="36">
        <f t="shared" si="77"/>
        <v>0</v>
      </c>
      <c r="P316" s="31">
        <v>0</v>
      </c>
      <c r="Q316" s="31">
        <v>0</v>
      </c>
      <c r="R316" s="31">
        <v>0</v>
      </c>
      <c r="S316" s="31">
        <v>0</v>
      </c>
      <c r="T316" s="36">
        <f t="shared" si="78"/>
        <v>0</v>
      </c>
      <c r="U316" s="36">
        <f t="shared" si="79"/>
        <v>0</v>
      </c>
    </row>
    <row r="317" spans="1:21" ht="16.5" x14ac:dyDescent="0.3">
      <c r="A317" s="18" t="s">
        <v>0</v>
      </c>
      <c r="B317" s="13" t="s">
        <v>563</v>
      </c>
      <c r="C317" s="12" t="s">
        <v>0</v>
      </c>
      <c r="D317" s="32">
        <f>SUM(D311:D316)</f>
        <v>433153718</v>
      </c>
      <c r="E317" s="32">
        <f>SUM(E311:E316)</f>
        <v>480549740</v>
      </c>
      <c r="F317" s="32">
        <f>SUM(F311:F316)</f>
        <v>55444742</v>
      </c>
      <c r="G317" s="37">
        <f t="shared" si="72"/>
        <v>0.12800246124171558</v>
      </c>
      <c r="H317" s="32">
        <f>SUM(H311:H316)</f>
        <v>94938702</v>
      </c>
      <c r="I317" s="37">
        <f t="shared" si="73"/>
        <v>0.21918016181036221</v>
      </c>
      <c r="J317" s="32">
        <f>SUM(J311:J316)</f>
        <v>100394991</v>
      </c>
      <c r="K317" s="37">
        <f t="shared" si="74"/>
        <v>0.20891696039623286</v>
      </c>
      <c r="L317" s="32">
        <f>SUM(L311:L316)</f>
        <v>0</v>
      </c>
      <c r="M317" s="37">
        <f t="shared" si="75"/>
        <v>0</v>
      </c>
      <c r="N317" s="32">
        <f t="shared" si="76"/>
        <v>250778435</v>
      </c>
      <c r="O317" s="37">
        <f t="shared" si="77"/>
        <v>0.52185739399213904</v>
      </c>
      <c r="P317" s="32">
        <f>SUM(P311:P316)</f>
        <v>100741313</v>
      </c>
      <c r="Q317" s="32">
        <f>SUM(Q311:Q316)</f>
        <v>375702848</v>
      </c>
      <c r="R317" s="32">
        <f>SUM(R311:R316)</f>
        <v>394563848</v>
      </c>
      <c r="S317" s="32">
        <f>SUM(S311:S316)</f>
        <v>220965179</v>
      </c>
      <c r="T317" s="37">
        <f t="shared" si="78"/>
        <v>0.56002388490493427</v>
      </c>
      <c r="U317" s="37">
        <f t="shared" si="79"/>
        <v>-3.4377356189511099E-3</v>
      </c>
    </row>
    <row r="318" spans="1:21" x14ac:dyDescent="0.2">
      <c r="A318" s="17" t="s">
        <v>29</v>
      </c>
      <c r="B318" s="11" t="s">
        <v>564</v>
      </c>
      <c r="C318" s="10" t="s">
        <v>565</v>
      </c>
      <c r="D318" s="31">
        <v>63902856</v>
      </c>
      <c r="E318" s="31">
        <v>75716182</v>
      </c>
      <c r="F318" s="31">
        <v>10761834</v>
      </c>
      <c r="G318" s="36">
        <f t="shared" si="72"/>
        <v>0.16840928048661863</v>
      </c>
      <c r="H318" s="31">
        <v>14203888</v>
      </c>
      <c r="I318" s="36">
        <f t="shared" si="73"/>
        <v>0.22227313283149661</v>
      </c>
      <c r="J318" s="31">
        <v>15229902</v>
      </c>
      <c r="K318" s="36">
        <f t="shared" si="74"/>
        <v>0.20114461133288522</v>
      </c>
      <c r="L318" s="31">
        <v>0</v>
      </c>
      <c r="M318" s="36">
        <f t="shared" si="75"/>
        <v>0</v>
      </c>
      <c r="N318" s="31">
        <f t="shared" si="76"/>
        <v>40195624</v>
      </c>
      <c r="O318" s="36">
        <f t="shared" si="77"/>
        <v>0.53087230415289566</v>
      </c>
      <c r="P318" s="31">
        <v>2957919</v>
      </c>
      <c r="Q318" s="31">
        <v>68620131</v>
      </c>
      <c r="R318" s="31">
        <v>69167935</v>
      </c>
      <c r="S318" s="31">
        <v>42938076</v>
      </c>
      <c r="T318" s="36">
        <f t="shared" si="78"/>
        <v>0.62078007677979685</v>
      </c>
      <c r="U318" s="36">
        <f t="shared" si="79"/>
        <v>4.148857017382829</v>
      </c>
    </row>
    <row r="319" spans="1:21" x14ac:dyDescent="0.2">
      <c r="A319" s="17" t="s">
        <v>29</v>
      </c>
      <c r="B319" s="11" t="s">
        <v>566</v>
      </c>
      <c r="C319" s="10" t="s">
        <v>567</v>
      </c>
      <c r="D319" s="31">
        <v>95874287</v>
      </c>
      <c r="E319" s="31">
        <v>107585576</v>
      </c>
      <c r="F319" s="31">
        <v>16251440</v>
      </c>
      <c r="G319" s="36">
        <f t="shared" si="72"/>
        <v>0.16950780557043413</v>
      </c>
      <c r="H319" s="31">
        <v>26257846</v>
      </c>
      <c r="I319" s="36">
        <f t="shared" si="73"/>
        <v>0.27387787509700073</v>
      </c>
      <c r="J319" s="31">
        <v>34925797</v>
      </c>
      <c r="K319" s="36">
        <f t="shared" si="74"/>
        <v>0.32463270912821995</v>
      </c>
      <c r="L319" s="31">
        <v>0</v>
      </c>
      <c r="M319" s="36">
        <f t="shared" si="75"/>
        <v>0</v>
      </c>
      <c r="N319" s="31">
        <f t="shared" si="76"/>
        <v>77435083</v>
      </c>
      <c r="O319" s="36">
        <f t="shared" si="77"/>
        <v>0.71975338961795399</v>
      </c>
      <c r="P319" s="31">
        <v>23177492</v>
      </c>
      <c r="Q319" s="31">
        <v>92299307</v>
      </c>
      <c r="R319" s="31">
        <v>95584197</v>
      </c>
      <c r="S319" s="31">
        <v>67538105</v>
      </c>
      <c r="T319" s="36">
        <f t="shared" si="78"/>
        <v>0.70658233389772584</v>
      </c>
      <c r="U319" s="36">
        <f t="shared" si="79"/>
        <v>0.50688422198570926</v>
      </c>
    </row>
    <row r="320" spans="1:21" x14ac:dyDescent="0.2">
      <c r="A320" s="17" t="s">
        <v>29</v>
      </c>
      <c r="B320" s="11" t="s">
        <v>568</v>
      </c>
      <c r="C320" s="10" t="s">
        <v>569</v>
      </c>
      <c r="D320" s="31">
        <v>30220470</v>
      </c>
      <c r="E320" s="31">
        <v>30765070</v>
      </c>
      <c r="F320" s="31">
        <v>4141528</v>
      </c>
      <c r="G320" s="36">
        <f t="shared" si="72"/>
        <v>0.1370437984584621</v>
      </c>
      <c r="H320" s="31">
        <v>6490132</v>
      </c>
      <c r="I320" s="36">
        <f t="shared" si="73"/>
        <v>0.21475946601757021</v>
      </c>
      <c r="J320" s="31">
        <v>4799626</v>
      </c>
      <c r="K320" s="36">
        <f t="shared" si="74"/>
        <v>0.15600894130908852</v>
      </c>
      <c r="L320" s="31">
        <v>0</v>
      </c>
      <c r="M320" s="36">
        <f t="shared" si="75"/>
        <v>0</v>
      </c>
      <c r="N320" s="31">
        <f t="shared" si="76"/>
        <v>15431286</v>
      </c>
      <c r="O320" s="36">
        <f t="shared" si="77"/>
        <v>0.50158462178048024</v>
      </c>
      <c r="P320" s="31">
        <v>4706958</v>
      </c>
      <c r="Q320" s="31">
        <v>27618760</v>
      </c>
      <c r="R320" s="31">
        <v>27437580</v>
      </c>
      <c r="S320" s="31">
        <v>12942018</v>
      </c>
      <c r="T320" s="36">
        <f t="shared" si="78"/>
        <v>0.47168948573452907</v>
      </c>
      <c r="U320" s="36">
        <f t="shared" si="79"/>
        <v>1.9687449941129698E-2</v>
      </c>
    </row>
    <row r="321" spans="1:21" x14ac:dyDescent="0.2">
      <c r="A321" s="17" t="s">
        <v>29</v>
      </c>
      <c r="B321" s="11" t="s">
        <v>570</v>
      </c>
      <c r="C321" s="10" t="s">
        <v>571</v>
      </c>
      <c r="D321" s="31">
        <v>22346452</v>
      </c>
      <c r="E321" s="31">
        <v>22346452</v>
      </c>
      <c r="F321" s="31">
        <v>3606950</v>
      </c>
      <c r="G321" s="36">
        <f t="shared" si="72"/>
        <v>0.1614104109233985</v>
      </c>
      <c r="H321" s="31">
        <v>3855187</v>
      </c>
      <c r="I321" s="36">
        <f t="shared" si="73"/>
        <v>0.17251897527177917</v>
      </c>
      <c r="J321" s="31">
        <v>3919785</v>
      </c>
      <c r="K321" s="36">
        <f t="shared" si="74"/>
        <v>0.17540972499795493</v>
      </c>
      <c r="L321" s="31">
        <v>0</v>
      </c>
      <c r="M321" s="36">
        <f t="shared" si="75"/>
        <v>0</v>
      </c>
      <c r="N321" s="31">
        <f t="shared" si="76"/>
        <v>11381922</v>
      </c>
      <c r="O321" s="36">
        <f t="shared" si="77"/>
        <v>0.50933911119313258</v>
      </c>
      <c r="P321" s="31">
        <v>3038473</v>
      </c>
      <c r="Q321" s="31">
        <v>20737163</v>
      </c>
      <c r="R321" s="31">
        <v>19133451</v>
      </c>
      <c r="S321" s="31">
        <v>10281582</v>
      </c>
      <c r="T321" s="36">
        <f t="shared" si="78"/>
        <v>0.53736160821171253</v>
      </c>
      <c r="U321" s="36">
        <f t="shared" si="79"/>
        <v>0.29005095651664514</v>
      </c>
    </row>
    <row r="322" spans="1:21" x14ac:dyDescent="0.2">
      <c r="A322" s="17" t="s">
        <v>44</v>
      </c>
      <c r="B322" s="11" t="s">
        <v>572</v>
      </c>
      <c r="C322" s="10" t="s">
        <v>573</v>
      </c>
      <c r="D322" s="31">
        <v>9966919</v>
      </c>
      <c r="E322" s="31">
        <v>9383874</v>
      </c>
      <c r="F322" s="31">
        <v>964549</v>
      </c>
      <c r="G322" s="36">
        <f t="shared" si="72"/>
        <v>9.6775041514835222E-2</v>
      </c>
      <c r="H322" s="31">
        <v>2699981</v>
      </c>
      <c r="I322" s="36">
        <f t="shared" si="73"/>
        <v>0.27089424525272054</v>
      </c>
      <c r="J322" s="31">
        <v>2119429</v>
      </c>
      <c r="K322" s="36">
        <f t="shared" si="74"/>
        <v>0.22585863791436245</v>
      </c>
      <c r="L322" s="31">
        <v>0</v>
      </c>
      <c r="M322" s="36">
        <f t="shared" si="75"/>
        <v>0</v>
      </c>
      <c r="N322" s="31">
        <f t="shared" si="76"/>
        <v>5783959</v>
      </c>
      <c r="O322" s="36">
        <f t="shared" si="77"/>
        <v>0.61637219340327887</v>
      </c>
      <c r="P322" s="31">
        <v>2617795</v>
      </c>
      <c r="Q322" s="31">
        <v>9036635</v>
      </c>
      <c r="R322" s="31">
        <v>9553172</v>
      </c>
      <c r="S322" s="31">
        <v>6361021</v>
      </c>
      <c r="T322" s="36">
        <f t="shared" si="78"/>
        <v>0.66585433613044964</v>
      </c>
      <c r="U322" s="36">
        <f t="shared" si="79"/>
        <v>-0.19037625176914164</v>
      </c>
    </row>
    <row r="323" spans="1:21" ht="16.5" x14ac:dyDescent="0.3">
      <c r="A323" s="18" t="s">
        <v>0</v>
      </c>
      <c r="B323" s="13" t="s">
        <v>574</v>
      </c>
      <c r="C323" s="12" t="s">
        <v>0</v>
      </c>
      <c r="D323" s="32">
        <f>SUM(D318:D322)</f>
        <v>222310984</v>
      </c>
      <c r="E323" s="32">
        <f>SUM(E318:E322)</f>
        <v>245797154</v>
      </c>
      <c r="F323" s="32">
        <f>SUM(F318:F322)</f>
        <v>35726301</v>
      </c>
      <c r="G323" s="37">
        <f t="shared" si="72"/>
        <v>0.16070416475687949</v>
      </c>
      <c r="H323" s="32">
        <f>SUM(H318:H322)</f>
        <v>53507034</v>
      </c>
      <c r="I323" s="37">
        <f t="shared" si="73"/>
        <v>0.24068551646552921</v>
      </c>
      <c r="J323" s="32">
        <f>SUM(J318:J322)</f>
        <v>60994539</v>
      </c>
      <c r="K323" s="37">
        <f t="shared" si="74"/>
        <v>0.24814989924578215</v>
      </c>
      <c r="L323" s="32">
        <f>SUM(L318:L322)</f>
        <v>0</v>
      </c>
      <c r="M323" s="37">
        <f t="shared" si="75"/>
        <v>0</v>
      </c>
      <c r="N323" s="32">
        <f t="shared" si="76"/>
        <v>150227874</v>
      </c>
      <c r="O323" s="37">
        <f t="shared" si="77"/>
        <v>0.61118638501404288</v>
      </c>
      <c r="P323" s="32">
        <f>SUM(P318:P322)</f>
        <v>36498637</v>
      </c>
      <c r="Q323" s="32">
        <f>SUM(Q318:Q322)</f>
        <v>218311996</v>
      </c>
      <c r="R323" s="32">
        <f>SUM(R318:R322)</f>
        <v>220876335</v>
      </c>
      <c r="S323" s="32">
        <f>SUM(S318:S322)</f>
        <v>140060802</v>
      </c>
      <c r="T323" s="37">
        <f t="shared" si="78"/>
        <v>0.63411411639006054</v>
      </c>
      <c r="U323" s="37">
        <f t="shared" si="79"/>
        <v>0.67114566497373596</v>
      </c>
    </row>
    <row r="324" spans="1:21" x14ac:dyDescent="0.2">
      <c r="A324" s="17" t="s">
        <v>29</v>
      </c>
      <c r="B324" s="11" t="s">
        <v>575</v>
      </c>
      <c r="C324" s="10" t="s">
        <v>576</v>
      </c>
      <c r="D324" s="31">
        <v>10656720</v>
      </c>
      <c r="E324" s="31">
        <v>10871220</v>
      </c>
      <c r="F324" s="31">
        <v>2150645</v>
      </c>
      <c r="G324" s="36">
        <f t="shared" si="72"/>
        <v>0.20181115765451282</v>
      </c>
      <c r="H324" s="31">
        <v>5455994</v>
      </c>
      <c r="I324" s="36">
        <f t="shared" si="73"/>
        <v>0.51197685591814368</v>
      </c>
      <c r="J324" s="31">
        <v>2387110</v>
      </c>
      <c r="K324" s="36">
        <f t="shared" si="74"/>
        <v>0.21958069103559674</v>
      </c>
      <c r="L324" s="31">
        <v>0</v>
      </c>
      <c r="M324" s="36">
        <f t="shared" si="75"/>
        <v>0</v>
      </c>
      <c r="N324" s="31">
        <f t="shared" si="76"/>
        <v>9993749</v>
      </c>
      <c r="O324" s="36">
        <f t="shared" si="77"/>
        <v>0.91928495605828964</v>
      </c>
      <c r="P324" s="31">
        <v>2139478</v>
      </c>
      <c r="Q324" s="31">
        <v>13806097</v>
      </c>
      <c r="R324" s="31">
        <v>14165317</v>
      </c>
      <c r="S324" s="31">
        <v>8253284</v>
      </c>
      <c r="T324" s="36">
        <f t="shared" si="78"/>
        <v>0.58264026142161163</v>
      </c>
      <c r="U324" s="36">
        <f t="shared" si="79"/>
        <v>0.11574412076216722</v>
      </c>
    </row>
    <row r="325" spans="1:21" x14ac:dyDescent="0.2">
      <c r="A325" s="17" t="s">
        <v>29</v>
      </c>
      <c r="B325" s="11" t="s">
        <v>577</v>
      </c>
      <c r="C325" s="10" t="s">
        <v>578</v>
      </c>
      <c r="D325" s="31">
        <v>38600740</v>
      </c>
      <c r="E325" s="31">
        <v>32482905</v>
      </c>
      <c r="F325" s="31">
        <v>5244737</v>
      </c>
      <c r="G325" s="36">
        <f t="shared" si="72"/>
        <v>0.13587141075533785</v>
      </c>
      <c r="H325" s="31">
        <v>9084390</v>
      </c>
      <c r="I325" s="36">
        <f t="shared" si="73"/>
        <v>0.23534237944661165</v>
      </c>
      <c r="J325" s="31">
        <v>6283330</v>
      </c>
      <c r="K325" s="36">
        <f t="shared" si="74"/>
        <v>0.19343497756743125</v>
      </c>
      <c r="L325" s="31">
        <v>0</v>
      </c>
      <c r="M325" s="36">
        <f t="shared" si="75"/>
        <v>0</v>
      </c>
      <c r="N325" s="31">
        <f t="shared" si="76"/>
        <v>20612457</v>
      </c>
      <c r="O325" s="36">
        <f t="shared" si="77"/>
        <v>0.63456322641093832</v>
      </c>
      <c r="P325" s="31">
        <v>6861675</v>
      </c>
      <c r="Q325" s="31">
        <v>35946179</v>
      </c>
      <c r="R325" s="31">
        <v>33741479</v>
      </c>
      <c r="S325" s="31">
        <v>31519445</v>
      </c>
      <c r="T325" s="36">
        <f t="shared" si="78"/>
        <v>0.93414532895846092</v>
      </c>
      <c r="U325" s="36">
        <f t="shared" si="79"/>
        <v>-8.4286271209289332E-2</v>
      </c>
    </row>
    <row r="326" spans="1:21" x14ac:dyDescent="0.2">
      <c r="A326" s="17" t="s">
        <v>29</v>
      </c>
      <c r="B326" s="11" t="s">
        <v>579</v>
      </c>
      <c r="C326" s="10" t="s">
        <v>580</v>
      </c>
      <c r="D326" s="31">
        <v>114468744</v>
      </c>
      <c r="E326" s="31">
        <v>118023856</v>
      </c>
      <c r="F326" s="31">
        <v>17869349</v>
      </c>
      <c r="G326" s="36">
        <f t="shared" si="72"/>
        <v>0.15610679715329104</v>
      </c>
      <c r="H326" s="31">
        <v>30592365</v>
      </c>
      <c r="I326" s="36">
        <f t="shared" si="73"/>
        <v>0.26725518190362951</v>
      </c>
      <c r="J326" s="31">
        <v>26680231</v>
      </c>
      <c r="K326" s="36">
        <f t="shared" si="74"/>
        <v>0.22605795052146069</v>
      </c>
      <c r="L326" s="31">
        <v>0</v>
      </c>
      <c r="M326" s="36">
        <f t="shared" si="75"/>
        <v>0</v>
      </c>
      <c r="N326" s="31">
        <f t="shared" si="76"/>
        <v>75141945</v>
      </c>
      <c r="O326" s="36">
        <f t="shared" si="77"/>
        <v>0.63666742933733667</v>
      </c>
      <c r="P326" s="31">
        <v>24418867</v>
      </c>
      <c r="Q326" s="31">
        <v>101438718</v>
      </c>
      <c r="R326" s="31">
        <v>103737624</v>
      </c>
      <c r="S326" s="31">
        <v>85895214</v>
      </c>
      <c r="T326" s="36">
        <f t="shared" si="78"/>
        <v>0.82800444706541576</v>
      </c>
      <c r="U326" s="36">
        <f t="shared" si="79"/>
        <v>9.2607245045398745E-2</v>
      </c>
    </row>
    <row r="327" spans="1:21" x14ac:dyDescent="0.2">
      <c r="A327" s="17" t="s">
        <v>29</v>
      </c>
      <c r="B327" s="11" t="s">
        <v>581</v>
      </c>
      <c r="C327" s="10" t="s">
        <v>582</v>
      </c>
      <c r="D327" s="31">
        <v>119506174</v>
      </c>
      <c r="E327" s="31">
        <v>129867194</v>
      </c>
      <c r="F327" s="31">
        <v>26073631</v>
      </c>
      <c r="G327" s="36">
        <f t="shared" si="72"/>
        <v>0.21817810852182415</v>
      </c>
      <c r="H327" s="31">
        <v>33059139</v>
      </c>
      <c r="I327" s="36">
        <f t="shared" si="73"/>
        <v>0.27663122241701088</v>
      </c>
      <c r="J327" s="31">
        <v>36658325</v>
      </c>
      <c r="K327" s="36">
        <f t="shared" si="74"/>
        <v>0.28227548367603905</v>
      </c>
      <c r="L327" s="31">
        <v>0</v>
      </c>
      <c r="M327" s="36">
        <f t="shared" si="75"/>
        <v>0</v>
      </c>
      <c r="N327" s="31">
        <f t="shared" si="76"/>
        <v>95791095</v>
      </c>
      <c r="O327" s="36">
        <f t="shared" si="77"/>
        <v>0.73760810601636617</v>
      </c>
      <c r="P327" s="31">
        <v>25424006</v>
      </c>
      <c r="Q327" s="31">
        <v>101329256</v>
      </c>
      <c r="R327" s="31">
        <v>112982683</v>
      </c>
      <c r="S327" s="31">
        <v>70743582</v>
      </c>
      <c r="T327" s="36">
        <f t="shared" si="78"/>
        <v>0.62614535362025348</v>
      </c>
      <c r="U327" s="36">
        <f t="shared" si="79"/>
        <v>0.44187839634713733</v>
      </c>
    </row>
    <row r="328" spans="1:21" x14ac:dyDescent="0.2">
      <c r="A328" s="17" t="s">
        <v>29</v>
      </c>
      <c r="B328" s="11" t="s">
        <v>583</v>
      </c>
      <c r="C328" s="10" t="s">
        <v>584</v>
      </c>
      <c r="D328" s="31">
        <v>36822500</v>
      </c>
      <c r="E328" s="31">
        <v>38467500</v>
      </c>
      <c r="F328" s="31">
        <v>7111821</v>
      </c>
      <c r="G328" s="36">
        <f t="shared" si="72"/>
        <v>0.19313791839228733</v>
      </c>
      <c r="H328" s="31">
        <v>8791057</v>
      </c>
      <c r="I328" s="36">
        <f t="shared" si="73"/>
        <v>0.23874144884241971</v>
      </c>
      <c r="J328" s="31">
        <v>10207643</v>
      </c>
      <c r="K328" s="36">
        <f t="shared" si="74"/>
        <v>0.26535758757392602</v>
      </c>
      <c r="L328" s="31">
        <v>0</v>
      </c>
      <c r="M328" s="36">
        <f t="shared" si="75"/>
        <v>0</v>
      </c>
      <c r="N328" s="31">
        <f t="shared" si="76"/>
        <v>26110521</v>
      </c>
      <c r="O328" s="36">
        <f t="shared" si="77"/>
        <v>0.67876833690777927</v>
      </c>
      <c r="P328" s="31">
        <v>8463397</v>
      </c>
      <c r="Q328" s="31">
        <v>31355400</v>
      </c>
      <c r="R328" s="31">
        <v>35463900</v>
      </c>
      <c r="S328" s="31">
        <v>24219387</v>
      </c>
      <c r="T328" s="36">
        <f t="shared" si="78"/>
        <v>0.68293072673902189</v>
      </c>
      <c r="U328" s="36">
        <f t="shared" si="79"/>
        <v>0.20609289626848426</v>
      </c>
    </row>
    <row r="329" spans="1:21" x14ac:dyDescent="0.2">
      <c r="A329" s="17" t="s">
        <v>29</v>
      </c>
      <c r="B329" s="11" t="s">
        <v>585</v>
      </c>
      <c r="C329" s="10" t="s">
        <v>586</v>
      </c>
      <c r="D329" s="31">
        <v>71964979</v>
      </c>
      <c r="E329" s="31">
        <v>72510661</v>
      </c>
      <c r="F329" s="31">
        <v>13061368</v>
      </c>
      <c r="G329" s="36">
        <f t="shared" si="72"/>
        <v>0.18149616912970962</v>
      </c>
      <c r="H329" s="31">
        <v>14525719</v>
      </c>
      <c r="I329" s="36">
        <f t="shared" si="73"/>
        <v>0.20184427483818204</v>
      </c>
      <c r="J329" s="31">
        <v>14751109</v>
      </c>
      <c r="K329" s="36">
        <f t="shared" si="74"/>
        <v>0.20343365784515466</v>
      </c>
      <c r="L329" s="31">
        <v>0</v>
      </c>
      <c r="M329" s="36">
        <f t="shared" si="75"/>
        <v>0</v>
      </c>
      <c r="N329" s="31">
        <f t="shared" si="76"/>
        <v>42338196</v>
      </c>
      <c r="O329" s="36">
        <f t="shared" si="77"/>
        <v>0.58388925733279418</v>
      </c>
      <c r="P329" s="31">
        <v>14213027</v>
      </c>
      <c r="Q329" s="31">
        <v>57017594</v>
      </c>
      <c r="R329" s="31">
        <v>64804203</v>
      </c>
      <c r="S329" s="31">
        <v>44583252</v>
      </c>
      <c r="T329" s="36">
        <f t="shared" si="78"/>
        <v>0.68796852574515888</v>
      </c>
      <c r="U329" s="36">
        <f t="shared" si="79"/>
        <v>3.7858367538456061E-2</v>
      </c>
    </row>
    <row r="330" spans="1:21" x14ac:dyDescent="0.2">
      <c r="A330" s="17" t="s">
        <v>29</v>
      </c>
      <c r="B330" s="11" t="s">
        <v>587</v>
      </c>
      <c r="C330" s="10" t="s">
        <v>588</v>
      </c>
      <c r="D330" s="31">
        <v>45917970</v>
      </c>
      <c r="E330" s="31">
        <v>53780812</v>
      </c>
      <c r="F330" s="31">
        <v>10692477</v>
      </c>
      <c r="G330" s="36">
        <f t="shared" si="72"/>
        <v>0.23286040301868746</v>
      </c>
      <c r="H330" s="31">
        <v>12567676</v>
      </c>
      <c r="I330" s="36">
        <f t="shared" si="73"/>
        <v>0.27369842351480261</v>
      </c>
      <c r="J330" s="31">
        <v>14530763</v>
      </c>
      <c r="K330" s="36">
        <f t="shared" si="74"/>
        <v>0.27018489419609359</v>
      </c>
      <c r="L330" s="31">
        <v>0</v>
      </c>
      <c r="M330" s="36">
        <f t="shared" si="75"/>
        <v>0</v>
      </c>
      <c r="N330" s="31">
        <f t="shared" si="76"/>
        <v>37790916</v>
      </c>
      <c r="O330" s="36">
        <f t="shared" si="77"/>
        <v>0.70268399815160842</v>
      </c>
      <c r="P330" s="31">
        <v>12435878</v>
      </c>
      <c r="Q330" s="31">
        <v>46420522</v>
      </c>
      <c r="R330" s="31">
        <v>44563907</v>
      </c>
      <c r="S330" s="31">
        <v>35712624</v>
      </c>
      <c r="T330" s="36">
        <f t="shared" si="78"/>
        <v>0.80138000467508386</v>
      </c>
      <c r="U330" s="36">
        <f t="shared" si="79"/>
        <v>0.1684549333790506</v>
      </c>
    </row>
    <row r="331" spans="1:21" x14ac:dyDescent="0.2">
      <c r="A331" s="17" t="s">
        <v>44</v>
      </c>
      <c r="B331" s="11" t="s">
        <v>589</v>
      </c>
      <c r="C331" s="10" t="s">
        <v>590</v>
      </c>
      <c r="D331" s="31">
        <v>38046925</v>
      </c>
      <c r="E331" s="31">
        <v>3939164</v>
      </c>
      <c r="F331" s="31">
        <v>837449</v>
      </c>
      <c r="G331" s="36">
        <f t="shared" si="72"/>
        <v>2.2010950950701009E-2</v>
      </c>
      <c r="H331" s="31">
        <v>1109774</v>
      </c>
      <c r="I331" s="36">
        <f t="shared" si="73"/>
        <v>2.9168559614213239E-2</v>
      </c>
      <c r="J331" s="31">
        <v>612979</v>
      </c>
      <c r="K331" s="36">
        <f t="shared" si="74"/>
        <v>0.15561144445877348</v>
      </c>
      <c r="L331" s="31">
        <v>0</v>
      </c>
      <c r="M331" s="36">
        <f t="shared" si="75"/>
        <v>0</v>
      </c>
      <c r="N331" s="31">
        <f t="shared" si="76"/>
        <v>2560202</v>
      </c>
      <c r="O331" s="36">
        <f t="shared" si="77"/>
        <v>0.64993536699665211</v>
      </c>
      <c r="P331" s="31">
        <v>456349</v>
      </c>
      <c r="Q331" s="31">
        <v>14050635</v>
      </c>
      <c r="R331" s="31">
        <v>2704431</v>
      </c>
      <c r="S331" s="31">
        <v>1456118</v>
      </c>
      <c r="T331" s="36">
        <f t="shared" si="78"/>
        <v>0.53841935697379595</v>
      </c>
      <c r="U331" s="36">
        <f t="shared" si="79"/>
        <v>0.34322415519700922</v>
      </c>
    </row>
    <row r="332" spans="1:21" ht="16.5" x14ac:dyDescent="0.3">
      <c r="A332" s="18" t="s">
        <v>0</v>
      </c>
      <c r="B332" s="13" t="s">
        <v>591</v>
      </c>
      <c r="C332" s="12" t="s">
        <v>0</v>
      </c>
      <c r="D332" s="32">
        <f>SUM(D324:D331)</f>
        <v>475984752</v>
      </c>
      <c r="E332" s="32">
        <f>SUM(E324:E331)</f>
        <v>459943312</v>
      </c>
      <c r="F332" s="32">
        <f>SUM(F324:F331)</f>
        <v>83041477</v>
      </c>
      <c r="G332" s="37">
        <f t="shared" si="72"/>
        <v>0.17446247311720608</v>
      </c>
      <c r="H332" s="32">
        <f>SUM(H324:H331)</f>
        <v>115186114</v>
      </c>
      <c r="I332" s="37">
        <f t="shared" si="73"/>
        <v>0.2419953864404463</v>
      </c>
      <c r="J332" s="32">
        <f>SUM(J324:J331)</f>
        <v>112111490</v>
      </c>
      <c r="K332" s="37">
        <f t="shared" si="74"/>
        <v>0.243750668995487</v>
      </c>
      <c r="L332" s="32">
        <f>SUM(L324:L331)</f>
        <v>0</v>
      </c>
      <c r="M332" s="37">
        <f t="shared" si="75"/>
        <v>0</v>
      </c>
      <c r="N332" s="32">
        <f t="shared" si="76"/>
        <v>310339081</v>
      </c>
      <c r="O332" s="37">
        <f t="shared" si="77"/>
        <v>0.67473332670179142</v>
      </c>
      <c r="P332" s="32">
        <f>SUM(P324:P331)</f>
        <v>94412677</v>
      </c>
      <c r="Q332" s="32">
        <f>SUM(Q324:Q331)</f>
        <v>401364401</v>
      </c>
      <c r="R332" s="32">
        <f>SUM(R324:R331)</f>
        <v>412163544</v>
      </c>
      <c r="S332" s="32">
        <f>SUM(S324:S331)</f>
        <v>302382906</v>
      </c>
      <c r="T332" s="37">
        <f t="shared" si="78"/>
        <v>0.73364786964273576</v>
      </c>
      <c r="U332" s="37">
        <f t="shared" si="79"/>
        <v>0.1874622514940445</v>
      </c>
    </row>
    <row r="333" spans="1:21" x14ac:dyDescent="0.2">
      <c r="A333" s="17" t="s">
        <v>29</v>
      </c>
      <c r="B333" s="11" t="s">
        <v>592</v>
      </c>
      <c r="C333" s="10" t="s">
        <v>593</v>
      </c>
      <c r="D333" s="31">
        <v>2587800</v>
      </c>
      <c r="E333" s="31">
        <v>2719932</v>
      </c>
      <c r="F333" s="31">
        <v>367574</v>
      </c>
      <c r="G333" s="36">
        <f t="shared" si="72"/>
        <v>0.14204111600587371</v>
      </c>
      <c r="H333" s="31">
        <v>352842</v>
      </c>
      <c r="I333" s="36">
        <f t="shared" si="73"/>
        <v>0.13634824947832136</v>
      </c>
      <c r="J333" s="31">
        <v>307364</v>
      </c>
      <c r="K333" s="36">
        <f t="shared" si="74"/>
        <v>0.11300429569562769</v>
      </c>
      <c r="L333" s="31">
        <v>0</v>
      </c>
      <c r="M333" s="36">
        <f t="shared" si="75"/>
        <v>0</v>
      </c>
      <c r="N333" s="31">
        <f t="shared" si="76"/>
        <v>1027780</v>
      </c>
      <c r="O333" s="36">
        <f t="shared" si="77"/>
        <v>0.37786974086116859</v>
      </c>
      <c r="P333" s="31">
        <v>380255</v>
      </c>
      <c r="Q333" s="31">
        <v>2924484</v>
      </c>
      <c r="R333" s="31">
        <v>2875440</v>
      </c>
      <c r="S333" s="31">
        <v>1206140</v>
      </c>
      <c r="T333" s="36">
        <f t="shared" si="78"/>
        <v>0.41946276048187409</v>
      </c>
      <c r="U333" s="36">
        <f t="shared" si="79"/>
        <v>-0.19168978711654017</v>
      </c>
    </row>
    <row r="334" spans="1:21" x14ac:dyDescent="0.2">
      <c r="A334" s="17" t="s">
        <v>29</v>
      </c>
      <c r="B334" s="11" t="s">
        <v>594</v>
      </c>
      <c r="C334" s="10" t="s">
        <v>595</v>
      </c>
      <c r="D334" s="31">
        <v>3239742</v>
      </c>
      <c r="E334" s="31">
        <v>2944580</v>
      </c>
      <c r="F334" s="31">
        <v>832243</v>
      </c>
      <c r="G334" s="36">
        <f t="shared" si="72"/>
        <v>0.25688557916031585</v>
      </c>
      <c r="H334" s="31">
        <v>763324</v>
      </c>
      <c r="I334" s="36">
        <f t="shared" si="73"/>
        <v>0.23561258890368431</v>
      </c>
      <c r="J334" s="31">
        <v>817474</v>
      </c>
      <c r="K334" s="36">
        <f t="shared" si="74"/>
        <v>0.27761989825374078</v>
      </c>
      <c r="L334" s="31">
        <v>0</v>
      </c>
      <c r="M334" s="36">
        <f t="shared" si="75"/>
        <v>0</v>
      </c>
      <c r="N334" s="31">
        <f t="shared" si="76"/>
        <v>2413041</v>
      </c>
      <c r="O334" s="36">
        <f t="shared" si="77"/>
        <v>0.81948563122754348</v>
      </c>
      <c r="P334" s="31">
        <v>847150</v>
      </c>
      <c r="Q334" s="31">
        <v>3097244</v>
      </c>
      <c r="R334" s="31">
        <v>2892244</v>
      </c>
      <c r="S334" s="31">
        <v>2036185</v>
      </c>
      <c r="T334" s="36">
        <f t="shared" si="78"/>
        <v>0.7040156363017781</v>
      </c>
      <c r="U334" s="36">
        <f t="shared" si="79"/>
        <v>-3.5030396033760236E-2</v>
      </c>
    </row>
    <row r="335" spans="1:21" x14ac:dyDescent="0.2">
      <c r="A335" s="17" t="s">
        <v>29</v>
      </c>
      <c r="B335" s="11" t="s">
        <v>596</v>
      </c>
      <c r="C335" s="10" t="s">
        <v>597</v>
      </c>
      <c r="D335" s="31">
        <v>17111172</v>
      </c>
      <c r="E335" s="31">
        <v>18134135</v>
      </c>
      <c r="F335" s="31">
        <v>5500667</v>
      </c>
      <c r="G335" s="36">
        <f t="shared" si="72"/>
        <v>0.32146640802862597</v>
      </c>
      <c r="H335" s="31">
        <v>4869082</v>
      </c>
      <c r="I335" s="36">
        <f t="shared" si="73"/>
        <v>0.28455572768481319</v>
      </c>
      <c r="J335" s="31">
        <v>4617373</v>
      </c>
      <c r="K335" s="36">
        <f t="shared" si="74"/>
        <v>0.25462328365813974</v>
      </c>
      <c r="L335" s="31">
        <v>0</v>
      </c>
      <c r="M335" s="36">
        <f t="shared" si="75"/>
        <v>0</v>
      </c>
      <c r="N335" s="31">
        <f t="shared" si="76"/>
        <v>14987122</v>
      </c>
      <c r="O335" s="36">
        <f t="shared" si="77"/>
        <v>0.82645916113451234</v>
      </c>
      <c r="P335" s="31">
        <v>2709290</v>
      </c>
      <c r="Q335" s="31">
        <v>18578587</v>
      </c>
      <c r="R335" s="31">
        <v>22140119</v>
      </c>
      <c r="S335" s="31">
        <v>8056730</v>
      </c>
      <c r="T335" s="36">
        <f t="shared" si="78"/>
        <v>0.36389732141909448</v>
      </c>
      <c r="U335" s="36">
        <f t="shared" si="79"/>
        <v>0.7042741825349077</v>
      </c>
    </row>
    <row r="336" spans="1:21" x14ac:dyDescent="0.2">
      <c r="A336" s="17" t="s">
        <v>44</v>
      </c>
      <c r="B336" s="11" t="s">
        <v>598</v>
      </c>
      <c r="C336" s="10" t="s">
        <v>599</v>
      </c>
      <c r="D336" s="31">
        <v>0</v>
      </c>
      <c r="E336" s="31">
        <v>0</v>
      </c>
      <c r="F336" s="31">
        <v>0</v>
      </c>
      <c r="G336" s="36">
        <f t="shared" si="72"/>
        <v>0</v>
      </c>
      <c r="H336" s="31">
        <v>0</v>
      </c>
      <c r="I336" s="36">
        <f t="shared" si="73"/>
        <v>0</v>
      </c>
      <c r="J336" s="31">
        <v>0</v>
      </c>
      <c r="K336" s="36">
        <f t="shared" si="74"/>
        <v>0</v>
      </c>
      <c r="L336" s="31">
        <v>0</v>
      </c>
      <c r="M336" s="36">
        <f t="shared" si="75"/>
        <v>0</v>
      </c>
      <c r="N336" s="31">
        <f t="shared" si="76"/>
        <v>0</v>
      </c>
      <c r="O336" s="36">
        <f t="shared" si="77"/>
        <v>0</v>
      </c>
      <c r="P336" s="31">
        <v>0</v>
      </c>
      <c r="Q336" s="31">
        <v>0</v>
      </c>
      <c r="R336" s="31">
        <v>0</v>
      </c>
      <c r="S336" s="31">
        <v>0</v>
      </c>
      <c r="T336" s="36">
        <f t="shared" si="78"/>
        <v>0</v>
      </c>
      <c r="U336" s="36">
        <f t="shared" si="79"/>
        <v>0</v>
      </c>
    </row>
    <row r="337" spans="1:21" ht="16.5" x14ac:dyDescent="0.3">
      <c r="A337" s="18" t="s">
        <v>0</v>
      </c>
      <c r="B337" s="13" t="s">
        <v>600</v>
      </c>
      <c r="C337" s="12" t="s">
        <v>0</v>
      </c>
      <c r="D337" s="32">
        <f>SUM(D333:D336)</f>
        <v>22938714</v>
      </c>
      <c r="E337" s="32">
        <f>SUM(E333:E336)</f>
        <v>23798647</v>
      </c>
      <c r="F337" s="32">
        <f>SUM(F333:F336)</f>
        <v>6700484</v>
      </c>
      <c r="G337" s="37">
        <f t="shared" si="72"/>
        <v>0.29210373345253793</v>
      </c>
      <c r="H337" s="32">
        <f>SUM(H333:H336)</f>
        <v>5985248</v>
      </c>
      <c r="I337" s="37">
        <f t="shared" si="73"/>
        <v>0.26092343276087754</v>
      </c>
      <c r="J337" s="32">
        <f>SUM(J333:J336)</f>
        <v>5742211</v>
      </c>
      <c r="K337" s="37">
        <f t="shared" si="74"/>
        <v>0.24128308638722193</v>
      </c>
      <c r="L337" s="32">
        <f>SUM(L333:L336)</f>
        <v>0</v>
      </c>
      <c r="M337" s="37">
        <f t="shared" si="75"/>
        <v>0</v>
      </c>
      <c r="N337" s="32">
        <f t="shared" si="76"/>
        <v>18427943</v>
      </c>
      <c r="O337" s="37">
        <f t="shared" si="77"/>
        <v>0.77432733886090244</v>
      </c>
      <c r="P337" s="32">
        <f>SUM(P333:P336)</f>
        <v>3936695</v>
      </c>
      <c r="Q337" s="32">
        <f>SUM(Q333:Q336)</f>
        <v>24600315</v>
      </c>
      <c r="R337" s="32">
        <f>SUM(R333:R336)</f>
        <v>27907803</v>
      </c>
      <c r="S337" s="32">
        <f>SUM(S333:S336)</f>
        <v>11299055</v>
      </c>
      <c r="T337" s="37">
        <f t="shared" si="78"/>
        <v>0.40487081695395372</v>
      </c>
      <c r="U337" s="37">
        <f t="shared" si="79"/>
        <v>0.45863751192307256</v>
      </c>
    </row>
    <row r="338" spans="1:21" ht="16.5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4179570061</v>
      </c>
      <c r="E338" s="32">
        <f>SUM(E302,E304:E309,E311:E316,E318:E322,E324:E331,E333:E336)</f>
        <v>4283543148</v>
      </c>
      <c r="F338" s="32">
        <f>SUM(F302,F304:F309,F311:F316,F318:F322,F324:F331,F333:F336)</f>
        <v>733883105</v>
      </c>
      <c r="G338" s="37">
        <f t="shared" si="72"/>
        <v>0.17558818115000369</v>
      </c>
      <c r="H338" s="32">
        <f>SUM(H302,H304:H309,H311:H316,H318:H322,H324:H331,H333:H336)</f>
        <v>1041067287</v>
      </c>
      <c r="I338" s="37">
        <f t="shared" si="73"/>
        <v>0.24908477948827953</v>
      </c>
      <c r="J338" s="32">
        <f>SUM(J302,J304:J309,J311:J316,J318:J322,J324:J331,J333:J336)</f>
        <v>1026254478</v>
      </c>
      <c r="K338" s="37">
        <f t="shared" si="74"/>
        <v>0.23958074952021005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2801204870</v>
      </c>
      <c r="O338" s="37">
        <f t="shared" si="77"/>
        <v>0.6539457578028347</v>
      </c>
      <c r="P338" s="32">
        <f>SUM(P302,P304:P309,P311:P316,P318:P322,P324:P331,P333:P336)</f>
        <v>948426212</v>
      </c>
      <c r="Q338" s="32">
        <f>SUM(Q302,Q304:Q309,Q311:Q316,Q318:Q322,Q324:Q331,Q333:Q336)</f>
        <v>3951544844</v>
      </c>
      <c r="R338" s="32">
        <f>SUM(R302,R304:R309,R311:R316,R318:R322,R324:R331,R333:R336)</f>
        <v>3969555680</v>
      </c>
      <c r="S338" s="32">
        <f>SUM(S302,S304:S309,S311:S316,S318:S322,S324:S331,S333:S336)</f>
        <v>2689076826</v>
      </c>
      <c r="T338" s="37">
        <f t="shared" si="78"/>
        <v>0.67742514346089233</v>
      </c>
      <c r="U338" s="37">
        <f t="shared" si="79"/>
        <v>8.2060433395107379E-2</v>
      </c>
    </row>
    <row r="339" spans="1:21" ht="16.5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21415679370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22501822674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4234978284</v>
      </c>
      <c r="G339" s="39">
        <f t="shared" si="72"/>
        <v>0.19775129291170368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6094785103</v>
      </c>
      <c r="I339" s="39">
        <f t="shared" si="73"/>
        <v>0.28459452524013018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5090261726</v>
      </c>
      <c r="K339" s="39">
        <f t="shared" si="74"/>
        <v>0.22621552928161698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15420025113</v>
      </c>
      <c r="O339" s="39">
        <f t="shared" si="77"/>
        <v>0.68527893657331374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4331644156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20021211317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20251218822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12525532751</v>
      </c>
      <c r="T339" s="39">
        <f t="shared" si="78"/>
        <v>0.61850760001629301</v>
      </c>
      <c r="U339" s="39">
        <f t="shared" si="79"/>
        <v>0.17513386203462655</v>
      </c>
    </row>
    <row r="340" spans="1:21" x14ac:dyDescent="0.2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sheetProtection algorithmName="SHA-512" hashValue="Fn173PgNFIE0yj5uRM8ZZGLd3Qq5l6ZgxnqWhDOpHgkuobIDeTROu7aN0822rbmGpzIEWEGXQhMx0ObXXnj4VQ==" saltValue="y/FLTP3BUaxb6pJkrLwbJQ==" spinCount="100000" sheet="1" objects="1" scenarios="1"/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360"/>
  <sheetViews>
    <sheetView showGridLines="0" workbookViewId="0">
      <selection activeCell="T8" sqref="T8:U360"/>
    </sheetView>
  </sheetViews>
  <sheetFormatPr defaultRowHeight="12.75" x14ac:dyDescent="0.2"/>
  <cols>
    <col min="1" max="1" width="4" customWidth="1"/>
    <col min="2" max="2" width="23.28515625" customWidth="1"/>
    <col min="3" max="3" width="6.85546875" customWidth="1"/>
    <col min="4" max="11" width="11.7109375" customWidth="1"/>
    <col min="12" max="13" width="11.7109375" hidden="1" customWidth="1"/>
    <col min="14" max="16" width="11.7109375" customWidth="1"/>
    <col min="17" max="19" width="11.7109375" hidden="1" customWidth="1"/>
    <col min="20" max="21" width="11.7109375" customWidth="1"/>
    <col min="22" max="23" width="12.140625" customWidth="1"/>
  </cols>
  <sheetData>
    <row r="1" spans="1:21" ht="16.5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" customHeight="1" x14ac:dyDescent="0.2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" customHeight="1" x14ac:dyDescent="0.3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617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45" customHeight="1" x14ac:dyDescent="0.2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4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x14ac:dyDescent="0.2">
      <c r="A8" s="17" t="s">
        <v>23</v>
      </c>
      <c r="B8" s="11" t="s">
        <v>24</v>
      </c>
      <c r="C8" s="10" t="s">
        <v>25</v>
      </c>
      <c r="D8" s="31">
        <v>152729457</v>
      </c>
      <c r="E8" s="31">
        <v>162664149</v>
      </c>
      <c r="F8" s="31">
        <v>42228835</v>
      </c>
      <c r="G8" s="36">
        <f>IF(($D8       =0),0,($F8       /$D8       ))</f>
        <v>0.27649437004153038</v>
      </c>
      <c r="H8" s="31">
        <v>21908152</v>
      </c>
      <c r="I8" s="36">
        <f>IF(($D8       =0),0,($H8       /$D8       ))</f>
        <v>0.1434441818253829</v>
      </c>
      <c r="J8" s="31">
        <v>53955490</v>
      </c>
      <c r="K8" s="36">
        <f>IF(($E8       =0),0,($J8       /$E8       ))</f>
        <v>0.33169871991891708</v>
      </c>
      <c r="L8" s="31">
        <v>0</v>
      </c>
      <c r="M8" s="36">
        <f>IF(($E8       =0),0,($L8       /$E8       ))</f>
        <v>0</v>
      </c>
      <c r="N8" s="31">
        <f>$F8       +$H8       +$J8</f>
        <v>118092477</v>
      </c>
      <c r="O8" s="36">
        <f>IF(($E8       =0),0,($N8       /$E8       ))</f>
        <v>0.72598957868706526</v>
      </c>
      <c r="P8" s="31">
        <v>19314245</v>
      </c>
      <c r="Q8" s="31">
        <v>171303644</v>
      </c>
      <c r="R8" s="31">
        <v>168177840</v>
      </c>
      <c r="S8" s="31">
        <v>107827013</v>
      </c>
      <c r="T8" s="36">
        <f>IF(($R8       =0),0,($S8       /$R8       ))</f>
        <v>0.64114875657815562</v>
      </c>
      <c r="U8" s="36">
        <f>IF(($P8       =0),0,(($J8       /$P8       )-1))</f>
        <v>1.7935593651214425</v>
      </c>
    </row>
    <row r="9" spans="1:21" x14ac:dyDescent="0.2">
      <c r="A9" s="17" t="s">
        <v>23</v>
      </c>
      <c r="B9" s="11" t="s">
        <v>26</v>
      </c>
      <c r="C9" s="10" t="s">
        <v>27</v>
      </c>
      <c r="D9" s="31">
        <v>84658710</v>
      </c>
      <c r="E9" s="31">
        <v>92014020</v>
      </c>
      <c r="F9" s="31">
        <v>13761489</v>
      </c>
      <c r="G9" s="36">
        <f>IF(($D9       =0),0,($F9       /$D9       ))</f>
        <v>0.16255254775320815</v>
      </c>
      <c r="H9" s="31">
        <v>17508143</v>
      </c>
      <c r="I9" s="36">
        <f>IF(($D9       =0),0,($H9       /$D9       ))</f>
        <v>0.20680852566735308</v>
      </c>
      <c r="J9" s="31">
        <v>16260471</v>
      </c>
      <c r="K9" s="36">
        <f>IF(($E9       =0),0,($J9       /$E9       ))</f>
        <v>0.17671731981713221</v>
      </c>
      <c r="L9" s="31">
        <v>0</v>
      </c>
      <c r="M9" s="36">
        <f>IF(($E9       =0),0,($L9       /$E9       ))</f>
        <v>0</v>
      </c>
      <c r="N9" s="31">
        <f>$F9       +$H9       +$J9</f>
        <v>47530103</v>
      </c>
      <c r="O9" s="36">
        <f>IF(($E9       =0),0,($N9       /$E9       ))</f>
        <v>0.51655283618735492</v>
      </c>
      <c r="P9" s="31">
        <v>11390388</v>
      </c>
      <c r="Q9" s="31">
        <v>81628080</v>
      </c>
      <c r="R9" s="31">
        <v>80148850</v>
      </c>
      <c r="S9" s="31">
        <v>37257433</v>
      </c>
      <c r="T9" s="36">
        <f>IF(($R9       =0),0,($S9       /$R9       ))</f>
        <v>0.46485299539544234</v>
      </c>
      <c r="U9" s="36">
        <f>IF(($P9       =0),0,(($J9       /$P9       )-1))</f>
        <v>0.42756076439187152</v>
      </c>
    </row>
    <row r="10" spans="1:21" ht="16.5" x14ac:dyDescent="0.3">
      <c r="A10" s="18" t="s">
        <v>0</v>
      </c>
      <c r="B10" s="13" t="s">
        <v>28</v>
      </c>
      <c r="C10" s="12" t="s">
        <v>0</v>
      </c>
      <c r="D10" s="32">
        <f>SUM(D8:D9)</f>
        <v>237388167</v>
      </c>
      <c r="E10" s="32">
        <f>SUM(E8:E9)</f>
        <v>254678169</v>
      </c>
      <c r="F10" s="32">
        <f>SUM(F8:F9)</f>
        <v>55990324</v>
      </c>
      <c r="G10" s="37">
        <f t="shared" ref="G10:G54" si="0">IF(($D10      =0),0,($F10      /$D10      ))</f>
        <v>0.23585979329795323</v>
      </c>
      <c r="H10" s="32">
        <f>SUM(H8:H9)</f>
        <v>39416295</v>
      </c>
      <c r="I10" s="37">
        <f t="shared" ref="I10:I54" si="1">IF(($D10      =0),0,($H10      /$D10      ))</f>
        <v>0.16604153230603108</v>
      </c>
      <c r="J10" s="32">
        <f>SUM(J8:J9)</f>
        <v>70215961</v>
      </c>
      <c r="K10" s="37">
        <f t="shared" ref="K10:K54" si="2">IF(($E10      =0),0,($J10      /$E10      ))</f>
        <v>0.27570467180482988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165622580</v>
      </c>
      <c r="O10" s="37">
        <f t="shared" ref="O10:O54" si="5">IF(($E10      =0),0,($N10      /$E10      ))</f>
        <v>0.65032107247480642</v>
      </c>
      <c r="P10" s="32">
        <f>SUM(P8:P9)</f>
        <v>30704633</v>
      </c>
      <c r="Q10" s="32">
        <f>SUM(Q8:Q9)</f>
        <v>252931724</v>
      </c>
      <c r="R10" s="32">
        <f>SUM(R8:R9)</f>
        <v>248326690</v>
      </c>
      <c r="S10" s="32">
        <f>SUM(S8:S9)</f>
        <v>145084446</v>
      </c>
      <c r="T10" s="37">
        <f t="shared" ref="T10:T54" si="6">IF(($R10      =0),0,($S10      /$R10      ))</f>
        <v>0.58424829807863177</v>
      </c>
      <c r="U10" s="37">
        <f t="shared" ref="U10:U54" si="7">IF(($P10      =0),0,(($J10      /$P10      )-1))</f>
        <v>1.2868197447596916</v>
      </c>
    </row>
    <row r="11" spans="1:21" x14ac:dyDescent="0.2">
      <c r="A11" s="17" t="s">
        <v>29</v>
      </c>
      <c r="B11" s="11" t="s">
        <v>30</v>
      </c>
      <c r="C11" s="10" t="s">
        <v>31</v>
      </c>
      <c r="D11" s="31">
        <v>2240524</v>
      </c>
      <c r="E11" s="31">
        <v>2537636</v>
      </c>
      <c r="F11" s="31">
        <v>511665</v>
      </c>
      <c r="G11" s="36">
        <f t="shared" si="0"/>
        <v>0.22836845309400836</v>
      </c>
      <c r="H11" s="31">
        <v>376176</v>
      </c>
      <c r="I11" s="36">
        <f t="shared" si="1"/>
        <v>0.1678964385117053</v>
      </c>
      <c r="J11" s="31">
        <v>749667</v>
      </c>
      <c r="K11" s="36">
        <f t="shared" si="2"/>
        <v>0.29541943761831879</v>
      </c>
      <c r="L11" s="31">
        <v>0</v>
      </c>
      <c r="M11" s="36">
        <f t="shared" si="3"/>
        <v>0</v>
      </c>
      <c r="N11" s="31">
        <f t="shared" si="4"/>
        <v>1637508</v>
      </c>
      <c r="O11" s="36">
        <f t="shared" si="5"/>
        <v>0.64528876481891018</v>
      </c>
      <c r="P11" s="31">
        <v>200299</v>
      </c>
      <c r="Q11" s="31">
        <v>3073335</v>
      </c>
      <c r="R11" s="31">
        <v>2690913</v>
      </c>
      <c r="S11" s="31">
        <v>799926</v>
      </c>
      <c r="T11" s="36">
        <f t="shared" si="6"/>
        <v>0.29726936545328669</v>
      </c>
      <c r="U11" s="36">
        <f t="shared" si="7"/>
        <v>2.7427396042915841</v>
      </c>
    </row>
    <row r="12" spans="1:21" x14ac:dyDescent="0.2">
      <c r="A12" s="17" t="s">
        <v>29</v>
      </c>
      <c r="B12" s="11" t="s">
        <v>32</v>
      </c>
      <c r="C12" s="10" t="s">
        <v>33</v>
      </c>
      <c r="D12" s="31">
        <v>0</v>
      </c>
      <c r="E12" s="31">
        <v>0</v>
      </c>
      <c r="F12" s="31">
        <v>0</v>
      </c>
      <c r="G12" s="36">
        <f t="shared" si="0"/>
        <v>0</v>
      </c>
      <c r="H12" s="31">
        <v>0</v>
      </c>
      <c r="I12" s="36">
        <f t="shared" si="1"/>
        <v>0</v>
      </c>
      <c r="J12" s="31">
        <v>0</v>
      </c>
      <c r="K12" s="36">
        <f t="shared" si="2"/>
        <v>0</v>
      </c>
      <c r="L12" s="31">
        <v>0</v>
      </c>
      <c r="M12" s="36">
        <f t="shared" si="3"/>
        <v>0</v>
      </c>
      <c r="N12" s="31">
        <f t="shared" si="4"/>
        <v>0</v>
      </c>
      <c r="O12" s="36">
        <f t="shared" si="5"/>
        <v>0</v>
      </c>
      <c r="P12" s="31">
        <v>0</v>
      </c>
      <c r="Q12" s="31">
        <v>0</v>
      </c>
      <c r="R12" s="31">
        <v>0</v>
      </c>
      <c r="S12" s="31">
        <v>0</v>
      </c>
      <c r="T12" s="36">
        <f t="shared" si="6"/>
        <v>0</v>
      </c>
      <c r="U12" s="36">
        <f t="shared" si="7"/>
        <v>0</v>
      </c>
    </row>
    <row r="13" spans="1:21" x14ac:dyDescent="0.2">
      <c r="A13" s="17" t="s">
        <v>29</v>
      </c>
      <c r="B13" s="11" t="s">
        <v>34</v>
      </c>
      <c r="C13" s="10" t="s">
        <v>35</v>
      </c>
      <c r="D13" s="31">
        <v>0</v>
      </c>
      <c r="E13" s="31">
        <v>0</v>
      </c>
      <c r="F13" s="31">
        <v>0</v>
      </c>
      <c r="G13" s="36">
        <f t="shared" si="0"/>
        <v>0</v>
      </c>
      <c r="H13" s="31">
        <v>0</v>
      </c>
      <c r="I13" s="36">
        <f t="shared" si="1"/>
        <v>0</v>
      </c>
      <c r="J13" s="31">
        <v>0</v>
      </c>
      <c r="K13" s="36">
        <f t="shared" si="2"/>
        <v>0</v>
      </c>
      <c r="L13" s="31">
        <v>0</v>
      </c>
      <c r="M13" s="36">
        <f t="shared" si="3"/>
        <v>0</v>
      </c>
      <c r="N13" s="31">
        <f t="shared" si="4"/>
        <v>0</v>
      </c>
      <c r="O13" s="36">
        <f t="shared" si="5"/>
        <v>0</v>
      </c>
      <c r="P13" s="31">
        <v>0</v>
      </c>
      <c r="Q13" s="31">
        <v>0</v>
      </c>
      <c r="R13" s="31">
        <v>0</v>
      </c>
      <c r="S13" s="31">
        <v>0</v>
      </c>
      <c r="T13" s="36">
        <f t="shared" si="6"/>
        <v>0</v>
      </c>
      <c r="U13" s="36">
        <f t="shared" si="7"/>
        <v>0</v>
      </c>
    </row>
    <row r="14" spans="1:21" x14ac:dyDescent="0.2">
      <c r="A14" s="17" t="s">
        <v>29</v>
      </c>
      <c r="B14" s="11" t="s">
        <v>36</v>
      </c>
      <c r="C14" s="10" t="s">
        <v>37</v>
      </c>
      <c r="D14" s="31">
        <v>3016118</v>
      </c>
      <c r="E14" s="31">
        <v>3272809</v>
      </c>
      <c r="F14" s="31">
        <v>1058491</v>
      </c>
      <c r="G14" s="36">
        <f t="shared" si="0"/>
        <v>0.35094482377678859</v>
      </c>
      <c r="H14" s="31">
        <v>933263</v>
      </c>
      <c r="I14" s="36">
        <f t="shared" si="1"/>
        <v>0.30942522805805345</v>
      </c>
      <c r="J14" s="31">
        <v>717204</v>
      </c>
      <c r="K14" s="36">
        <f t="shared" si="2"/>
        <v>0.21914019424903805</v>
      </c>
      <c r="L14" s="31">
        <v>0</v>
      </c>
      <c r="M14" s="36">
        <f t="shared" si="3"/>
        <v>0</v>
      </c>
      <c r="N14" s="31">
        <f t="shared" si="4"/>
        <v>2708958</v>
      </c>
      <c r="O14" s="36">
        <f t="shared" si="5"/>
        <v>0.82771649674637293</v>
      </c>
      <c r="P14" s="31">
        <v>421220</v>
      </c>
      <c r="Q14" s="31">
        <v>2882420</v>
      </c>
      <c r="R14" s="31">
        <v>2804020</v>
      </c>
      <c r="S14" s="31">
        <v>1801606</v>
      </c>
      <c r="T14" s="36">
        <f t="shared" si="6"/>
        <v>0.64250825600388017</v>
      </c>
      <c r="U14" s="36">
        <f t="shared" si="7"/>
        <v>0.70268268363325581</v>
      </c>
    </row>
    <row r="15" spans="1:21" x14ac:dyDescent="0.2">
      <c r="A15" s="17" t="s">
        <v>29</v>
      </c>
      <c r="B15" s="11" t="s">
        <v>38</v>
      </c>
      <c r="C15" s="10" t="s">
        <v>39</v>
      </c>
      <c r="D15" s="31">
        <v>0</v>
      </c>
      <c r="E15" s="31">
        <v>224004</v>
      </c>
      <c r="F15" s="31">
        <v>46059</v>
      </c>
      <c r="G15" s="36">
        <f t="shared" si="0"/>
        <v>0</v>
      </c>
      <c r="H15" s="31">
        <v>43637</v>
      </c>
      <c r="I15" s="36">
        <f t="shared" si="1"/>
        <v>0</v>
      </c>
      <c r="J15" s="31">
        <v>171130</v>
      </c>
      <c r="K15" s="36">
        <f t="shared" si="2"/>
        <v>0.76395957215049737</v>
      </c>
      <c r="L15" s="31">
        <v>0</v>
      </c>
      <c r="M15" s="36">
        <f t="shared" si="3"/>
        <v>0</v>
      </c>
      <c r="N15" s="31">
        <f t="shared" si="4"/>
        <v>260826</v>
      </c>
      <c r="O15" s="36">
        <f t="shared" si="5"/>
        <v>1.1643809931965501</v>
      </c>
      <c r="P15" s="31">
        <v>54863</v>
      </c>
      <c r="Q15" s="31">
        <v>0</v>
      </c>
      <c r="R15" s="31">
        <v>63720</v>
      </c>
      <c r="S15" s="31">
        <v>118584</v>
      </c>
      <c r="T15" s="36">
        <f t="shared" si="6"/>
        <v>1.8610169491525423</v>
      </c>
      <c r="U15" s="36">
        <f t="shared" si="7"/>
        <v>2.1192242494941946</v>
      </c>
    </row>
    <row r="16" spans="1:21" x14ac:dyDescent="0.2">
      <c r="A16" s="17" t="s">
        <v>29</v>
      </c>
      <c r="B16" s="11" t="s">
        <v>40</v>
      </c>
      <c r="C16" s="10" t="s">
        <v>41</v>
      </c>
      <c r="D16" s="31">
        <v>7227237</v>
      </c>
      <c r="E16" s="31">
        <v>8009790</v>
      </c>
      <c r="F16" s="31">
        <v>802926</v>
      </c>
      <c r="G16" s="36">
        <f t="shared" si="0"/>
        <v>0.11109722844290287</v>
      </c>
      <c r="H16" s="31">
        <v>1833740</v>
      </c>
      <c r="I16" s="36">
        <f t="shared" si="1"/>
        <v>0.25372628571610423</v>
      </c>
      <c r="J16" s="31">
        <v>783798</v>
      </c>
      <c r="K16" s="36">
        <f t="shared" si="2"/>
        <v>9.7854999943818757E-2</v>
      </c>
      <c r="L16" s="31">
        <v>0</v>
      </c>
      <c r="M16" s="36">
        <f t="shared" si="3"/>
        <v>0</v>
      </c>
      <c r="N16" s="31">
        <f t="shared" si="4"/>
        <v>3420464</v>
      </c>
      <c r="O16" s="36">
        <f t="shared" si="5"/>
        <v>0.42703541541039153</v>
      </c>
      <c r="P16" s="31">
        <v>701297</v>
      </c>
      <c r="Q16" s="31">
        <v>6322049</v>
      </c>
      <c r="R16" s="31">
        <v>6037049</v>
      </c>
      <c r="S16" s="31">
        <v>3172514</v>
      </c>
      <c r="T16" s="36">
        <f t="shared" si="6"/>
        <v>0.52550741264482037</v>
      </c>
      <c r="U16" s="36">
        <f t="shared" si="7"/>
        <v>0.1176406002021968</v>
      </c>
    </row>
    <row r="17" spans="1:21" x14ac:dyDescent="0.2">
      <c r="A17" s="17" t="s">
        <v>29</v>
      </c>
      <c r="B17" s="11" t="s">
        <v>42</v>
      </c>
      <c r="C17" s="10" t="s">
        <v>43</v>
      </c>
      <c r="D17" s="31">
        <v>0</v>
      </c>
      <c r="E17" s="31">
        <v>0</v>
      </c>
      <c r="F17" s="31">
        <v>0</v>
      </c>
      <c r="G17" s="36">
        <f t="shared" si="0"/>
        <v>0</v>
      </c>
      <c r="H17" s="31">
        <v>0</v>
      </c>
      <c r="I17" s="36">
        <f t="shared" si="1"/>
        <v>0</v>
      </c>
      <c r="J17" s="31">
        <v>0</v>
      </c>
      <c r="K17" s="36">
        <f t="shared" si="2"/>
        <v>0</v>
      </c>
      <c r="L17" s="31">
        <v>0</v>
      </c>
      <c r="M17" s="36">
        <f t="shared" si="3"/>
        <v>0</v>
      </c>
      <c r="N17" s="31">
        <f t="shared" si="4"/>
        <v>0</v>
      </c>
      <c r="O17" s="36">
        <f t="shared" si="5"/>
        <v>0</v>
      </c>
      <c r="P17" s="31">
        <v>0</v>
      </c>
      <c r="Q17" s="31">
        <v>0</v>
      </c>
      <c r="R17" s="31">
        <v>0</v>
      </c>
      <c r="S17" s="31">
        <v>0</v>
      </c>
      <c r="T17" s="36">
        <f t="shared" si="6"/>
        <v>0</v>
      </c>
      <c r="U17" s="36">
        <f t="shared" si="7"/>
        <v>0</v>
      </c>
    </row>
    <row r="18" spans="1:21" x14ac:dyDescent="0.2">
      <c r="A18" s="17" t="s">
        <v>44</v>
      </c>
      <c r="B18" s="11" t="s">
        <v>45</v>
      </c>
      <c r="C18" s="10" t="s">
        <v>46</v>
      </c>
      <c r="D18" s="31">
        <v>8345310</v>
      </c>
      <c r="E18" s="31">
        <v>10463630</v>
      </c>
      <c r="F18" s="31">
        <v>2819677</v>
      </c>
      <c r="G18" s="36">
        <f t="shared" si="0"/>
        <v>0.33787564512282947</v>
      </c>
      <c r="H18" s="31">
        <v>2813586</v>
      </c>
      <c r="I18" s="36">
        <f t="shared" si="1"/>
        <v>0.33714577409347285</v>
      </c>
      <c r="J18" s="31">
        <v>2724731</v>
      </c>
      <c r="K18" s="36">
        <f t="shared" si="2"/>
        <v>0.2604001670548366</v>
      </c>
      <c r="L18" s="31">
        <v>0</v>
      </c>
      <c r="M18" s="36">
        <f t="shared" si="3"/>
        <v>0</v>
      </c>
      <c r="N18" s="31">
        <f t="shared" si="4"/>
        <v>8357994</v>
      </c>
      <c r="O18" s="36">
        <f t="shared" si="5"/>
        <v>0.7987662025511223</v>
      </c>
      <c r="P18" s="31">
        <v>1606661</v>
      </c>
      <c r="Q18" s="31">
        <v>10412114</v>
      </c>
      <c r="R18" s="31">
        <v>10694614</v>
      </c>
      <c r="S18" s="31">
        <v>6433976</v>
      </c>
      <c r="T18" s="36">
        <f t="shared" si="6"/>
        <v>0.60160899682774904</v>
      </c>
      <c r="U18" s="36">
        <f t="shared" si="7"/>
        <v>0.69589664527862438</v>
      </c>
    </row>
    <row r="19" spans="1:21" ht="16.5" x14ac:dyDescent="0.3">
      <c r="A19" s="18" t="s">
        <v>0</v>
      </c>
      <c r="B19" s="13" t="s">
        <v>47</v>
      </c>
      <c r="C19" s="12" t="s">
        <v>0</v>
      </c>
      <c r="D19" s="32">
        <f>SUM(D11:D18)</f>
        <v>20829189</v>
      </c>
      <c r="E19" s="32">
        <f>SUM(E11:E18)</f>
        <v>24507869</v>
      </c>
      <c r="F19" s="32">
        <f>SUM(F11:F18)</f>
        <v>5238818</v>
      </c>
      <c r="G19" s="37">
        <f t="shared" si="0"/>
        <v>0.25151329703715303</v>
      </c>
      <c r="H19" s="32">
        <f>SUM(H11:H18)</f>
        <v>6000402</v>
      </c>
      <c r="I19" s="37">
        <f t="shared" si="1"/>
        <v>0.28807660250238259</v>
      </c>
      <c r="J19" s="32">
        <f>SUM(J11:J18)</f>
        <v>5146530</v>
      </c>
      <c r="K19" s="37">
        <f t="shared" si="2"/>
        <v>0.20999500201343496</v>
      </c>
      <c r="L19" s="32">
        <f>SUM(L11:L18)</f>
        <v>0</v>
      </c>
      <c r="M19" s="37">
        <f t="shared" si="3"/>
        <v>0</v>
      </c>
      <c r="N19" s="32">
        <f t="shared" si="4"/>
        <v>16385750</v>
      </c>
      <c r="O19" s="37">
        <f t="shared" si="5"/>
        <v>0.66859138181291899</v>
      </c>
      <c r="P19" s="32">
        <f>SUM(P11:P18)</f>
        <v>2984340</v>
      </c>
      <c r="Q19" s="32">
        <f>SUM(Q11:Q18)</f>
        <v>22689918</v>
      </c>
      <c r="R19" s="32">
        <f>SUM(R11:R18)</f>
        <v>22290316</v>
      </c>
      <c r="S19" s="32">
        <f>SUM(S11:S18)</f>
        <v>12326606</v>
      </c>
      <c r="T19" s="37">
        <f t="shared" si="6"/>
        <v>0.55300274791976933</v>
      </c>
      <c r="U19" s="37">
        <f t="shared" si="7"/>
        <v>0.72451195239148358</v>
      </c>
    </row>
    <row r="20" spans="1:21" x14ac:dyDescent="0.2">
      <c r="A20" s="17" t="s">
        <v>29</v>
      </c>
      <c r="B20" s="11" t="s">
        <v>48</v>
      </c>
      <c r="C20" s="10" t="s">
        <v>49</v>
      </c>
      <c r="D20" s="31">
        <v>0</v>
      </c>
      <c r="E20" s="31">
        <v>0</v>
      </c>
      <c r="F20" s="31">
        <v>0</v>
      </c>
      <c r="G20" s="36">
        <f t="shared" si="0"/>
        <v>0</v>
      </c>
      <c r="H20" s="31">
        <v>0</v>
      </c>
      <c r="I20" s="36">
        <f t="shared" si="1"/>
        <v>0</v>
      </c>
      <c r="J20" s="31">
        <v>0</v>
      </c>
      <c r="K20" s="36">
        <f t="shared" si="2"/>
        <v>0</v>
      </c>
      <c r="L20" s="31">
        <v>0</v>
      </c>
      <c r="M20" s="36">
        <f t="shared" si="3"/>
        <v>0</v>
      </c>
      <c r="N20" s="31">
        <f t="shared" si="4"/>
        <v>0</v>
      </c>
      <c r="O20" s="36">
        <f t="shared" si="5"/>
        <v>0</v>
      </c>
      <c r="P20" s="31">
        <v>0</v>
      </c>
      <c r="Q20" s="31">
        <v>0</v>
      </c>
      <c r="R20" s="31">
        <v>0</v>
      </c>
      <c r="S20" s="31">
        <v>0</v>
      </c>
      <c r="T20" s="36">
        <f t="shared" si="6"/>
        <v>0</v>
      </c>
      <c r="U20" s="36">
        <f t="shared" si="7"/>
        <v>0</v>
      </c>
    </row>
    <row r="21" spans="1:21" x14ac:dyDescent="0.2">
      <c r="A21" s="17" t="s">
        <v>29</v>
      </c>
      <c r="B21" s="11" t="s">
        <v>50</v>
      </c>
      <c r="C21" s="10" t="s">
        <v>51</v>
      </c>
      <c r="D21" s="31">
        <v>0</v>
      </c>
      <c r="E21" s="31">
        <v>0</v>
      </c>
      <c r="F21" s="31">
        <v>0</v>
      </c>
      <c r="G21" s="36">
        <f t="shared" si="0"/>
        <v>0</v>
      </c>
      <c r="H21" s="31">
        <v>0</v>
      </c>
      <c r="I21" s="36">
        <f t="shared" si="1"/>
        <v>0</v>
      </c>
      <c r="J21" s="31">
        <v>0</v>
      </c>
      <c r="K21" s="36">
        <f t="shared" si="2"/>
        <v>0</v>
      </c>
      <c r="L21" s="31">
        <v>0</v>
      </c>
      <c r="M21" s="36">
        <f t="shared" si="3"/>
        <v>0</v>
      </c>
      <c r="N21" s="31">
        <f t="shared" si="4"/>
        <v>0</v>
      </c>
      <c r="O21" s="36">
        <f t="shared" si="5"/>
        <v>0</v>
      </c>
      <c r="P21" s="31">
        <v>0</v>
      </c>
      <c r="Q21" s="31">
        <v>0</v>
      </c>
      <c r="R21" s="31">
        <v>0</v>
      </c>
      <c r="S21" s="31">
        <v>0</v>
      </c>
      <c r="T21" s="36">
        <f t="shared" si="6"/>
        <v>0</v>
      </c>
      <c r="U21" s="36">
        <f t="shared" si="7"/>
        <v>0</v>
      </c>
    </row>
    <row r="22" spans="1:21" x14ac:dyDescent="0.2">
      <c r="A22" s="17" t="s">
        <v>29</v>
      </c>
      <c r="B22" s="11" t="s">
        <v>52</v>
      </c>
      <c r="C22" s="10" t="s">
        <v>53</v>
      </c>
      <c r="D22" s="31">
        <v>0</v>
      </c>
      <c r="E22" s="31">
        <v>0</v>
      </c>
      <c r="F22" s="31">
        <v>0</v>
      </c>
      <c r="G22" s="36">
        <f t="shared" si="0"/>
        <v>0</v>
      </c>
      <c r="H22" s="31">
        <v>0</v>
      </c>
      <c r="I22" s="36">
        <f t="shared" si="1"/>
        <v>0</v>
      </c>
      <c r="J22" s="31">
        <v>0</v>
      </c>
      <c r="K22" s="36">
        <f t="shared" si="2"/>
        <v>0</v>
      </c>
      <c r="L22" s="31">
        <v>0</v>
      </c>
      <c r="M22" s="36">
        <f t="shared" si="3"/>
        <v>0</v>
      </c>
      <c r="N22" s="31">
        <f t="shared" si="4"/>
        <v>0</v>
      </c>
      <c r="O22" s="36">
        <f t="shared" si="5"/>
        <v>0</v>
      </c>
      <c r="P22" s="31">
        <v>0</v>
      </c>
      <c r="Q22" s="31">
        <v>0</v>
      </c>
      <c r="R22" s="31">
        <v>0</v>
      </c>
      <c r="S22" s="31">
        <v>0</v>
      </c>
      <c r="T22" s="36">
        <f t="shared" si="6"/>
        <v>0</v>
      </c>
      <c r="U22" s="36">
        <f t="shared" si="7"/>
        <v>0</v>
      </c>
    </row>
    <row r="23" spans="1:21" x14ac:dyDescent="0.2">
      <c r="A23" s="17" t="s">
        <v>29</v>
      </c>
      <c r="B23" s="11" t="s">
        <v>54</v>
      </c>
      <c r="C23" s="10" t="s">
        <v>55</v>
      </c>
      <c r="D23" s="31">
        <v>0</v>
      </c>
      <c r="E23" s="31">
        <v>0</v>
      </c>
      <c r="F23" s="31">
        <v>0</v>
      </c>
      <c r="G23" s="36">
        <f t="shared" si="0"/>
        <v>0</v>
      </c>
      <c r="H23" s="31">
        <v>0</v>
      </c>
      <c r="I23" s="36">
        <f t="shared" si="1"/>
        <v>0</v>
      </c>
      <c r="J23" s="31">
        <v>0</v>
      </c>
      <c r="K23" s="36">
        <f t="shared" si="2"/>
        <v>0</v>
      </c>
      <c r="L23" s="31">
        <v>0</v>
      </c>
      <c r="M23" s="36">
        <f t="shared" si="3"/>
        <v>0</v>
      </c>
      <c r="N23" s="31">
        <f t="shared" si="4"/>
        <v>0</v>
      </c>
      <c r="O23" s="36">
        <f t="shared" si="5"/>
        <v>0</v>
      </c>
      <c r="P23" s="31">
        <v>0</v>
      </c>
      <c r="Q23" s="31">
        <v>0</v>
      </c>
      <c r="R23" s="31">
        <v>0</v>
      </c>
      <c r="S23" s="31">
        <v>0</v>
      </c>
      <c r="T23" s="36">
        <f t="shared" si="6"/>
        <v>0</v>
      </c>
      <c r="U23" s="36">
        <f t="shared" si="7"/>
        <v>0</v>
      </c>
    </row>
    <row r="24" spans="1:21" x14ac:dyDescent="0.2">
      <c r="A24" s="17" t="s">
        <v>29</v>
      </c>
      <c r="B24" s="11" t="s">
        <v>56</v>
      </c>
      <c r="C24" s="10" t="s">
        <v>57</v>
      </c>
      <c r="D24" s="31">
        <v>2983095</v>
      </c>
      <c r="E24" s="31">
        <v>2347291</v>
      </c>
      <c r="F24" s="31">
        <v>335707</v>
      </c>
      <c r="G24" s="36">
        <f t="shared" si="0"/>
        <v>0.11253647637772179</v>
      </c>
      <c r="H24" s="31">
        <v>503689</v>
      </c>
      <c r="I24" s="36">
        <f t="shared" si="1"/>
        <v>0.1688477906335534</v>
      </c>
      <c r="J24" s="31">
        <v>662372</v>
      </c>
      <c r="K24" s="36">
        <f t="shared" si="2"/>
        <v>0.28218571962317412</v>
      </c>
      <c r="L24" s="31">
        <v>0</v>
      </c>
      <c r="M24" s="36">
        <f t="shared" si="3"/>
        <v>0</v>
      </c>
      <c r="N24" s="31">
        <f t="shared" si="4"/>
        <v>1501768</v>
      </c>
      <c r="O24" s="36">
        <f t="shared" si="5"/>
        <v>0.63978773829065083</v>
      </c>
      <c r="P24" s="31">
        <v>561129</v>
      </c>
      <c r="Q24" s="31">
        <v>2639626</v>
      </c>
      <c r="R24" s="31">
        <v>2699626</v>
      </c>
      <c r="S24" s="31">
        <v>1373457</v>
      </c>
      <c r="T24" s="36">
        <f t="shared" si="6"/>
        <v>0.50875825021688192</v>
      </c>
      <c r="U24" s="36">
        <f t="shared" si="7"/>
        <v>0.1804273170696935</v>
      </c>
    </row>
    <row r="25" spans="1:21" x14ac:dyDescent="0.2">
      <c r="A25" s="17" t="s">
        <v>29</v>
      </c>
      <c r="B25" s="11" t="s">
        <v>58</v>
      </c>
      <c r="C25" s="10" t="s">
        <v>59</v>
      </c>
      <c r="D25" s="31">
        <v>0</v>
      </c>
      <c r="E25" s="31">
        <v>0</v>
      </c>
      <c r="F25" s="31">
        <v>0</v>
      </c>
      <c r="G25" s="36">
        <f t="shared" si="0"/>
        <v>0</v>
      </c>
      <c r="H25" s="31">
        <v>0</v>
      </c>
      <c r="I25" s="36">
        <f t="shared" si="1"/>
        <v>0</v>
      </c>
      <c r="J25" s="31">
        <v>0</v>
      </c>
      <c r="K25" s="36">
        <f t="shared" si="2"/>
        <v>0</v>
      </c>
      <c r="L25" s="31">
        <v>0</v>
      </c>
      <c r="M25" s="36">
        <f t="shared" si="3"/>
        <v>0</v>
      </c>
      <c r="N25" s="31">
        <f t="shared" si="4"/>
        <v>0</v>
      </c>
      <c r="O25" s="36">
        <f t="shared" si="5"/>
        <v>0</v>
      </c>
      <c r="P25" s="31">
        <v>0</v>
      </c>
      <c r="Q25" s="31">
        <v>0</v>
      </c>
      <c r="R25" s="31">
        <v>0</v>
      </c>
      <c r="S25" s="31">
        <v>0</v>
      </c>
      <c r="T25" s="36">
        <f t="shared" si="6"/>
        <v>0</v>
      </c>
      <c r="U25" s="36">
        <f t="shared" si="7"/>
        <v>0</v>
      </c>
    </row>
    <row r="26" spans="1:21" x14ac:dyDescent="0.2">
      <c r="A26" s="17" t="s">
        <v>44</v>
      </c>
      <c r="B26" s="11" t="s">
        <v>60</v>
      </c>
      <c r="C26" s="10" t="s">
        <v>61</v>
      </c>
      <c r="D26" s="31">
        <v>0</v>
      </c>
      <c r="E26" s="31">
        <v>0</v>
      </c>
      <c r="F26" s="31">
        <v>0</v>
      </c>
      <c r="G26" s="36">
        <f t="shared" si="0"/>
        <v>0</v>
      </c>
      <c r="H26" s="31">
        <v>0</v>
      </c>
      <c r="I26" s="36">
        <f t="shared" si="1"/>
        <v>0</v>
      </c>
      <c r="J26" s="31">
        <v>0</v>
      </c>
      <c r="K26" s="36">
        <f t="shared" si="2"/>
        <v>0</v>
      </c>
      <c r="L26" s="31">
        <v>0</v>
      </c>
      <c r="M26" s="36">
        <f t="shared" si="3"/>
        <v>0</v>
      </c>
      <c r="N26" s="31">
        <f t="shared" si="4"/>
        <v>0</v>
      </c>
      <c r="O26" s="36">
        <f t="shared" si="5"/>
        <v>0</v>
      </c>
      <c r="P26" s="31">
        <v>0</v>
      </c>
      <c r="Q26" s="31">
        <v>0</v>
      </c>
      <c r="R26" s="31">
        <v>0</v>
      </c>
      <c r="S26" s="31">
        <v>0</v>
      </c>
      <c r="T26" s="36">
        <f t="shared" si="6"/>
        <v>0</v>
      </c>
      <c r="U26" s="36">
        <f t="shared" si="7"/>
        <v>0</v>
      </c>
    </row>
    <row r="27" spans="1:21" ht="16.5" x14ac:dyDescent="0.3">
      <c r="A27" s="18" t="s">
        <v>0</v>
      </c>
      <c r="B27" s="13" t="s">
        <v>62</v>
      </c>
      <c r="C27" s="12" t="s">
        <v>0</v>
      </c>
      <c r="D27" s="32">
        <f>SUM(D20:D26)</f>
        <v>2983095</v>
      </c>
      <c r="E27" s="32">
        <f>SUM(E20:E26)</f>
        <v>2347291</v>
      </c>
      <c r="F27" s="32">
        <f>SUM(F20:F26)</f>
        <v>335707</v>
      </c>
      <c r="G27" s="37">
        <f t="shared" si="0"/>
        <v>0.11253647637772179</v>
      </c>
      <c r="H27" s="32">
        <f>SUM(H20:H26)</f>
        <v>503689</v>
      </c>
      <c r="I27" s="37">
        <f t="shared" si="1"/>
        <v>0.1688477906335534</v>
      </c>
      <c r="J27" s="32">
        <f>SUM(J20:J26)</f>
        <v>662372</v>
      </c>
      <c r="K27" s="37">
        <f t="shared" si="2"/>
        <v>0.28218571962317412</v>
      </c>
      <c r="L27" s="32">
        <f>SUM(L20:L26)</f>
        <v>0</v>
      </c>
      <c r="M27" s="37">
        <f t="shared" si="3"/>
        <v>0</v>
      </c>
      <c r="N27" s="32">
        <f t="shared" si="4"/>
        <v>1501768</v>
      </c>
      <c r="O27" s="37">
        <f t="shared" si="5"/>
        <v>0.63978773829065083</v>
      </c>
      <c r="P27" s="32">
        <f>SUM(P20:P26)</f>
        <v>561129</v>
      </c>
      <c r="Q27" s="32">
        <f>SUM(Q20:Q26)</f>
        <v>2639626</v>
      </c>
      <c r="R27" s="32">
        <f>SUM(R20:R26)</f>
        <v>2699626</v>
      </c>
      <c r="S27" s="32">
        <f>SUM(S20:S26)</f>
        <v>1373457</v>
      </c>
      <c r="T27" s="37">
        <f t="shared" si="6"/>
        <v>0.50875825021688192</v>
      </c>
      <c r="U27" s="37">
        <f t="shared" si="7"/>
        <v>0.1804273170696935</v>
      </c>
    </row>
    <row r="28" spans="1:21" x14ac:dyDescent="0.2">
      <c r="A28" s="17" t="s">
        <v>29</v>
      </c>
      <c r="B28" s="11" t="s">
        <v>63</v>
      </c>
      <c r="C28" s="10" t="s">
        <v>64</v>
      </c>
      <c r="D28" s="31">
        <v>62520</v>
      </c>
      <c r="E28" s="31">
        <v>62520</v>
      </c>
      <c r="F28" s="31">
        <v>0</v>
      </c>
      <c r="G28" s="36">
        <f t="shared" si="0"/>
        <v>0</v>
      </c>
      <c r="H28" s="31">
        <v>0</v>
      </c>
      <c r="I28" s="36">
        <f t="shared" si="1"/>
        <v>0</v>
      </c>
      <c r="J28" s="31">
        <v>0</v>
      </c>
      <c r="K28" s="36">
        <f t="shared" si="2"/>
        <v>0</v>
      </c>
      <c r="L28" s="31">
        <v>0</v>
      </c>
      <c r="M28" s="36">
        <f t="shared" si="3"/>
        <v>0</v>
      </c>
      <c r="N28" s="31">
        <f t="shared" si="4"/>
        <v>0</v>
      </c>
      <c r="O28" s="36">
        <f t="shared" si="5"/>
        <v>0</v>
      </c>
      <c r="P28" s="31">
        <v>0</v>
      </c>
      <c r="Q28" s="31">
        <v>62520</v>
      </c>
      <c r="R28" s="31">
        <v>62520</v>
      </c>
      <c r="S28" s="31">
        <v>0</v>
      </c>
      <c r="T28" s="36">
        <f t="shared" si="6"/>
        <v>0</v>
      </c>
      <c r="U28" s="36">
        <f t="shared" si="7"/>
        <v>0</v>
      </c>
    </row>
    <row r="29" spans="1:21" x14ac:dyDescent="0.2">
      <c r="A29" s="17" t="s">
        <v>29</v>
      </c>
      <c r="B29" s="11" t="s">
        <v>65</v>
      </c>
      <c r="C29" s="10" t="s">
        <v>66</v>
      </c>
      <c r="D29" s="31">
        <v>450000</v>
      </c>
      <c r="E29" s="31">
        <v>300000</v>
      </c>
      <c r="F29" s="31">
        <v>84688</v>
      </c>
      <c r="G29" s="36">
        <f t="shared" si="0"/>
        <v>0.18819555555555556</v>
      </c>
      <c r="H29" s="31">
        <v>66846</v>
      </c>
      <c r="I29" s="36">
        <f t="shared" si="1"/>
        <v>0.14854666666666666</v>
      </c>
      <c r="J29" s="31">
        <v>25754</v>
      </c>
      <c r="K29" s="36">
        <f t="shared" si="2"/>
        <v>8.5846666666666668E-2</v>
      </c>
      <c r="L29" s="31">
        <v>0</v>
      </c>
      <c r="M29" s="36">
        <f t="shared" si="3"/>
        <v>0</v>
      </c>
      <c r="N29" s="31">
        <f t="shared" si="4"/>
        <v>177288</v>
      </c>
      <c r="O29" s="36">
        <f t="shared" si="5"/>
        <v>0.59096000000000004</v>
      </c>
      <c r="P29" s="31">
        <v>167169</v>
      </c>
      <c r="Q29" s="31">
        <v>500000</v>
      </c>
      <c r="R29" s="31">
        <v>320000</v>
      </c>
      <c r="S29" s="31">
        <v>1472876</v>
      </c>
      <c r="T29" s="36">
        <f t="shared" si="6"/>
        <v>4.6027374999999999</v>
      </c>
      <c r="U29" s="36">
        <f t="shared" si="7"/>
        <v>-0.84594033582781503</v>
      </c>
    </row>
    <row r="30" spans="1:21" x14ac:dyDescent="0.2">
      <c r="A30" s="17" t="s">
        <v>29</v>
      </c>
      <c r="B30" s="11" t="s">
        <v>67</v>
      </c>
      <c r="C30" s="10" t="s">
        <v>68</v>
      </c>
      <c r="D30" s="31">
        <v>1721509</v>
      </c>
      <c r="E30" s="31">
        <v>1751509</v>
      </c>
      <c r="F30" s="31">
        <v>1326066</v>
      </c>
      <c r="G30" s="36">
        <f t="shared" si="0"/>
        <v>0.77029280706635861</v>
      </c>
      <c r="H30" s="31">
        <v>947983</v>
      </c>
      <c r="I30" s="36">
        <f t="shared" si="1"/>
        <v>0.55066979028282748</v>
      </c>
      <c r="J30" s="31">
        <v>1209549</v>
      </c>
      <c r="K30" s="36">
        <f t="shared" si="2"/>
        <v>0.69057538385472184</v>
      </c>
      <c r="L30" s="31">
        <v>0</v>
      </c>
      <c r="M30" s="36">
        <f t="shared" si="3"/>
        <v>0</v>
      </c>
      <c r="N30" s="31">
        <f t="shared" si="4"/>
        <v>3483598</v>
      </c>
      <c r="O30" s="36">
        <f t="shared" si="5"/>
        <v>1.9889124178065885</v>
      </c>
      <c r="P30" s="31">
        <v>833960</v>
      </c>
      <c r="Q30" s="31">
        <v>3499032</v>
      </c>
      <c r="R30" s="31">
        <v>3589057</v>
      </c>
      <c r="S30" s="31">
        <v>2887552</v>
      </c>
      <c r="T30" s="36">
        <f t="shared" si="6"/>
        <v>0.8045433661265341</v>
      </c>
      <c r="U30" s="36">
        <f t="shared" si="7"/>
        <v>0.4503681231713752</v>
      </c>
    </row>
    <row r="31" spans="1:21" x14ac:dyDescent="0.2">
      <c r="A31" s="17" t="s">
        <v>29</v>
      </c>
      <c r="B31" s="11" t="s">
        <v>69</v>
      </c>
      <c r="C31" s="10" t="s">
        <v>70</v>
      </c>
      <c r="D31" s="31">
        <v>2240000</v>
      </c>
      <c r="E31" s="31">
        <v>3480000</v>
      </c>
      <c r="F31" s="31">
        <v>42960</v>
      </c>
      <c r="G31" s="36">
        <f t="shared" si="0"/>
        <v>1.917857142857143E-2</v>
      </c>
      <c r="H31" s="31">
        <v>422492</v>
      </c>
      <c r="I31" s="36">
        <f t="shared" si="1"/>
        <v>0.18861249999999999</v>
      </c>
      <c r="J31" s="31">
        <v>574337</v>
      </c>
      <c r="K31" s="36">
        <f t="shared" si="2"/>
        <v>0.16503936781609196</v>
      </c>
      <c r="L31" s="31">
        <v>0</v>
      </c>
      <c r="M31" s="36">
        <f t="shared" si="3"/>
        <v>0</v>
      </c>
      <c r="N31" s="31">
        <f t="shared" si="4"/>
        <v>1039789</v>
      </c>
      <c r="O31" s="36">
        <f t="shared" si="5"/>
        <v>0.29878994252873564</v>
      </c>
      <c r="P31" s="31">
        <v>774575</v>
      </c>
      <c r="Q31" s="31">
        <v>2140000</v>
      </c>
      <c r="R31" s="31">
        <v>1940800</v>
      </c>
      <c r="S31" s="31">
        <v>1286633</v>
      </c>
      <c r="T31" s="36">
        <f t="shared" si="6"/>
        <v>0.66293950948062652</v>
      </c>
      <c r="U31" s="36">
        <f t="shared" si="7"/>
        <v>-0.25851337830423138</v>
      </c>
    </row>
    <row r="32" spans="1:21" x14ac:dyDescent="0.2">
      <c r="A32" s="17" t="s">
        <v>29</v>
      </c>
      <c r="B32" s="11" t="s">
        <v>71</v>
      </c>
      <c r="C32" s="10" t="s">
        <v>72</v>
      </c>
      <c r="D32" s="31">
        <v>0</v>
      </c>
      <c r="E32" s="31">
        <v>0</v>
      </c>
      <c r="F32" s="31">
        <v>0</v>
      </c>
      <c r="G32" s="36">
        <f t="shared" si="0"/>
        <v>0</v>
      </c>
      <c r="H32" s="31">
        <v>0</v>
      </c>
      <c r="I32" s="36">
        <f t="shared" si="1"/>
        <v>0</v>
      </c>
      <c r="J32" s="31">
        <v>0</v>
      </c>
      <c r="K32" s="36">
        <f t="shared" si="2"/>
        <v>0</v>
      </c>
      <c r="L32" s="31">
        <v>0</v>
      </c>
      <c r="M32" s="36">
        <f t="shared" si="3"/>
        <v>0</v>
      </c>
      <c r="N32" s="31">
        <f t="shared" si="4"/>
        <v>0</v>
      </c>
      <c r="O32" s="36">
        <f t="shared" si="5"/>
        <v>0</v>
      </c>
      <c r="P32" s="31">
        <v>0</v>
      </c>
      <c r="Q32" s="31">
        <v>0</v>
      </c>
      <c r="R32" s="31">
        <v>0</v>
      </c>
      <c r="S32" s="31">
        <v>0</v>
      </c>
      <c r="T32" s="36">
        <f t="shared" si="6"/>
        <v>0</v>
      </c>
      <c r="U32" s="36">
        <f t="shared" si="7"/>
        <v>0</v>
      </c>
    </row>
    <row r="33" spans="1:21" x14ac:dyDescent="0.2">
      <c r="A33" s="17" t="s">
        <v>29</v>
      </c>
      <c r="B33" s="11" t="s">
        <v>73</v>
      </c>
      <c r="C33" s="10" t="s">
        <v>74</v>
      </c>
      <c r="D33" s="31">
        <v>0</v>
      </c>
      <c r="E33" s="31">
        <v>0</v>
      </c>
      <c r="F33" s="31">
        <v>0</v>
      </c>
      <c r="G33" s="36">
        <f t="shared" si="0"/>
        <v>0</v>
      </c>
      <c r="H33" s="31">
        <v>0</v>
      </c>
      <c r="I33" s="36">
        <f t="shared" si="1"/>
        <v>0</v>
      </c>
      <c r="J33" s="31">
        <v>0</v>
      </c>
      <c r="K33" s="36">
        <f t="shared" si="2"/>
        <v>0</v>
      </c>
      <c r="L33" s="31">
        <v>0</v>
      </c>
      <c r="M33" s="36">
        <f t="shared" si="3"/>
        <v>0</v>
      </c>
      <c r="N33" s="31">
        <f t="shared" si="4"/>
        <v>0</v>
      </c>
      <c r="O33" s="36">
        <f t="shared" si="5"/>
        <v>0</v>
      </c>
      <c r="P33" s="31">
        <v>0</v>
      </c>
      <c r="Q33" s="31">
        <v>0</v>
      </c>
      <c r="R33" s="31">
        <v>0</v>
      </c>
      <c r="S33" s="31">
        <v>0</v>
      </c>
      <c r="T33" s="36">
        <f t="shared" si="6"/>
        <v>0</v>
      </c>
      <c r="U33" s="36">
        <f t="shared" si="7"/>
        <v>0</v>
      </c>
    </row>
    <row r="34" spans="1:21" x14ac:dyDescent="0.2">
      <c r="A34" s="17" t="s">
        <v>44</v>
      </c>
      <c r="B34" s="11" t="s">
        <v>75</v>
      </c>
      <c r="C34" s="10" t="s">
        <v>76</v>
      </c>
      <c r="D34" s="31">
        <v>0</v>
      </c>
      <c r="E34" s="31">
        <v>0</v>
      </c>
      <c r="F34" s="31">
        <v>0</v>
      </c>
      <c r="G34" s="36">
        <f t="shared" si="0"/>
        <v>0</v>
      </c>
      <c r="H34" s="31">
        <v>0</v>
      </c>
      <c r="I34" s="36">
        <f t="shared" si="1"/>
        <v>0</v>
      </c>
      <c r="J34" s="31">
        <v>0</v>
      </c>
      <c r="K34" s="36">
        <f t="shared" si="2"/>
        <v>0</v>
      </c>
      <c r="L34" s="31">
        <v>0</v>
      </c>
      <c r="M34" s="36">
        <f t="shared" si="3"/>
        <v>0</v>
      </c>
      <c r="N34" s="31">
        <f t="shared" si="4"/>
        <v>0</v>
      </c>
      <c r="O34" s="36">
        <f t="shared" si="5"/>
        <v>0</v>
      </c>
      <c r="P34" s="31">
        <v>0</v>
      </c>
      <c r="Q34" s="31">
        <v>0</v>
      </c>
      <c r="R34" s="31">
        <v>0</v>
      </c>
      <c r="S34" s="31">
        <v>0</v>
      </c>
      <c r="T34" s="36">
        <f t="shared" si="6"/>
        <v>0</v>
      </c>
      <c r="U34" s="36">
        <f t="shared" si="7"/>
        <v>0</v>
      </c>
    </row>
    <row r="35" spans="1:21" ht="16.5" x14ac:dyDescent="0.3">
      <c r="A35" s="18" t="s">
        <v>0</v>
      </c>
      <c r="B35" s="13" t="s">
        <v>77</v>
      </c>
      <c r="C35" s="12" t="s">
        <v>0</v>
      </c>
      <c r="D35" s="32">
        <f>SUM(D28:D34)</f>
        <v>4474029</v>
      </c>
      <c r="E35" s="32">
        <f>SUM(E28:E34)</f>
        <v>5594029</v>
      </c>
      <c r="F35" s="32">
        <f>SUM(F28:F34)</f>
        <v>1453714</v>
      </c>
      <c r="G35" s="37">
        <f t="shared" si="0"/>
        <v>0.3249227933033067</v>
      </c>
      <c r="H35" s="32">
        <f>SUM(H28:H34)</f>
        <v>1437321</v>
      </c>
      <c r="I35" s="37">
        <f t="shared" si="1"/>
        <v>0.3212587580456005</v>
      </c>
      <c r="J35" s="32">
        <f>SUM(J28:J34)</f>
        <v>1809640</v>
      </c>
      <c r="K35" s="37">
        <f t="shared" si="2"/>
        <v>0.32349492646534367</v>
      </c>
      <c r="L35" s="32">
        <f>SUM(L28:L34)</f>
        <v>0</v>
      </c>
      <c r="M35" s="37">
        <f t="shared" si="3"/>
        <v>0</v>
      </c>
      <c r="N35" s="32">
        <f t="shared" si="4"/>
        <v>4700675</v>
      </c>
      <c r="O35" s="37">
        <f t="shared" si="5"/>
        <v>0.84030222224446816</v>
      </c>
      <c r="P35" s="32">
        <f>SUM(P28:P34)</f>
        <v>1775704</v>
      </c>
      <c r="Q35" s="32">
        <f>SUM(Q28:Q34)</f>
        <v>6201552</v>
      </c>
      <c r="R35" s="32">
        <f>SUM(R28:R34)</f>
        <v>5912377</v>
      </c>
      <c r="S35" s="32">
        <f>SUM(S28:S34)</f>
        <v>5647061</v>
      </c>
      <c r="T35" s="37">
        <f t="shared" si="6"/>
        <v>0.95512532438306963</v>
      </c>
      <c r="U35" s="37">
        <f t="shared" si="7"/>
        <v>1.9111293323662126E-2</v>
      </c>
    </row>
    <row r="36" spans="1:21" x14ac:dyDescent="0.2">
      <c r="A36" s="17" t="s">
        <v>29</v>
      </c>
      <c r="B36" s="11" t="s">
        <v>78</v>
      </c>
      <c r="C36" s="10" t="s">
        <v>79</v>
      </c>
      <c r="D36" s="31">
        <v>0</v>
      </c>
      <c r="E36" s="31">
        <v>0</v>
      </c>
      <c r="F36" s="31">
        <v>0</v>
      </c>
      <c r="G36" s="36">
        <f t="shared" si="0"/>
        <v>0</v>
      </c>
      <c r="H36" s="31">
        <v>0</v>
      </c>
      <c r="I36" s="36">
        <f t="shared" si="1"/>
        <v>0</v>
      </c>
      <c r="J36" s="31">
        <v>0</v>
      </c>
      <c r="K36" s="36">
        <f t="shared" si="2"/>
        <v>0</v>
      </c>
      <c r="L36" s="31">
        <v>0</v>
      </c>
      <c r="M36" s="36">
        <f t="shared" si="3"/>
        <v>0</v>
      </c>
      <c r="N36" s="31">
        <f t="shared" si="4"/>
        <v>0</v>
      </c>
      <c r="O36" s="36">
        <f t="shared" si="5"/>
        <v>0</v>
      </c>
      <c r="P36" s="31">
        <v>0</v>
      </c>
      <c r="Q36" s="31">
        <v>0</v>
      </c>
      <c r="R36" s="31">
        <v>0</v>
      </c>
      <c r="S36" s="31">
        <v>0</v>
      </c>
      <c r="T36" s="36">
        <f t="shared" si="6"/>
        <v>0</v>
      </c>
      <c r="U36" s="36">
        <f t="shared" si="7"/>
        <v>0</v>
      </c>
    </row>
    <row r="37" spans="1:21" x14ac:dyDescent="0.2">
      <c r="A37" s="17" t="s">
        <v>29</v>
      </c>
      <c r="B37" s="11" t="s">
        <v>80</v>
      </c>
      <c r="C37" s="10" t="s">
        <v>81</v>
      </c>
      <c r="D37" s="31">
        <v>1648063</v>
      </c>
      <c r="E37" s="31">
        <v>2172397</v>
      </c>
      <c r="F37" s="31">
        <v>331152</v>
      </c>
      <c r="G37" s="36">
        <f t="shared" si="0"/>
        <v>0.20093406623411847</v>
      </c>
      <c r="H37" s="31">
        <v>381509</v>
      </c>
      <c r="I37" s="36">
        <f t="shared" si="1"/>
        <v>0.23148933020157603</v>
      </c>
      <c r="J37" s="31">
        <v>376452</v>
      </c>
      <c r="K37" s="36">
        <f t="shared" si="2"/>
        <v>0.1732887681211123</v>
      </c>
      <c r="L37" s="31">
        <v>0</v>
      </c>
      <c r="M37" s="36">
        <f t="shared" si="3"/>
        <v>0</v>
      </c>
      <c r="N37" s="31">
        <f t="shared" si="4"/>
        <v>1089113</v>
      </c>
      <c r="O37" s="36">
        <f t="shared" si="5"/>
        <v>0.50134160560891949</v>
      </c>
      <c r="P37" s="31">
        <v>230462</v>
      </c>
      <c r="Q37" s="31">
        <v>3019874</v>
      </c>
      <c r="R37" s="31">
        <v>2055919</v>
      </c>
      <c r="S37" s="31">
        <v>1489505</v>
      </c>
      <c r="T37" s="36">
        <f t="shared" si="6"/>
        <v>0.72449595533676181</v>
      </c>
      <c r="U37" s="36">
        <f t="shared" si="7"/>
        <v>0.63346668865149125</v>
      </c>
    </row>
    <row r="38" spans="1:21" x14ac:dyDescent="0.2">
      <c r="A38" s="17" t="s">
        <v>29</v>
      </c>
      <c r="B38" s="11" t="s">
        <v>82</v>
      </c>
      <c r="C38" s="10" t="s">
        <v>83</v>
      </c>
      <c r="D38" s="31">
        <v>0</v>
      </c>
      <c r="E38" s="31">
        <v>0</v>
      </c>
      <c r="F38" s="31">
        <v>0</v>
      </c>
      <c r="G38" s="36">
        <f t="shared" si="0"/>
        <v>0</v>
      </c>
      <c r="H38" s="31">
        <v>0</v>
      </c>
      <c r="I38" s="36">
        <f t="shared" si="1"/>
        <v>0</v>
      </c>
      <c r="J38" s="31">
        <v>0</v>
      </c>
      <c r="K38" s="36">
        <f t="shared" si="2"/>
        <v>0</v>
      </c>
      <c r="L38" s="31">
        <v>0</v>
      </c>
      <c r="M38" s="36">
        <f t="shared" si="3"/>
        <v>0</v>
      </c>
      <c r="N38" s="31">
        <f t="shared" si="4"/>
        <v>0</v>
      </c>
      <c r="O38" s="36">
        <f t="shared" si="5"/>
        <v>0</v>
      </c>
      <c r="P38" s="31">
        <v>0</v>
      </c>
      <c r="Q38" s="31">
        <v>0</v>
      </c>
      <c r="R38" s="31">
        <v>0</v>
      </c>
      <c r="S38" s="31">
        <v>0</v>
      </c>
      <c r="T38" s="36">
        <f t="shared" si="6"/>
        <v>0</v>
      </c>
      <c r="U38" s="36">
        <f t="shared" si="7"/>
        <v>0</v>
      </c>
    </row>
    <row r="39" spans="1:21" x14ac:dyDescent="0.2">
      <c r="A39" s="17" t="s">
        <v>44</v>
      </c>
      <c r="B39" s="11" t="s">
        <v>84</v>
      </c>
      <c r="C39" s="10" t="s">
        <v>85</v>
      </c>
      <c r="D39" s="31">
        <v>0</v>
      </c>
      <c r="E39" s="31">
        <v>0</v>
      </c>
      <c r="F39" s="31">
        <v>0</v>
      </c>
      <c r="G39" s="36">
        <f t="shared" si="0"/>
        <v>0</v>
      </c>
      <c r="H39" s="31">
        <v>0</v>
      </c>
      <c r="I39" s="36">
        <f t="shared" si="1"/>
        <v>0</v>
      </c>
      <c r="J39" s="31">
        <v>0</v>
      </c>
      <c r="K39" s="36">
        <f t="shared" si="2"/>
        <v>0</v>
      </c>
      <c r="L39" s="31">
        <v>0</v>
      </c>
      <c r="M39" s="36">
        <f t="shared" si="3"/>
        <v>0</v>
      </c>
      <c r="N39" s="31">
        <f t="shared" si="4"/>
        <v>0</v>
      </c>
      <c r="O39" s="36">
        <f t="shared" si="5"/>
        <v>0</v>
      </c>
      <c r="P39" s="31">
        <v>0</v>
      </c>
      <c r="Q39" s="31">
        <v>0</v>
      </c>
      <c r="R39" s="31">
        <v>0</v>
      </c>
      <c r="S39" s="31">
        <v>0</v>
      </c>
      <c r="T39" s="36">
        <f t="shared" si="6"/>
        <v>0</v>
      </c>
      <c r="U39" s="36">
        <f t="shared" si="7"/>
        <v>0</v>
      </c>
    </row>
    <row r="40" spans="1:21" ht="16.5" x14ac:dyDescent="0.3">
      <c r="A40" s="18" t="s">
        <v>0</v>
      </c>
      <c r="B40" s="13" t="s">
        <v>86</v>
      </c>
      <c r="C40" s="12" t="s">
        <v>0</v>
      </c>
      <c r="D40" s="32">
        <f>SUM(D36:D39)</f>
        <v>1648063</v>
      </c>
      <c r="E40" s="32">
        <f>SUM(E36:E39)</f>
        <v>2172397</v>
      </c>
      <c r="F40" s="32">
        <f>SUM(F36:F39)</f>
        <v>331152</v>
      </c>
      <c r="G40" s="37">
        <f t="shared" si="0"/>
        <v>0.20093406623411847</v>
      </c>
      <c r="H40" s="32">
        <f>SUM(H36:H39)</f>
        <v>381509</v>
      </c>
      <c r="I40" s="37">
        <f t="shared" si="1"/>
        <v>0.23148933020157603</v>
      </c>
      <c r="J40" s="32">
        <f>SUM(J36:J39)</f>
        <v>376452</v>
      </c>
      <c r="K40" s="37">
        <f t="shared" si="2"/>
        <v>0.1732887681211123</v>
      </c>
      <c r="L40" s="32">
        <f>SUM(L36:L39)</f>
        <v>0</v>
      </c>
      <c r="M40" s="37">
        <f t="shared" si="3"/>
        <v>0</v>
      </c>
      <c r="N40" s="32">
        <f t="shared" si="4"/>
        <v>1089113</v>
      </c>
      <c r="O40" s="37">
        <f t="shared" si="5"/>
        <v>0.50134160560891949</v>
      </c>
      <c r="P40" s="32">
        <f>SUM(P36:P39)</f>
        <v>230462</v>
      </c>
      <c r="Q40" s="32">
        <f>SUM(Q36:Q39)</f>
        <v>3019874</v>
      </c>
      <c r="R40" s="32">
        <f>SUM(R36:R39)</f>
        <v>2055919</v>
      </c>
      <c r="S40" s="32">
        <f>SUM(S36:S39)</f>
        <v>1489505</v>
      </c>
      <c r="T40" s="37">
        <f t="shared" si="6"/>
        <v>0.72449595533676181</v>
      </c>
      <c r="U40" s="37">
        <f t="shared" si="7"/>
        <v>0.63346668865149125</v>
      </c>
    </row>
    <row r="41" spans="1:21" x14ac:dyDescent="0.2">
      <c r="A41" s="17" t="s">
        <v>29</v>
      </c>
      <c r="B41" s="11" t="s">
        <v>87</v>
      </c>
      <c r="C41" s="10" t="s">
        <v>88</v>
      </c>
      <c r="D41" s="31">
        <v>0</v>
      </c>
      <c r="E41" s="31">
        <v>0</v>
      </c>
      <c r="F41" s="31">
        <v>0</v>
      </c>
      <c r="G41" s="36">
        <f t="shared" si="0"/>
        <v>0</v>
      </c>
      <c r="H41" s="31">
        <v>0</v>
      </c>
      <c r="I41" s="36">
        <f t="shared" si="1"/>
        <v>0</v>
      </c>
      <c r="J41" s="31">
        <v>0</v>
      </c>
      <c r="K41" s="36">
        <f t="shared" si="2"/>
        <v>0</v>
      </c>
      <c r="L41" s="31">
        <v>0</v>
      </c>
      <c r="M41" s="36">
        <f t="shared" si="3"/>
        <v>0</v>
      </c>
      <c r="N41" s="31">
        <f t="shared" si="4"/>
        <v>0</v>
      </c>
      <c r="O41" s="36">
        <f t="shared" si="5"/>
        <v>0</v>
      </c>
      <c r="P41" s="31">
        <v>0</v>
      </c>
      <c r="Q41" s="31">
        <v>0</v>
      </c>
      <c r="R41" s="31">
        <v>0</v>
      </c>
      <c r="S41" s="31">
        <v>0</v>
      </c>
      <c r="T41" s="36">
        <f t="shared" si="6"/>
        <v>0</v>
      </c>
      <c r="U41" s="36">
        <f t="shared" si="7"/>
        <v>0</v>
      </c>
    </row>
    <row r="42" spans="1:21" x14ac:dyDescent="0.2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x14ac:dyDescent="0.2">
      <c r="A43" s="17" t="s">
        <v>29</v>
      </c>
      <c r="B43" s="11" t="s">
        <v>91</v>
      </c>
      <c r="C43" s="10" t="s">
        <v>92</v>
      </c>
      <c r="D43" s="31">
        <v>4905747</v>
      </c>
      <c r="E43" s="31">
        <v>5212208</v>
      </c>
      <c r="F43" s="31">
        <v>408908</v>
      </c>
      <c r="G43" s="36">
        <f t="shared" si="0"/>
        <v>8.3352851257922592E-2</v>
      </c>
      <c r="H43" s="31">
        <v>832294</v>
      </c>
      <c r="I43" s="36">
        <f t="shared" si="1"/>
        <v>0.16965693501927434</v>
      </c>
      <c r="J43" s="31">
        <v>982138</v>
      </c>
      <c r="K43" s="36">
        <f t="shared" si="2"/>
        <v>0.18843031590450726</v>
      </c>
      <c r="L43" s="31">
        <v>0</v>
      </c>
      <c r="M43" s="36">
        <f t="shared" si="3"/>
        <v>0</v>
      </c>
      <c r="N43" s="31">
        <f t="shared" si="4"/>
        <v>2223340</v>
      </c>
      <c r="O43" s="36">
        <f t="shared" si="5"/>
        <v>0.42656394372596029</v>
      </c>
      <c r="P43" s="31">
        <v>687147</v>
      </c>
      <c r="Q43" s="31">
        <v>4021053</v>
      </c>
      <c r="R43" s="31">
        <v>4021053</v>
      </c>
      <c r="S43" s="31">
        <v>1718869</v>
      </c>
      <c r="T43" s="36">
        <f t="shared" si="6"/>
        <v>0.42746738230010894</v>
      </c>
      <c r="U43" s="36">
        <f t="shared" si="7"/>
        <v>0.42929824331620448</v>
      </c>
    </row>
    <row r="44" spans="1:21" x14ac:dyDescent="0.2">
      <c r="A44" s="17" t="s">
        <v>29</v>
      </c>
      <c r="B44" s="11" t="s">
        <v>93</v>
      </c>
      <c r="C44" s="10" t="s">
        <v>94</v>
      </c>
      <c r="D44" s="31">
        <v>0</v>
      </c>
      <c r="E44" s="31">
        <v>0</v>
      </c>
      <c r="F44" s="31">
        <v>0</v>
      </c>
      <c r="G44" s="36">
        <f t="shared" si="0"/>
        <v>0</v>
      </c>
      <c r="H44" s="31">
        <v>0</v>
      </c>
      <c r="I44" s="36">
        <f t="shared" si="1"/>
        <v>0</v>
      </c>
      <c r="J44" s="31">
        <v>0</v>
      </c>
      <c r="K44" s="36">
        <f t="shared" si="2"/>
        <v>0</v>
      </c>
      <c r="L44" s="31">
        <v>0</v>
      </c>
      <c r="M44" s="36">
        <f t="shared" si="3"/>
        <v>0</v>
      </c>
      <c r="N44" s="31">
        <f t="shared" si="4"/>
        <v>0</v>
      </c>
      <c r="O44" s="36">
        <f t="shared" si="5"/>
        <v>0</v>
      </c>
      <c r="P44" s="31">
        <v>0</v>
      </c>
      <c r="Q44" s="31">
        <v>0</v>
      </c>
      <c r="R44" s="31">
        <v>0</v>
      </c>
      <c r="S44" s="31">
        <v>0</v>
      </c>
      <c r="T44" s="36">
        <f t="shared" si="6"/>
        <v>0</v>
      </c>
      <c r="U44" s="36">
        <f t="shared" si="7"/>
        <v>0</v>
      </c>
    </row>
    <row r="45" spans="1:21" x14ac:dyDescent="0.2">
      <c r="A45" s="17" t="s">
        <v>29</v>
      </c>
      <c r="B45" s="11" t="s">
        <v>95</v>
      </c>
      <c r="C45" s="10" t="s">
        <v>96</v>
      </c>
      <c r="D45" s="31">
        <v>0</v>
      </c>
      <c r="E45" s="31">
        <v>0</v>
      </c>
      <c r="F45" s="31">
        <v>0</v>
      </c>
      <c r="G45" s="36">
        <f t="shared" si="0"/>
        <v>0</v>
      </c>
      <c r="H45" s="31">
        <v>0</v>
      </c>
      <c r="I45" s="36">
        <f t="shared" si="1"/>
        <v>0</v>
      </c>
      <c r="J45" s="31">
        <v>0</v>
      </c>
      <c r="K45" s="36">
        <f t="shared" si="2"/>
        <v>0</v>
      </c>
      <c r="L45" s="31">
        <v>0</v>
      </c>
      <c r="M45" s="36">
        <f t="shared" si="3"/>
        <v>0</v>
      </c>
      <c r="N45" s="31">
        <f t="shared" si="4"/>
        <v>0</v>
      </c>
      <c r="O45" s="36">
        <f t="shared" si="5"/>
        <v>0</v>
      </c>
      <c r="P45" s="31">
        <v>0</v>
      </c>
      <c r="Q45" s="31">
        <v>0</v>
      </c>
      <c r="R45" s="31">
        <v>0</v>
      </c>
      <c r="S45" s="31">
        <v>0</v>
      </c>
      <c r="T45" s="36">
        <f t="shared" si="6"/>
        <v>0</v>
      </c>
      <c r="U45" s="36">
        <f t="shared" si="7"/>
        <v>0</v>
      </c>
    </row>
    <row r="46" spans="1:21" x14ac:dyDescent="0.2">
      <c r="A46" s="17" t="s">
        <v>44</v>
      </c>
      <c r="B46" s="11" t="s">
        <v>97</v>
      </c>
      <c r="C46" s="10" t="s">
        <v>98</v>
      </c>
      <c r="D46" s="31">
        <v>5111856</v>
      </c>
      <c r="E46" s="31">
        <v>5356856</v>
      </c>
      <c r="F46" s="31">
        <v>158238</v>
      </c>
      <c r="G46" s="36">
        <f t="shared" si="0"/>
        <v>3.095509732668526E-2</v>
      </c>
      <c r="H46" s="31">
        <v>1412789</v>
      </c>
      <c r="I46" s="36">
        <f t="shared" si="1"/>
        <v>0.27637496048401988</v>
      </c>
      <c r="J46" s="31">
        <v>877234</v>
      </c>
      <c r="K46" s="36">
        <f t="shared" si="2"/>
        <v>0.16375911542143376</v>
      </c>
      <c r="L46" s="31">
        <v>0</v>
      </c>
      <c r="M46" s="36">
        <f t="shared" si="3"/>
        <v>0</v>
      </c>
      <c r="N46" s="31">
        <f t="shared" si="4"/>
        <v>2448261</v>
      </c>
      <c r="O46" s="36">
        <f t="shared" si="5"/>
        <v>0.45703319260401998</v>
      </c>
      <c r="P46" s="31">
        <v>628322</v>
      </c>
      <c r="Q46" s="31">
        <v>4573937</v>
      </c>
      <c r="R46" s="31">
        <v>4523937</v>
      </c>
      <c r="S46" s="31">
        <v>1811150</v>
      </c>
      <c r="T46" s="36">
        <f t="shared" si="6"/>
        <v>0.40034819229357083</v>
      </c>
      <c r="U46" s="36">
        <f t="shared" si="7"/>
        <v>0.39615356457357853</v>
      </c>
    </row>
    <row r="47" spans="1:21" ht="16.5" x14ac:dyDescent="0.3">
      <c r="A47" s="18" t="s">
        <v>0</v>
      </c>
      <c r="B47" s="13" t="s">
        <v>99</v>
      </c>
      <c r="C47" s="12" t="s">
        <v>0</v>
      </c>
      <c r="D47" s="32">
        <f>SUM(D41:D46)</f>
        <v>10017603</v>
      </c>
      <c r="E47" s="32">
        <f>SUM(E41:E46)</f>
        <v>10569064</v>
      </c>
      <c r="F47" s="32">
        <f>SUM(F41:F46)</f>
        <v>567146</v>
      </c>
      <c r="G47" s="37">
        <f t="shared" si="0"/>
        <v>5.6614940719850848E-2</v>
      </c>
      <c r="H47" s="32">
        <f>SUM(H41:H46)</f>
        <v>2245083</v>
      </c>
      <c r="I47" s="37">
        <f t="shared" si="1"/>
        <v>0.22411379249107796</v>
      </c>
      <c r="J47" s="32">
        <f>SUM(J41:J46)</f>
        <v>1859372</v>
      </c>
      <c r="K47" s="37">
        <f t="shared" si="2"/>
        <v>0.17592589088305266</v>
      </c>
      <c r="L47" s="32">
        <f>SUM(L41:L46)</f>
        <v>0</v>
      </c>
      <c r="M47" s="37">
        <f t="shared" si="3"/>
        <v>0</v>
      </c>
      <c r="N47" s="32">
        <f t="shared" si="4"/>
        <v>4671601</v>
      </c>
      <c r="O47" s="37">
        <f t="shared" si="5"/>
        <v>0.44200706893249958</v>
      </c>
      <c r="P47" s="32">
        <f>SUM(P41:P46)</f>
        <v>1315469</v>
      </c>
      <c r="Q47" s="32">
        <f>SUM(Q41:Q46)</f>
        <v>8594990</v>
      </c>
      <c r="R47" s="32">
        <f>SUM(R41:R46)</f>
        <v>8544990</v>
      </c>
      <c r="S47" s="32">
        <f>SUM(S41:S46)</f>
        <v>3530019</v>
      </c>
      <c r="T47" s="37">
        <f t="shared" si="6"/>
        <v>0.4131097871384285</v>
      </c>
      <c r="U47" s="37">
        <f t="shared" si="7"/>
        <v>0.41346698401862758</v>
      </c>
    </row>
    <row r="48" spans="1:21" x14ac:dyDescent="0.2">
      <c r="A48" s="17" t="s">
        <v>29</v>
      </c>
      <c r="B48" s="11" t="s">
        <v>100</v>
      </c>
      <c r="C48" s="10" t="s">
        <v>101</v>
      </c>
      <c r="D48" s="31">
        <v>0</v>
      </c>
      <c r="E48" s="31">
        <v>0</v>
      </c>
      <c r="F48" s="31">
        <v>0</v>
      </c>
      <c r="G48" s="36">
        <f t="shared" si="0"/>
        <v>0</v>
      </c>
      <c r="H48" s="31">
        <v>0</v>
      </c>
      <c r="I48" s="36">
        <f t="shared" si="1"/>
        <v>0</v>
      </c>
      <c r="J48" s="31">
        <v>0</v>
      </c>
      <c r="K48" s="36">
        <f t="shared" si="2"/>
        <v>0</v>
      </c>
      <c r="L48" s="31">
        <v>0</v>
      </c>
      <c r="M48" s="36">
        <f t="shared" si="3"/>
        <v>0</v>
      </c>
      <c r="N48" s="31">
        <f t="shared" si="4"/>
        <v>0</v>
      </c>
      <c r="O48" s="36">
        <f t="shared" si="5"/>
        <v>0</v>
      </c>
      <c r="P48" s="31">
        <v>0</v>
      </c>
      <c r="Q48" s="31">
        <v>0</v>
      </c>
      <c r="R48" s="31">
        <v>0</v>
      </c>
      <c r="S48" s="31">
        <v>0</v>
      </c>
      <c r="T48" s="36">
        <f t="shared" si="6"/>
        <v>0</v>
      </c>
      <c r="U48" s="36">
        <f t="shared" si="7"/>
        <v>0</v>
      </c>
    </row>
    <row r="49" spans="1:21" x14ac:dyDescent="0.2">
      <c r="A49" s="17" t="s">
        <v>29</v>
      </c>
      <c r="B49" s="11" t="s">
        <v>102</v>
      </c>
      <c r="C49" s="10" t="s">
        <v>103</v>
      </c>
      <c r="D49" s="31">
        <v>0</v>
      </c>
      <c r="E49" s="31">
        <v>0</v>
      </c>
      <c r="F49" s="31">
        <v>0</v>
      </c>
      <c r="G49" s="36">
        <f t="shared" si="0"/>
        <v>0</v>
      </c>
      <c r="H49" s="31">
        <v>0</v>
      </c>
      <c r="I49" s="36">
        <f t="shared" si="1"/>
        <v>0</v>
      </c>
      <c r="J49" s="31">
        <v>0</v>
      </c>
      <c r="K49" s="36">
        <f t="shared" si="2"/>
        <v>0</v>
      </c>
      <c r="L49" s="31">
        <v>0</v>
      </c>
      <c r="M49" s="36">
        <f t="shared" si="3"/>
        <v>0</v>
      </c>
      <c r="N49" s="31">
        <f t="shared" si="4"/>
        <v>0</v>
      </c>
      <c r="O49" s="36">
        <f t="shared" si="5"/>
        <v>0</v>
      </c>
      <c r="P49" s="31">
        <v>0</v>
      </c>
      <c r="Q49" s="31">
        <v>0</v>
      </c>
      <c r="R49" s="31">
        <v>0</v>
      </c>
      <c r="S49" s="31">
        <v>0</v>
      </c>
      <c r="T49" s="36">
        <f t="shared" si="6"/>
        <v>0</v>
      </c>
      <c r="U49" s="36">
        <f t="shared" si="7"/>
        <v>0</v>
      </c>
    </row>
    <row r="50" spans="1:21" x14ac:dyDescent="0.2">
      <c r="A50" s="17" t="s">
        <v>29</v>
      </c>
      <c r="B50" s="11" t="s">
        <v>104</v>
      </c>
      <c r="C50" s="10" t="s">
        <v>105</v>
      </c>
      <c r="D50" s="31">
        <v>4299312</v>
      </c>
      <c r="E50" s="31">
        <v>4065974</v>
      </c>
      <c r="F50" s="31">
        <v>686525</v>
      </c>
      <c r="G50" s="36">
        <f t="shared" si="0"/>
        <v>0.15968252594833779</v>
      </c>
      <c r="H50" s="31">
        <v>699212</v>
      </c>
      <c r="I50" s="36">
        <f t="shared" si="1"/>
        <v>0.16263346321457944</v>
      </c>
      <c r="J50" s="31">
        <v>826151</v>
      </c>
      <c r="K50" s="36">
        <f t="shared" si="2"/>
        <v>0.20318649356833074</v>
      </c>
      <c r="L50" s="31">
        <v>0</v>
      </c>
      <c r="M50" s="36">
        <f t="shared" si="3"/>
        <v>0</v>
      </c>
      <c r="N50" s="31">
        <f t="shared" si="4"/>
        <v>2211888</v>
      </c>
      <c r="O50" s="36">
        <f t="shared" si="5"/>
        <v>0.54399954352880764</v>
      </c>
      <c r="P50" s="31">
        <v>890303</v>
      </c>
      <c r="Q50" s="31">
        <v>4138596</v>
      </c>
      <c r="R50" s="31">
        <v>4125996</v>
      </c>
      <c r="S50" s="31">
        <v>2306708</v>
      </c>
      <c r="T50" s="36">
        <f t="shared" si="6"/>
        <v>0.5590669501376152</v>
      </c>
      <c r="U50" s="36">
        <f t="shared" si="7"/>
        <v>-7.2056367326629234E-2</v>
      </c>
    </row>
    <row r="51" spans="1:21" x14ac:dyDescent="0.2">
      <c r="A51" s="17" t="s">
        <v>29</v>
      </c>
      <c r="B51" s="11" t="s">
        <v>106</v>
      </c>
      <c r="C51" s="10" t="s">
        <v>107</v>
      </c>
      <c r="D51" s="31">
        <v>165000</v>
      </c>
      <c r="E51" s="31">
        <v>182609</v>
      </c>
      <c r="F51" s="31">
        <v>49680</v>
      </c>
      <c r="G51" s="36">
        <f t="shared" si="0"/>
        <v>0.30109090909090908</v>
      </c>
      <c r="H51" s="31">
        <v>63878</v>
      </c>
      <c r="I51" s="36">
        <f t="shared" si="1"/>
        <v>0.38713939393939395</v>
      </c>
      <c r="J51" s="31">
        <v>12478</v>
      </c>
      <c r="K51" s="36">
        <f t="shared" si="2"/>
        <v>6.8331790875586634E-2</v>
      </c>
      <c r="L51" s="31">
        <v>0</v>
      </c>
      <c r="M51" s="36">
        <f t="shared" si="3"/>
        <v>0</v>
      </c>
      <c r="N51" s="31">
        <f t="shared" si="4"/>
        <v>126036</v>
      </c>
      <c r="O51" s="36">
        <f t="shared" si="5"/>
        <v>0.69019599253048869</v>
      </c>
      <c r="P51" s="31">
        <v>0</v>
      </c>
      <c r="Q51" s="31">
        <v>160000</v>
      </c>
      <c r="R51" s="31">
        <v>155000</v>
      </c>
      <c r="S51" s="31">
        <v>29800</v>
      </c>
      <c r="T51" s="36">
        <f t="shared" si="6"/>
        <v>0.19225806451612903</v>
      </c>
      <c r="U51" s="36">
        <f t="shared" si="7"/>
        <v>0</v>
      </c>
    </row>
    <row r="52" spans="1:21" x14ac:dyDescent="0.2">
      <c r="A52" s="17" t="s">
        <v>44</v>
      </c>
      <c r="B52" s="11" t="s">
        <v>108</v>
      </c>
      <c r="C52" s="10" t="s">
        <v>109</v>
      </c>
      <c r="D52" s="31">
        <v>0</v>
      </c>
      <c r="E52" s="31">
        <v>0</v>
      </c>
      <c r="F52" s="31">
        <v>0</v>
      </c>
      <c r="G52" s="36">
        <f t="shared" si="0"/>
        <v>0</v>
      </c>
      <c r="H52" s="31">
        <v>0</v>
      </c>
      <c r="I52" s="36">
        <f t="shared" si="1"/>
        <v>0</v>
      </c>
      <c r="J52" s="31">
        <v>0</v>
      </c>
      <c r="K52" s="36">
        <f t="shared" si="2"/>
        <v>0</v>
      </c>
      <c r="L52" s="31">
        <v>0</v>
      </c>
      <c r="M52" s="36">
        <f t="shared" si="3"/>
        <v>0</v>
      </c>
      <c r="N52" s="31">
        <f t="shared" si="4"/>
        <v>0</v>
      </c>
      <c r="O52" s="36">
        <f t="shared" si="5"/>
        <v>0</v>
      </c>
      <c r="P52" s="31">
        <v>0</v>
      </c>
      <c r="Q52" s="31">
        <v>0</v>
      </c>
      <c r="R52" s="31">
        <v>0</v>
      </c>
      <c r="S52" s="31">
        <v>0</v>
      </c>
      <c r="T52" s="36">
        <f t="shared" si="6"/>
        <v>0</v>
      </c>
      <c r="U52" s="36">
        <f t="shared" si="7"/>
        <v>0</v>
      </c>
    </row>
    <row r="53" spans="1:21" ht="16.5" x14ac:dyDescent="0.3">
      <c r="A53" s="18" t="s">
        <v>0</v>
      </c>
      <c r="B53" s="13" t="s">
        <v>110</v>
      </c>
      <c r="C53" s="12" t="s">
        <v>0</v>
      </c>
      <c r="D53" s="32">
        <f>SUM(D48:D52)</f>
        <v>4464312</v>
      </c>
      <c r="E53" s="32">
        <f>SUM(E48:E52)</f>
        <v>4248583</v>
      </c>
      <c r="F53" s="32">
        <f>SUM(F48:F52)</f>
        <v>736205</v>
      </c>
      <c r="G53" s="37">
        <f t="shared" si="0"/>
        <v>0.1649089490161082</v>
      </c>
      <c r="H53" s="32">
        <f>SUM(H48:H52)</f>
        <v>763090</v>
      </c>
      <c r="I53" s="37">
        <f t="shared" si="1"/>
        <v>0.17093115355736785</v>
      </c>
      <c r="J53" s="32">
        <f>SUM(J48:J52)</f>
        <v>838629</v>
      </c>
      <c r="K53" s="37">
        <f t="shared" si="2"/>
        <v>0.1973902828307697</v>
      </c>
      <c r="L53" s="32">
        <f>SUM(L48:L52)</f>
        <v>0</v>
      </c>
      <c r="M53" s="37">
        <f t="shared" si="3"/>
        <v>0</v>
      </c>
      <c r="N53" s="32">
        <f t="shared" si="4"/>
        <v>2337924</v>
      </c>
      <c r="O53" s="37">
        <f t="shared" si="5"/>
        <v>0.55028323561055537</v>
      </c>
      <c r="P53" s="32">
        <f>SUM(P48:P52)</f>
        <v>890303</v>
      </c>
      <c r="Q53" s="32">
        <f>SUM(Q48:Q52)</f>
        <v>4298596</v>
      </c>
      <c r="R53" s="32">
        <f>SUM(R48:R52)</f>
        <v>4280996</v>
      </c>
      <c r="S53" s="32">
        <f>SUM(S48:S52)</f>
        <v>2336508</v>
      </c>
      <c r="T53" s="37">
        <f t="shared" si="6"/>
        <v>0.54578607408182578</v>
      </c>
      <c r="U53" s="37">
        <f t="shared" si="7"/>
        <v>-5.8040914160684576E-2</v>
      </c>
    </row>
    <row r="54" spans="1:21" ht="16.5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281804458</v>
      </c>
      <c r="E54" s="32">
        <f>SUM(E8:E9,E11:E18,E20:E26,E28:E34,E36:E39,E41:E46,E48:E52)</f>
        <v>304117402</v>
      </c>
      <c r="F54" s="32">
        <f>SUM(F8:F9,F11:F18,F20:F26,F28:F34,F36:F39,F41:F46,F48:F52)</f>
        <v>64653066</v>
      </c>
      <c r="G54" s="37">
        <f t="shared" si="0"/>
        <v>0.22942527758024325</v>
      </c>
      <c r="H54" s="32">
        <f>SUM(H8:H9,H11:H18,H20:H26,H28:H34,H36:H39,H41:H46,H48:H52)</f>
        <v>50747389</v>
      </c>
      <c r="I54" s="37">
        <f t="shared" si="1"/>
        <v>0.18008014976115105</v>
      </c>
      <c r="J54" s="32">
        <f>SUM(J8:J9,J11:J18,J20:J26,J28:J34,J36:J39,J41:J46,J48:J52)</f>
        <v>80908956</v>
      </c>
      <c r="K54" s="37">
        <f t="shared" si="2"/>
        <v>0.26604513739730029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196309411</v>
      </c>
      <c r="O54" s="37">
        <f t="shared" si="5"/>
        <v>0.64550535322539682</v>
      </c>
      <c r="P54" s="32">
        <f>SUM(P8:P9,P11:P18,P20:P26,P28:P34,P36:P39,P41:P46,P48:P52)</f>
        <v>38462040</v>
      </c>
      <c r="Q54" s="32">
        <f>SUM(Q8:Q9,Q11:Q18,Q20:Q26,Q28:Q34,Q36:Q39,Q41:Q46,Q48:Q52)</f>
        <v>300376280</v>
      </c>
      <c r="R54" s="32">
        <f>SUM(R8:R9,R11:R18,R20:R26,R28:R34,R36:R39,R41:R46,R48:R52)</f>
        <v>294110914</v>
      </c>
      <c r="S54" s="32">
        <f>SUM(S8:S9,S11:S18,S20:S26,S28:S34,S36:S39,S41:S46,S48:S52)</f>
        <v>171787602</v>
      </c>
      <c r="T54" s="37">
        <f t="shared" si="6"/>
        <v>0.58409121804980013</v>
      </c>
      <c r="U54" s="37">
        <f t="shared" si="7"/>
        <v>1.103605424985258</v>
      </c>
    </row>
    <row r="55" spans="1:21" ht="14.4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4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x14ac:dyDescent="0.2">
      <c r="A57" s="17" t="s">
        <v>23</v>
      </c>
      <c r="B57" s="11" t="s">
        <v>113</v>
      </c>
      <c r="C57" s="10" t="s">
        <v>114</v>
      </c>
      <c r="D57" s="31">
        <v>4357472</v>
      </c>
      <c r="E57" s="31">
        <v>4721989</v>
      </c>
      <c r="F57" s="31">
        <v>1039724</v>
      </c>
      <c r="G57" s="36">
        <f t="shared" ref="G57:G85" si="8">IF(($D57      =0),0,($F57      /$D57      ))</f>
        <v>0.23860715570863106</v>
      </c>
      <c r="H57" s="31">
        <v>1311419</v>
      </c>
      <c r="I57" s="36">
        <f t="shared" ref="I57:I85" si="9">IF(($D57      =0),0,($H57      /$D57      ))</f>
        <v>0.30095867512172197</v>
      </c>
      <c r="J57" s="31">
        <v>1075427</v>
      </c>
      <c r="K57" s="36">
        <f t="shared" ref="K57:K85" si="10">IF(($E57      =0),0,($J57      /$E57      ))</f>
        <v>0.22774873046082911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3426570</v>
      </c>
      <c r="O57" s="36">
        <f t="shared" ref="O57:O85" si="13">IF(($E57      =0),0,($N57      /$E57      ))</f>
        <v>0.72566242742200371</v>
      </c>
      <c r="P57" s="31">
        <v>1006155</v>
      </c>
      <c r="Q57" s="31">
        <v>5244667</v>
      </c>
      <c r="R57" s="31">
        <v>4146028</v>
      </c>
      <c r="S57" s="31">
        <v>2894288</v>
      </c>
      <c r="T57" s="36">
        <f t="shared" ref="T57:T85" si="14">IF(($R57      =0),0,($S57      /$R57      ))</f>
        <v>0.69808694007855232</v>
      </c>
      <c r="U57" s="36">
        <f t="shared" ref="U57:U85" si="15">IF(($P57      =0),0,(($J57      /$P57      )-1))</f>
        <v>6.8848239088410867E-2</v>
      </c>
    </row>
    <row r="58" spans="1:21" ht="16.5" x14ac:dyDescent="0.3">
      <c r="A58" s="18" t="s">
        <v>0</v>
      </c>
      <c r="B58" s="13" t="s">
        <v>28</v>
      </c>
      <c r="C58" s="12" t="s">
        <v>0</v>
      </c>
      <c r="D58" s="32">
        <f>D57</f>
        <v>4357472</v>
      </c>
      <c r="E58" s="32">
        <f>E57</f>
        <v>4721989</v>
      </c>
      <c r="F58" s="32">
        <f>F57</f>
        <v>1039724</v>
      </c>
      <c r="G58" s="37">
        <f t="shared" si="8"/>
        <v>0.23860715570863106</v>
      </c>
      <c r="H58" s="32">
        <f>H57</f>
        <v>1311419</v>
      </c>
      <c r="I58" s="37">
        <f t="shared" si="9"/>
        <v>0.30095867512172197</v>
      </c>
      <c r="J58" s="32">
        <f>J57</f>
        <v>1075427</v>
      </c>
      <c r="K58" s="37">
        <f t="shared" si="10"/>
        <v>0.22774873046082911</v>
      </c>
      <c r="L58" s="32">
        <f>L57</f>
        <v>0</v>
      </c>
      <c r="M58" s="37">
        <f t="shared" si="11"/>
        <v>0</v>
      </c>
      <c r="N58" s="32">
        <f t="shared" si="12"/>
        <v>3426570</v>
      </c>
      <c r="O58" s="37">
        <f t="shared" si="13"/>
        <v>0.72566242742200371</v>
      </c>
      <c r="P58" s="32">
        <f>P57</f>
        <v>1006155</v>
      </c>
      <c r="Q58" s="32">
        <f>Q57</f>
        <v>5244667</v>
      </c>
      <c r="R58" s="32">
        <f>R57</f>
        <v>4146028</v>
      </c>
      <c r="S58" s="32">
        <f>S57</f>
        <v>2894288</v>
      </c>
      <c r="T58" s="37">
        <f t="shared" si="14"/>
        <v>0.69808694007855232</v>
      </c>
      <c r="U58" s="37">
        <f t="shared" si="15"/>
        <v>6.8848239088410867E-2</v>
      </c>
    </row>
    <row r="59" spans="1:21" x14ac:dyDescent="0.2">
      <c r="A59" s="17" t="s">
        <v>29</v>
      </c>
      <c r="B59" s="11" t="s">
        <v>115</v>
      </c>
      <c r="C59" s="10" t="s">
        <v>116</v>
      </c>
      <c r="D59" s="31">
        <v>0</v>
      </c>
      <c r="E59" s="31">
        <v>0</v>
      </c>
      <c r="F59" s="31">
        <v>0</v>
      </c>
      <c r="G59" s="36">
        <f t="shared" si="8"/>
        <v>0</v>
      </c>
      <c r="H59" s="31">
        <v>0</v>
      </c>
      <c r="I59" s="36">
        <f t="shared" si="9"/>
        <v>0</v>
      </c>
      <c r="J59" s="31">
        <v>0</v>
      </c>
      <c r="K59" s="36">
        <f t="shared" si="10"/>
        <v>0</v>
      </c>
      <c r="L59" s="31">
        <v>0</v>
      </c>
      <c r="M59" s="36">
        <f t="shared" si="11"/>
        <v>0</v>
      </c>
      <c r="N59" s="31">
        <f t="shared" si="12"/>
        <v>0</v>
      </c>
      <c r="O59" s="36">
        <f t="shared" si="13"/>
        <v>0</v>
      </c>
      <c r="P59" s="31">
        <v>0</v>
      </c>
      <c r="Q59" s="31">
        <v>0</v>
      </c>
      <c r="R59" s="31">
        <v>0</v>
      </c>
      <c r="S59" s="31">
        <v>0</v>
      </c>
      <c r="T59" s="36">
        <f t="shared" si="14"/>
        <v>0</v>
      </c>
      <c r="U59" s="36">
        <f t="shared" si="15"/>
        <v>0</v>
      </c>
    </row>
    <row r="60" spans="1:21" x14ac:dyDescent="0.2">
      <c r="A60" s="17" t="s">
        <v>29</v>
      </c>
      <c r="B60" s="11" t="s">
        <v>117</v>
      </c>
      <c r="C60" s="10" t="s">
        <v>118</v>
      </c>
      <c r="D60" s="31">
        <v>0</v>
      </c>
      <c r="E60" s="31">
        <v>0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0</v>
      </c>
      <c r="K60" s="36">
        <f t="shared" si="10"/>
        <v>0</v>
      </c>
      <c r="L60" s="31">
        <v>0</v>
      </c>
      <c r="M60" s="36">
        <f t="shared" si="11"/>
        <v>0</v>
      </c>
      <c r="N60" s="31">
        <f t="shared" si="12"/>
        <v>0</v>
      </c>
      <c r="O60" s="36">
        <f t="shared" si="13"/>
        <v>0</v>
      </c>
      <c r="P60" s="31">
        <v>0</v>
      </c>
      <c r="Q60" s="31">
        <v>0</v>
      </c>
      <c r="R60" s="31">
        <v>0</v>
      </c>
      <c r="S60" s="31">
        <v>0</v>
      </c>
      <c r="T60" s="36">
        <f t="shared" si="14"/>
        <v>0</v>
      </c>
      <c r="U60" s="36">
        <f t="shared" si="15"/>
        <v>0</v>
      </c>
    </row>
    <row r="61" spans="1:21" x14ac:dyDescent="0.2">
      <c r="A61" s="17" t="s">
        <v>29</v>
      </c>
      <c r="B61" s="11" t="s">
        <v>119</v>
      </c>
      <c r="C61" s="10" t="s">
        <v>120</v>
      </c>
      <c r="D61" s="31">
        <v>0</v>
      </c>
      <c r="E61" s="31">
        <v>0</v>
      </c>
      <c r="F61" s="31">
        <v>0</v>
      </c>
      <c r="G61" s="36">
        <f t="shared" si="8"/>
        <v>0</v>
      </c>
      <c r="H61" s="31">
        <v>0</v>
      </c>
      <c r="I61" s="36">
        <f t="shared" si="9"/>
        <v>0</v>
      </c>
      <c r="J61" s="31">
        <v>0</v>
      </c>
      <c r="K61" s="36">
        <f t="shared" si="10"/>
        <v>0</v>
      </c>
      <c r="L61" s="31">
        <v>0</v>
      </c>
      <c r="M61" s="36">
        <f t="shared" si="11"/>
        <v>0</v>
      </c>
      <c r="N61" s="31">
        <f t="shared" si="12"/>
        <v>0</v>
      </c>
      <c r="O61" s="36">
        <f t="shared" si="13"/>
        <v>0</v>
      </c>
      <c r="P61" s="31">
        <v>0</v>
      </c>
      <c r="Q61" s="31">
        <v>0</v>
      </c>
      <c r="R61" s="31">
        <v>0</v>
      </c>
      <c r="S61" s="31">
        <v>0</v>
      </c>
      <c r="T61" s="36">
        <f t="shared" si="14"/>
        <v>0</v>
      </c>
      <c r="U61" s="36">
        <f t="shared" si="15"/>
        <v>0</v>
      </c>
    </row>
    <row r="62" spans="1:21" x14ac:dyDescent="0.2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6.5" x14ac:dyDescent="0.3">
      <c r="A63" s="18" t="s">
        <v>0</v>
      </c>
      <c r="B63" s="13" t="s">
        <v>123</v>
      </c>
      <c r="C63" s="12" t="s">
        <v>0</v>
      </c>
      <c r="D63" s="32">
        <f>SUM(D59:D62)</f>
        <v>0</v>
      </c>
      <c r="E63" s="32">
        <f>SUM(E59:E62)</f>
        <v>0</v>
      </c>
      <c r="F63" s="32">
        <f>SUM(F59:F62)</f>
        <v>0</v>
      </c>
      <c r="G63" s="37">
        <f t="shared" si="8"/>
        <v>0</v>
      </c>
      <c r="H63" s="32">
        <f>SUM(H59:H62)</f>
        <v>0</v>
      </c>
      <c r="I63" s="37">
        <f t="shared" si="9"/>
        <v>0</v>
      </c>
      <c r="J63" s="32">
        <f>SUM(J59:J62)</f>
        <v>0</v>
      </c>
      <c r="K63" s="37">
        <f t="shared" si="10"/>
        <v>0</v>
      </c>
      <c r="L63" s="32">
        <f>SUM(L59:L62)</f>
        <v>0</v>
      </c>
      <c r="M63" s="37">
        <f t="shared" si="11"/>
        <v>0</v>
      </c>
      <c r="N63" s="32">
        <f t="shared" si="12"/>
        <v>0</v>
      </c>
      <c r="O63" s="37">
        <f t="shared" si="13"/>
        <v>0</v>
      </c>
      <c r="P63" s="32">
        <f>SUM(P59:P62)</f>
        <v>0</v>
      </c>
      <c r="Q63" s="32">
        <f>SUM(Q59:Q62)</f>
        <v>0</v>
      </c>
      <c r="R63" s="32">
        <f>SUM(R59:R62)</f>
        <v>0</v>
      </c>
      <c r="S63" s="32">
        <f>SUM(S59:S62)</f>
        <v>0</v>
      </c>
      <c r="T63" s="37">
        <f t="shared" si="14"/>
        <v>0</v>
      </c>
      <c r="U63" s="37">
        <f t="shared" si="15"/>
        <v>0</v>
      </c>
    </row>
    <row r="64" spans="1:21" x14ac:dyDescent="0.2">
      <c r="A64" s="17" t="s">
        <v>29</v>
      </c>
      <c r="B64" s="11" t="s">
        <v>124</v>
      </c>
      <c r="C64" s="10" t="s">
        <v>125</v>
      </c>
      <c r="D64" s="31">
        <v>0</v>
      </c>
      <c r="E64" s="31">
        <v>0</v>
      </c>
      <c r="F64" s="31">
        <v>0</v>
      </c>
      <c r="G64" s="36">
        <f t="shared" si="8"/>
        <v>0</v>
      </c>
      <c r="H64" s="31">
        <v>0</v>
      </c>
      <c r="I64" s="36">
        <f t="shared" si="9"/>
        <v>0</v>
      </c>
      <c r="J64" s="31">
        <v>0</v>
      </c>
      <c r="K64" s="36">
        <f t="shared" si="10"/>
        <v>0</v>
      </c>
      <c r="L64" s="31">
        <v>0</v>
      </c>
      <c r="M64" s="36">
        <f t="shared" si="11"/>
        <v>0</v>
      </c>
      <c r="N64" s="31">
        <f t="shared" si="12"/>
        <v>0</v>
      </c>
      <c r="O64" s="36">
        <f t="shared" si="13"/>
        <v>0</v>
      </c>
      <c r="P64" s="31">
        <v>0</v>
      </c>
      <c r="Q64" s="31">
        <v>0</v>
      </c>
      <c r="R64" s="31">
        <v>0</v>
      </c>
      <c r="S64" s="31">
        <v>0</v>
      </c>
      <c r="T64" s="36">
        <f t="shared" si="14"/>
        <v>0</v>
      </c>
      <c r="U64" s="36">
        <f t="shared" si="15"/>
        <v>0</v>
      </c>
    </row>
    <row r="65" spans="1:21" x14ac:dyDescent="0.2">
      <c r="A65" s="17" t="s">
        <v>29</v>
      </c>
      <c r="B65" s="11" t="s">
        <v>126</v>
      </c>
      <c r="C65" s="10" t="s">
        <v>127</v>
      </c>
      <c r="D65" s="31">
        <v>0</v>
      </c>
      <c r="E65" s="31">
        <v>0</v>
      </c>
      <c r="F65" s="31">
        <v>0</v>
      </c>
      <c r="G65" s="36">
        <f t="shared" si="8"/>
        <v>0</v>
      </c>
      <c r="H65" s="31">
        <v>0</v>
      </c>
      <c r="I65" s="36">
        <f t="shared" si="9"/>
        <v>0</v>
      </c>
      <c r="J65" s="31">
        <v>0</v>
      </c>
      <c r="K65" s="36">
        <f t="shared" si="10"/>
        <v>0</v>
      </c>
      <c r="L65" s="31">
        <v>0</v>
      </c>
      <c r="M65" s="36">
        <f t="shared" si="11"/>
        <v>0</v>
      </c>
      <c r="N65" s="31">
        <f t="shared" si="12"/>
        <v>0</v>
      </c>
      <c r="O65" s="36">
        <f t="shared" si="13"/>
        <v>0</v>
      </c>
      <c r="P65" s="31">
        <v>0</v>
      </c>
      <c r="Q65" s="31">
        <v>0</v>
      </c>
      <c r="R65" s="31">
        <v>0</v>
      </c>
      <c r="S65" s="31">
        <v>0</v>
      </c>
      <c r="T65" s="36">
        <f t="shared" si="14"/>
        <v>0</v>
      </c>
      <c r="U65" s="36">
        <f t="shared" si="15"/>
        <v>0</v>
      </c>
    </row>
    <row r="66" spans="1:21" x14ac:dyDescent="0.2">
      <c r="A66" s="17" t="s">
        <v>29</v>
      </c>
      <c r="B66" s="11" t="s">
        <v>128</v>
      </c>
      <c r="C66" s="10" t="s">
        <v>129</v>
      </c>
      <c r="D66" s="31">
        <v>0</v>
      </c>
      <c r="E66" s="31">
        <v>0</v>
      </c>
      <c r="F66" s="31">
        <v>0</v>
      </c>
      <c r="G66" s="36">
        <f t="shared" si="8"/>
        <v>0</v>
      </c>
      <c r="H66" s="31">
        <v>0</v>
      </c>
      <c r="I66" s="36">
        <f t="shared" si="9"/>
        <v>0</v>
      </c>
      <c r="J66" s="31">
        <v>0</v>
      </c>
      <c r="K66" s="36">
        <f t="shared" si="10"/>
        <v>0</v>
      </c>
      <c r="L66" s="31">
        <v>0</v>
      </c>
      <c r="M66" s="36">
        <f t="shared" si="11"/>
        <v>0</v>
      </c>
      <c r="N66" s="31">
        <f t="shared" si="12"/>
        <v>0</v>
      </c>
      <c r="O66" s="36">
        <f t="shared" si="13"/>
        <v>0</v>
      </c>
      <c r="P66" s="31">
        <v>0</v>
      </c>
      <c r="Q66" s="31">
        <v>0</v>
      </c>
      <c r="R66" s="31">
        <v>0</v>
      </c>
      <c r="S66" s="31">
        <v>0</v>
      </c>
      <c r="T66" s="36">
        <f t="shared" si="14"/>
        <v>0</v>
      </c>
      <c r="U66" s="36">
        <f t="shared" si="15"/>
        <v>0</v>
      </c>
    </row>
    <row r="67" spans="1:21" x14ac:dyDescent="0.2">
      <c r="A67" s="17" t="s">
        <v>29</v>
      </c>
      <c r="B67" s="11" t="s">
        <v>130</v>
      </c>
      <c r="C67" s="10" t="s">
        <v>131</v>
      </c>
      <c r="D67" s="31">
        <v>11938872</v>
      </c>
      <c r="E67" s="31">
        <v>11541214</v>
      </c>
      <c r="F67" s="31">
        <v>1121234</v>
      </c>
      <c r="G67" s="36">
        <f t="shared" si="8"/>
        <v>9.3914567473376051E-2</v>
      </c>
      <c r="H67" s="31">
        <v>616893</v>
      </c>
      <c r="I67" s="36">
        <f t="shared" si="9"/>
        <v>5.1670961879815784E-2</v>
      </c>
      <c r="J67" s="31">
        <v>643148</v>
      </c>
      <c r="K67" s="36">
        <f t="shared" si="10"/>
        <v>5.5726200034069209E-2</v>
      </c>
      <c r="L67" s="31">
        <v>0</v>
      </c>
      <c r="M67" s="36">
        <f t="shared" si="11"/>
        <v>0</v>
      </c>
      <c r="N67" s="31">
        <f t="shared" si="12"/>
        <v>2381275</v>
      </c>
      <c r="O67" s="36">
        <f t="shared" si="13"/>
        <v>0.20632794782247343</v>
      </c>
      <c r="P67" s="31">
        <v>760418</v>
      </c>
      <c r="Q67" s="31">
        <v>12329518</v>
      </c>
      <c r="R67" s="31">
        <v>12244348</v>
      </c>
      <c r="S67" s="31">
        <v>2718817</v>
      </c>
      <c r="T67" s="36">
        <f t="shared" si="14"/>
        <v>0.22204669452387338</v>
      </c>
      <c r="U67" s="36">
        <f t="shared" si="15"/>
        <v>-0.15421781178246696</v>
      </c>
    </row>
    <row r="68" spans="1:21" x14ac:dyDescent="0.2">
      <c r="A68" s="17" t="s">
        <v>29</v>
      </c>
      <c r="B68" s="11" t="s">
        <v>132</v>
      </c>
      <c r="C68" s="10" t="s">
        <v>133</v>
      </c>
      <c r="D68" s="31">
        <v>0</v>
      </c>
      <c r="E68" s="31">
        <v>0</v>
      </c>
      <c r="F68" s="31">
        <v>0</v>
      </c>
      <c r="G68" s="36">
        <f t="shared" si="8"/>
        <v>0</v>
      </c>
      <c r="H68" s="31">
        <v>0</v>
      </c>
      <c r="I68" s="36">
        <f t="shared" si="9"/>
        <v>0</v>
      </c>
      <c r="J68" s="31">
        <v>0</v>
      </c>
      <c r="K68" s="36">
        <f t="shared" si="10"/>
        <v>0</v>
      </c>
      <c r="L68" s="31">
        <v>0</v>
      </c>
      <c r="M68" s="36">
        <f t="shared" si="11"/>
        <v>0</v>
      </c>
      <c r="N68" s="31">
        <f t="shared" si="12"/>
        <v>0</v>
      </c>
      <c r="O68" s="36">
        <f t="shared" si="13"/>
        <v>0</v>
      </c>
      <c r="P68" s="31">
        <v>0</v>
      </c>
      <c r="Q68" s="31">
        <v>0</v>
      </c>
      <c r="R68" s="31">
        <v>0</v>
      </c>
      <c r="S68" s="31">
        <v>0</v>
      </c>
      <c r="T68" s="36">
        <f t="shared" si="14"/>
        <v>0</v>
      </c>
      <c r="U68" s="36">
        <f t="shared" si="15"/>
        <v>0</v>
      </c>
    </row>
    <row r="69" spans="1:21" x14ac:dyDescent="0.2">
      <c r="A69" s="17" t="s">
        <v>44</v>
      </c>
      <c r="B69" s="11" t="s">
        <v>134</v>
      </c>
      <c r="C69" s="10" t="s">
        <v>135</v>
      </c>
      <c r="D69" s="31">
        <v>1125000</v>
      </c>
      <c r="E69" s="31">
        <v>1175000</v>
      </c>
      <c r="F69" s="31">
        <v>0</v>
      </c>
      <c r="G69" s="36">
        <f t="shared" si="8"/>
        <v>0</v>
      </c>
      <c r="H69" s="31">
        <v>411409</v>
      </c>
      <c r="I69" s="36">
        <f t="shared" si="9"/>
        <v>0.3656968888888889</v>
      </c>
      <c r="J69" s="31">
        <v>189600</v>
      </c>
      <c r="K69" s="36">
        <f t="shared" si="10"/>
        <v>0.16136170212765957</v>
      </c>
      <c r="L69" s="31">
        <v>0</v>
      </c>
      <c r="M69" s="36">
        <f t="shared" si="11"/>
        <v>0</v>
      </c>
      <c r="N69" s="31">
        <f t="shared" si="12"/>
        <v>601009</v>
      </c>
      <c r="O69" s="36">
        <f t="shared" si="13"/>
        <v>0.5114970212765958</v>
      </c>
      <c r="P69" s="31">
        <v>386046</v>
      </c>
      <c r="Q69" s="31">
        <v>2350000</v>
      </c>
      <c r="R69" s="31">
        <v>2350000</v>
      </c>
      <c r="S69" s="31">
        <v>538453</v>
      </c>
      <c r="T69" s="36">
        <f t="shared" si="14"/>
        <v>0.22912893617021277</v>
      </c>
      <c r="U69" s="36">
        <f t="shared" si="15"/>
        <v>-0.50886681898012154</v>
      </c>
    </row>
    <row r="70" spans="1:21" ht="16.5" x14ac:dyDescent="0.3">
      <c r="A70" s="18" t="s">
        <v>0</v>
      </c>
      <c r="B70" s="13" t="s">
        <v>136</v>
      </c>
      <c r="C70" s="12" t="s">
        <v>0</v>
      </c>
      <c r="D70" s="32">
        <f>SUM(D64:D69)</f>
        <v>13063872</v>
      </c>
      <c r="E70" s="32">
        <f>SUM(E64:E69)</f>
        <v>12716214</v>
      </c>
      <c r="F70" s="32">
        <f>SUM(F64:F69)</f>
        <v>1121234</v>
      </c>
      <c r="G70" s="37">
        <f t="shared" si="8"/>
        <v>8.5827080975686226E-2</v>
      </c>
      <c r="H70" s="32">
        <f>SUM(H64:H69)</f>
        <v>1028302</v>
      </c>
      <c r="I70" s="37">
        <f t="shared" si="9"/>
        <v>7.8713416665441918E-2</v>
      </c>
      <c r="J70" s="32">
        <f>SUM(J64:J69)</f>
        <v>832748</v>
      </c>
      <c r="K70" s="37">
        <f t="shared" si="10"/>
        <v>6.5487101742704237E-2</v>
      </c>
      <c r="L70" s="32">
        <f>SUM(L64:L69)</f>
        <v>0</v>
      </c>
      <c r="M70" s="37">
        <f t="shared" si="11"/>
        <v>0</v>
      </c>
      <c r="N70" s="32">
        <f t="shared" si="12"/>
        <v>2982284</v>
      </c>
      <c r="O70" s="37">
        <f t="shared" si="13"/>
        <v>0.23452609400879854</v>
      </c>
      <c r="P70" s="32">
        <f>SUM(P64:P69)</f>
        <v>1146464</v>
      </c>
      <c r="Q70" s="32">
        <f>SUM(Q64:Q69)</f>
        <v>14679518</v>
      </c>
      <c r="R70" s="32">
        <f>SUM(R64:R69)</f>
        <v>14594348</v>
      </c>
      <c r="S70" s="32">
        <f>SUM(S64:S69)</f>
        <v>3257270</v>
      </c>
      <c r="T70" s="37">
        <f t="shared" si="14"/>
        <v>0.22318708584994684</v>
      </c>
      <c r="U70" s="37">
        <f t="shared" si="15"/>
        <v>-0.27363789879141431</v>
      </c>
    </row>
    <row r="71" spans="1:21" x14ac:dyDescent="0.2">
      <c r="A71" s="17" t="s">
        <v>29</v>
      </c>
      <c r="B71" s="11" t="s">
        <v>137</v>
      </c>
      <c r="C71" s="10" t="s">
        <v>138</v>
      </c>
      <c r="D71" s="31">
        <v>0</v>
      </c>
      <c r="E71" s="31">
        <v>0</v>
      </c>
      <c r="F71" s="31">
        <v>0</v>
      </c>
      <c r="G71" s="36">
        <f t="shared" si="8"/>
        <v>0</v>
      </c>
      <c r="H71" s="31">
        <v>0</v>
      </c>
      <c r="I71" s="36">
        <f t="shared" si="9"/>
        <v>0</v>
      </c>
      <c r="J71" s="31">
        <v>0</v>
      </c>
      <c r="K71" s="36">
        <f t="shared" si="10"/>
        <v>0</v>
      </c>
      <c r="L71" s="31">
        <v>0</v>
      </c>
      <c r="M71" s="36">
        <f t="shared" si="11"/>
        <v>0</v>
      </c>
      <c r="N71" s="31">
        <f t="shared" si="12"/>
        <v>0</v>
      </c>
      <c r="O71" s="36">
        <f t="shared" si="13"/>
        <v>0</v>
      </c>
      <c r="P71" s="31">
        <v>0</v>
      </c>
      <c r="Q71" s="31">
        <v>0</v>
      </c>
      <c r="R71" s="31">
        <v>0</v>
      </c>
      <c r="S71" s="31">
        <v>0</v>
      </c>
      <c r="T71" s="36">
        <f t="shared" si="14"/>
        <v>0</v>
      </c>
      <c r="U71" s="36">
        <f t="shared" si="15"/>
        <v>0</v>
      </c>
    </row>
    <row r="72" spans="1:21" x14ac:dyDescent="0.2">
      <c r="A72" s="17" t="s">
        <v>29</v>
      </c>
      <c r="B72" s="11" t="s">
        <v>139</v>
      </c>
      <c r="C72" s="10" t="s">
        <v>140</v>
      </c>
      <c r="D72" s="31">
        <v>3164843</v>
      </c>
      <c r="E72" s="31">
        <v>3717796</v>
      </c>
      <c r="F72" s="31">
        <v>867760</v>
      </c>
      <c r="G72" s="36">
        <f t="shared" si="8"/>
        <v>0.27418737675139021</v>
      </c>
      <c r="H72" s="31">
        <v>526670</v>
      </c>
      <c r="I72" s="36">
        <f t="shared" si="9"/>
        <v>0.16641267829083464</v>
      </c>
      <c r="J72" s="31">
        <v>893991</v>
      </c>
      <c r="K72" s="36">
        <f t="shared" si="10"/>
        <v>0.24046262893391676</v>
      </c>
      <c r="L72" s="31">
        <v>0</v>
      </c>
      <c r="M72" s="36">
        <f t="shared" si="11"/>
        <v>0</v>
      </c>
      <c r="N72" s="31">
        <f t="shared" si="12"/>
        <v>2288421</v>
      </c>
      <c r="O72" s="36">
        <f t="shared" si="13"/>
        <v>0.6155316214230151</v>
      </c>
      <c r="P72" s="31">
        <v>664108</v>
      </c>
      <c r="Q72" s="31">
        <v>6134473</v>
      </c>
      <c r="R72" s="31">
        <v>2968101</v>
      </c>
      <c r="S72" s="31">
        <v>1832113</v>
      </c>
      <c r="T72" s="36">
        <f t="shared" si="14"/>
        <v>0.61726774122578709</v>
      </c>
      <c r="U72" s="36">
        <f t="shared" si="15"/>
        <v>0.34615303534967201</v>
      </c>
    </row>
    <row r="73" spans="1:21" x14ac:dyDescent="0.2">
      <c r="A73" s="17" t="s">
        <v>29</v>
      </c>
      <c r="B73" s="11" t="s">
        <v>141</v>
      </c>
      <c r="C73" s="10" t="s">
        <v>142</v>
      </c>
      <c r="D73" s="31">
        <v>2952</v>
      </c>
      <c r="E73" s="31">
        <v>2952</v>
      </c>
      <c r="F73" s="31">
        <v>71290</v>
      </c>
      <c r="G73" s="36">
        <f t="shared" si="8"/>
        <v>24.149728997289973</v>
      </c>
      <c r="H73" s="31">
        <v>0</v>
      </c>
      <c r="I73" s="36">
        <f t="shared" si="9"/>
        <v>0</v>
      </c>
      <c r="J73" s="31">
        <v>0</v>
      </c>
      <c r="K73" s="36">
        <f t="shared" si="10"/>
        <v>0</v>
      </c>
      <c r="L73" s="31">
        <v>0</v>
      </c>
      <c r="M73" s="36">
        <f t="shared" si="11"/>
        <v>0</v>
      </c>
      <c r="N73" s="31">
        <f t="shared" si="12"/>
        <v>71290</v>
      </c>
      <c r="O73" s="36">
        <f t="shared" si="13"/>
        <v>24.149728997289973</v>
      </c>
      <c r="P73" s="31">
        <v>0</v>
      </c>
      <c r="Q73" s="31">
        <v>0</v>
      </c>
      <c r="R73" s="31">
        <v>2544</v>
      </c>
      <c r="S73" s="31">
        <v>117713</v>
      </c>
      <c r="T73" s="36">
        <f t="shared" si="14"/>
        <v>46.270833333333336</v>
      </c>
      <c r="U73" s="36">
        <f t="shared" si="15"/>
        <v>0</v>
      </c>
    </row>
    <row r="74" spans="1:21" x14ac:dyDescent="0.2">
      <c r="A74" s="17" t="s">
        <v>29</v>
      </c>
      <c r="B74" s="11" t="s">
        <v>143</v>
      </c>
      <c r="C74" s="10" t="s">
        <v>144</v>
      </c>
      <c r="D74" s="31">
        <v>3361779</v>
      </c>
      <c r="E74" s="31">
        <v>4530884</v>
      </c>
      <c r="F74" s="31">
        <v>558720</v>
      </c>
      <c r="G74" s="36">
        <f t="shared" si="8"/>
        <v>0.16619771852938578</v>
      </c>
      <c r="H74" s="31">
        <v>852549</v>
      </c>
      <c r="I74" s="36">
        <f t="shared" si="9"/>
        <v>0.25360054899504103</v>
      </c>
      <c r="J74" s="31">
        <v>658224</v>
      </c>
      <c r="K74" s="36">
        <f t="shared" si="10"/>
        <v>0.14527496179553481</v>
      </c>
      <c r="L74" s="31">
        <v>0</v>
      </c>
      <c r="M74" s="36">
        <f t="shared" si="11"/>
        <v>0</v>
      </c>
      <c r="N74" s="31">
        <f t="shared" si="12"/>
        <v>2069493</v>
      </c>
      <c r="O74" s="36">
        <f t="shared" si="13"/>
        <v>0.45675258956088921</v>
      </c>
      <c r="P74" s="31">
        <v>426855</v>
      </c>
      <c r="Q74" s="31">
        <v>4307143</v>
      </c>
      <c r="R74" s="31">
        <v>2641822</v>
      </c>
      <c r="S74" s="31">
        <v>1362421</v>
      </c>
      <c r="T74" s="36">
        <f t="shared" si="14"/>
        <v>0.51571264074566725</v>
      </c>
      <c r="U74" s="36">
        <f t="shared" si="15"/>
        <v>0.54203183750922435</v>
      </c>
    </row>
    <row r="75" spans="1:21" x14ac:dyDescent="0.2">
      <c r="A75" s="17" t="s">
        <v>29</v>
      </c>
      <c r="B75" s="11" t="s">
        <v>145</v>
      </c>
      <c r="C75" s="10" t="s">
        <v>146</v>
      </c>
      <c r="D75" s="31">
        <v>0</v>
      </c>
      <c r="E75" s="31">
        <v>0</v>
      </c>
      <c r="F75" s="31">
        <v>0</v>
      </c>
      <c r="G75" s="36">
        <f t="shared" si="8"/>
        <v>0</v>
      </c>
      <c r="H75" s="31">
        <v>0</v>
      </c>
      <c r="I75" s="36">
        <f t="shared" si="9"/>
        <v>0</v>
      </c>
      <c r="J75" s="31">
        <v>0</v>
      </c>
      <c r="K75" s="36">
        <f t="shared" si="10"/>
        <v>0</v>
      </c>
      <c r="L75" s="31">
        <v>0</v>
      </c>
      <c r="M75" s="36">
        <f t="shared" si="11"/>
        <v>0</v>
      </c>
      <c r="N75" s="31">
        <f t="shared" si="12"/>
        <v>0</v>
      </c>
      <c r="O75" s="36">
        <f t="shared" si="13"/>
        <v>0</v>
      </c>
      <c r="P75" s="31">
        <v>0</v>
      </c>
      <c r="Q75" s="31">
        <v>0</v>
      </c>
      <c r="R75" s="31">
        <v>0</v>
      </c>
      <c r="S75" s="31">
        <v>0</v>
      </c>
      <c r="T75" s="36">
        <f t="shared" si="14"/>
        <v>0</v>
      </c>
      <c r="U75" s="36">
        <f t="shared" si="15"/>
        <v>0</v>
      </c>
    </row>
    <row r="76" spans="1:21" x14ac:dyDescent="0.2">
      <c r="A76" s="17" t="s">
        <v>29</v>
      </c>
      <c r="B76" s="11" t="s">
        <v>147</v>
      </c>
      <c r="C76" s="10" t="s">
        <v>148</v>
      </c>
      <c r="D76" s="31">
        <v>0</v>
      </c>
      <c r="E76" s="31">
        <v>0</v>
      </c>
      <c r="F76" s="31">
        <v>0</v>
      </c>
      <c r="G76" s="36">
        <f t="shared" si="8"/>
        <v>0</v>
      </c>
      <c r="H76" s="31">
        <v>0</v>
      </c>
      <c r="I76" s="36">
        <f t="shared" si="9"/>
        <v>0</v>
      </c>
      <c r="J76" s="31">
        <v>0</v>
      </c>
      <c r="K76" s="36">
        <f t="shared" si="10"/>
        <v>0</v>
      </c>
      <c r="L76" s="31">
        <v>0</v>
      </c>
      <c r="M76" s="36">
        <f t="shared" si="11"/>
        <v>0</v>
      </c>
      <c r="N76" s="31">
        <f t="shared" si="12"/>
        <v>0</v>
      </c>
      <c r="O76" s="36">
        <f t="shared" si="13"/>
        <v>0</v>
      </c>
      <c r="P76" s="31">
        <v>0</v>
      </c>
      <c r="Q76" s="31">
        <v>0</v>
      </c>
      <c r="R76" s="31">
        <v>0</v>
      </c>
      <c r="S76" s="31">
        <v>0</v>
      </c>
      <c r="T76" s="36">
        <f t="shared" si="14"/>
        <v>0</v>
      </c>
      <c r="U76" s="36">
        <f t="shared" si="15"/>
        <v>0</v>
      </c>
    </row>
    <row r="77" spans="1:21" x14ac:dyDescent="0.2">
      <c r="A77" s="17" t="s">
        <v>44</v>
      </c>
      <c r="B77" s="11" t="s">
        <v>149</v>
      </c>
      <c r="C77" s="10" t="s">
        <v>150</v>
      </c>
      <c r="D77" s="31">
        <v>0</v>
      </c>
      <c r="E77" s="31">
        <v>0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0</v>
      </c>
      <c r="K77" s="36">
        <f t="shared" si="10"/>
        <v>0</v>
      </c>
      <c r="L77" s="31">
        <v>0</v>
      </c>
      <c r="M77" s="36">
        <f t="shared" si="11"/>
        <v>0</v>
      </c>
      <c r="N77" s="31">
        <f t="shared" si="12"/>
        <v>0</v>
      </c>
      <c r="O77" s="36">
        <f t="shared" si="13"/>
        <v>0</v>
      </c>
      <c r="P77" s="31">
        <v>0</v>
      </c>
      <c r="Q77" s="31">
        <v>0</v>
      </c>
      <c r="R77" s="31">
        <v>0</v>
      </c>
      <c r="S77" s="31">
        <v>0</v>
      </c>
      <c r="T77" s="36">
        <f t="shared" si="14"/>
        <v>0</v>
      </c>
      <c r="U77" s="36">
        <f t="shared" si="15"/>
        <v>0</v>
      </c>
    </row>
    <row r="78" spans="1:21" ht="16.5" x14ac:dyDescent="0.3">
      <c r="A78" s="18" t="s">
        <v>0</v>
      </c>
      <c r="B78" s="13" t="s">
        <v>151</v>
      </c>
      <c r="C78" s="12" t="s">
        <v>0</v>
      </c>
      <c r="D78" s="32">
        <f>SUM(D71:D77)</f>
        <v>6529574</v>
      </c>
      <c r="E78" s="32">
        <f>SUM(E71:E77)</f>
        <v>8251632</v>
      </c>
      <c r="F78" s="32">
        <f>SUM(F71:F77)</f>
        <v>1497770</v>
      </c>
      <c r="G78" s="37">
        <f t="shared" si="8"/>
        <v>0.229382498766382</v>
      </c>
      <c r="H78" s="32">
        <f>SUM(H71:H77)</f>
        <v>1379219</v>
      </c>
      <c r="I78" s="37">
        <f t="shared" si="9"/>
        <v>0.21122649042648112</v>
      </c>
      <c r="J78" s="32">
        <f>SUM(J71:J77)</f>
        <v>1552215</v>
      </c>
      <c r="K78" s="37">
        <f t="shared" si="10"/>
        <v>0.18811006113699691</v>
      </c>
      <c r="L78" s="32">
        <f>SUM(L71:L77)</f>
        <v>0</v>
      </c>
      <c r="M78" s="37">
        <f t="shared" si="11"/>
        <v>0</v>
      </c>
      <c r="N78" s="32">
        <f t="shared" si="12"/>
        <v>4429204</v>
      </c>
      <c r="O78" s="37">
        <f t="shared" si="13"/>
        <v>0.5367670298433086</v>
      </c>
      <c r="P78" s="32">
        <f>SUM(P71:P77)</f>
        <v>1090963</v>
      </c>
      <c r="Q78" s="32">
        <f>SUM(Q71:Q77)</f>
        <v>10441616</v>
      </c>
      <c r="R78" s="32">
        <f>SUM(R71:R77)</f>
        <v>5612467</v>
      </c>
      <c r="S78" s="32">
        <f>SUM(S71:S77)</f>
        <v>3312247</v>
      </c>
      <c r="T78" s="37">
        <f t="shared" si="14"/>
        <v>0.59015883745953424</v>
      </c>
      <c r="U78" s="37">
        <f t="shared" si="15"/>
        <v>0.42279344029082555</v>
      </c>
    </row>
    <row r="79" spans="1:21" x14ac:dyDescent="0.2">
      <c r="A79" s="17" t="s">
        <v>29</v>
      </c>
      <c r="B79" s="11" t="s">
        <v>152</v>
      </c>
      <c r="C79" s="10" t="s">
        <v>153</v>
      </c>
      <c r="D79" s="31">
        <v>3911179</v>
      </c>
      <c r="E79" s="31">
        <v>2961179</v>
      </c>
      <c r="F79" s="31">
        <v>0</v>
      </c>
      <c r="G79" s="36">
        <f t="shared" si="8"/>
        <v>0</v>
      </c>
      <c r="H79" s="31">
        <v>0</v>
      </c>
      <c r="I79" s="36">
        <f t="shared" si="9"/>
        <v>0</v>
      </c>
      <c r="J79" s="31">
        <v>788785</v>
      </c>
      <c r="K79" s="36">
        <f t="shared" si="10"/>
        <v>0.26637531874972775</v>
      </c>
      <c r="L79" s="31">
        <v>0</v>
      </c>
      <c r="M79" s="36">
        <f t="shared" si="11"/>
        <v>0</v>
      </c>
      <c r="N79" s="31">
        <f t="shared" si="12"/>
        <v>788785</v>
      </c>
      <c r="O79" s="36">
        <f t="shared" si="13"/>
        <v>0.26637531874972775</v>
      </c>
      <c r="P79" s="31">
        <v>24148</v>
      </c>
      <c r="Q79" s="31">
        <v>3889052</v>
      </c>
      <c r="R79" s="31">
        <v>1990812</v>
      </c>
      <c r="S79" s="31">
        <v>41225</v>
      </c>
      <c r="T79" s="36">
        <f t="shared" si="14"/>
        <v>2.0707630856153167E-2</v>
      </c>
      <c r="U79" s="36">
        <f t="shared" si="15"/>
        <v>31.664609905582246</v>
      </c>
    </row>
    <row r="80" spans="1:21" x14ac:dyDescent="0.2">
      <c r="A80" s="17" t="s">
        <v>29</v>
      </c>
      <c r="B80" s="11" t="s">
        <v>154</v>
      </c>
      <c r="C80" s="10" t="s">
        <v>155</v>
      </c>
      <c r="D80" s="31">
        <v>0</v>
      </c>
      <c r="E80" s="31">
        <v>0</v>
      </c>
      <c r="F80" s="31">
        <v>0</v>
      </c>
      <c r="G80" s="36">
        <f t="shared" si="8"/>
        <v>0</v>
      </c>
      <c r="H80" s="31">
        <v>0</v>
      </c>
      <c r="I80" s="36">
        <f t="shared" si="9"/>
        <v>0</v>
      </c>
      <c r="J80" s="31">
        <v>0</v>
      </c>
      <c r="K80" s="36">
        <f t="shared" si="10"/>
        <v>0</v>
      </c>
      <c r="L80" s="31">
        <v>0</v>
      </c>
      <c r="M80" s="36">
        <f t="shared" si="11"/>
        <v>0</v>
      </c>
      <c r="N80" s="31">
        <f t="shared" si="12"/>
        <v>0</v>
      </c>
      <c r="O80" s="36">
        <f t="shared" si="13"/>
        <v>0</v>
      </c>
      <c r="P80" s="31">
        <v>0</v>
      </c>
      <c r="Q80" s="31">
        <v>0</v>
      </c>
      <c r="R80" s="31">
        <v>0</v>
      </c>
      <c r="S80" s="31">
        <v>0</v>
      </c>
      <c r="T80" s="36">
        <f t="shared" si="14"/>
        <v>0</v>
      </c>
      <c r="U80" s="36">
        <f t="shared" si="15"/>
        <v>0</v>
      </c>
    </row>
    <row r="81" spans="1:21" x14ac:dyDescent="0.2">
      <c r="A81" s="17" t="s">
        <v>29</v>
      </c>
      <c r="B81" s="11" t="s">
        <v>156</v>
      </c>
      <c r="C81" s="10" t="s">
        <v>157</v>
      </c>
      <c r="D81" s="31">
        <v>6162270</v>
      </c>
      <c r="E81" s="31">
        <v>6144780</v>
      </c>
      <c r="F81" s="31">
        <v>866957</v>
      </c>
      <c r="G81" s="36">
        <f t="shared" si="8"/>
        <v>0.14068792831213173</v>
      </c>
      <c r="H81" s="31">
        <v>957814</v>
      </c>
      <c r="I81" s="36">
        <f t="shared" si="9"/>
        <v>0.15543200801003526</v>
      </c>
      <c r="J81" s="31">
        <v>958393</v>
      </c>
      <c r="K81" s="36">
        <f t="shared" si="10"/>
        <v>0.15596864330374724</v>
      </c>
      <c r="L81" s="31">
        <v>0</v>
      </c>
      <c r="M81" s="36">
        <f t="shared" si="11"/>
        <v>0</v>
      </c>
      <c r="N81" s="31">
        <f t="shared" si="12"/>
        <v>2783164</v>
      </c>
      <c r="O81" s="36">
        <f t="shared" si="13"/>
        <v>0.45293143123106117</v>
      </c>
      <c r="P81" s="31">
        <v>970340</v>
      </c>
      <c r="Q81" s="31">
        <v>6187510</v>
      </c>
      <c r="R81" s="31">
        <v>5165640</v>
      </c>
      <c r="S81" s="31">
        <v>3004836</v>
      </c>
      <c r="T81" s="36">
        <f t="shared" si="14"/>
        <v>0.58169675006388366</v>
      </c>
      <c r="U81" s="36">
        <f t="shared" si="15"/>
        <v>-1.2312179236144027E-2</v>
      </c>
    </row>
    <row r="82" spans="1:21" x14ac:dyDescent="0.2">
      <c r="A82" s="17" t="s">
        <v>29</v>
      </c>
      <c r="B82" s="11" t="s">
        <v>158</v>
      </c>
      <c r="C82" s="10" t="s">
        <v>159</v>
      </c>
      <c r="D82" s="31">
        <v>0</v>
      </c>
      <c r="E82" s="31">
        <v>0</v>
      </c>
      <c r="F82" s="31">
        <v>0</v>
      </c>
      <c r="G82" s="36">
        <f t="shared" si="8"/>
        <v>0</v>
      </c>
      <c r="H82" s="31">
        <v>0</v>
      </c>
      <c r="I82" s="36">
        <f t="shared" si="9"/>
        <v>0</v>
      </c>
      <c r="J82" s="31">
        <v>0</v>
      </c>
      <c r="K82" s="36">
        <f t="shared" si="10"/>
        <v>0</v>
      </c>
      <c r="L82" s="31">
        <v>0</v>
      </c>
      <c r="M82" s="36">
        <f t="shared" si="11"/>
        <v>0</v>
      </c>
      <c r="N82" s="31">
        <f t="shared" si="12"/>
        <v>0</v>
      </c>
      <c r="O82" s="36">
        <f t="shared" si="13"/>
        <v>0</v>
      </c>
      <c r="P82" s="31">
        <v>0</v>
      </c>
      <c r="Q82" s="31">
        <v>0</v>
      </c>
      <c r="R82" s="31">
        <v>0</v>
      </c>
      <c r="S82" s="31">
        <v>0</v>
      </c>
      <c r="T82" s="36">
        <f t="shared" si="14"/>
        <v>0</v>
      </c>
      <c r="U82" s="36">
        <f t="shared" si="15"/>
        <v>0</v>
      </c>
    </row>
    <row r="83" spans="1:21" x14ac:dyDescent="0.2">
      <c r="A83" s="17" t="s">
        <v>44</v>
      </c>
      <c r="B83" s="11" t="s">
        <v>160</v>
      </c>
      <c r="C83" s="10" t="s">
        <v>161</v>
      </c>
      <c r="D83" s="31">
        <v>2118000</v>
      </c>
      <c r="E83" s="31">
        <v>1758000</v>
      </c>
      <c r="F83" s="31">
        <v>157241</v>
      </c>
      <c r="G83" s="36">
        <f t="shared" si="8"/>
        <v>7.4240321057601505E-2</v>
      </c>
      <c r="H83" s="31">
        <v>477327</v>
      </c>
      <c r="I83" s="36">
        <f t="shared" si="9"/>
        <v>0.22536685552407931</v>
      </c>
      <c r="J83" s="31">
        <v>454049</v>
      </c>
      <c r="K83" s="36">
        <f t="shared" si="10"/>
        <v>0.2582758816837315</v>
      </c>
      <c r="L83" s="31">
        <v>0</v>
      </c>
      <c r="M83" s="36">
        <f t="shared" si="11"/>
        <v>0</v>
      </c>
      <c r="N83" s="31">
        <f t="shared" si="12"/>
        <v>1088617</v>
      </c>
      <c r="O83" s="36">
        <f t="shared" si="13"/>
        <v>0.61923606370875994</v>
      </c>
      <c r="P83" s="31">
        <v>7111</v>
      </c>
      <c r="Q83" s="31">
        <v>2322920</v>
      </c>
      <c r="R83" s="31">
        <v>750000</v>
      </c>
      <c r="S83" s="31">
        <v>21777</v>
      </c>
      <c r="T83" s="36">
        <f t="shared" si="14"/>
        <v>2.9035999999999999E-2</v>
      </c>
      <c r="U83" s="36">
        <f t="shared" si="15"/>
        <v>62.851638306848542</v>
      </c>
    </row>
    <row r="84" spans="1:21" ht="16.5" x14ac:dyDescent="0.3">
      <c r="A84" s="18" t="s">
        <v>0</v>
      </c>
      <c r="B84" s="13" t="s">
        <v>162</v>
      </c>
      <c r="C84" s="12" t="s">
        <v>0</v>
      </c>
      <c r="D84" s="32">
        <f>SUM(D79:D83)</f>
        <v>12191449</v>
      </c>
      <c r="E84" s="32">
        <f>SUM(E79:E83)</f>
        <v>10863959</v>
      </c>
      <c r="F84" s="32">
        <f>SUM(F79:F83)</f>
        <v>1024198</v>
      </c>
      <c r="G84" s="37">
        <f t="shared" si="8"/>
        <v>8.4009538160722319E-2</v>
      </c>
      <c r="H84" s="32">
        <f>SUM(H79:H83)</f>
        <v>1435141</v>
      </c>
      <c r="I84" s="37">
        <f t="shared" si="9"/>
        <v>0.11771701624638711</v>
      </c>
      <c r="J84" s="32">
        <f>SUM(J79:J83)</f>
        <v>2201227</v>
      </c>
      <c r="K84" s="37">
        <f t="shared" si="10"/>
        <v>0.20261738837563728</v>
      </c>
      <c r="L84" s="32">
        <f>SUM(L79:L83)</f>
        <v>0</v>
      </c>
      <c r="M84" s="37">
        <f t="shared" si="11"/>
        <v>0</v>
      </c>
      <c r="N84" s="32">
        <f t="shared" si="12"/>
        <v>4660566</v>
      </c>
      <c r="O84" s="37">
        <f t="shared" si="13"/>
        <v>0.42899333475025081</v>
      </c>
      <c r="P84" s="32">
        <f>SUM(P79:P83)</f>
        <v>1001599</v>
      </c>
      <c r="Q84" s="32">
        <f>SUM(Q79:Q83)</f>
        <v>12399482</v>
      </c>
      <c r="R84" s="32">
        <f>SUM(R79:R83)</f>
        <v>7906452</v>
      </c>
      <c r="S84" s="32">
        <f>SUM(S79:S83)</f>
        <v>3067838</v>
      </c>
      <c r="T84" s="37">
        <f t="shared" si="14"/>
        <v>0.38801702710646951</v>
      </c>
      <c r="U84" s="37">
        <f t="shared" si="15"/>
        <v>1.1977128571414308</v>
      </c>
    </row>
    <row r="85" spans="1:21" ht="16.5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36142367</v>
      </c>
      <c r="E85" s="32">
        <f>SUM(E57,E59:E62,E64:E69,E71:E77,E79:E83)</f>
        <v>36553794</v>
      </c>
      <c r="F85" s="32">
        <f>SUM(F57,F59:F62,F64:F69,F71:F77,F79:F83)</f>
        <v>4682926</v>
      </c>
      <c r="G85" s="37">
        <f t="shared" si="8"/>
        <v>0.12956887964753389</v>
      </c>
      <c r="H85" s="32">
        <f>SUM(H57,H59:H62,H64:H69,H71:H77,H79:H83)</f>
        <v>5154081</v>
      </c>
      <c r="I85" s="37">
        <f t="shared" si="9"/>
        <v>0.14260496552425578</v>
      </c>
      <c r="J85" s="32">
        <f>SUM(J57,J59:J62,J64:J69,J71:J77,J79:J83)</f>
        <v>5661617</v>
      </c>
      <c r="K85" s="37">
        <f t="shared" si="10"/>
        <v>0.15488452443541154</v>
      </c>
      <c r="L85" s="32">
        <f>SUM(L57,L59:L62,L64:L69,L71:L77,L79:L83)</f>
        <v>0</v>
      </c>
      <c r="M85" s="37">
        <f t="shared" si="11"/>
        <v>0</v>
      </c>
      <c r="N85" s="32">
        <f t="shared" si="12"/>
        <v>15498624</v>
      </c>
      <c r="O85" s="37">
        <f t="shared" si="13"/>
        <v>0.42399494837663088</v>
      </c>
      <c r="P85" s="32">
        <f>SUM(P57,P59:P62,P64:P69,P71:P77,P79:P83)</f>
        <v>4245181</v>
      </c>
      <c r="Q85" s="32">
        <f>SUM(Q57,Q59:Q62,Q64:Q69,Q71:Q77,Q79:Q83)</f>
        <v>42765283</v>
      </c>
      <c r="R85" s="32">
        <f>SUM(R57,R59:R62,R64:R69,R71:R77,R79:R83)</f>
        <v>32259295</v>
      </c>
      <c r="S85" s="32">
        <f>SUM(S57,S59:S62,S64:S69,S71:S77,S79:S83)</f>
        <v>12531643</v>
      </c>
      <c r="T85" s="37">
        <f t="shared" si="14"/>
        <v>0.38846611496004485</v>
      </c>
      <c r="U85" s="37">
        <f t="shared" si="15"/>
        <v>0.33365738704662995</v>
      </c>
    </row>
    <row r="86" spans="1:21" ht="14.4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4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x14ac:dyDescent="0.2">
      <c r="A88" s="17" t="s">
        <v>23</v>
      </c>
      <c r="B88" s="11" t="s">
        <v>165</v>
      </c>
      <c r="C88" s="10" t="s">
        <v>166</v>
      </c>
      <c r="D88" s="31">
        <v>335002392</v>
      </c>
      <c r="E88" s="31">
        <v>340260344</v>
      </c>
      <c r="F88" s="31">
        <v>80492560</v>
      </c>
      <c r="G88" s="36">
        <f t="shared" ref="G88:G99" si="16">IF(($D88      =0),0,($F88      /$D88      ))</f>
        <v>0.24027458287521719</v>
      </c>
      <c r="H88" s="31">
        <v>81630992</v>
      </c>
      <c r="I88" s="36">
        <f t="shared" ref="I88:I99" si="17">IF(($D88      =0),0,($H88      /$D88      ))</f>
        <v>0.24367286308809402</v>
      </c>
      <c r="J88" s="31">
        <v>82784158</v>
      </c>
      <c r="K88" s="36">
        <f t="shared" ref="K88:K99" si="18">IF(($E88      =0),0,($J88      /$E88      ))</f>
        <v>0.24329652120730236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244907710</v>
      </c>
      <c r="O88" s="36">
        <f t="shared" ref="O88:O99" si="21">IF(($E88      =0),0,($N88      /$E88      ))</f>
        <v>0.7197656568524482</v>
      </c>
      <c r="P88" s="31">
        <v>75547327</v>
      </c>
      <c r="Q88" s="31">
        <v>313422164</v>
      </c>
      <c r="R88" s="31">
        <v>314974005</v>
      </c>
      <c r="S88" s="31">
        <v>227971067</v>
      </c>
      <c r="T88" s="36">
        <f t="shared" ref="T88:T99" si="22">IF(($R88      =0),0,($S88      /$R88      ))</f>
        <v>0.72377740188432371</v>
      </c>
      <c r="U88" s="36">
        <f t="shared" ref="U88:U99" si="23">IF(($P88      =0),0,(($J88      /$P88      )-1))</f>
        <v>9.5792019219951952E-2</v>
      </c>
    </row>
    <row r="89" spans="1:21" x14ac:dyDescent="0.2">
      <c r="A89" s="17" t="s">
        <v>23</v>
      </c>
      <c r="B89" s="11" t="s">
        <v>167</v>
      </c>
      <c r="C89" s="10" t="s">
        <v>168</v>
      </c>
      <c r="D89" s="31">
        <v>607083000</v>
      </c>
      <c r="E89" s="31">
        <v>595959000</v>
      </c>
      <c r="F89" s="31">
        <v>161777727</v>
      </c>
      <c r="G89" s="36">
        <f t="shared" si="16"/>
        <v>0.26648370486407952</v>
      </c>
      <c r="H89" s="31">
        <v>169965710</v>
      </c>
      <c r="I89" s="36">
        <f t="shared" si="17"/>
        <v>0.27997112421201054</v>
      </c>
      <c r="J89" s="31">
        <v>163554746</v>
      </c>
      <c r="K89" s="36">
        <f t="shared" si="18"/>
        <v>0.27443959399891604</v>
      </c>
      <c r="L89" s="31">
        <v>0</v>
      </c>
      <c r="M89" s="36">
        <f t="shared" si="19"/>
        <v>0</v>
      </c>
      <c r="N89" s="31">
        <f t="shared" si="20"/>
        <v>495298183</v>
      </c>
      <c r="O89" s="36">
        <f t="shared" si="21"/>
        <v>0.83109439239947713</v>
      </c>
      <c r="P89" s="31">
        <v>124334870</v>
      </c>
      <c r="Q89" s="31">
        <v>645356000</v>
      </c>
      <c r="R89" s="31">
        <v>566709282</v>
      </c>
      <c r="S89" s="31">
        <v>448099084</v>
      </c>
      <c r="T89" s="36">
        <f t="shared" si="22"/>
        <v>0.79070362570839281</v>
      </c>
      <c r="U89" s="36">
        <f t="shared" si="23"/>
        <v>0.3154374633600372</v>
      </c>
    </row>
    <row r="90" spans="1:21" x14ac:dyDescent="0.2">
      <c r="A90" s="17" t="s">
        <v>23</v>
      </c>
      <c r="B90" s="11" t="s">
        <v>169</v>
      </c>
      <c r="C90" s="10" t="s">
        <v>170</v>
      </c>
      <c r="D90" s="31">
        <v>203101995</v>
      </c>
      <c r="E90" s="31">
        <v>203101995</v>
      </c>
      <c r="F90" s="31">
        <v>29317909</v>
      </c>
      <c r="G90" s="36">
        <f t="shared" si="16"/>
        <v>0.14435066972138802</v>
      </c>
      <c r="H90" s="31">
        <v>104601575</v>
      </c>
      <c r="I90" s="36">
        <f t="shared" si="17"/>
        <v>0.5150199287801186</v>
      </c>
      <c r="J90" s="31">
        <v>58964185</v>
      </c>
      <c r="K90" s="36">
        <f t="shared" si="18"/>
        <v>0.29031809854945051</v>
      </c>
      <c r="L90" s="31">
        <v>0</v>
      </c>
      <c r="M90" s="36">
        <f t="shared" si="19"/>
        <v>0</v>
      </c>
      <c r="N90" s="31">
        <f t="shared" si="20"/>
        <v>192883669</v>
      </c>
      <c r="O90" s="36">
        <f t="shared" si="21"/>
        <v>0.94968869705095704</v>
      </c>
      <c r="P90" s="31">
        <v>31603415</v>
      </c>
      <c r="Q90" s="31">
        <v>167233609</v>
      </c>
      <c r="R90" s="31">
        <v>206911705</v>
      </c>
      <c r="S90" s="31">
        <v>81483105</v>
      </c>
      <c r="T90" s="36">
        <f t="shared" si="22"/>
        <v>0.39380616480831765</v>
      </c>
      <c r="U90" s="36">
        <f t="shared" si="23"/>
        <v>0.86575359023700438</v>
      </c>
    </row>
    <row r="91" spans="1:21" ht="16.5" x14ac:dyDescent="0.3">
      <c r="A91" s="18" t="s">
        <v>0</v>
      </c>
      <c r="B91" s="13" t="s">
        <v>28</v>
      </c>
      <c r="C91" s="12" t="s">
        <v>0</v>
      </c>
      <c r="D91" s="32">
        <f>SUM(D88:D90)</f>
        <v>1145187387</v>
      </c>
      <c r="E91" s="32">
        <f>SUM(E88:E90)</f>
        <v>1139321339</v>
      </c>
      <c r="F91" s="32">
        <f>SUM(F88:F90)</f>
        <v>271588196</v>
      </c>
      <c r="G91" s="37">
        <f t="shared" si="16"/>
        <v>0.23715611880031998</v>
      </c>
      <c r="H91" s="32">
        <f>SUM(H88:H90)</f>
        <v>356198277</v>
      </c>
      <c r="I91" s="37">
        <f t="shared" si="17"/>
        <v>0.31103929456743135</v>
      </c>
      <c r="J91" s="32">
        <f>SUM(J88:J90)</f>
        <v>305303089</v>
      </c>
      <c r="K91" s="37">
        <f t="shared" si="18"/>
        <v>0.26796925375589759</v>
      </c>
      <c r="L91" s="32">
        <f>SUM(L88:L90)</f>
        <v>0</v>
      </c>
      <c r="M91" s="37">
        <f t="shared" si="19"/>
        <v>0</v>
      </c>
      <c r="N91" s="32">
        <f t="shared" si="20"/>
        <v>933089562</v>
      </c>
      <c r="O91" s="37">
        <f t="shared" si="21"/>
        <v>0.81898717250305098</v>
      </c>
      <c r="P91" s="32">
        <f>SUM(P88:P90)</f>
        <v>231485612</v>
      </c>
      <c r="Q91" s="32">
        <f>SUM(Q88:Q90)</f>
        <v>1126011773</v>
      </c>
      <c r="R91" s="32">
        <f>SUM(R88:R90)</f>
        <v>1088594992</v>
      </c>
      <c r="S91" s="32">
        <f>SUM(S88:S90)</f>
        <v>757553256</v>
      </c>
      <c r="T91" s="37">
        <f t="shared" si="22"/>
        <v>0.69590000098034621</v>
      </c>
      <c r="U91" s="37">
        <f t="shared" si="23"/>
        <v>0.31888581049261933</v>
      </c>
    </row>
    <row r="92" spans="1:21" x14ac:dyDescent="0.2">
      <c r="A92" s="17" t="s">
        <v>29</v>
      </c>
      <c r="B92" s="11" t="s">
        <v>171</v>
      </c>
      <c r="C92" s="10" t="s">
        <v>172</v>
      </c>
      <c r="D92" s="31">
        <v>934520</v>
      </c>
      <c r="E92" s="31">
        <v>934520</v>
      </c>
      <c r="F92" s="31">
        <v>271045</v>
      </c>
      <c r="G92" s="36">
        <f t="shared" si="16"/>
        <v>0.29003659632752643</v>
      </c>
      <c r="H92" s="31">
        <v>280073</v>
      </c>
      <c r="I92" s="36">
        <f t="shared" si="17"/>
        <v>0.29969717074005908</v>
      </c>
      <c r="J92" s="31">
        <v>254156</v>
      </c>
      <c r="K92" s="36">
        <f t="shared" si="18"/>
        <v>0.27196421692419637</v>
      </c>
      <c r="L92" s="31">
        <v>0</v>
      </c>
      <c r="M92" s="36">
        <f t="shared" si="19"/>
        <v>0</v>
      </c>
      <c r="N92" s="31">
        <f t="shared" si="20"/>
        <v>805274</v>
      </c>
      <c r="O92" s="36">
        <f t="shared" si="21"/>
        <v>0.86169798399178188</v>
      </c>
      <c r="P92" s="31">
        <v>218400</v>
      </c>
      <c r="Q92" s="31">
        <v>1084050</v>
      </c>
      <c r="R92" s="31">
        <v>907173</v>
      </c>
      <c r="S92" s="31">
        <v>658900</v>
      </c>
      <c r="T92" s="36">
        <f t="shared" si="22"/>
        <v>0.72632232220315196</v>
      </c>
      <c r="U92" s="36">
        <f t="shared" si="23"/>
        <v>0.16371794871794876</v>
      </c>
    </row>
    <row r="93" spans="1:21" x14ac:dyDescent="0.2">
      <c r="A93" s="17" t="s">
        <v>29</v>
      </c>
      <c r="B93" s="11" t="s">
        <v>173</v>
      </c>
      <c r="C93" s="10" t="s">
        <v>174</v>
      </c>
      <c r="D93" s="31">
        <v>0</v>
      </c>
      <c r="E93" s="31">
        <v>0</v>
      </c>
      <c r="F93" s="31">
        <v>0</v>
      </c>
      <c r="G93" s="36">
        <f t="shared" si="16"/>
        <v>0</v>
      </c>
      <c r="H93" s="31">
        <v>0</v>
      </c>
      <c r="I93" s="36">
        <f t="shared" si="17"/>
        <v>0</v>
      </c>
      <c r="J93" s="31">
        <v>0</v>
      </c>
      <c r="K93" s="36">
        <f t="shared" si="18"/>
        <v>0</v>
      </c>
      <c r="L93" s="31">
        <v>0</v>
      </c>
      <c r="M93" s="36">
        <f t="shared" si="19"/>
        <v>0</v>
      </c>
      <c r="N93" s="31">
        <f t="shared" si="20"/>
        <v>0</v>
      </c>
      <c r="O93" s="36">
        <f t="shared" si="21"/>
        <v>0</v>
      </c>
      <c r="P93" s="31">
        <v>0</v>
      </c>
      <c r="Q93" s="31">
        <v>0</v>
      </c>
      <c r="R93" s="31">
        <v>0</v>
      </c>
      <c r="S93" s="31">
        <v>0</v>
      </c>
      <c r="T93" s="36">
        <f t="shared" si="22"/>
        <v>0</v>
      </c>
      <c r="U93" s="36">
        <f t="shared" si="23"/>
        <v>0</v>
      </c>
    </row>
    <row r="94" spans="1:21" x14ac:dyDescent="0.2">
      <c r="A94" s="17" t="s">
        <v>29</v>
      </c>
      <c r="B94" s="11" t="s">
        <v>175</v>
      </c>
      <c r="C94" s="10" t="s">
        <v>176</v>
      </c>
      <c r="D94" s="31">
        <v>0</v>
      </c>
      <c r="E94" s="31">
        <v>0</v>
      </c>
      <c r="F94" s="31">
        <v>0</v>
      </c>
      <c r="G94" s="36">
        <f t="shared" si="16"/>
        <v>0</v>
      </c>
      <c r="H94" s="31">
        <v>0</v>
      </c>
      <c r="I94" s="36">
        <f t="shared" si="17"/>
        <v>0</v>
      </c>
      <c r="J94" s="31">
        <v>0</v>
      </c>
      <c r="K94" s="36">
        <f t="shared" si="18"/>
        <v>0</v>
      </c>
      <c r="L94" s="31">
        <v>0</v>
      </c>
      <c r="M94" s="36">
        <f t="shared" si="19"/>
        <v>0</v>
      </c>
      <c r="N94" s="31">
        <f t="shared" si="20"/>
        <v>0</v>
      </c>
      <c r="O94" s="36">
        <f t="shared" si="21"/>
        <v>0</v>
      </c>
      <c r="P94" s="31">
        <v>0</v>
      </c>
      <c r="Q94" s="31">
        <v>0</v>
      </c>
      <c r="R94" s="31">
        <v>0</v>
      </c>
      <c r="S94" s="31">
        <v>0</v>
      </c>
      <c r="T94" s="36">
        <f t="shared" si="22"/>
        <v>0</v>
      </c>
      <c r="U94" s="36">
        <f t="shared" si="23"/>
        <v>0</v>
      </c>
    </row>
    <row r="95" spans="1:21" x14ac:dyDescent="0.2">
      <c r="A95" s="17" t="s">
        <v>44</v>
      </c>
      <c r="B95" s="11" t="s">
        <v>177</v>
      </c>
      <c r="C95" s="10" t="s">
        <v>178</v>
      </c>
      <c r="D95" s="31">
        <v>19620413</v>
      </c>
      <c r="E95" s="31">
        <v>21285931</v>
      </c>
      <c r="F95" s="31">
        <v>5386352</v>
      </c>
      <c r="G95" s="36">
        <f t="shared" si="16"/>
        <v>0.2745279622809163</v>
      </c>
      <c r="H95" s="31">
        <v>5868877</v>
      </c>
      <c r="I95" s="36">
        <f t="shared" si="17"/>
        <v>0.29912097161257512</v>
      </c>
      <c r="J95" s="31">
        <v>4823428</v>
      </c>
      <c r="K95" s="36">
        <f t="shared" si="18"/>
        <v>0.22660169292101906</v>
      </c>
      <c r="L95" s="31">
        <v>0</v>
      </c>
      <c r="M95" s="36">
        <f t="shared" si="19"/>
        <v>0</v>
      </c>
      <c r="N95" s="31">
        <f t="shared" si="20"/>
        <v>16078657</v>
      </c>
      <c r="O95" s="36">
        <f t="shared" si="21"/>
        <v>0.75536545711813119</v>
      </c>
      <c r="P95" s="31">
        <v>4142378</v>
      </c>
      <c r="Q95" s="31">
        <v>22121969</v>
      </c>
      <c r="R95" s="31">
        <v>20995763</v>
      </c>
      <c r="S95" s="31">
        <v>13170094</v>
      </c>
      <c r="T95" s="36">
        <f t="shared" si="22"/>
        <v>0.62727389330885475</v>
      </c>
      <c r="U95" s="36">
        <f t="shared" si="23"/>
        <v>0.16441039422283521</v>
      </c>
    </row>
    <row r="96" spans="1:21" ht="16.5" x14ac:dyDescent="0.3">
      <c r="A96" s="18" t="s">
        <v>0</v>
      </c>
      <c r="B96" s="13" t="s">
        <v>179</v>
      </c>
      <c r="C96" s="12" t="s">
        <v>0</v>
      </c>
      <c r="D96" s="32">
        <f>SUM(D92:D95)</f>
        <v>20554933</v>
      </c>
      <c r="E96" s="32">
        <f>SUM(E92:E95)</f>
        <v>22220451</v>
      </c>
      <c r="F96" s="32">
        <f>SUM(F92:F95)</f>
        <v>5657397</v>
      </c>
      <c r="G96" s="37">
        <f t="shared" si="16"/>
        <v>0.27523305476111259</v>
      </c>
      <c r="H96" s="32">
        <f>SUM(H92:H95)</f>
        <v>6148950</v>
      </c>
      <c r="I96" s="37">
        <f t="shared" si="17"/>
        <v>0.29914716822477599</v>
      </c>
      <c r="J96" s="32">
        <f>SUM(J92:J95)</f>
        <v>5077584</v>
      </c>
      <c r="K96" s="37">
        <f t="shared" si="18"/>
        <v>0.2285094933491674</v>
      </c>
      <c r="L96" s="32">
        <f>SUM(L92:L95)</f>
        <v>0</v>
      </c>
      <c r="M96" s="37">
        <f t="shared" si="19"/>
        <v>0</v>
      </c>
      <c r="N96" s="32">
        <f t="shared" si="20"/>
        <v>16883931</v>
      </c>
      <c r="O96" s="37">
        <f t="shared" si="21"/>
        <v>0.75983745784457746</v>
      </c>
      <c r="P96" s="32">
        <f>SUM(P92:P95)</f>
        <v>4360778</v>
      </c>
      <c r="Q96" s="32">
        <f>SUM(Q92:Q95)</f>
        <v>23206019</v>
      </c>
      <c r="R96" s="32">
        <f>SUM(R92:R95)</f>
        <v>21902936</v>
      </c>
      <c r="S96" s="32">
        <f>SUM(S92:S95)</f>
        <v>13828994</v>
      </c>
      <c r="T96" s="37">
        <f t="shared" si="22"/>
        <v>0.63137626846008221</v>
      </c>
      <c r="U96" s="37">
        <f t="shared" si="23"/>
        <v>0.16437571460872347</v>
      </c>
    </row>
    <row r="97" spans="1:21" x14ac:dyDescent="0.2">
      <c r="A97" s="17" t="s">
        <v>29</v>
      </c>
      <c r="B97" s="11" t="s">
        <v>180</v>
      </c>
      <c r="C97" s="10" t="s">
        <v>181</v>
      </c>
      <c r="D97" s="31">
        <v>8180403</v>
      </c>
      <c r="E97" s="31">
        <v>6253839</v>
      </c>
      <c r="F97" s="31">
        <v>1556267</v>
      </c>
      <c r="G97" s="36">
        <f t="shared" si="16"/>
        <v>0.19024331686348459</v>
      </c>
      <c r="H97" s="31">
        <v>1801440</v>
      </c>
      <c r="I97" s="36">
        <f t="shared" si="17"/>
        <v>0.22021408969704792</v>
      </c>
      <c r="J97" s="31">
        <v>1359371</v>
      </c>
      <c r="K97" s="36">
        <f t="shared" si="18"/>
        <v>0.21736584520324237</v>
      </c>
      <c r="L97" s="31">
        <v>0</v>
      </c>
      <c r="M97" s="36">
        <f t="shared" si="19"/>
        <v>0</v>
      </c>
      <c r="N97" s="31">
        <f t="shared" si="20"/>
        <v>4717078</v>
      </c>
      <c r="O97" s="36">
        <f t="shared" si="21"/>
        <v>0.75426917770028934</v>
      </c>
      <c r="P97" s="31">
        <v>1348509</v>
      </c>
      <c r="Q97" s="31">
        <v>5819300</v>
      </c>
      <c r="R97" s="31">
        <v>5806116</v>
      </c>
      <c r="S97" s="31">
        <v>4203492</v>
      </c>
      <c r="T97" s="36">
        <f t="shared" si="22"/>
        <v>0.72397657917960989</v>
      </c>
      <c r="U97" s="36">
        <f t="shared" si="23"/>
        <v>8.0548220293672479E-3</v>
      </c>
    </row>
    <row r="98" spans="1:21" x14ac:dyDescent="0.2">
      <c r="A98" s="17" t="s">
        <v>29</v>
      </c>
      <c r="B98" s="11" t="s">
        <v>182</v>
      </c>
      <c r="C98" s="10" t="s">
        <v>183</v>
      </c>
      <c r="D98" s="31">
        <v>0</v>
      </c>
      <c r="E98" s="31">
        <v>0</v>
      </c>
      <c r="F98" s="31">
        <v>0</v>
      </c>
      <c r="G98" s="36">
        <f t="shared" si="16"/>
        <v>0</v>
      </c>
      <c r="H98" s="31">
        <v>0</v>
      </c>
      <c r="I98" s="36">
        <f t="shared" si="17"/>
        <v>0</v>
      </c>
      <c r="J98" s="31">
        <v>0</v>
      </c>
      <c r="K98" s="36">
        <f t="shared" si="18"/>
        <v>0</v>
      </c>
      <c r="L98" s="31">
        <v>0</v>
      </c>
      <c r="M98" s="36">
        <f t="shared" si="19"/>
        <v>0</v>
      </c>
      <c r="N98" s="31">
        <f t="shared" si="20"/>
        <v>0</v>
      </c>
      <c r="O98" s="36">
        <f t="shared" si="21"/>
        <v>0</v>
      </c>
      <c r="P98" s="31">
        <v>0</v>
      </c>
      <c r="Q98" s="31">
        <v>0</v>
      </c>
      <c r="R98" s="31">
        <v>0</v>
      </c>
      <c r="S98" s="31">
        <v>0</v>
      </c>
      <c r="T98" s="36">
        <f t="shared" si="22"/>
        <v>0</v>
      </c>
      <c r="U98" s="36">
        <f t="shared" si="23"/>
        <v>0</v>
      </c>
    </row>
    <row r="99" spans="1:21" x14ac:dyDescent="0.2">
      <c r="A99" s="17" t="s">
        <v>29</v>
      </c>
      <c r="B99" s="11" t="s">
        <v>184</v>
      </c>
      <c r="C99" s="10" t="s">
        <v>185</v>
      </c>
      <c r="D99" s="31">
        <v>27808825</v>
      </c>
      <c r="E99" s="31">
        <v>27808825</v>
      </c>
      <c r="F99" s="31">
        <v>19413775</v>
      </c>
      <c r="G99" s="36">
        <f t="shared" si="16"/>
        <v>0.69811561617580031</v>
      </c>
      <c r="H99" s="31">
        <v>18836584</v>
      </c>
      <c r="I99" s="36">
        <f t="shared" si="17"/>
        <v>0.67735993879640721</v>
      </c>
      <c r="J99" s="31">
        <v>26221369</v>
      </c>
      <c r="K99" s="36">
        <f t="shared" si="18"/>
        <v>0.94291538747142323</v>
      </c>
      <c r="L99" s="31">
        <v>0</v>
      </c>
      <c r="M99" s="36">
        <f t="shared" si="19"/>
        <v>0</v>
      </c>
      <c r="N99" s="31">
        <f t="shared" si="20"/>
        <v>64471728</v>
      </c>
      <c r="O99" s="36">
        <f t="shared" si="21"/>
        <v>2.3183909424436306</v>
      </c>
      <c r="P99" s="31">
        <v>-14830893</v>
      </c>
      <c r="Q99" s="31">
        <v>24131441</v>
      </c>
      <c r="R99" s="31">
        <v>23996096</v>
      </c>
      <c r="S99" s="31">
        <v>16149725</v>
      </c>
      <c r="T99" s="36">
        <f t="shared" si="22"/>
        <v>0.67301468538882325</v>
      </c>
      <c r="U99" s="36">
        <f t="shared" si="23"/>
        <v>-2.7680236112552361</v>
      </c>
    </row>
    <row r="100" spans="1:21" x14ac:dyDescent="0.2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=0),0,(($J100     /$P100     )-1))</f>
        <v>0</v>
      </c>
    </row>
    <row r="101" spans="1:21" ht="16.5" x14ac:dyDescent="0.3">
      <c r="A101" s="18" t="s">
        <v>0</v>
      </c>
      <c r="B101" s="13" t="s">
        <v>188</v>
      </c>
      <c r="C101" s="12" t="s">
        <v>0</v>
      </c>
      <c r="D101" s="32">
        <f>SUM(D97:D100)</f>
        <v>35989228</v>
      </c>
      <c r="E101" s="32">
        <f>SUM(E97:E100)</f>
        <v>34062664</v>
      </c>
      <c r="F101" s="32">
        <f>SUM(F97:F100)</f>
        <v>20970042</v>
      </c>
      <c r="G101" s="37">
        <f>IF(($D101     =0),0,($F101     /$D101     ))</f>
        <v>0.58267551612943735</v>
      </c>
      <c r="H101" s="32">
        <f>SUM(H97:H100)</f>
        <v>20638024</v>
      </c>
      <c r="I101" s="37">
        <f>IF(($D101     =0),0,($H101     /$D101     ))</f>
        <v>0.57345003343778311</v>
      </c>
      <c r="J101" s="32">
        <f>SUM(J97:J100)</f>
        <v>27580740</v>
      </c>
      <c r="K101" s="37">
        <f>IF(($E101     =0),0,($J101     /$E101     ))</f>
        <v>0.80970589969122786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69188806</v>
      </c>
      <c r="O101" s="37">
        <f>IF(($E101     =0),0,($N101     /$E101     ))</f>
        <v>2.0312212221569048</v>
      </c>
      <c r="P101" s="32">
        <f>SUM(P97:P100)</f>
        <v>-13482384</v>
      </c>
      <c r="Q101" s="32">
        <f>SUM(Q97:Q100)</f>
        <v>29950741</v>
      </c>
      <c r="R101" s="32">
        <f>SUM(R97:R100)</f>
        <v>29802212</v>
      </c>
      <c r="S101" s="32">
        <f>SUM(S97:S100)</f>
        <v>20353217</v>
      </c>
      <c r="T101" s="37">
        <f>IF(($R101     =0),0,($S101     /$R101     ))</f>
        <v>0.68294316542678102</v>
      </c>
      <c r="U101" s="37">
        <f>IF(($P101     =0),0,(($J101     /$P101     )-1))</f>
        <v>-3.0456871722389751</v>
      </c>
    </row>
    <row r="102" spans="1:21" ht="16.5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1201731548</v>
      </c>
      <c r="E102" s="32">
        <f>SUM(E88:E90,E92:E95,E97:E100)</f>
        <v>1195604454</v>
      </c>
      <c r="F102" s="32">
        <f>SUM(F88:F90,F92:F95,F97:F100)</f>
        <v>298215635</v>
      </c>
      <c r="G102" s="37">
        <f>IF(($D102     =0),0,($F102     /$D102     ))</f>
        <v>0.24815495232384463</v>
      </c>
      <c r="H102" s="32">
        <f>SUM(H88:H90,H92:H95,H97:H100)</f>
        <v>382985251</v>
      </c>
      <c r="I102" s="37">
        <f>IF(($D102     =0),0,($H102     /$D102     ))</f>
        <v>0.31869451346050542</v>
      </c>
      <c r="J102" s="32">
        <f>SUM(J88:J90,J92:J95,J97:J100)</f>
        <v>337961413</v>
      </c>
      <c r="K102" s="37">
        <f>IF(($E102     =0),0,($J102     /$E102     ))</f>
        <v>0.28266991802290492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1019162299</v>
      </c>
      <c r="O102" s="37">
        <f>IF(($E102     =0),0,($N102     /$E102     ))</f>
        <v>0.85242430771339361</v>
      </c>
      <c r="P102" s="32">
        <f>SUM(P88:P90,P92:P95,P97:P100)</f>
        <v>222364006</v>
      </c>
      <c r="Q102" s="32">
        <f>SUM(Q88:Q90,Q92:Q95,Q97:Q100)</f>
        <v>1179168533</v>
      </c>
      <c r="R102" s="32">
        <f>SUM(R88:R90,R92:R95,R97:R100)</f>
        <v>1140300140</v>
      </c>
      <c r="S102" s="32">
        <f>SUM(S88:S90,S92:S95,S97:S100)</f>
        <v>791735467</v>
      </c>
      <c r="T102" s="37">
        <f>IF(($R102     =0),0,($S102     /$R102     ))</f>
        <v>0.69432199403220274</v>
      </c>
      <c r="U102" s="37">
        <f>IF(($P102     =0),0,(($J102     /$P102     )-1))</f>
        <v>0.51985664892185834</v>
      </c>
    </row>
    <row r="103" spans="1:21" ht="14.4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x14ac:dyDescent="0.2">
      <c r="A105" s="17" t="s">
        <v>23</v>
      </c>
      <c r="B105" s="11" t="s">
        <v>191</v>
      </c>
      <c r="C105" s="10" t="s">
        <v>192</v>
      </c>
      <c r="D105" s="31">
        <v>359329240</v>
      </c>
      <c r="E105" s="31">
        <v>378655852</v>
      </c>
      <c r="F105" s="31">
        <v>69874204</v>
      </c>
      <c r="G105" s="36">
        <f t="shared" ref="G105:G136" si="24">IF(($D105     =0),0,($F105     /$D105     ))</f>
        <v>0.19445732832652304</v>
      </c>
      <c r="H105" s="31">
        <v>78612728</v>
      </c>
      <c r="I105" s="36">
        <f t="shared" ref="I105:I136" si="25">IF(($D105     =0),0,($H105     /$D105     ))</f>
        <v>0.2187763177858835</v>
      </c>
      <c r="J105" s="31">
        <v>74779258</v>
      </c>
      <c r="K105" s="36">
        <f t="shared" ref="K105:K136" si="26">IF(($E105     =0),0,($J105     /$E105     ))</f>
        <v>0.19748607503364296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223266190</v>
      </c>
      <c r="O105" s="36">
        <f t="shared" ref="O105:O136" si="29">IF(($E105     =0),0,($N105     /$E105     ))</f>
        <v>0.58962825695349352</v>
      </c>
      <c r="P105" s="31">
        <v>72416461</v>
      </c>
      <c r="Q105" s="31">
        <v>335103330</v>
      </c>
      <c r="R105" s="31">
        <v>335232549</v>
      </c>
      <c r="S105" s="31">
        <v>234048826</v>
      </c>
      <c r="T105" s="36">
        <f t="shared" ref="T105:T136" si="30">IF(($R105     =0),0,($S105     /$R105     ))</f>
        <v>0.69816855999862948</v>
      </c>
      <c r="U105" s="36">
        <f t="shared" ref="U105:U136" si="31">IF(($P105     =0),0,(($J105     /$P105     )-1))</f>
        <v>3.2627899339074284E-2</v>
      </c>
    </row>
    <row r="106" spans="1:21" ht="16.5" x14ac:dyDescent="0.3">
      <c r="A106" s="18" t="s">
        <v>0</v>
      </c>
      <c r="B106" s="13" t="s">
        <v>28</v>
      </c>
      <c r="C106" s="12" t="s">
        <v>0</v>
      </c>
      <c r="D106" s="32">
        <f>D105</f>
        <v>359329240</v>
      </c>
      <c r="E106" s="32">
        <f>E105</f>
        <v>378655852</v>
      </c>
      <c r="F106" s="32">
        <f>F105</f>
        <v>69874204</v>
      </c>
      <c r="G106" s="37">
        <f t="shared" si="24"/>
        <v>0.19445732832652304</v>
      </c>
      <c r="H106" s="32">
        <f>H105</f>
        <v>78612728</v>
      </c>
      <c r="I106" s="37">
        <f t="shared" si="25"/>
        <v>0.2187763177858835</v>
      </c>
      <c r="J106" s="32">
        <f>J105</f>
        <v>74779258</v>
      </c>
      <c r="K106" s="37">
        <f t="shared" si="26"/>
        <v>0.19748607503364296</v>
      </c>
      <c r="L106" s="32">
        <f>L105</f>
        <v>0</v>
      </c>
      <c r="M106" s="37">
        <f t="shared" si="27"/>
        <v>0</v>
      </c>
      <c r="N106" s="32">
        <f t="shared" si="28"/>
        <v>223266190</v>
      </c>
      <c r="O106" s="37">
        <f t="shared" si="29"/>
        <v>0.58962825695349352</v>
      </c>
      <c r="P106" s="32">
        <f>P105</f>
        <v>72416461</v>
      </c>
      <c r="Q106" s="32">
        <f>Q105</f>
        <v>335103330</v>
      </c>
      <c r="R106" s="32">
        <f>R105</f>
        <v>335232549</v>
      </c>
      <c r="S106" s="32">
        <f>S105</f>
        <v>234048826</v>
      </c>
      <c r="T106" s="37">
        <f t="shared" si="30"/>
        <v>0.69816855999862948</v>
      </c>
      <c r="U106" s="37">
        <f t="shared" si="31"/>
        <v>3.2627899339074284E-2</v>
      </c>
    </row>
    <row r="107" spans="1:21" x14ac:dyDescent="0.2">
      <c r="A107" s="17" t="s">
        <v>29</v>
      </c>
      <c r="B107" s="11" t="s">
        <v>193</v>
      </c>
      <c r="C107" s="10" t="s">
        <v>194</v>
      </c>
      <c r="D107" s="31">
        <v>0</v>
      </c>
      <c r="E107" s="31">
        <v>0</v>
      </c>
      <c r="F107" s="31">
        <v>0</v>
      </c>
      <c r="G107" s="36">
        <f t="shared" si="24"/>
        <v>0</v>
      </c>
      <c r="H107" s="31">
        <v>0</v>
      </c>
      <c r="I107" s="36">
        <f t="shared" si="25"/>
        <v>0</v>
      </c>
      <c r="J107" s="31">
        <v>0</v>
      </c>
      <c r="K107" s="36">
        <f t="shared" si="26"/>
        <v>0</v>
      </c>
      <c r="L107" s="31">
        <v>0</v>
      </c>
      <c r="M107" s="36">
        <f t="shared" si="27"/>
        <v>0</v>
      </c>
      <c r="N107" s="31">
        <f t="shared" si="28"/>
        <v>0</v>
      </c>
      <c r="O107" s="36">
        <f t="shared" si="29"/>
        <v>0</v>
      </c>
      <c r="P107" s="31">
        <v>0</v>
      </c>
      <c r="Q107" s="31">
        <v>0</v>
      </c>
      <c r="R107" s="31">
        <v>0</v>
      </c>
      <c r="S107" s="31">
        <v>0</v>
      </c>
      <c r="T107" s="36">
        <f t="shared" si="30"/>
        <v>0</v>
      </c>
      <c r="U107" s="36">
        <f t="shared" si="31"/>
        <v>0</v>
      </c>
    </row>
    <row r="108" spans="1:21" x14ac:dyDescent="0.2">
      <c r="A108" s="17" t="s">
        <v>29</v>
      </c>
      <c r="B108" s="11" t="s">
        <v>195</v>
      </c>
      <c r="C108" s="10" t="s">
        <v>196</v>
      </c>
      <c r="D108" s="31">
        <v>43478</v>
      </c>
      <c r="E108" s="31">
        <v>43478</v>
      </c>
      <c r="F108" s="31">
        <v>0</v>
      </c>
      <c r="G108" s="36">
        <f t="shared" si="24"/>
        <v>0</v>
      </c>
      <c r="H108" s="31">
        <v>0</v>
      </c>
      <c r="I108" s="36">
        <f t="shared" si="25"/>
        <v>0</v>
      </c>
      <c r="J108" s="31">
        <v>0</v>
      </c>
      <c r="K108" s="36">
        <f t="shared" si="26"/>
        <v>0</v>
      </c>
      <c r="L108" s="31">
        <v>0</v>
      </c>
      <c r="M108" s="36">
        <f t="shared" si="27"/>
        <v>0</v>
      </c>
      <c r="N108" s="31">
        <f t="shared" si="28"/>
        <v>0</v>
      </c>
      <c r="O108" s="36">
        <f t="shared" si="29"/>
        <v>0</v>
      </c>
      <c r="P108" s="31">
        <v>0</v>
      </c>
      <c r="Q108" s="31">
        <v>0</v>
      </c>
      <c r="R108" s="31">
        <v>0</v>
      </c>
      <c r="S108" s="31">
        <v>0</v>
      </c>
      <c r="T108" s="36">
        <f t="shared" si="30"/>
        <v>0</v>
      </c>
      <c r="U108" s="36">
        <f t="shared" si="31"/>
        <v>0</v>
      </c>
    </row>
    <row r="109" spans="1:21" x14ac:dyDescent="0.2">
      <c r="A109" s="17" t="s">
        <v>29</v>
      </c>
      <c r="B109" s="11" t="s">
        <v>197</v>
      </c>
      <c r="C109" s="10" t="s">
        <v>198</v>
      </c>
      <c r="D109" s="31">
        <v>0</v>
      </c>
      <c r="E109" s="31">
        <v>0</v>
      </c>
      <c r="F109" s="31">
        <v>0</v>
      </c>
      <c r="G109" s="36">
        <f t="shared" si="24"/>
        <v>0</v>
      </c>
      <c r="H109" s="31">
        <v>0</v>
      </c>
      <c r="I109" s="36">
        <f t="shared" si="25"/>
        <v>0</v>
      </c>
      <c r="J109" s="31">
        <v>0</v>
      </c>
      <c r="K109" s="36">
        <f t="shared" si="26"/>
        <v>0</v>
      </c>
      <c r="L109" s="31">
        <v>0</v>
      </c>
      <c r="M109" s="36">
        <f t="shared" si="27"/>
        <v>0</v>
      </c>
      <c r="N109" s="31">
        <f t="shared" si="28"/>
        <v>0</v>
      </c>
      <c r="O109" s="36">
        <f t="shared" si="29"/>
        <v>0</v>
      </c>
      <c r="P109" s="31">
        <v>0</v>
      </c>
      <c r="Q109" s="31">
        <v>0</v>
      </c>
      <c r="R109" s="31">
        <v>0</v>
      </c>
      <c r="S109" s="31">
        <v>0</v>
      </c>
      <c r="T109" s="36">
        <f t="shared" si="30"/>
        <v>0</v>
      </c>
      <c r="U109" s="36">
        <f t="shared" si="31"/>
        <v>0</v>
      </c>
    </row>
    <row r="110" spans="1:21" x14ac:dyDescent="0.2">
      <c r="A110" s="17" t="s">
        <v>29</v>
      </c>
      <c r="B110" s="11" t="s">
        <v>199</v>
      </c>
      <c r="C110" s="10" t="s">
        <v>200</v>
      </c>
      <c r="D110" s="31">
        <v>5850440</v>
      </c>
      <c r="E110" s="31">
        <v>5606363</v>
      </c>
      <c r="F110" s="31">
        <v>1115306</v>
      </c>
      <c r="G110" s="36">
        <f t="shared" si="24"/>
        <v>0.19063625983686697</v>
      </c>
      <c r="H110" s="31">
        <v>997531</v>
      </c>
      <c r="I110" s="36">
        <f t="shared" si="25"/>
        <v>0.17050529532821462</v>
      </c>
      <c r="J110" s="31">
        <v>1134629</v>
      </c>
      <c r="K110" s="36">
        <f t="shared" si="26"/>
        <v>0.20238236446694585</v>
      </c>
      <c r="L110" s="31">
        <v>0</v>
      </c>
      <c r="M110" s="36">
        <f t="shared" si="27"/>
        <v>0</v>
      </c>
      <c r="N110" s="31">
        <f t="shared" si="28"/>
        <v>3247466</v>
      </c>
      <c r="O110" s="36">
        <f t="shared" si="29"/>
        <v>0.57924647405100238</v>
      </c>
      <c r="P110" s="31">
        <v>1261821</v>
      </c>
      <c r="Q110" s="31">
        <v>6514872</v>
      </c>
      <c r="R110" s="31">
        <v>6685281</v>
      </c>
      <c r="S110" s="31">
        <v>3336355</v>
      </c>
      <c r="T110" s="36">
        <f t="shared" si="30"/>
        <v>0.49905980017893042</v>
      </c>
      <c r="U110" s="36">
        <f t="shared" si="31"/>
        <v>-0.10080035123840858</v>
      </c>
    </row>
    <row r="111" spans="1:21" x14ac:dyDescent="0.2">
      <c r="A111" s="17" t="s">
        <v>44</v>
      </c>
      <c r="B111" s="11" t="s">
        <v>201</v>
      </c>
      <c r="C111" s="10" t="s">
        <v>202</v>
      </c>
      <c r="D111" s="31">
        <v>0</v>
      </c>
      <c r="E111" s="31">
        <v>0</v>
      </c>
      <c r="F111" s="31">
        <v>0</v>
      </c>
      <c r="G111" s="36">
        <f t="shared" si="24"/>
        <v>0</v>
      </c>
      <c r="H111" s="31">
        <v>0</v>
      </c>
      <c r="I111" s="36">
        <f t="shared" si="25"/>
        <v>0</v>
      </c>
      <c r="J111" s="31">
        <v>0</v>
      </c>
      <c r="K111" s="36">
        <f t="shared" si="26"/>
        <v>0</v>
      </c>
      <c r="L111" s="31">
        <v>0</v>
      </c>
      <c r="M111" s="36">
        <f t="shared" si="27"/>
        <v>0</v>
      </c>
      <c r="N111" s="31">
        <f t="shared" si="28"/>
        <v>0</v>
      </c>
      <c r="O111" s="36">
        <f t="shared" si="29"/>
        <v>0</v>
      </c>
      <c r="P111" s="31">
        <v>0</v>
      </c>
      <c r="Q111" s="31">
        <v>0</v>
      </c>
      <c r="R111" s="31">
        <v>0</v>
      </c>
      <c r="S111" s="31">
        <v>0</v>
      </c>
      <c r="T111" s="36">
        <f t="shared" si="30"/>
        <v>0</v>
      </c>
      <c r="U111" s="36">
        <f t="shared" si="31"/>
        <v>0</v>
      </c>
    </row>
    <row r="112" spans="1:21" ht="16.5" x14ac:dyDescent="0.3">
      <c r="A112" s="18" t="s">
        <v>0</v>
      </c>
      <c r="B112" s="13" t="s">
        <v>203</v>
      </c>
      <c r="C112" s="12" t="s">
        <v>0</v>
      </c>
      <c r="D112" s="32">
        <f>SUM(D107:D111)</f>
        <v>5893918</v>
      </c>
      <c r="E112" s="32">
        <f>SUM(E107:E111)</f>
        <v>5649841</v>
      </c>
      <c r="F112" s="32">
        <f>SUM(F107:F111)</f>
        <v>1115306</v>
      </c>
      <c r="G112" s="37">
        <f t="shared" si="24"/>
        <v>0.18922998250060485</v>
      </c>
      <c r="H112" s="32">
        <f>SUM(H107:H111)</f>
        <v>997531</v>
      </c>
      <c r="I112" s="37">
        <f t="shared" si="25"/>
        <v>0.1692475192223577</v>
      </c>
      <c r="J112" s="32">
        <f>SUM(J107:J111)</f>
        <v>1134629</v>
      </c>
      <c r="K112" s="37">
        <f t="shared" si="26"/>
        <v>0.20082494356920841</v>
      </c>
      <c r="L112" s="32">
        <f>SUM(L107:L111)</f>
        <v>0</v>
      </c>
      <c r="M112" s="37">
        <f t="shared" si="27"/>
        <v>0</v>
      </c>
      <c r="N112" s="32">
        <f t="shared" si="28"/>
        <v>3247466</v>
      </c>
      <c r="O112" s="37">
        <f t="shared" si="29"/>
        <v>0.57478891883860095</v>
      </c>
      <c r="P112" s="32">
        <f>SUM(P107:P111)</f>
        <v>1261821</v>
      </c>
      <c r="Q112" s="32">
        <f>SUM(Q107:Q111)</f>
        <v>6514872</v>
      </c>
      <c r="R112" s="32">
        <f>SUM(R107:R111)</f>
        <v>6685281</v>
      </c>
      <c r="S112" s="32">
        <f>SUM(S107:S111)</f>
        <v>3336355</v>
      </c>
      <c r="T112" s="37">
        <f t="shared" si="30"/>
        <v>0.49905980017893042</v>
      </c>
      <c r="U112" s="37">
        <f t="shared" si="31"/>
        <v>-0.10080035123840858</v>
      </c>
    </row>
    <row r="113" spans="1:21" x14ac:dyDescent="0.2">
      <c r="A113" s="17" t="s">
        <v>29</v>
      </c>
      <c r="B113" s="11" t="s">
        <v>204</v>
      </c>
      <c r="C113" s="10" t="s">
        <v>205</v>
      </c>
      <c r="D113" s="31">
        <v>2145462</v>
      </c>
      <c r="E113" s="31">
        <v>2609462</v>
      </c>
      <c r="F113" s="31">
        <v>626120</v>
      </c>
      <c r="G113" s="36">
        <f t="shared" si="24"/>
        <v>0.29183457921883493</v>
      </c>
      <c r="H113" s="31">
        <v>716964</v>
      </c>
      <c r="I113" s="36">
        <f t="shared" si="25"/>
        <v>0.33417697446983446</v>
      </c>
      <c r="J113" s="31">
        <v>639092</v>
      </c>
      <c r="K113" s="36">
        <f t="shared" si="26"/>
        <v>0.24491331929723445</v>
      </c>
      <c r="L113" s="31">
        <v>0</v>
      </c>
      <c r="M113" s="36">
        <f t="shared" si="27"/>
        <v>0</v>
      </c>
      <c r="N113" s="31">
        <f t="shared" si="28"/>
        <v>1982176</v>
      </c>
      <c r="O113" s="36">
        <f t="shared" si="29"/>
        <v>0.75961098494632229</v>
      </c>
      <c r="P113" s="31">
        <v>578197</v>
      </c>
      <c r="Q113" s="31">
        <v>2004000</v>
      </c>
      <c r="R113" s="31">
        <v>2034000</v>
      </c>
      <c r="S113" s="31">
        <v>1830053</v>
      </c>
      <c r="T113" s="36">
        <f t="shared" si="30"/>
        <v>0.89973107177974432</v>
      </c>
      <c r="U113" s="36">
        <f t="shared" si="31"/>
        <v>0.10531877543467028</v>
      </c>
    </row>
    <row r="114" spans="1:21" x14ac:dyDescent="0.2">
      <c r="A114" s="17" t="s">
        <v>29</v>
      </c>
      <c r="B114" s="11" t="s">
        <v>206</v>
      </c>
      <c r="C114" s="10" t="s">
        <v>207</v>
      </c>
      <c r="D114" s="31">
        <v>1469160</v>
      </c>
      <c r="E114" s="31">
        <v>1323157</v>
      </c>
      <c r="F114" s="31">
        <v>159997</v>
      </c>
      <c r="G114" s="36">
        <f t="shared" si="24"/>
        <v>0.10890372729995372</v>
      </c>
      <c r="H114" s="31">
        <v>304056</v>
      </c>
      <c r="I114" s="36">
        <f t="shared" si="25"/>
        <v>0.20695907865719188</v>
      </c>
      <c r="J114" s="31">
        <v>163478</v>
      </c>
      <c r="K114" s="36">
        <f t="shared" si="26"/>
        <v>0.12355147575079904</v>
      </c>
      <c r="L114" s="31">
        <v>0</v>
      </c>
      <c r="M114" s="36">
        <f t="shared" si="27"/>
        <v>0</v>
      </c>
      <c r="N114" s="31">
        <f t="shared" si="28"/>
        <v>627531</v>
      </c>
      <c r="O114" s="36">
        <f t="shared" si="29"/>
        <v>0.47426798180412455</v>
      </c>
      <c r="P114" s="31">
        <v>226800</v>
      </c>
      <c r="Q114" s="31">
        <v>800000</v>
      </c>
      <c r="R114" s="31">
        <v>1050000</v>
      </c>
      <c r="S114" s="31">
        <v>476991</v>
      </c>
      <c r="T114" s="36">
        <f t="shared" si="30"/>
        <v>0.45427714285714288</v>
      </c>
      <c r="U114" s="36">
        <f t="shared" si="31"/>
        <v>-0.27919753086419752</v>
      </c>
    </row>
    <row r="115" spans="1:21" x14ac:dyDescent="0.2">
      <c r="A115" s="17" t="s">
        <v>29</v>
      </c>
      <c r="B115" s="11" t="s">
        <v>208</v>
      </c>
      <c r="C115" s="10" t="s">
        <v>209</v>
      </c>
      <c r="D115" s="31">
        <v>2689344</v>
      </c>
      <c r="E115" s="31">
        <v>3391722</v>
      </c>
      <c r="F115" s="31">
        <v>684700</v>
      </c>
      <c r="G115" s="36">
        <f t="shared" si="24"/>
        <v>0.25459740367911282</v>
      </c>
      <c r="H115" s="31">
        <v>791104</v>
      </c>
      <c r="I115" s="36">
        <f t="shared" si="25"/>
        <v>0.29416244258822971</v>
      </c>
      <c r="J115" s="31">
        <v>0</v>
      </c>
      <c r="K115" s="36">
        <f t="shared" si="26"/>
        <v>0</v>
      </c>
      <c r="L115" s="31">
        <v>0</v>
      </c>
      <c r="M115" s="36">
        <f t="shared" si="27"/>
        <v>0</v>
      </c>
      <c r="N115" s="31">
        <f t="shared" si="28"/>
        <v>1475804</v>
      </c>
      <c r="O115" s="36">
        <f t="shared" si="29"/>
        <v>0.43511938773283898</v>
      </c>
      <c r="P115" s="31">
        <v>717844</v>
      </c>
      <c r="Q115" s="31">
        <v>2810531</v>
      </c>
      <c r="R115" s="31">
        <v>2689371</v>
      </c>
      <c r="S115" s="31">
        <v>1904967</v>
      </c>
      <c r="T115" s="36">
        <f t="shared" si="30"/>
        <v>0.70833179951743364</v>
      </c>
      <c r="U115" s="36">
        <f t="shared" si="31"/>
        <v>-1</v>
      </c>
    </row>
    <row r="116" spans="1:21" x14ac:dyDescent="0.2">
      <c r="A116" s="17" t="s">
        <v>29</v>
      </c>
      <c r="B116" s="11" t="s">
        <v>210</v>
      </c>
      <c r="C116" s="10" t="s">
        <v>211</v>
      </c>
      <c r="D116" s="31">
        <v>0</v>
      </c>
      <c r="E116" s="31">
        <v>0</v>
      </c>
      <c r="F116" s="31">
        <v>0</v>
      </c>
      <c r="G116" s="36">
        <f t="shared" si="24"/>
        <v>0</v>
      </c>
      <c r="H116" s="31">
        <v>0</v>
      </c>
      <c r="I116" s="36">
        <f t="shared" si="25"/>
        <v>0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0</v>
      </c>
      <c r="O116" s="36">
        <f t="shared" si="29"/>
        <v>0</v>
      </c>
      <c r="P116" s="31">
        <v>0</v>
      </c>
      <c r="Q116" s="31">
        <v>0</v>
      </c>
      <c r="R116" s="31">
        <v>0</v>
      </c>
      <c r="S116" s="31">
        <v>0</v>
      </c>
      <c r="T116" s="36">
        <f t="shared" si="30"/>
        <v>0</v>
      </c>
      <c r="U116" s="36">
        <f t="shared" si="31"/>
        <v>0</v>
      </c>
    </row>
    <row r="117" spans="1:21" x14ac:dyDescent="0.2">
      <c r="A117" s="17" t="s">
        <v>29</v>
      </c>
      <c r="B117" s="11" t="s">
        <v>212</v>
      </c>
      <c r="C117" s="10" t="s">
        <v>213</v>
      </c>
      <c r="D117" s="31">
        <v>63848087</v>
      </c>
      <c r="E117" s="31">
        <v>60746573</v>
      </c>
      <c r="F117" s="31">
        <v>12725378</v>
      </c>
      <c r="G117" s="36">
        <f t="shared" si="24"/>
        <v>0.19930711471433749</v>
      </c>
      <c r="H117" s="31">
        <v>18124874</v>
      </c>
      <c r="I117" s="36">
        <f t="shared" si="25"/>
        <v>0.28387497341932894</v>
      </c>
      <c r="J117" s="31">
        <v>12069593</v>
      </c>
      <c r="K117" s="36">
        <f t="shared" si="26"/>
        <v>0.19868763625562877</v>
      </c>
      <c r="L117" s="31">
        <v>0</v>
      </c>
      <c r="M117" s="36">
        <f t="shared" si="27"/>
        <v>0</v>
      </c>
      <c r="N117" s="31">
        <f t="shared" si="28"/>
        <v>42919845</v>
      </c>
      <c r="O117" s="36">
        <f t="shared" si="29"/>
        <v>0.70653936313411458</v>
      </c>
      <c r="P117" s="31">
        <v>11148599</v>
      </c>
      <c r="Q117" s="31">
        <v>96581011</v>
      </c>
      <c r="R117" s="31">
        <v>66791425</v>
      </c>
      <c r="S117" s="31">
        <v>24365048</v>
      </c>
      <c r="T117" s="36">
        <f t="shared" si="30"/>
        <v>0.36479305539595841</v>
      </c>
      <c r="U117" s="36">
        <f t="shared" si="31"/>
        <v>8.2610738802247674E-2</v>
      </c>
    </row>
    <row r="118" spans="1:21" x14ac:dyDescent="0.2">
      <c r="A118" s="17" t="s">
        <v>29</v>
      </c>
      <c r="B118" s="11" t="s">
        <v>214</v>
      </c>
      <c r="C118" s="10" t="s">
        <v>215</v>
      </c>
      <c r="D118" s="31">
        <v>672092</v>
      </c>
      <c r="E118" s="31">
        <v>672092</v>
      </c>
      <c r="F118" s="31">
        <v>84135</v>
      </c>
      <c r="G118" s="36">
        <f t="shared" si="24"/>
        <v>0.12518375460502432</v>
      </c>
      <c r="H118" s="31">
        <v>125373</v>
      </c>
      <c r="I118" s="36">
        <f t="shared" si="25"/>
        <v>0.18654142587621933</v>
      </c>
      <c r="J118" s="31">
        <v>118816</v>
      </c>
      <c r="K118" s="36">
        <f t="shared" si="26"/>
        <v>0.17678532105723621</v>
      </c>
      <c r="L118" s="31">
        <v>0</v>
      </c>
      <c r="M118" s="36">
        <f t="shared" si="27"/>
        <v>0</v>
      </c>
      <c r="N118" s="31">
        <f t="shared" si="28"/>
        <v>328324</v>
      </c>
      <c r="O118" s="36">
        <f t="shared" si="29"/>
        <v>0.48851050153847986</v>
      </c>
      <c r="P118" s="31">
        <v>173800</v>
      </c>
      <c r="Q118" s="31">
        <v>641922</v>
      </c>
      <c r="R118" s="31">
        <v>641922</v>
      </c>
      <c r="S118" s="31">
        <v>358344</v>
      </c>
      <c r="T118" s="36">
        <f t="shared" si="30"/>
        <v>0.55823604737024124</v>
      </c>
      <c r="U118" s="36">
        <f t="shared" si="31"/>
        <v>-0.3163636363636364</v>
      </c>
    </row>
    <row r="119" spans="1:21" x14ac:dyDescent="0.2">
      <c r="A119" s="17" t="s">
        <v>29</v>
      </c>
      <c r="B119" s="11" t="s">
        <v>216</v>
      </c>
      <c r="C119" s="10" t="s">
        <v>217</v>
      </c>
      <c r="D119" s="31">
        <v>0</v>
      </c>
      <c r="E119" s="31">
        <v>0</v>
      </c>
      <c r="F119" s="31">
        <v>0</v>
      </c>
      <c r="G119" s="36">
        <f t="shared" si="24"/>
        <v>0</v>
      </c>
      <c r="H119" s="31">
        <v>0</v>
      </c>
      <c r="I119" s="36">
        <f t="shared" si="25"/>
        <v>0</v>
      </c>
      <c r="J119" s="31">
        <v>0</v>
      </c>
      <c r="K119" s="36">
        <f t="shared" si="26"/>
        <v>0</v>
      </c>
      <c r="L119" s="31">
        <v>0</v>
      </c>
      <c r="M119" s="36">
        <f t="shared" si="27"/>
        <v>0</v>
      </c>
      <c r="N119" s="31">
        <f t="shared" si="28"/>
        <v>0</v>
      </c>
      <c r="O119" s="36">
        <f t="shared" si="29"/>
        <v>0</v>
      </c>
      <c r="P119" s="31">
        <v>0</v>
      </c>
      <c r="Q119" s="31">
        <v>0</v>
      </c>
      <c r="R119" s="31">
        <v>0</v>
      </c>
      <c r="S119" s="31">
        <v>0</v>
      </c>
      <c r="T119" s="36">
        <f t="shared" si="30"/>
        <v>0</v>
      </c>
      <c r="U119" s="36">
        <f t="shared" si="31"/>
        <v>0</v>
      </c>
    </row>
    <row r="120" spans="1:21" x14ac:dyDescent="0.2">
      <c r="A120" s="17" t="s">
        <v>44</v>
      </c>
      <c r="B120" s="11" t="s">
        <v>218</v>
      </c>
      <c r="C120" s="10" t="s">
        <v>219</v>
      </c>
      <c r="D120" s="31">
        <v>0</v>
      </c>
      <c r="E120" s="31">
        <v>0</v>
      </c>
      <c r="F120" s="31">
        <v>0</v>
      </c>
      <c r="G120" s="36">
        <f t="shared" si="24"/>
        <v>0</v>
      </c>
      <c r="H120" s="31">
        <v>0</v>
      </c>
      <c r="I120" s="36">
        <f t="shared" si="25"/>
        <v>0</v>
      </c>
      <c r="J120" s="31">
        <v>0</v>
      </c>
      <c r="K120" s="36">
        <f t="shared" si="26"/>
        <v>0</v>
      </c>
      <c r="L120" s="31">
        <v>0</v>
      </c>
      <c r="M120" s="36">
        <f t="shared" si="27"/>
        <v>0</v>
      </c>
      <c r="N120" s="31">
        <f t="shared" si="28"/>
        <v>0</v>
      </c>
      <c r="O120" s="36">
        <f t="shared" si="29"/>
        <v>0</v>
      </c>
      <c r="P120" s="31">
        <v>0</v>
      </c>
      <c r="Q120" s="31">
        <v>0</v>
      </c>
      <c r="R120" s="31">
        <v>250000</v>
      </c>
      <c r="S120" s="31">
        <v>0</v>
      </c>
      <c r="T120" s="36">
        <f t="shared" si="30"/>
        <v>0</v>
      </c>
      <c r="U120" s="36">
        <f t="shared" si="31"/>
        <v>0</v>
      </c>
    </row>
    <row r="121" spans="1:21" ht="16.5" x14ac:dyDescent="0.3">
      <c r="A121" s="18" t="s">
        <v>0</v>
      </c>
      <c r="B121" s="13" t="s">
        <v>220</v>
      </c>
      <c r="C121" s="12" t="s">
        <v>0</v>
      </c>
      <c r="D121" s="32">
        <f>SUM(D113:D120)</f>
        <v>70824145</v>
      </c>
      <c r="E121" s="32">
        <f>SUM(E113:E120)</f>
        <v>68743006</v>
      </c>
      <c r="F121" s="32">
        <f>SUM(F113:F120)</f>
        <v>14280330</v>
      </c>
      <c r="G121" s="37">
        <f t="shared" si="24"/>
        <v>0.20163081389828286</v>
      </c>
      <c r="H121" s="32">
        <f>SUM(H113:H120)</f>
        <v>20062371</v>
      </c>
      <c r="I121" s="37">
        <f t="shared" si="25"/>
        <v>0.28327021808734859</v>
      </c>
      <c r="J121" s="32">
        <f>SUM(J113:J120)</f>
        <v>12990979</v>
      </c>
      <c r="K121" s="37">
        <f t="shared" si="26"/>
        <v>0.18897891954273865</v>
      </c>
      <c r="L121" s="32">
        <f>SUM(L113:L120)</f>
        <v>0</v>
      </c>
      <c r="M121" s="37">
        <f t="shared" si="27"/>
        <v>0</v>
      </c>
      <c r="N121" s="32">
        <f t="shared" si="28"/>
        <v>47333680</v>
      </c>
      <c r="O121" s="37">
        <f t="shared" si="29"/>
        <v>0.68855993873762222</v>
      </c>
      <c r="P121" s="32">
        <f>SUM(P113:P120)</f>
        <v>12845240</v>
      </c>
      <c r="Q121" s="32">
        <f>SUM(Q113:Q120)</f>
        <v>102837464</v>
      </c>
      <c r="R121" s="32">
        <f>SUM(R113:R120)</f>
        <v>73456718</v>
      </c>
      <c r="S121" s="32">
        <f>SUM(S113:S120)</f>
        <v>28935403</v>
      </c>
      <c r="T121" s="37">
        <f t="shared" si="30"/>
        <v>0.39391091499622949</v>
      </c>
      <c r="U121" s="37">
        <f t="shared" si="31"/>
        <v>1.1345759207301631E-2</v>
      </c>
    </row>
    <row r="122" spans="1:21" x14ac:dyDescent="0.2">
      <c r="A122" s="17" t="s">
        <v>29</v>
      </c>
      <c r="B122" s="11" t="s">
        <v>221</v>
      </c>
      <c r="C122" s="10" t="s">
        <v>222</v>
      </c>
      <c r="D122" s="31">
        <v>4258002</v>
      </c>
      <c r="E122" s="31">
        <v>4776220</v>
      </c>
      <c r="F122" s="31">
        <v>1447465</v>
      </c>
      <c r="G122" s="36">
        <f t="shared" si="24"/>
        <v>0.33993995305779567</v>
      </c>
      <c r="H122" s="31">
        <v>1118160</v>
      </c>
      <c r="I122" s="36">
        <f t="shared" si="25"/>
        <v>0.26260203729354753</v>
      </c>
      <c r="J122" s="31">
        <v>1208428</v>
      </c>
      <c r="K122" s="36">
        <f t="shared" si="26"/>
        <v>0.25300928349196644</v>
      </c>
      <c r="L122" s="31">
        <v>0</v>
      </c>
      <c r="M122" s="36">
        <f t="shared" si="27"/>
        <v>0</v>
      </c>
      <c r="N122" s="31">
        <f t="shared" si="28"/>
        <v>3774053</v>
      </c>
      <c r="O122" s="36">
        <f t="shared" si="29"/>
        <v>0.79017570379923874</v>
      </c>
      <c r="P122" s="31">
        <v>1080766</v>
      </c>
      <c r="Q122" s="31">
        <v>5417132</v>
      </c>
      <c r="R122" s="31">
        <v>4611696</v>
      </c>
      <c r="S122" s="31">
        <v>2911353</v>
      </c>
      <c r="T122" s="36">
        <f t="shared" si="30"/>
        <v>0.63129768310834022</v>
      </c>
      <c r="U122" s="36">
        <f t="shared" si="31"/>
        <v>0.11812177659178769</v>
      </c>
    </row>
    <row r="123" spans="1:21" x14ac:dyDescent="0.2">
      <c r="A123" s="17" t="s">
        <v>29</v>
      </c>
      <c r="B123" s="11" t="s">
        <v>223</v>
      </c>
      <c r="C123" s="10" t="s">
        <v>224</v>
      </c>
      <c r="D123" s="31">
        <v>296146</v>
      </c>
      <c r="E123" s="31">
        <v>0</v>
      </c>
      <c r="F123" s="31">
        <v>0</v>
      </c>
      <c r="G123" s="36">
        <f t="shared" si="24"/>
        <v>0</v>
      </c>
      <c r="H123" s="31">
        <v>0</v>
      </c>
      <c r="I123" s="36">
        <f t="shared" si="25"/>
        <v>0</v>
      </c>
      <c r="J123" s="31">
        <v>0</v>
      </c>
      <c r="K123" s="36">
        <f t="shared" si="26"/>
        <v>0</v>
      </c>
      <c r="L123" s="31">
        <v>0</v>
      </c>
      <c r="M123" s="36">
        <f t="shared" si="27"/>
        <v>0</v>
      </c>
      <c r="N123" s="31">
        <f t="shared" si="28"/>
        <v>0</v>
      </c>
      <c r="O123" s="36">
        <f t="shared" si="29"/>
        <v>0</v>
      </c>
      <c r="P123" s="31">
        <v>0</v>
      </c>
      <c r="Q123" s="31">
        <v>1019600</v>
      </c>
      <c r="R123" s="31">
        <v>1019600</v>
      </c>
      <c r="S123" s="31">
        <v>0</v>
      </c>
      <c r="T123" s="36">
        <f t="shared" si="30"/>
        <v>0</v>
      </c>
      <c r="U123" s="36">
        <f t="shared" si="31"/>
        <v>0</v>
      </c>
    </row>
    <row r="124" spans="1:21" x14ac:dyDescent="0.2">
      <c r="A124" s="17" t="s">
        <v>29</v>
      </c>
      <c r="B124" s="11" t="s">
        <v>225</v>
      </c>
      <c r="C124" s="10" t="s">
        <v>226</v>
      </c>
      <c r="D124" s="31">
        <v>4290504</v>
      </c>
      <c r="E124" s="31">
        <v>4288927</v>
      </c>
      <c r="F124" s="31">
        <v>818423</v>
      </c>
      <c r="G124" s="36">
        <f t="shared" si="24"/>
        <v>0.19075218202803212</v>
      </c>
      <c r="H124" s="31">
        <v>892112</v>
      </c>
      <c r="I124" s="36">
        <f t="shared" si="25"/>
        <v>0.20792708735384002</v>
      </c>
      <c r="J124" s="31">
        <v>916034</v>
      </c>
      <c r="K124" s="36">
        <f t="shared" si="26"/>
        <v>0.21358115911042552</v>
      </c>
      <c r="L124" s="31">
        <v>0</v>
      </c>
      <c r="M124" s="36">
        <f t="shared" si="27"/>
        <v>0</v>
      </c>
      <c r="N124" s="31">
        <f t="shared" si="28"/>
        <v>2626569</v>
      </c>
      <c r="O124" s="36">
        <f t="shared" si="29"/>
        <v>0.61240701928477681</v>
      </c>
      <c r="P124" s="31">
        <v>621717</v>
      </c>
      <c r="Q124" s="31">
        <v>2973156</v>
      </c>
      <c r="R124" s="31">
        <v>3165072</v>
      </c>
      <c r="S124" s="31">
        <v>2070390</v>
      </c>
      <c r="T124" s="36">
        <f t="shared" si="30"/>
        <v>0.65413677793111813</v>
      </c>
      <c r="U124" s="36">
        <f t="shared" si="31"/>
        <v>0.4733938431794531</v>
      </c>
    </row>
    <row r="125" spans="1:21" x14ac:dyDescent="0.2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6.5" x14ac:dyDescent="0.3">
      <c r="A126" s="18" t="s">
        <v>0</v>
      </c>
      <c r="B126" s="13" t="s">
        <v>229</v>
      </c>
      <c r="C126" s="12" t="s">
        <v>0</v>
      </c>
      <c r="D126" s="32">
        <f>SUM(D122:D125)</f>
        <v>8844652</v>
      </c>
      <c r="E126" s="32">
        <f>SUM(E122:E125)</f>
        <v>9065147</v>
      </c>
      <c r="F126" s="32">
        <f>SUM(F122:F125)</f>
        <v>2265888</v>
      </c>
      <c r="G126" s="37">
        <f t="shared" si="24"/>
        <v>0.25618735479926175</v>
      </c>
      <c r="H126" s="32">
        <f>SUM(H122:H125)</f>
        <v>2010272</v>
      </c>
      <c r="I126" s="37">
        <f t="shared" si="25"/>
        <v>0.22728672648737339</v>
      </c>
      <c r="J126" s="32">
        <f>SUM(J122:J125)</f>
        <v>2124462</v>
      </c>
      <c r="K126" s="37">
        <f t="shared" si="26"/>
        <v>0.23435494206547339</v>
      </c>
      <c r="L126" s="32">
        <f>SUM(L122:L125)</f>
        <v>0</v>
      </c>
      <c r="M126" s="37">
        <f t="shared" si="27"/>
        <v>0</v>
      </c>
      <c r="N126" s="32">
        <f t="shared" si="28"/>
        <v>6400622</v>
      </c>
      <c r="O126" s="37">
        <f t="shared" si="29"/>
        <v>0.70606930036545468</v>
      </c>
      <c r="P126" s="32">
        <f>SUM(P122:P125)</f>
        <v>1702483</v>
      </c>
      <c r="Q126" s="32">
        <f>SUM(Q122:Q125)</f>
        <v>9409888</v>
      </c>
      <c r="R126" s="32">
        <f>SUM(R122:R125)</f>
        <v>8796368</v>
      </c>
      <c r="S126" s="32">
        <f>SUM(S122:S125)</f>
        <v>4981743</v>
      </c>
      <c r="T126" s="37">
        <f t="shared" si="30"/>
        <v>0.56634090342741461</v>
      </c>
      <c r="U126" s="37">
        <f t="shared" si="31"/>
        <v>0.24786091843501512</v>
      </c>
    </row>
    <row r="127" spans="1:21" x14ac:dyDescent="0.2">
      <c r="A127" s="17" t="s">
        <v>29</v>
      </c>
      <c r="B127" s="11" t="s">
        <v>230</v>
      </c>
      <c r="C127" s="10" t="s">
        <v>231</v>
      </c>
      <c r="D127" s="31">
        <v>222492</v>
      </c>
      <c r="E127" s="31">
        <v>222492</v>
      </c>
      <c r="F127" s="31">
        <v>858</v>
      </c>
      <c r="G127" s="36">
        <f t="shared" si="24"/>
        <v>3.8563184294266761E-3</v>
      </c>
      <c r="H127" s="31">
        <v>13320</v>
      </c>
      <c r="I127" s="36">
        <f t="shared" si="25"/>
        <v>5.986732107221833E-2</v>
      </c>
      <c r="J127" s="31">
        <v>798</v>
      </c>
      <c r="K127" s="36">
        <f t="shared" si="26"/>
        <v>3.586645811984251E-3</v>
      </c>
      <c r="L127" s="31">
        <v>0</v>
      </c>
      <c r="M127" s="36">
        <f t="shared" si="27"/>
        <v>0</v>
      </c>
      <c r="N127" s="31">
        <f t="shared" si="28"/>
        <v>14976</v>
      </c>
      <c r="O127" s="36">
        <f t="shared" si="29"/>
        <v>6.7310285313629259E-2</v>
      </c>
      <c r="P127" s="31">
        <v>0</v>
      </c>
      <c r="Q127" s="31">
        <v>194131</v>
      </c>
      <c r="R127" s="31">
        <v>194131</v>
      </c>
      <c r="S127" s="31">
        <v>0</v>
      </c>
      <c r="T127" s="36">
        <f t="shared" si="30"/>
        <v>0</v>
      </c>
      <c r="U127" s="36">
        <f t="shared" si="31"/>
        <v>0</v>
      </c>
    </row>
    <row r="128" spans="1:21" x14ac:dyDescent="0.2">
      <c r="A128" s="17" t="s">
        <v>29</v>
      </c>
      <c r="B128" s="11" t="s">
        <v>232</v>
      </c>
      <c r="C128" s="10" t="s">
        <v>233</v>
      </c>
      <c r="D128" s="31">
        <v>0</v>
      </c>
      <c r="E128" s="31">
        <v>0</v>
      </c>
      <c r="F128" s="31">
        <v>0</v>
      </c>
      <c r="G128" s="36">
        <f t="shared" si="24"/>
        <v>0</v>
      </c>
      <c r="H128" s="31">
        <v>0</v>
      </c>
      <c r="I128" s="36">
        <f t="shared" si="25"/>
        <v>0</v>
      </c>
      <c r="J128" s="31">
        <v>0</v>
      </c>
      <c r="K128" s="36">
        <f t="shared" si="26"/>
        <v>0</v>
      </c>
      <c r="L128" s="31">
        <v>0</v>
      </c>
      <c r="M128" s="36">
        <f t="shared" si="27"/>
        <v>0</v>
      </c>
      <c r="N128" s="31">
        <f t="shared" si="28"/>
        <v>0</v>
      </c>
      <c r="O128" s="36">
        <f t="shared" si="29"/>
        <v>0</v>
      </c>
      <c r="P128" s="31">
        <v>0</v>
      </c>
      <c r="Q128" s="31">
        <v>0</v>
      </c>
      <c r="R128" s="31">
        <v>0</v>
      </c>
      <c r="S128" s="31">
        <v>0</v>
      </c>
      <c r="T128" s="36">
        <f t="shared" si="30"/>
        <v>0</v>
      </c>
      <c r="U128" s="36">
        <f t="shared" si="31"/>
        <v>0</v>
      </c>
    </row>
    <row r="129" spans="1:21" x14ac:dyDescent="0.2">
      <c r="A129" s="17" t="s">
        <v>29</v>
      </c>
      <c r="B129" s="11" t="s">
        <v>234</v>
      </c>
      <c r="C129" s="10" t="s">
        <v>235</v>
      </c>
      <c r="D129" s="31">
        <v>1599840</v>
      </c>
      <c r="E129" s="31">
        <v>1599840</v>
      </c>
      <c r="F129" s="31">
        <v>0</v>
      </c>
      <c r="G129" s="36">
        <f t="shared" si="24"/>
        <v>0</v>
      </c>
      <c r="H129" s="31">
        <v>0</v>
      </c>
      <c r="I129" s="36">
        <f t="shared" si="25"/>
        <v>0</v>
      </c>
      <c r="J129" s="31">
        <v>0</v>
      </c>
      <c r="K129" s="36">
        <f t="shared" si="26"/>
        <v>0</v>
      </c>
      <c r="L129" s="31">
        <v>0</v>
      </c>
      <c r="M129" s="36">
        <f t="shared" si="27"/>
        <v>0</v>
      </c>
      <c r="N129" s="31">
        <f t="shared" si="28"/>
        <v>0</v>
      </c>
      <c r="O129" s="36">
        <f t="shared" si="29"/>
        <v>0</v>
      </c>
      <c r="P129" s="31">
        <v>0</v>
      </c>
      <c r="Q129" s="31">
        <v>1849840</v>
      </c>
      <c r="R129" s="31">
        <v>1649832</v>
      </c>
      <c r="S129" s="31">
        <v>99996</v>
      </c>
      <c r="T129" s="36">
        <f t="shared" si="30"/>
        <v>6.0609807544040849E-2</v>
      </c>
      <c r="U129" s="36">
        <f t="shared" si="31"/>
        <v>0</v>
      </c>
    </row>
    <row r="130" spans="1:21" x14ac:dyDescent="0.2">
      <c r="A130" s="17" t="s">
        <v>29</v>
      </c>
      <c r="B130" s="11" t="s">
        <v>236</v>
      </c>
      <c r="C130" s="10" t="s">
        <v>237</v>
      </c>
      <c r="D130" s="31">
        <v>0</v>
      </c>
      <c r="E130" s="31">
        <v>0</v>
      </c>
      <c r="F130" s="31">
        <v>0</v>
      </c>
      <c r="G130" s="36">
        <f t="shared" si="24"/>
        <v>0</v>
      </c>
      <c r="H130" s="31">
        <v>0</v>
      </c>
      <c r="I130" s="36">
        <f t="shared" si="25"/>
        <v>0</v>
      </c>
      <c r="J130" s="31">
        <v>0</v>
      </c>
      <c r="K130" s="36">
        <f t="shared" si="26"/>
        <v>0</v>
      </c>
      <c r="L130" s="31">
        <v>0</v>
      </c>
      <c r="M130" s="36">
        <f t="shared" si="27"/>
        <v>0</v>
      </c>
      <c r="N130" s="31">
        <f t="shared" si="28"/>
        <v>0</v>
      </c>
      <c r="O130" s="36">
        <f t="shared" si="29"/>
        <v>0</v>
      </c>
      <c r="P130" s="31">
        <v>0</v>
      </c>
      <c r="Q130" s="31">
        <v>0</v>
      </c>
      <c r="R130" s="31">
        <v>0</v>
      </c>
      <c r="S130" s="31">
        <v>0</v>
      </c>
      <c r="T130" s="36">
        <f t="shared" si="30"/>
        <v>0</v>
      </c>
      <c r="U130" s="36">
        <f t="shared" si="31"/>
        <v>0</v>
      </c>
    </row>
    <row r="131" spans="1:21" x14ac:dyDescent="0.2">
      <c r="A131" s="17" t="s">
        <v>44</v>
      </c>
      <c r="B131" s="11" t="s">
        <v>238</v>
      </c>
      <c r="C131" s="10" t="s">
        <v>239</v>
      </c>
      <c r="D131" s="31">
        <v>0</v>
      </c>
      <c r="E131" s="31">
        <v>0</v>
      </c>
      <c r="F131" s="31">
        <v>0</v>
      </c>
      <c r="G131" s="36">
        <f t="shared" si="24"/>
        <v>0</v>
      </c>
      <c r="H131" s="31">
        <v>0</v>
      </c>
      <c r="I131" s="36">
        <f t="shared" si="25"/>
        <v>0</v>
      </c>
      <c r="J131" s="31">
        <v>0</v>
      </c>
      <c r="K131" s="36">
        <f t="shared" si="26"/>
        <v>0</v>
      </c>
      <c r="L131" s="31">
        <v>0</v>
      </c>
      <c r="M131" s="36">
        <f t="shared" si="27"/>
        <v>0</v>
      </c>
      <c r="N131" s="31">
        <f t="shared" si="28"/>
        <v>0</v>
      </c>
      <c r="O131" s="36">
        <f t="shared" si="29"/>
        <v>0</v>
      </c>
      <c r="P131" s="31">
        <v>0</v>
      </c>
      <c r="Q131" s="31">
        <v>0</v>
      </c>
      <c r="R131" s="31">
        <v>0</v>
      </c>
      <c r="S131" s="31">
        <v>0</v>
      </c>
      <c r="T131" s="36">
        <f t="shared" si="30"/>
        <v>0</v>
      </c>
      <c r="U131" s="36">
        <f t="shared" si="31"/>
        <v>0</v>
      </c>
    </row>
    <row r="132" spans="1:21" ht="16.5" x14ac:dyDescent="0.3">
      <c r="A132" s="18" t="s">
        <v>0</v>
      </c>
      <c r="B132" s="13" t="s">
        <v>240</v>
      </c>
      <c r="C132" s="12" t="s">
        <v>0</v>
      </c>
      <c r="D132" s="32">
        <f>SUM(D127:D131)</f>
        <v>1822332</v>
      </c>
      <c r="E132" s="32">
        <f>SUM(E127:E131)</f>
        <v>1822332</v>
      </c>
      <c r="F132" s="32">
        <f>SUM(F127:F131)</f>
        <v>858</v>
      </c>
      <c r="G132" s="37">
        <f t="shared" si="24"/>
        <v>4.7082529418349676E-4</v>
      </c>
      <c r="H132" s="32">
        <f>SUM(H127:H131)</f>
        <v>13320</v>
      </c>
      <c r="I132" s="37">
        <f t="shared" si="25"/>
        <v>7.3093157558556839E-3</v>
      </c>
      <c r="J132" s="32">
        <f>SUM(J127:J131)</f>
        <v>798</v>
      </c>
      <c r="K132" s="37">
        <f t="shared" si="26"/>
        <v>4.3790044843639909E-4</v>
      </c>
      <c r="L132" s="32">
        <f>SUM(L127:L131)</f>
        <v>0</v>
      </c>
      <c r="M132" s="37">
        <f t="shared" si="27"/>
        <v>0</v>
      </c>
      <c r="N132" s="32">
        <f t="shared" si="28"/>
        <v>14976</v>
      </c>
      <c r="O132" s="37">
        <f t="shared" si="29"/>
        <v>8.2180414984755791E-3</v>
      </c>
      <c r="P132" s="32">
        <f>SUM(P127:P131)</f>
        <v>0</v>
      </c>
      <c r="Q132" s="32">
        <f>SUM(Q127:Q131)</f>
        <v>2043971</v>
      </c>
      <c r="R132" s="32">
        <f>SUM(R127:R131)</f>
        <v>1843963</v>
      </c>
      <c r="S132" s="32">
        <f>SUM(S127:S131)</f>
        <v>99996</v>
      </c>
      <c r="T132" s="37">
        <f t="shared" si="30"/>
        <v>5.4228853832750439E-2</v>
      </c>
      <c r="U132" s="37">
        <f t="shared" si="31"/>
        <v>0</v>
      </c>
    </row>
    <row r="133" spans="1:21" x14ac:dyDescent="0.2">
      <c r="A133" s="17" t="s">
        <v>29</v>
      </c>
      <c r="B133" s="11" t="s">
        <v>241</v>
      </c>
      <c r="C133" s="10" t="s">
        <v>242</v>
      </c>
      <c r="D133" s="31">
        <v>2511050</v>
      </c>
      <c r="E133" s="31">
        <v>2501050</v>
      </c>
      <c r="F133" s="31">
        <v>706100</v>
      </c>
      <c r="G133" s="36">
        <f t="shared" si="24"/>
        <v>0.28119710877919596</v>
      </c>
      <c r="H133" s="31">
        <v>714259</v>
      </c>
      <c r="I133" s="36">
        <f t="shared" si="25"/>
        <v>0.2844463471456164</v>
      </c>
      <c r="J133" s="31">
        <v>768059</v>
      </c>
      <c r="K133" s="36">
        <f t="shared" si="26"/>
        <v>0.30709462025949102</v>
      </c>
      <c r="L133" s="31">
        <v>0</v>
      </c>
      <c r="M133" s="36">
        <f t="shared" si="27"/>
        <v>0</v>
      </c>
      <c r="N133" s="31">
        <f t="shared" si="28"/>
        <v>2188418</v>
      </c>
      <c r="O133" s="36">
        <f t="shared" si="29"/>
        <v>0.87499970012594708</v>
      </c>
      <c r="P133" s="31">
        <v>721462</v>
      </c>
      <c r="Q133" s="31">
        <v>3368614</v>
      </c>
      <c r="R133" s="31">
        <v>3128856</v>
      </c>
      <c r="S133" s="31">
        <v>2143176</v>
      </c>
      <c r="T133" s="36">
        <f t="shared" si="30"/>
        <v>0.6849711204350728</v>
      </c>
      <c r="U133" s="36">
        <f t="shared" si="31"/>
        <v>6.4586908250191977E-2</v>
      </c>
    </row>
    <row r="134" spans="1:21" x14ac:dyDescent="0.2">
      <c r="A134" s="17" t="s">
        <v>29</v>
      </c>
      <c r="B134" s="11" t="s">
        <v>243</v>
      </c>
      <c r="C134" s="10" t="s">
        <v>244</v>
      </c>
      <c r="D134" s="31">
        <v>7741650</v>
      </c>
      <c r="E134" s="31">
        <v>7638883</v>
      </c>
      <c r="F134" s="31">
        <v>558423</v>
      </c>
      <c r="G134" s="36">
        <f t="shared" si="24"/>
        <v>7.2132297378465826E-2</v>
      </c>
      <c r="H134" s="31">
        <v>1192110</v>
      </c>
      <c r="I134" s="36">
        <f t="shared" si="25"/>
        <v>0.15398655325415125</v>
      </c>
      <c r="J134" s="31">
        <v>1377226</v>
      </c>
      <c r="K134" s="36">
        <f t="shared" si="26"/>
        <v>0.18029154262475286</v>
      </c>
      <c r="L134" s="31">
        <v>0</v>
      </c>
      <c r="M134" s="36">
        <f t="shared" si="27"/>
        <v>0</v>
      </c>
      <c r="N134" s="31">
        <f t="shared" si="28"/>
        <v>3127759</v>
      </c>
      <c r="O134" s="36">
        <f t="shared" si="29"/>
        <v>0.40945240292330698</v>
      </c>
      <c r="P134" s="31">
        <v>726325</v>
      </c>
      <c r="Q134" s="31">
        <v>3535314</v>
      </c>
      <c r="R134" s="31">
        <v>9917628</v>
      </c>
      <c r="S134" s="31">
        <v>2660057</v>
      </c>
      <c r="T134" s="36">
        <f t="shared" si="30"/>
        <v>0.26821504093519138</v>
      </c>
      <c r="U134" s="36">
        <f t="shared" si="31"/>
        <v>0.89615667917254682</v>
      </c>
    </row>
    <row r="135" spans="1:21" x14ac:dyDescent="0.2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x14ac:dyDescent="0.2">
      <c r="A136" s="17" t="s">
        <v>44</v>
      </c>
      <c r="B136" s="11" t="s">
        <v>247</v>
      </c>
      <c r="C136" s="10" t="s">
        <v>248</v>
      </c>
      <c r="D136" s="31">
        <v>0</v>
      </c>
      <c r="E136" s="31">
        <v>0</v>
      </c>
      <c r="F136" s="31">
        <v>0</v>
      </c>
      <c r="G136" s="36">
        <f t="shared" si="24"/>
        <v>0</v>
      </c>
      <c r="H136" s="31">
        <v>0</v>
      </c>
      <c r="I136" s="36">
        <f t="shared" si="25"/>
        <v>0</v>
      </c>
      <c r="J136" s="31">
        <v>0</v>
      </c>
      <c r="K136" s="36">
        <f t="shared" si="26"/>
        <v>0</v>
      </c>
      <c r="L136" s="31">
        <v>0</v>
      </c>
      <c r="M136" s="36">
        <f t="shared" si="27"/>
        <v>0</v>
      </c>
      <c r="N136" s="31">
        <f t="shared" si="28"/>
        <v>0</v>
      </c>
      <c r="O136" s="36">
        <f t="shared" si="29"/>
        <v>0</v>
      </c>
      <c r="P136" s="31">
        <v>0</v>
      </c>
      <c r="Q136" s="31">
        <v>0</v>
      </c>
      <c r="R136" s="31">
        <v>0</v>
      </c>
      <c r="S136" s="31">
        <v>0</v>
      </c>
      <c r="T136" s="36">
        <f t="shared" si="30"/>
        <v>0</v>
      </c>
      <c r="U136" s="36">
        <f t="shared" si="31"/>
        <v>0</v>
      </c>
    </row>
    <row r="137" spans="1:21" ht="16.5" x14ac:dyDescent="0.3">
      <c r="A137" s="18" t="s">
        <v>0</v>
      </c>
      <c r="B137" s="13" t="s">
        <v>249</v>
      </c>
      <c r="C137" s="12" t="s">
        <v>0</v>
      </c>
      <c r="D137" s="32">
        <f>SUM(D133:D136)</f>
        <v>10252700</v>
      </c>
      <c r="E137" s="32">
        <f>SUM(E133:E136)</f>
        <v>10139933</v>
      </c>
      <c r="F137" s="32">
        <f>SUM(F133:F136)</f>
        <v>1264523</v>
      </c>
      <c r="G137" s="37">
        <f t="shared" ref="G137:G170" si="32">IF(($D137     =0),0,($F137     /$D137     ))</f>
        <v>0.1233356091566124</v>
      </c>
      <c r="H137" s="32">
        <f>SUM(H133:H136)</f>
        <v>1906369</v>
      </c>
      <c r="I137" s="37">
        <f t="shared" ref="I137:I170" si="33">IF(($D137     =0),0,($H137     /$D137     ))</f>
        <v>0.18593824065855824</v>
      </c>
      <c r="J137" s="32">
        <f>SUM(J133:J136)</f>
        <v>2145285</v>
      </c>
      <c r="K137" s="37">
        <f t="shared" ref="K137:K170" si="34">IF(($E137     =0),0,($J137     /$E137     ))</f>
        <v>0.21156796598162927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5316177</v>
      </c>
      <c r="O137" s="37">
        <f t="shared" ref="O137:O170" si="37">IF(($E137     =0),0,($N137     /$E137     ))</f>
        <v>0.52428127483682585</v>
      </c>
      <c r="P137" s="32">
        <f>SUM(P133:P136)</f>
        <v>1447787</v>
      </c>
      <c r="Q137" s="32">
        <f>SUM(Q133:Q136)</f>
        <v>6903928</v>
      </c>
      <c r="R137" s="32">
        <f>SUM(R133:R136)</f>
        <v>13046484</v>
      </c>
      <c r="S137" s="32">
        <f>SUM(S133:S136)</f>
        <v>4803233</v>
      </c>
      <c r="T137" s="37">
        <f t="shared" ref="T137:T170" si="38">IF(($R137     =0),0,($S137     /$R137     ))</f>
        <v>0.36816302384611821</v>
      </c>
      <c r="U137" s="37">
        <f t="shared" ref="U137:U170" si="39">IF(($P137     =0),0,(($J137     /$P137     )-1))</f>
        <v>0.48176838167492875</v>
      </c>
    </row>
    <row r="138" spans="1:21" x14ac:dyDescent="0.2">
      <c r="A138" s="17" t="s">
        <v>29</v>
      </c>
      <c r="B138" s="11" t="s">
        <v>250</v>
      </c>
      <c r="C138" s="10" t="s">
        <v>251</v>
      </c>
      <c r="D138" s="31">
        <v>0</v>
      </c>
      <c r="E138" s="31">
        <v>0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0</v>
      </c>
      <c r="R138" s="31">
        <v>0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x14ac:dyDescent="0.2">
      <c r="A139" s="17" t="s">
        <v>29</v>
      </c>
      <c r="B139" s="11" t="s">
        <v>252</v>
      </c>
      <c r="C139" s="10" t="s">
        <v>253</v>
      </c>
      <c r="D139" s="31">
        <v>1244509</v>
      </c>
      <c r="E139" s="31">
        <v>1064168</v>
      </c>
      <c r="F139" s="31">
        <v>807107</v>
      </c>
      <c r="G139" s="36">
        <f t="shared" si="32"/>
        <v>0.648534482273732</v>
      </c>
      <c r="H139" s="31">
        <v>7500</v>
      </c>
      <c r="I139" s="36">
        <f t="shared" si="33"/>
        <v>6.0264730909941186E-3</v>
      </c>
      <c r="J139" s="31">
        <v>141194</v>
      </c>
      <c r="K139" s="36">
        <f t="shared" si="34"/>
        <v>0.13268017831770923</v>
      </c>
      <c r="L139" s="31">
        <v>0</v>
      </c>
      <c r="M139" s="36">
        <f t="shared" si="35"/>
        <v>0</v>
      </c>
      <c r="N139" s="31">
        <f t="shared" si="36"/>
        <v>955801</v>
      </c>
      <c r="O139" s="36">
        <f t="shared" si="37"/>
        <v>0.89816739462190176</v>
      </c>
      <c r="P139" s="31">
        <v>0</v>
      </c>
      <c r="Q139" s="31">
        <v>1150000</v>
      </c>
      <c r="R139" s="31">
        <v>986352</v>
      </c>
      <c r="S139" s="31">
        <v>960631</v>
      </c>
      <c r="T139" s="36">
        <f t="shared" si="38"/>
        <v>0.97392310250296044</v>
      </c>
      <c r="U139" s="36">
        <f t="shared" si="39"/>
        <v>0</v>
      </c>
    </row>
    <row r="140" spans="1:21" x14ac:dyDescent="0.2">
      <c r="A140" s="17" t="s">
        <v>29</v>
      </c>
      <c r="B140" s="11" t="s">
        <v>254</v>
      </c>
      <c r="C140" s="10" t="s">
        <v>255</v>
      </c>
      <c r="D140" s="31">
        <v>635800</v>
      </c>
      <c r="E140" s="31">
        <v>7665111</v>
      </c>
      <c r="F140" s="31">
        <v>1881354</v>
      </c>
      <c r="G140" s="36">
        <f t="shared" si="32"/>
        <v>2.9590342875117961</v>
      </c>
      <c r="H140" s="31">
        <v>2371771</v>
      </c>
      <c r="I140" s="36">
        <f t="shared" si="33"/>
        <v>3.73037275872916</v>
      </c>
      <c r="J140" s="31">
        <v>1493122</v>
      </c>
      <c r="K140" s="36">
        <f t="shared" si="34"/>
        <v>0.19479456983727958</v>
      </c>
      <c r="L140" s="31">
        <v>0</v>
      </c>
      <c r="M140" s="36">
        <f t="shared" si="35"/>
        <v>0</v>
      </c>
      <c r="N140" s="31">
        <f t="shared" si="36"/>
        <v>5746247</v>
      </c>
      <c r="O140" s="36">
        <f t="shared" si="37"/>
        <v>0.74966259457951745</v>
      </c>
      <c r="P140" s="31">
        <v>1882467</v>
      </c>
      <c r="Q140" s="31">
        <v>15333561</v>
      </c>
      <c r="R140" s="31">
        <v>8504379</v>
      </c>
      <c r="S140" s="31">
        <v>6262200</v>
      </c>
      <c r="T140" s="36">
        <f t="shared" si="38"/>
        <v>0.73635006153888483</v>
      </c>
      <c r="U140" s="36">
        <f t="shared" si="39"/>
        <v>-0.20682699882653988</v>
      </c>
    </row>
    <row r="141" spans="1:21" x14ac:dyDescent="0.2">
      <c r="A141" s="17" t="s">
        <v>29</v>
      </c>
      <c r="B141" s="11" t="s">
        <v>256</v>
      </c>
      <c r="C141" s="10" t="s">
        <v>257</v>
      </c>
      <c r="D141" s="31">
        <v>6542741</v>
      </c>
      <c r="E141" s="31">
        <v>4776807</v>
      </c>
      <c r="F141" s="31">
        <v>1138209</v>
      </c>
      <c r="G141" s="36">
        <f t="shared" si="32"/>
        <v>0.17396516230735712</v>
      </c>
      <c r="H141" s="31">
        <v>1246410</v>
      </c>
      <c r="I141" s="36">
        <f t="shared" si="33"/>
        <v>0.19050272660953566</v>
      </c>
      <c r="J141" s="31">
        <v>1209278</v>
      </c>
      <c r="K141" s="36">
        <f t="shared" si="34"/>
        <v>0.25315613546873467</v>
      </c>
      <c r="L141" s="31">
        <v>0</v>
      </c>
      <c r="M141" s="36">
        <f t="shared" si="35"/>
        <v>0</v>
      </c>
      <c r="N141" s="31">
        <f t="shared" si="36"/>
        <v>3593897</v>
      </c>
      <c r="O141" s="36">
        <f t="shared" si="37"/>
        <v>0.75236386984025105</v>
      </c>
      <c r="P141" s="31">
        <v>1006733</v>
      </c>
      <c r="Q141" s="31">
        <v>3948704</v>
      </c>
      <c r="R141" s="31">
        <v>3948704</v>
      </c>
      <c r="S141" s="31">
        <v>3030315</v>
      </c>
      <c r="T141" s="36">
        <f t="shared" si="38"/>
        <v>0.7674201459516844</v>
      </c>
      <c r="U141" s="36">
        <f t="shared" si="39"/>
        <v>0.20119038513687348</v>
      </c>
    </row>
    <row r="142" spans="1:21" x14ac:dyDescent="0.2">
      <c r="A142" s="17" t="s">
        <v>29</v>
      </c>
      <c r="B142" s="11" t="s">
        <v>258</v>
      </c>
      <c r="C142" s="10" t="s">
        <v>259</v>
      </c>
      <c r="D142" s="31">
        <v>1559358</v>
      </c>
      <c r="E142" s="31">
        <v>651240</v>
      </c>
      <c r="F142" s="31">
        <v>71398</v>
      </c>
      <c r="G142" s="36">
        <f t="shared" si="32"/>
        <v>4.5786791743781738E-2</v>
      </c>
      <c r="H142" s="31">
        <v>56857</v>
      </c>
      <c r="I142" s="36">
        <f t="shared" si="33"/>
        <v>3.6461800304997315E-2</v>
      </c>
      <c r="J142" s="31">
        <v>-80786</v>
      </c>
      <c r="K142" s="36">
        <f t="shared" si="34"/>
        <v>-0.12404950555862662</v>
      </c>
      <c r="L142" s="31">
        <v>0</v>
      </c>
      <c r="M142" s="36">
        <f t="shared" si="35"/>
        <v>0</v>
      </c>
      <c r="N142" s="31">
        <f t="shared" si="36"/>
        <v>47469</v>
      </c>
      <c r="O142" s="36">
        <f t="shared" si="37"/>
        <v>7.2890178735949884E-2</v>
      </c>
      <c r="P142" s="31">
        <v>28653</v>
      </c>
      <c r="Q142" s="31">
        <v>100401</v>
      </c>
      <c r="R142" s="31">
        <v>0</v>
      </c>
      <c r="S142" s="31">
        <v>193957</v>
      </c>
      <c r="T142" s="36">
        <f t="shared" si="38"/>
        <v>0</v>
      </c>
      <c r="U142" s="36">
        <f t="shared" si="39"/>
        <v>-3.8194604404425365</v>
      </c>
    </row>
    <row r="143" spans="1:21" x14ac:dyDescent="0.2">
      <c r="A143" s="17" t="s">
        <v>44</v>
      </c>
      <c r="B143" s="11" t="s">
        <v>260</v>
      </c>
      <c r="C143" s="10" t="s">
        <v>261</v>
      </c>
      <c r="D143" s="31">
        <v>13943788</v>
      </c>
      <c r="E143" s="31">
        <v>10761046</v>
      </c>
      <c r="F143" s="31">
        <v>2680496</v>
      </c>
      <c r="G143" s="36">
        <f t="shared" si="32"/>
        <v>0.19223585441775221</v>
      </c>
      <c r="H143" s="31">
        <v>2509494</v>
      </c>
      <c r="I143" s="36">
        <f t="shared" si="33"/>
        <v>0.17997218546351967</v>
      </c>
      <c r="J143" s="31">
        <v>2609189</v>
      </c>
      <c r="K143" s="36">
        <f t="shared" si="34"/>
        <v>0.24246611342428981</v>
      </c>
      <c r="L143" s="31">
        <v>0</v>
      </c>
      <c r="M143" s="36">
        <f t="shared" si="35"/>
        <v>0</v>
      </c>
      <c r="N143" s="31">
        <f t="shared" si="36"/>
        <v>7799179</v>
      </c>
      <c r="O143" s="36">
        <f t="shared" si="37"/>
        <v>0.72476030675828351</v>
      </c>
      <c r="P143" s="31">
        <v>2217160</v>
      </c>
      <c r="Q143" s="31">
        <v>13948221</v>
      </c>
      <c r="R143" s="31">
        <v>12927685</v>
      </c>
      <c r="S143" s="31">
        <v>6712926</v>
      </c>
      <c r="T143" s="36">
        <f t="shared" si="38"/>
        <v>0.51926744811619407</v>
      </c>
      <c r="U143" s="36">
        <f t="shared" si="39"/>
        <v>0.17681583647549126</v>
      </c>
    </row>
    <row r="144" spans="1:21" ht="16.5" x14ac:dyDescent="0.3">
      <c r="A144" s="18" t="s">
        <v>0</v>
      </c>
      <c r="B144" s="13" t="s">
        <v>262</v>
      </c>
      <c r="C144" s="12" t="s">
        <v>0</v>
      </c>
      <c r="D144" s="32">
        <f>SUM(D138:D143)</f>
        <v>23926196</v>
      </c>
      <c r="E144" s="32">
        <f>SUM(E138:E143)</f>
        <v>24918372</v>
      </c>
      <c r="F144" s="32">
        <f>SUM(F138:F143)</f>
        <v>6578564</v>
      </c>
      <c r="G144" s="37">
        <f t="shared" si="32"/>
        <v>0.27495235765852627</v>
      </c>
      <c r="H144" s="32">
        <f>SUM(H138:H143)</f>
        <v>6192032</v>
      </c>
      <c r="I144" s="37">
        <f t="shared" si="33"/>
        <v>0.25879717778789407</v>
      </c>
      <c r="J144" s="32">
        <f>SUM(J138:J143)</f>
        <v>5371997</v>
      </c>
      <c r="K144" s="37">
        <f t="shared" si="34"/>
        <v>0.21558378693439523</v>
      </c>
      <c r="L144" s="32">
        <f>SUM(L138:L143)</f>
        <v>0</v>
      </c>
      <c r="M144" s="37">
        <f t="shared" si="35"/>
        <v>0</v>
      </c>
      <c r="N144" s="32">
        <f t="shared" si="36"/>
        <v>18142593</v>
      </c>
      <c r="O144" s="37">
        <f t="shared" si="37"/>
        <v>0.72808099180797203</v>
      </c>
      <c r="P144" s="32">
        <f>SUM(P138:P143)</f>
        <v>5135013</v>
      </c>
      <c r="Q144" s="32">
        <f>SUM(Q138:Q143)</f>
        <v>34480887</v>
      </c>
      <c r="R144" s="32">
        <f>SUM(R138:R143)</f>
        <v>26367120</v>
      </c>
      <c r="S144" s="32">
        <f>SUM(S138:S143)</f>
        <v>17160029</v>
      </c>
      <c r="T144" s="37">
        <f t="shared" si="38"/>
        <v>0.65081165481857706</v>
      </c>
      <c r="U144" s="37">
        <f t="shared" si="39"/>
        <v>4.615061344537974E-2</v>
      </c>
    </row>
    <row r="145" spans="1:21" x14ac:dyDescent="0.2">
      <c r="A145" s="17" t="s">
        <v>29</v>
      </c>
      <c r="B145" s="11" t="s">
        <v>263</v>
      </c>
      <c r="C145" s="10" t="s">
        <v>264</v>
      </c>
      <c r="D145" s="31">
        <v>86957</v>
      </c>
      <c r="E145" s="31">
        <v>170435</v>
      </c>
      <c r="F145" s="31">
        <v>0</v>
      </c>
      <c r="G145" s="36">
        <f t="shared" si="32"/>
        <v>0</v>
      </c>
      <c r="H145" s="31">
        <v>0</v>
      </c>
      <c r="I145" s="36">
        <f t="shared" si="33"/>
        <v>0</v>
      </c>
      <c r="J145" s="31">
        <v>196000</v>
      </c>
      <c r="K145" s="36">
        <f t="shared" si="34"/>
        <v>1.1499985331651363</v>
      </c>
      <c r="L145" s="31">
        <v>0</v>
      </c>
      <c r="M145" s="36">
        <f t="shared" si="35"/>
        <v>0</v>
      </c>
      <c r="N145" s="31">
        <f t="shared" si="36"/>
        <v>196000</v>
      </c>
      <c r="O145" s="36">
        <f t="shared" si="37"/>
        <v>1.1499985331651363</v>
      </c>
      <c r="P145" s="31">
        <v>60500</v>
      </c>
      <c r="Q145" s="31">
        <v>100000</v>
      </c>
      <c r="R145" s="31">
        <v>100000</v>
      </c>
      <c r="S145" s="31">
        <v>234880</v>
      </c>
      <c r="T145" s="36">
        <f t="shared" si="38"/>
        <v>2.3488000000000002</v>
      </c>
      <c r="U145" s="36">
        <f t="shared" si="39"/>
        <v>2.2396694214876032</v>
      </c>
    </row>
    <row r="146" spans="1:21" x14ac:dyDescent="0.2">
      <c r="A146" s="17" t="s">
        <v>29</v>
      </c>
      <c r="B146" s="11" t="s">
        <v>265</v>
      </c>
      <c r="C146" s="10" t="s">
        <v>266</v>
      </c>
      <c r="D146" s="31">
        <v>704532</v>
      </c>
      <c r="E146" s="31">
        <v>1323669</v>
      </c>
      <c r="F146" s="31">
        <v>233461</v>
      </c>
      <c r="G146" s="36">
        <f t="shared" si="32"/>
        <v>0.33137032810433026</v>
      </c>
      <c r="H146" s="31">
        <v>328369</v>
      </c>
      <c r="I146" s="36">
        <f t="shared" si="33"/>
        <v>0.46608102967643772</v>
      </c>
      <c r="J146" s="31">
        <v>218659</v>
      </c>
      <c r="K146" s="36">
        <f t="shared" si="34"/>
        <v>0.16519160001480732</v>
      </c>
      <c r="L146" s="31">
        <v>0</v>
      </c>
      <c r="M146" s="36">
        <f t="shared" si="35"/>
        <v>0</v>
      </c>
      <c r="N146" s="31">
        <f t="shared" si="36"/>
        <v>780489</v>
      </c>
      <c r="O146" s="36">
        <f t="shared" si="37"/>
        <v>0.58964061257006095</v>
      </c>
      <c r="P146" s="31">
        <v>178063</v>
      </c>
      <c r="Q146" s="31">
        <v>725951</v>
      </c>
      <c r="R146" s="31">
        <v>873139</v>
      </c>
      <c r="S146" s="31">
        <v>676137</v>
      </c>
      <c r="T146" s="36">
        <f t="shared" si="38"/>
        <v>0.77437498496802915</v>
      </c>
      <c r="U146" s="36">
        <f t="shared" si="39"/>
        <v>0.22798672380000329</v>
      </c>
    </row>
    <row r="147" spans="1:21" x14ac:dyDescent="0.2">
      <c r="A147" s="17" t="s">
        <v>29</v>
      </c>
      <c r="B147" s="11" t="s">
        <v>267</v>
      </c>
      <c r="C147" s="10" t="s">
        <v>268</v>
      </c>
      <c r="D147" s="31">
        <v>0</v>
      </c>
      <c r="E147" s="31">
        <v>0</v>
      </c>
      <c r="F147" s="31">
        <v>0</v>
      </c>
      <c r="G147" s="36">
        <f t="shared" si="32"/>
        <v>0</v>
      </c>
      <c r="H147" s="31">
        <v>0</v>
      </c>
      <c r="I147" s="36">
        <f t="shared" si="33"/>
        <v>0</v>
      </c>
      <c r="J147" s="31">
        <v>0</v>
      </c>
      <c r="K147" s="36">
        <f t="shared" si="34"/>
        <v>0</v>
      </c>
      <c r="L147" s="31">
        <v>0</v>
      </c>
      <c r="M147" s="36">
        <f t="shared" si="35"/>
        <v>0</v>
      </c>
      <c r="N147" s="31">
        <f t="shared" si="36"/>
        <v>0</v>
      </c>
      <c r="O147" s="36">
        <f t="shared" si="37"/>
        <v>0</v>
      </c>
      <c r="P147" s="31">
        <v>0</v>
      </c>
      <c r="Q147" s="31">
        <v>0</v>
      </c>
      <c r="R147" s="31">
        <v>0</v>
      </c>
      <c r="S147" s="31">
        <v>0</v>
      </c>
      <c r="T147" s="36">
        <f t="shared" si="38"/>
        <v>0</v>
      </c>
      <c r="U147" s="36">
        <f t="shared" si="39"/>
        <v>0</v>
      </c>
    </row>
    <row r="148" spans="1:21" x14ac:dyDescent="0.2">
      <c r="A148" s="17" t="s">
        <v>29</v>
      </c>
      <c r="B148" s="11" t="s">
        <v>269</v>
      </c>
      <c r="C148" s="10" t="s">
        <v>270</v>
      </c>
      <c r="D148" s="31">
        <v>0</v>
      </c>
      <c r="E148" s="31">
        <v>0</v>
      </c>
      <c r="F148" s="31">
        <v>0</v>
      </c>
      <c r="G148" s="36">
        <f t="shared" si="32"/>
        <v>0</v>
      </c>
      <c r="H148" s="31">
        <v>0</v>
      </c>
      <c r="I148" s="36">
        <f t="shared" si="33"/>
        <v>0</v>
      </c>
      <c r="J148" s="31">
        <v>0</v>
      </c>
      <c r="K148" s="36">
        <f t="shared" si="34"/>
        <v>0</v>
      </c>
      <c r="L148" s="31">
        <v>0</v>
      </c>
      <c r="M148" s="36">
        <f t="shared" si="35"/>
        <v>0</v>
      </c>
      <c r="N148" s="31">
        <f t="shared" si="36"/>
        <v>0</v>
      </c>
      <c r="O148" s="36">
        <f t="shared" si="37"/>
        <v>0</v>
      </c>
      <c r="P148" s="31">
        <v>0</v>
      </c>
      <c r="Q148" s="31">
        <v>0</v>
      </c>
      <c r="R148" s="31">
        <v>0</v>
      </c>
      <c r="S148" s="31">
        <v>0</v>
      </c>
      <c r="T148" s="36">
        <f t="shared" si="38"/>
        <v>0</v>
      </c>
      <c r="U148" s="36">
        <f t="shared" si="39"/>
        <v>0</v>
      </c>
    </row>
    <row r="149" spans="1:21" x14ac:dyDescent="0.2">
      <c r="A149" s="17" t="s">
        <v>44</v>
      </c>
      <c r="B149" s="11" t="s">
        <v>271</v>
      </c>
      <c r="C149" s="10" t="s">
        <v>272</v>
      </c>
      <c r="D149" s="31">
        <v>334854</v>
      </c>
      <c r="E149" s="31">
        <v>334854</v>
      </c>
      <c r="F149" s="31">
        <v>20000</v>
      </c>
      <c r="G149" s="36">
        <f t="shared" si="32"/>
        <v>5.9727523039892011E-2</v>
      </c>
      <c r="H149" s="31">
        <v>0</v>
      </c>
      <c r="I149" s="36">
        <f t="shared" si="33"/>
        <v>0</v>
      </c>
      <c r="J149" s="31">
        <v>0</v>
      </c>
      <c r="K149" s="36">
        <f t="shared" si="34"/>
        <v>0</v>
      </c>
      <c r="L149" s="31">
        <v>0</v>
      </c>
      <c r="M149" s="36">
        <f t="shared" si="35"/>
        <v>0</v>
      </c>
      <c r="N149" s="31">
        <f t="shared" si="36"/>
        <v>20000</v>
      </c>
      <c r="O149" s="36">
        <f t="shared" si="37"/>
        <v>5.9727523039892011E-2</v>
      </c>
      <c r="P149" s="31">
        <v>0</v>
      </c>
      <c r="Q149" s="31">
        <v>318000</v>
      </c>
      <c r="R149" s="31">
        <v>318000</v>
      </c>
      <c r="S149" s="31">
        <v>0</v>
      </c>
      <c r="T149" s="36">
        <f t="shared" si="38"/>
        <v>0</v>
      </c>
      <c r="U149" s="36">
        <f t="shared" si="39"/>
        <v>0</v>
      </c>
    </row>
    <row r="150" spans="1:21" ht="16.5" x14ac:dyDescent="0.3">
      <c r="A150" s="18" t="s">
        <v>0</v>
      </c>
      <c r="B150" s="13" t="s">
        <v>273</v>
      </c>
      <c r="C150" s="12" t="s">
        <v>0</v>
      </c>
      <c r="D150" s="32">
        <f>SUM(D145:D149)</f>
        <v>1126343</v>
      </c>
      <c r="E150" s="32">
        <f>SUM(E145:E149)</f>
        <v>1828958</v>
      </c>
      <c r="F150" s="32">
        <f>SUM(F145:F149)</f>
        <v>253461</v>
      </c>
      <c r="G150" s="37">
        <f t="shared" si="32"/>
        <v>0.22503003081654524</v>
      </c>
      <c r="H150" s="32">
        <f>SUM(H145:H149)</f>
        <v>328369</v>
      </c>
      <c r="I150" s="37">
        <f t="shared" si="33"/>
        <v>0.29153552692208323</v>
      </c>
      <c r="J150" s="32">
        <f>SUM(J145:J149)</f>
        <v>414659</v>
      </c>
      <c r="K150" s="37">
        <f t="shared" si="34"/>
        <v>0.22671871087252959</v>
      </c>
      <c r="L150" s="32">
        <f>SUM(L145:L149)</f>
        <v>0</v>
      </c>
      <c r="M150" s="37">
        <f t="shared" si="35"/>
        <v>0</v>
      </c>
      <c r="N150" s="32">
        <f t="shared" si="36"/>
        <v>996489</v>
      </c>
      <c r="O150" s="37">
        <f t="shared" si="37"/>
        <v>0.54483973934885332</v>
      </c>
      <c r="P150" s="32">
        <f>SUM(P145:P149)</f>
        <v>238563</v>
      </c>
      <c r="Q150" s="32">
        <f>SUM(Q145:Q149)</f>
        <v>1143951</v>
      </c>
      <c r="R150" s="32">
        <f>SUM(R145:R149)</f>
        <v>1291139</v>
      </c>
      <c r="S150" s="32">
        <f>SUM(S145:S149)</f>
        <v>911017</v>
      </c>
      <c r="T150" s="37">
        <f t="shared" si="38"/>
        <v>0.70559172947296922</v>
      </c>
      <c r="U150" s="37">
        <f t="shared" si="39"/>
        <v>0.73815302456793375</v>
      </c>
    </row>
    <row r="151" spans="1:21" x14ac:dyDescent="0.2">
      <c r="A151" s="17" t="s">
        <v>29</v>
      </c>
      <c r="B151" s="11" t="s">
        <v>274</v>
      </c>
      <c r="C151" s="10" t="s">
        <v>275</v>
      </c>
      <c r="D151" s="31">
        <v>0</v>
      </c>
      <c r="E151" s="31">
        <v>0</v>
      </c>
      <c r="F151" s="31">
        <v>0</v>
      </c>
      <c r="G151" s="36">
        <f t="shared" si="32"/>
        <v>0</v>
      </c>
      <c r="H151" s="31">
        <v>0</v>
      </c>
      <c r="I151" s="36">
        <f t="shared" si="33"/>
        <v>0</v>
      </c>
      <c r="J151" s="31">
        <v>0</v>
      </c>
      <c r="K151" s="36">
        <f t="shared" si="34"/>
        <v>0</v>
      </c>
      <c r="L151" s="31">
        <v>0</v>
      </c>
      <c r="M151" s="36">
        <f t="shared" si="35"/>
        <v>0</v>
      </c>
      <c r="N151" s="31">
        <f t="shared" si="36"/>
        <v>0</v>
      </c>
      <c r="O151" s="36">
        <f t="shared" si="37"/>
        <v>0</v>
      </c>
      <c r="P151" s="31">
        <v>0</v>
      </c>
      <c r="Q151" s="31">
        <v>15000</v>
      </c>
      <c r="R151" s="31">
        <v>0</v>
      </c>
      <c r="S151" s="31">
        <v>169562</v>
      </c>
      <c r="T151" s="36">
        <f t="shared" si="38"/>
        <v>0</v>
      </c>
      <c r="U151" s="36">
        <f t="shared" si="39"/>
        <v>0</v>
      </c>
    </row>
    <row r="152" spans="1:21" x14ac:dyDescent="0.2">
      <c r="A152" s="17" t="s">
        <v>29</v>
      </c>
      <c r="B152" s="11" t="s">
        <v>276</v>
      </c>
      <c r="C152" s="10" t="s">
        <v>277</v>
      </c>
      <c r="D152" s="31">
        <v>21388100</v>
      </c>
      <c r="E152" s="31">
        <v>24389100</v>
      </c>
      <c r="F152" s="31">
        <v>4754991</v>
      </c>
      <c r="G152" s="36">
        <f t="shared" si="32"/>
        <v>0.22231946736736782</v>
      </c>
      <c r="H152" s="31">
        <v>4657736</v>
      </c>
      <c r="I152" s="36">
        <f t="shared" si="33"/>
        <v>0.21777231264114158</v>
      </c>
      <c r="J152" s="31">
        <v>6954959</v>
      </c>
      <c r="K152" s="36">
        <f t="shared" si="34"/>
        <v>0.28516669331791661</v>
      </c>
      <c r="L152" s="31">
        <v>0</v>
      </c>
      <c r="M152" s="36">
        <f t="shared" si="35"/>
        <v>0</v>
      </c>
      <c r="N152" s="31">
        <f t="shared" si="36"/>
        <v>16367686</v>
      </c>
      <c r="O152" s="36">
        <f t="shared" si="37"/>
        <v>0.67110660089958218</v>
      </c>
      <c r="P152" s="31">
        <v>4398505</v>
      </c>
      <c r="Q152" s="31">
        <v>17910600</v>
      </c>
      <c r="R152" s="31">
        <v>24877012</v>
      </c>
      <c r="S152" s="31">
        <v>15936394</v>
      </c>
      <c r="T152" s="36">
        <f t="shared" si="38"/>
        <v>0.64060724012996417</v>
      </c>
      <c r="U152" s="36">
        <f t="shared" si="39"/>
        <v>0.58120975194981028</v>
      </c>
    </row>
    <row r="153" spans="1:21" x14ac:dyDescent="0.2">
      <c r="A153" s="17" t="s">
        <v>29</v>
      </c>
      <c r="B153" s="11" t="s">
        <v>278</v>
      </c>
      <c r="C153" s="10" t="s">
        <v>279</v>
      </c>
      <c r="D153" s="31">
        <v>207920</v>
      </c>
      <c r="E153" s="31">
        <v>27920</v>
      </c>
      <c r="F153" s="31">
        <v>0</v>
      </c>
      <c r="G153" s="36">
        <f t="shared" si="32"/>
        <v>0</v>
      </c>
      <c r="H153" s="31">
        <v>0</v>
      </c>
      <c r="I153" s="36">
        <f t="shared" si="33"/>
        <v>0</v>
      </c>
      <c r="J153" s="31">
        <v>0</v>
      </c>
      <c r="K153" s="36">
        <f t="shared" si="34"/>
        <v>0</v>
      </c>
      <c r="L153" s="31">
        <v>0</v>
      </c>
      <c r="M153" s="36">
        <f t="shared" si="35"/>
        <v>0</v>
      </c>
      <c r="N153" s="31">
        <f t="shared" si="36"/>
        <v>0</v>
      </c>
      <c r="O153" s="36">
        <f t="shared" si="37"/>
        <v>0</v>
      </c>
      <c r="P153" s="31">
        <v>0</v>
      </c>
      <c r="Q153" s="31">
        <v>7520</v>
      </c>
      <c r="R153" s="31">
        <v>7520</v>
      </c>
      <c r="S153" s="31">
        <v>6539</v>
      </c>
      <c r="T153" s="36">
        <f t="shared" si="38"/>
        <v>0.86954787234042552</v>
      </c>
      <c r="U153" s="36">
        <f t="shared" si="39"/>
        <v>0</v>
      </c>
    </row>
    <row r="154" spans="1:21" x14ac:dyDescent="0.2">
      <c r="A154" s="17" t="s">
        <v>29</v>
      </c>
      <c r="B154" s="11" t="s">
        <v>280</v>
      </c>
      <c r="C154" s="10" t="s">
        <v>281</v>
      </c>
      <c r="D154" s="31">
        <v>0</v>
      </c>
      <c r="E154" s="31">
        <v>0</v>
      </c>
      <c r="F154" s="31">
        <v>0</v>
      </c>
      <c r="G154" s="36">
        <f t="shared" si="32"/>
        <v>0</v>
      </c>
      <c r="H154" s="31">
        <v>0</v>
      </c>
      <c r="I154" s="36">
        <f t="shared" si="33"/>
        <v>0</v>
      </c>
      <c r="J154" s="31">
        <v>0</v>
      </c>
      <c r="K154" s="36">
        <f t="shared" si="34"/>
        <v>0</v>
      </c>
      <c r="L154" s="31">
        <v>0</v>
      </c>
      <c r="M154" s="36">
        <f t="shared" si="35"/>
        <v>0</v>
      </c>
      <c r="N154" s="31">
        <f t="shared" si="36"/>
        <v>0</v>
      </c>
      <c r="O154" s="36">
        <f t="shared" si="37"/>
        <v>0</v>
      </c>
      <c r="P154" s="31">
        <v>0</v>
      </c>
      <c r="Q154" s="31">
        <v>0</v>
      </c>
      <c r="R154" s="31">
        <v>0</v>
      </c>
      <c r="S154" s="31">
        <v>0</v>
      </c>
      <c r="T154" s="36">
        <f t="shared" si="38"/>
        <v>0</v>
      </c>
      <c r="U154" s="36">
        <f t="shared" si="39"/>
        <v>0</v>
      </c>
    </row>
    <row r="155" spans="1:21" x14ac:dyDescent="0.2">
      <c r="A155" s="17" t="s">
        <v>29</v>
      </c>
      <c r="B155" s="11" t="s">
        <v>282</v>
      </c>
      <c r="C155" s="10" t="s">
        <v>283</v>
      </c>
      <c r="D155" s="31">
        <v>4523362</v>
      </c>
      <c r="E155" s="31">
        <v>4362754</v>
      </c>
      <c r="F155" s="31">
        <v>571935</v>
      </c>
      <c r="G155" s="36">
        <f t="shared" si="32"/>
        <v>0.12644024510972149</v>
      </c>
      <c r="H155" s="31">
        <v>593649</v>
      </c>
      <c r="I155" s="36">
        <f t="shared" si="33"/>
        <v>0.1312406568388734</v>
      </c>
      <c r="J155" s="31">
        <v>505288</v>
      </c>
      <c r="K155" s="36">
        <f t="shared" si="34"/>
        <v>0.11581858614994107</v>
      </c>
      <c r="L155" s="31">
        <v>0</v>
      </c>
      <c r="M155" s="36">
        <f t="shared" si="35"/>
        <v>0</v>
      </c>
      <c r="N155" s="31">
        <f t="shared" si="36"/>
        <v>1670872</v>
      </c>
      <c r="O155" s="36">
        <f t="shared" si="37"/>
        <v>0.38298560954846411</v>
      </c>
      <c r="P155" s="31">
        <v>2510070</v>
      </c>
      <c r="Q155" s="31">
        <v>2086957</v>
      </c>
      <c r="R155" s="31">
        <v>4515860</v>
      </c>
      <c r="S155" s="31">
        <v>-33847960</v>
      </c>
      <c r="T155" s="36">
        <f t="shared" si="38"/>
        <v>-7.495351937393985</v>
      </c>
      <c r="U155" s="36">
        <f t="shared" si="39"/>
        <v>-0.79869565390606634</v>
      </c>
    </row>
    <row r="156" spans="1:21" x14ac:dyDescent="0.2">
      <c r="A156" s="17" t="s">
        <v>44</v>
      </c>
      <c r="B156" s="11" t="s">
        <v>284</v>
      </c>
      <c r="C156" s="10" t="s">
        <v>285</v>
      </c>
      <c r="D156" s="31">
        <v>0</v>
      </c>
      <c r="E156" s="31">
        <v>0</v>
      </c>
      <c r="F156" s="31">
        <v>0</v>
      </c>
      <c r="G156" s="36">
        <f t="shared" si="32"/>
        <v>0</v>
      </c>
      <c r="H156" s="31">
        <v>0</v>
      </c>
      <c r="I156" s="36">
        <f t="shared" si="33"/>
        <v>0</v>
      </c>
      <c r="J156" s="31">
        <v>0</v>
      </c>
      <c r="K156" s="36">
        <f t="shared" si="34"/>
        <v>0</v>
      </c>
      <c r="L156" s="31">
        <v>0</v>
      </c>
      <c r="M156" s="36">
        <f t="shared" si="35"/>
        <v>0</v>
      </c>
      <c r="N156" s="31">
        <f t="shared" si="36"/>
        <v>0</v>
      </c>
      <c r="O156" s="36">
        <f t="shared" si="37"/>
        <v>0</v>
      </c>
      <c r="P156" s="31">
        <v>0</v>
      </c>
      <c r="Q156" s="31">
        <v>0</v>
      </c>
      <c r="R156" s="31">
        <v>0</v>
      </c>
      <c r="S156" s="31">
        <v>0</v>
      </c>
      <c r="T156" s="36">
        <f t="shared" si="38"/>
        <v>0</v>
      </c>
      <c r="U156" s="36">
        <f t="shared" si="39"/>
        <v>0</v>
      </c>
    </row>
    <row r="157" spans="1:21" ht="16.5" x14ac:dyDescent="0.3">
      <c r="A157" s="18" t="s">
        <v>0</v>
      </c>
      <c r="B157" s="13" t="s">
        <v>286</v>
      </c>
      <c r="C157" s="12" t="s">
        <v>0</v>
      </c>
      <c r="D157" s="32">
        <f>SUM(D151:D156)</f>
        <v>26119382</v>
      </c>
      <c r="E157" s="32">
        <f>SUM(E151:E156)</f>
        <v>28779774</v>
      </c>
      <c r="F157" s="32">
        <f>SUM(F151:F156)</f>
        <v>5326926</v>
      </c>
      <c r="G157" s="37">
        <f t="shared" si="32"/>
        <v>0.20394533071264856</v>
      </c>
      <c r="H157" s="32">
        <f>SUM(H151:H156)</f>
        <v>5251385</v>
      </c>
      <c r="I157" s="37">
        <f t="shared" si="33"/>
        <v>0.20105318724616073</v>
      </c>
      <c r="J157" s="32">
        <f>SUM(J151:J156)</f>
        <v>7460247</v>
      </c>
      <c r="K157" s="37">
        <f t="shared" si="34"/>
        <v>0.25921840108959854</v>
      </c>
      <c r="L157" s="32">
        <f>SUM(L151:L156)</f>
        <v>0</v>
      </c>
      <c r="M157" s="37">
        <f t="shared" si="35"/>
        <v>0</v>
      </c>
      <c r="N157" s="32">
        <f t="shared" si="36"/>
        <v>18038558</v>
      </c>
      <c r="O157" s="37">
        <f t="shared" si="37"/>
        <v>0.62677900111376827</v>
      </c>
      <c r="P157" s="32">
        <f>SUM(P151:P156)</f>
        <v>6908575</v>
      </c>
      <c r="Q157" s="32">
        <f>SUM(Q151:Q156)</f>
        <v>20020077</v>
      </c>
      <c r="R157" s="32">
        <f>SUM(R151:R156)</f>
        <v>29400392</v>
      </c>
      <c r="S157" s="32">
        <f>SUM(S151:S156)</f>
        <v>-17735465</v>
      </c>
      <c r="T157" s="37">
        <f t="shared" si="38"/>
        <v>-0.60323906565599539</v>
      </c>
      <c r="U157" s="37">
        <f t="shared" si="39"/>
        <v>7.9853225882327461E-2</v>
      </c>
    </row>
    <row r="158" spans="1:21" x14ac:dyDescent="0.2">
      <c r="A158" s="17" t="s">
        <v>29</v>
      </c>
      <c r="B158" s="11" t="s">
        <v>287</v>
      </c>
      <c r="C158" s="10" t="s">
        <v>288</v>
      </c>
      <c r="D158" s="31">
        <v>50000</v>
      </c>
      <c r="E158" s="31">
        <v>0</v>
      </c>
      <c r="F158" s="31">
        <v>0</v>
      </c>
      <c r="G158" s="36">
        <f t="shared" si="32"/>
        <v>0</v>
      </c>
      <c r="H158" s="31">
        <v>0</v>
      </c>
      <c r="I158" s="36">
        <f t="shared" si="33"/>
        <v>0</v>
      </c>
      <c r="J158" s="31">
        <v>0</v>
      </c>
      <c r="K158" s="36">
        <f t="shared" si="34"/>
        <v>0</v>
      </c>
      <c r="L158" s="31">
        <v>0</v>
      </c>
      <c r="M158" s="36">
        <f t="shared" si="35"/>
        <v>0</v>
      </c>
      <c r="N158" s="31">
        <f t="shared" si="36"/>
        <v>0</v>
      </c>
      <c r="O158" s="36">
        <f t="shared" si="37"/>
        <v>0</v>
      </c>
      <c r="P158" s="31">
        <v>0</v>
      </c>
      <c r="Q158" s="31">
        <v>0</v>
      </c>
      <c r="R158" s="31">
        <v>0</v>
      </c>
      <c r="S158" s="31">
        <v>0</v>
      </c>
      <c r="T158" s="36">
        <f t="shared" si="38"/>
        <v>0</v>
      </c>
      <c r="U158" s="36">
        <f t="shared" si="39"/>
        <v>0</v>
      </c>
    </row>
    <row r="159" spans="1:21" x14ac:dyDescent="0.2">
      <c r="A159" s="17" t="s">
        <v>29</v>
      </c>
      <c r="B159" s="11" t="s">
        <v>289</v>
      </c>
      <c r="C159" s="10" t="s">
        <v>290</v>
      </c>
      <c r="D159" s="31">
        <v>0</v>
      </c>
      <c r="E159" s="31">
        <v>0</v>
      </c>
      <c r="F159" s="31">
        <v>0</v>
      </c>
      <c r="G159" s="36">
        <f t="shared" si="32"/>
        <v>0</v>
      </c>
      <c r="H159" s="31">
        <v>0</v>
      </c>
      <c r="I159" s="36">
        <f t="shared" si="33"/>
        <v>0</v>
      </c>
      <c r="J159" s="31">
        <v>0</v>
      </c>
      <c r="K159" s="36">
        <f t="shared" si="34"/>
        <v>0</v>
      </c>
      <c r="L159" s="31">
        <v>0</v>
      </c>
      <c r="M159" s="36">
        <f t="shared" si="35"/>
        <v>0</v>
      </c>
      <c r="N159" s="31">
        <f t="shared" si="36"/>
        <v>0</v>
      </c>
      <c r="O159" s="36">
        <f t="shared" si="37"/>
        <v>0</v>
      </c>
      <c r="P159" s="31">
        <v>0</v>
      </c>
      <c r="Q159" s="31">
        <v>0</v>
      </c>
      <c r="R159" s="31">
        <v>0</v>
      </c>
      <c r="S159" s="31">
        <v>0</v>
      </c>
      <c r="T159" s="36">
        <f t="shared" si="38"/>
        <v>0</v>
      </c>
      <c r="U159" s="36">
        <f t="shared" si="39"/>
        <v>0</v>
      </c>
    </row>
    <row r="160" spans="1:21" x14ac:dyDescent="0.2">
      <c r="A160" s="17" t="s">
        <v>29</v>
      </c>
      <c r="B160" s="11" t="s">
        <v>291</v>
      </c>
      <c r="C160" s="10" t="s">
        <v>292</v>
      </c>
      <c r="D160" s="31">
        <v>0</v>
      </c>
      <c r="E160" s="31">
        <v>0</v>
      </c>
      <c r="F160" s="31">
        <v>0</v>
      </c>
      <c r="G160" s="36">
        <f t="shared" si="32"/>
        <v>0</v>
      </c>
      <c r="H160" s="31">
        <v>0</v>
      </c>
      <c r="I160" s="36">
        <f t="shared" si="33"/>
        <v>0</v>
      </c>
      <c r="J160" s="31">
        <v>0</v>
      </c>
      <c r="K160" s="36">
        <f t="shared" si="34"/>
        <v>0</v>
      </c>
      <c r="L160" s="31">
        <v>0</v>
      </c>
      <c r="M160" s="36">
        <f t="shared" si="35"/>
        <v>0</v>
      </c>
      <c r="N160" s="31">
        <f t="shared" si="36"/>
        <v>0</v>
      </c>
      <c r="O160" s="36">
        <f t="shared" si="37"/>
        <v>0</v>
      </c>
      <c r="P160" s="31">
        <v>0</v>
      </c>
      <c r="Q160" s="31">
        <v>0</v>
      </c>
      <c r="R160" s="31">
        <v>0</v>
      </c>
      <c r="S160" s="31">
        <v>0</v>
      </c>
      <c r="T160" s="36">
        <f t="shared" si="38"/>
        <v>0</v>
      </c>
      <c r="U160" s="36">
        <f t="shared" si="39"/>
        <v>0</v>
      </c>
    </row>
    <row r="161" spans="1:21" x14ac:dyDescent="0.2">
      <c r="A161" s="17" t="s">
        <v>29</v>
      </c>
      <c r="B161" s="11" t="s">
        <v>293</v>
      </c>
      <c r="C161" s="10" t="s">
        <v>294</v>
      </c>
      <c r="D161" s="31">
        <v>0</v>
      </c>
      <c r="E161" s="31">
        <v>0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0</v>
      </c>
      <c r="K161" s="36">
        <f t="shared" si="34"/>
        <v>0</v>
      </c>
      <c r="L161" s="31">
        <v>0</v>
      </c>
      <c r="M161" s="36">
        <f t="shared" si="35"/>
        <v>0</v>
      </c>
      <c r="N161" s="31">
        <f t="shared" si="36"/>
        <v>0</v>
      </c>
      <c r="O161" s="36">
        <f t="shared" si="37"/>
        <v>0</v>
      </c>
      <c r="P161" s="31">
        <v>0</v>
      </c>
      <c r="Q161" s="31">
        <v>0</v>
      </c>
      <c r="R161" s="31">
        <v>0</v>
      </c>
      <c r="S161" s="31">
        <v>0</v>
      </c>
      <c r="T161" s="36">
        <f t="shared" si="38"/>
        <v>0</v>
      </c>
      <c r="U161" s="36">
        <f t="shared" si="39"/>
        <v>0</v>
      </c>
    </row>
    <row r="162" spans="1:21" x14ac:dyDescent="0.2">
      <c r="A162" s="17" t="s">
        <v>44</v>
      </c>
      <c r="B162" s="11" t="s">
        <v>295</v>
      </c>
      <c r="C162" s="10" t="s">
        <v>296</v>
      </c>
      <c r="D162" s="31">
        <v>0</v>
      </c>
      <c r="E162" s="31">
        <v>0</v>
      </c>
      <c r="F162" s="31">
        <v>0</v>
      </c>
      <c r="G162" s="36">
        <f t="shared" si="32"/>
        <v>0</v>
      </c>
      <c r="H162" s="31">
        <v>0</v>
      </c>
      <c r="I162" s="36">
        <f t="shared" si="33"/>
        <v>0</v>
      </c>
      <c r="J162" s="31">
        <v>0</v>
      </c>
      <c r="K162" s="36">
        <f t="shared" si="34"/>
        <v>0</v>
      </c>
      <c r="L162" s="31">
        <v>0</v>
      </c>
      <c r="M162" s="36">
        <f t="shared" si="35"/>
        <v>0</v>
      </c>
      <c r="N162" s="31">
        <f t="shared" si="36"/>
        <v>0</v>
      </c>
      <c r="O162" s="36">
        <f t="shared" si="37"/>
        <v>0</v>
      </c>
      <c r="P162" s="31">
        <v>0</v>
      </c>
      <c r="Q162" s="31">
        <v>0</v>
      </c>
      <c r="R162" s="31">
        <v>0</v>
      </c>
      <c r="S162" s="31">
        <v>0</v>
      </c>
      <c r="T162" s="36">
        <f t="shared" si="38"/>
        <v>0</v>
      </c>
      <c r="U162" s="36">
        <f t="shared" si="39"/>
        <v>0</v>
      </c>
    </row>
    <row r="163" spans="1:21" ht="16.5" x14ac:dyDescent="0.3">
      <c r="A163" s="18" t="s">
        <v>0</v>
      </c>
      <c r="B163" s="13" t="s">
        <v>297</v>
      </c>
      <c r="C163" s="12" t="s">
        <v>0</v>
      </c>
      <c r="D163" s="32">
        <f>SUM(D158:D162)</f>
        <v>50000</v>
      </c>
      <c r="E163" s="32">
        <f>SUM(E158:E162)</f>
        <v>0</v>
      </c>
      <c r="F163" s="32">
        <f>SUM(F158:F162)</f>
        <v>0</v>
      </c>
      <c r="G163" s="37">
        <f t="shared" si="32"/>
        <v>0</v>
      </c>
      <c r="H163" s="32">
        <f>SUM(H158:H162)</f>
        <v>0</v>
      </c>
      <c r="I163" s="37">
        <f t="shared" si="33"/>
        <v>0</v>
      </c>
      <c r="J163" s="32">
        <f>SUM(J158:J162)</f>
        <v>0</v>
      </c>
      <c r="K163" s="37">
        <f t="shared" si="34"/>
        <v>0</v>
      </c>
      <c r="L163" s="32">
        <f>SUM(L158:L162)</f>
        <v>0</v>
      </c>
      <c r="M163" s="37">
        <f t="shared" si="35"/>
        <v>0</v>
      </c>
      <c r="N163" s="32">
        <f t="shared" si="36"/>
        <v>0</v>
      </c>
      <c r="O163" s="37">
        <f t="shared" si="37"/>
        <v>0</v>
      </c>
      <c r="P163" s="32">
        <f>SUM(P158:P162)</f>
        <v>0</v>
      </c>
      <c r="Q163" s="32">
        <f>SUM(Q158:Q162)</f>
        <v>0</v>
      </c>
      <c r="R163" s="32">
        <f>SUM(R158:R162)</f>
        <v>0</v>
      </c>
      <c r="S163" s="32">
        <f>SUM(S158:S162)</f>
        <v>0</v>
      </c>
      <c r="T163" s="37">
        <f t="shared" si="38"/>
        <v>0</v>
      </c>
      <c r="U163" s="37">
        <f t="shared" si="39"/>
        <v>0</v>
      </c>
    </row>
    <row r="164" spans="1:21" x14ac:dyDescent="0.2">
      <c r="A164" s="17" t="s">
        <v>29</v>
      </c>
      <c r="B164" s="11" t="s">
        <v>298</v>
      </c>
      <c r="C164" s="10" t="s">
        <v>299</v>
      </c>
      <c r="D164" s="31">
        <v>0</v>
      </c>
      <c r="E164" s="31">
        <v>0</v>
      </c>
      <c r="F164" s="31">
        <v>0</v>
      </c>
      <c r="G164" s="36">
        <f t="shared" si="32"/>
        <v>0</v>
      </c>
      <c r="H164" s="31">
        <v>0</v>
      </c>
      <c r="I164" s="36">
        <f t="shared" si="33"/>
        <v>0</v>
      </c>
      <c r="J164" s="31">
        <v>0</v>
      </c>
      <c r="K164" s="36">
        <f t="shared" si="34"/>
        <v>0</v>
      </c>
      <c r="L164" s="31">
        <v>0</v>
      </c>
      <c r="M164" s="36">
        <f t="shared" si="35"/>
        <v>0</v>
      </c>
      <c r="N164" s="31">
        <f t="shared" si="36"/>
        <v>0</v>
      </c>
      <c r="O164" s="36">
        <f t="shared" si="37"/>
        <v>0</v>
      </c>
      <c r="P164" s="31">
        <v>0</v>
      </c>
      <c r="Q164" s="31">
        <v>0</v>
      </c>
      <c r="R164" s="31">
        <v>0</v>
      </c>
      <c r="S164" s="31">
        <v>0</v>
      </c>
      <c r="T164" s="36">
        <f t="shared" si="38"/>
        <v>0</v>
      </c>
      <c r="U164" s="36">
        <f t="shared" si="39"/>
        <v>0</v>
      </c>
    </row>
    <row r="165" spans="1:21" x14ac:dyDescent="0.2">
      <c r="A165" s="17" t="s">
        <v>29</v>
      </c>
      <c r="B165" s="11" t="s">
        <v>300</v>
      </c>
      <c r="C165" s="10" t="s">
        <v>301</v>
      </c>
      <c r="D165" s="31">
        <v>230940</v>
      </c>
      <c r="E165" s="31">
        <v>130940</v>
      </c>
      <c r="F165" s="31">
        <v>3125</v>
      </c>
      <c r="G165" s="36">
        <f t="shared" si="32"/>
        <v>1.3531653243266649E-2</v>
      </c>
      <c r="H165" s="31">
        <v>27795</v>
      </c>
      <c r="I165" s="36">
        <f t="shared" si="33"/>
        <v>0.12035593660691088</v>
      </c>
      <c r="J165" s="31">
        <v>10636</v>
      </c>
      <c r="K165" s="36">
        <f t="shared" si="34"/>
        <v>8.1228043378646711E-2</v>
      </c>
      <c r="L165" s="31">
        <v>0</v>
      </c>
      <c r="M165" s="36">
        <f t="shared" si="35"/>
        <v>0</v>
      </c>
      <c r="N165" s="31">
        <f t="shared" si="36"/>
        <v>41556</v>
      </c>
      <c r="O165" s="36">
        <f t="shared" si="37"/>
        <v>0.31736673285474265</v>
      </c>
      <c r="P165" s="31">
        <v>0</v>
      </c>
      <c r="Q165" s="31">
        <v>160700</v>
      </c>
      <c r="R165" s="31">
        <v>163700</v>
      </c>
      <c r="S165" s="31">
        <v>7073</v>
      </c>
      <c r="T165" s="36">
        <f t="shared" si="38"/>
        <v>4.3207086133170432E-2</v>
      </c>
      <c r="U165" s="36">
        <f t="shared" si="39"/>
        <v>0</v>
      </c>
    </row>
    <row r="166" spans="1:21" x14ac:dyDescent="0.2">
      <c r="A166" s="17" t="s">
        <v>29</v>
      </c>
      <c r="B166" s="11" t="s">
        <v>302</v>
      </c>
      <c r="C166" s="10" t="s">
        <v>303</v>
      </c>
      <c r="D166" s="31">
        <v>0</v>
      </c>
      <c r="E166" s="31">
        <v>0</v>
      </c>
      <c r="F166" s="31">
        <v>0</v>
      </c>
      <c r="G166" s="36">
        <f t="shared" si="32"/>
        <v>0</v>
      </c>
      <c r="H166" s="31">
        <v>0</v>
      </c>
      <c r="I166" s="36">
        <f t="shared" si="33"/>
        <v>0</v>
      </c>
      <c r="J166" s="31">
        <v>0</v>
      </c>
      <c r="K166" s="36">
        <f t="shared" si="34"/>
        <v>0</v>
      </c>
      <c r="L166" s="31">
        <v>0</v>
      </c>
      <c r="M166" s="36">
        <f t="shared" si="35"/>
        <v>0</v>
      </c>
      <c r="N166" s="31">
        <f t="shared" si="36"/>
        <v>0</v>
      </c>
      <c r="O166" s="36">
        <f t="shared" si="37"/>
        <v>0</v>
      </c>
      <c r="P166" s="31">
        <v>0</v>
      </c>
      <c r="Q166" s="31">
        <v>0</v>
      </c>
      <c r="R166" s="31">
        <v>0</v>
      </c>
      <c r="S166" s="31">
        <v>0</v>
      </c>
      <c r="T166" s="36">
        <f t="shared" si="38"/>
        <v>0</v>
      </c>
      <c r="U166" s="36">
        <f t="shared" si="39"/>
        <v>0</v>
      </c>
    </row>
    <row r="167" spans="1:21" x14ac:dyDescent="0.2">
      <c r="A167" s="17" t="s">
        <v>29</v>
      </c>
      <c r="B167" s="11" t="s">
        <v>304</v>
      </c>
      <c r="C167" s="10" t="s">
        <v>305</v>
      </c>
      <c r="D167" s="31">
        <v>896000</v>
      </c>
      <c r="E167" s="31">
        <v>808000</v>
      </c>
      <c r="F167" s="31">
        <v>55617</v>
      </c>
      <c r="G167" s="36">
        <f t="shared" si="32"/>
        <v>6.2072544642857143E-2</v>
      </c>
      <c r="H167" s="31">
        <v>33534</v>
      </c>
      <c r="I167" s="36">
        <f t="shared" si="33"/>
        <v>3.7426339285714288E-2</v>
      </c>
      <c r="J167" s="31">
        <v>755811</v>
      </c>
      <c r="K167" s="36">
        <f t="shared" si="34"/>
        <v>0.93540965346534655</v>
      </c>
      <c r="L167" s="31">
        <v>0</v>
      </c>
      <c r="M167" s="36">
        <f t="shared" si="35"/>
        <v>0</v>
      </c>
      <c r="N167" s="31">
        <f t="shared" si="36"/>
        <v>844962</v>
      </c>
      <c r="O167" s="36">
        <f t="shared" si="37"/>
        <v>1.0457450495049505</v>
      </c>
      <c r="P167" s="31">
        <v>451441</v>
      </c>
      <c r="Q167" s="31">
        <v>794882</v>
      </c>
      <c r="R167" s="31">
        <v>549882</v>
      </c>
      <c r="S167" s="31">
        <v>1389181</v>
      </c>
      <c r="T167" s="36">
        <f t="shared" si="38"/>
        <v>2.5263256480481266</v>
      </c>
      <c r="U167" s="36">
        <f t="shared" si="39"/>
        <v>0.67421877941968056</v>
      </c>
    </row>
    <row r="168" spans="1:21" x14ac:dyDescent="0.2">
      <c r="A168" s="17" t="s">
        <v>44</v>
      </c>
      <c r="B168" s="11" t="s">
        <v>306</v>
      </c>
      <c r="C168" s="10" t="s">
        <v>307</v>
      </c>
      <c r="D168" s="31">
        <v>212000</v>
      </c>
      <c r="E168" s="31">
        <v>212000</v>
      </c>
      <c r="F168" s="31">
        <v>0</v>
      </c>
      <c r="G168" s="36">
        <f t="shared" si="32"/>
        <v>0</v>
      </c>
      <c r="H168" s="31">
        <v>0</v>
      </c>
      <c r="I168" s="36">
        <f t="shared" si="33"/>
        <v>0</v>
      </c>
      <c r="J168" s="31">
        <v>0</v>
      </c>
      <c r="K168" s="36">
        <f t="shared" si="34"/>
        <v>0</v>
      </c>
      <c r="L168" s="31">
        <v>0</v>
      </c>
      <c r="M168" s="36">
        <f t="shared" si="35"/>
        <v>0</v>
      </c>
      <c r="N168" s="31">
        <f t="shared" si="36"/>
        <v>0</v>
      </c>
      <c r="O168" s="36">
        <f t="shared" si="37"/>
        <v>0</v>
      </c>
      <c r="P168" s="31">
        <v>0</v>
      </c>
      <c r="Q168" s="31">
        <v>0</v>
      </c>
      <c r="R168" s="31">
        <v>0</v>
      </c>
      <c r="S168" s="31">
        <v>0</v>
      </c>
      <c r="T168" s="36">
        <f t="shared" si="38"/>
        <v>0</v>
      </c>
      <c r="U168" s="36">
        <f t="shared" si="39"/>
        <v>0</v>
      </c>
    </row>
    <row r="169" spans="1:21" ht="16.5" x14ac:dyDescent="0.3">
      <c r="A169" s="18" t="s">
        <v>0</v>
      </c>
      <c r="B169" s="13" t="s">
        <v>308</v>
      </c>
      <c r="C169" s="12" t="s">
        <v>0</v>
      </c>
      <c r="D169" s="32">
        <f>SUM(D164:D168)</f>
        <v>1338940</v>
      </c>
      <c r="E169" s="32">
        <f>SUM(E164:E168)</f>
        <v>1150940</v>
      </c>
      <c r="F169" s="32">
        <f>SUM(F164:F168)</f>
        <v>58742</v>
      </c>
      <c r="G169" s="37">
        <f t="shared" si="32"/>
        <v>4.3872018163621969E-2</v>
      </c>
      <c r="H169" s="32">
        <f>SUM(H164:H168)</f>
        <v>61329</v>
      </c>
      <c r="I169" s="37">
        <f t="shared" si="33"/>
        <v>4.5804143576261822E-2</v>
      </c>
      <c r="J169" s="32">
        <f>SUM(J164:J168)</f>
        <v>766447</v>
      </c>
      <c r="K169" s="37">
        <f t="shared" si="34"/>
        <v>0.66593132569899383</v>
      </c>
      <c r="L169" s="32">
        <f>SUM(L164:L168)</f>
        <v>0</v>
      </c>
      <c r="M169" s="37">
        <f t="shared" si="35"/>
        <v>0</v>
      </c>
      <c r="N169" s="32">
        <f t="shared" si="36"/>
        <v>886518</v>
      </c>
      <c r="O169" s="37">
        <f t="shared" si="37"/>
        <v>0.77025561714772273</v>
      </c>
      <c r="P169" s="32">
        <f>SUM(P164:P168)</f>
        <v>451441</v>
      </c>
      <c r="Q169" s="32">
        <f>SUM(Q164:Q168)</f>
        <v>955582</v>
      </c>
      <c r="R169" s="32">
        <f>SUM(R164:R168)</f>
        <v>713582</v>
      </c>
      <c r="S169" s="32">
        <f>SUM(S164:S168)</f>
        <v>1396254</v>
      </c>
      <c r="T169" s="37">
        <f t="shared" si="38"/>
        <v>1.9566833244112098</v>
      </c>
      <c r="U169" s="37">
        <f t="shared" si="39"/>
        <v>0.69777889026472995</v>
      </c>
    </row>
    <row r="170" spans="1:21" ht="16.5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509527848</v>
      </c>
      <c r="E170" s="32">
        <f>SUM(E105,E107:E111,E113:E120,E122:E125,E127:E131,E133:E136,E138:E143,E145:E149,E151:E156,E158:E162,E164:E168)</f>
        <v>530754155</v>
      </c>
      <c r="F170" s="32">
        <f>SUM(F105,F107:F111,F113:F120,F122:F125,F127:F131,F133:F136,F138:F143,F145:F149,F151:F156,F158:F162,F164:F168)</f>
        <v>101018802</v>
      </c>
      <c r="G170" s="37">
        <f t="shared" si="32"/>
        <v>0.19825962878480394</v>
      </c>
      <c r="H170" s="32">
        <f>SUM(H105,H107:H111,H113:H120,H122:H125,H127:H131,H133:H136,H138:H143,H145:H149,H151:H156,H158:H162,H164:H168)</f>
        <v>115435706</v>
      </c>
      <c r="I170" s="37">
        <f t="shared" si="33"/>
        <v>0.22655426283982028</v>
      </c>
      <c r="J170" s="32">
        <f>SUM(J105,J107:J111,J113:J120,J122:J125,J127:J131,J133:J136,J138:J143,J145:J149,J151:J156,J158:J162,J164:J168)</f>
        <v>107188761</v>
      </c>
      <c r="K170" s="37">
        <f t="shared" si="34"/>
        <v>0.20195557583529422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323643269</v>
      </c>
      <c r="O170" s="37">
        <f t="shared" si="37"/>
        <v>0.60978000068600502</v>
      </c>
      <c r="P170" s="32">
        <f>SUM(P105,P107:P111,P113:P120,P122:P125,P127:P131,P133:P136,P138:P143,P145:P149,P151:P156,P158:P162,P164:P168)</f>
        <v>102407384</v>
      </c>
      <c r="Q170" s="32">
        <f>SUM(Q105,Q107:Q111,Q113:Q120,Q122:Q125,Q127:Q131,Q133:Q136,Q138:Q143,Q145:Q149,Q151:Q156,Q158:Q162,Q164:Q168)</f>
        <v>519413950</v>
      </c>
      <c r="R170" s="32">
        <f>SUM(R105,R107:R111,R113:R120,R122:R125,R127:R131,R133:R136,R138:R143,R145:R149,R151:R156,R158:R162,R164:R168)</f>
        <v>496833596</v>
      </c>
      <c r="S170" s="32">
        <f>SUM(S105,S107:S111,S113:S120,S122:S125,S127:S131,S133:S136,S138:S143,S145:S149,S151:S156,S158:S162,S164:S168)</f>
        <v>277937391</v>
      </c>
      <c r="T170" s="37">
        <f t="shared" si="38"/>
        <v>0.5594174654002263</v>
      </c>
      <c r="U170" s="37">
        <f t="shared" si="39"/>
        <v>4.6689767995635956E-2</v>
      </c>
    </row>
    <row r="171" spans="1:21" ht="14.4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4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x14ac:dyDescent="0.2">
      <c r="A173" s="17" t="s">
        <v>29</v>
      </c>
      <c r="B173" s="11" t="s">
        <v>311</v>
      </c>
      <c r="C173" s="10" t="s">
        <v>312</v>
      </c>
      <c r="D173" s="31">
        <v>0</v>
      </c>
      <c r="E173" s="31">
        <v>0</v>
      </c>
      <c r="F173" s="31">
        <v>0</v>
      </c>
      <c r="G173" s="36">
        <f t="shared" ref="G173:G205" si="40">IF(($D173     =0),0,($F173     /$D173     ))</f>
        <v>0</v>
      </c>
      <c r="H173" s="31">
        <v>0</v>
      </c>
      <c r="I173" s="36">
        <f t="shared" ref="I173:I205" si="41">IF(($D173     =0),0,($H173     /$D173     ))</f>
        <v>0</v>
      </c>
      <c r="J173" s="31">
        <v>0</v>
      </c>
      <c r="K173" s="36">
        <f t="shared" ref="K173:K205" si="42">IF(($E173     =0),0,($J173     /$E173     ))</f>
        <v>0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0</v>
      </c>
      <c r="O173" s="36">
        <f t="shared" ref="O173:O205" si="45">IF(($E173     =0),0,($N173     /$E173     ))</f>
        <v>0</v>
      </c>
      <c r="P173" s="31">
        <v>0</v>
      </c>
      <c r="Q173" s="31">
        <v>0</v>
      </c>
      <c r="R173" s="31">
        <v>0</v>
      </c>
      <c r="S173" s="31">
        <v>0</v>
      </c>
      <c r="T173" s="36">
        <f t="shared" ref="T173:T205" si="46">IF(($R173     =0),0,($S173     /$R173     ))</f>
        <v>0</v>
      </c>
      <c r="U173" s="36">
        <f t="shared" ref="U173:U205" si="47">IF(($P173     =0),0,(($J173     /$P173     )-1))</f>
        <v>0</v>
      </c>
    </row>
    <row r="174" spans="1:21" x14ac:dyDescent="0.2">
      <c r="A174" s="17" t="s">
        <v>29</v>
      </c>
      <c r="B174" s="11" t="s">
        <v>313</v>
      </c>
      <c r="C174" s="10" t="s">
        <v>314</v>
      </c>
      <c r="D174" s="31">
        <v>0</v>
      </c>
      <c r="E174" s="31">
        <v>0</v>
      </c>
      <c r="F174" s="31">
        <v>0</v>
      </c>
      <c r="G174" s="36">
        <f t="shared" si="40"/>
        <v>0</v>
      </c>
      <c r="H174" s="31">
        <v>0</v>
      </c>
      <c r="I174" s="36">
        <f t="shared" si="41"/>
        <v>0</v>
      </c>
      <c r="J174" s="31">
        <v>0</v>
      </c>
      <c r="K174" s="36">
        <f t="shared" si="42"/>
        <v>0</v>
      </c>
      <c r="L174" s="31">
        <v>0</v>
      </c>
      <c r="M174" s="36">
        <f t="shared" si="43"/>
        <v>0</v>
      </c>
      <c r="N174" s="31">
        <f t="shared" si="44"/>
        <v>0</v>
      </c>
      <c r="O174" s="36">
        <f t="shared" si="45"/>
        <v>0</v>
      </c>
      <c r="P174" s="31">
        <v>0</v>
      </c>
      <c r="Q174" s="31">
        <v>0</v>
      </c>
      <c r="R174" s="31">
        <v>0</v>
      </c>
      <c r="S174" s="31">
        <v>0</v>
      </c>
      <c r="T174" s="36">
        <f t="shared" si="46"/>
        <v>0</v>
      </c>
      <c r="U174" s="36">
        <f t="shared" si="47"/>
        <v>0</v>
      </c>
    </row>
    <row r="175" spans="1:21" x14ac:dyDescent="0.2">
      <c r="A175" s="17" t="s">
        <v>29</v>
      </c>
      <c r="B175" s="11" t="s">
        <v>315</v>
      </c>
      <c r="C175" s="10" t="s">
        <v>316</v>
      </c>
      <c r="D175" s="31">
        <v>0</v>
      </c>
      <c r="E175" s="31">
        <v>0</v>
      </c>
      <c r="F175" s="31">
        <v>0</v>
      </c>
      <c r="G175" s="36">
        <f t="shared" si="40"/>
        <v>0</v>
      </c>
      <c r="H175" s="31">
        <v>0</v>
      </c>
      <c r="I175" s="36">
        <f t="shared" si="41"/>
        <v>0</v>
      </c>
      <c r="J175" s="31">
        <v>0</v>
      </c>
      <c r="K175" s="36">
        <f t="shared" si="42"/>
        <v>0</v>
      </c>
      <c r="L175" s="31">
        <v>0</v>
      </c>
      <c r="M175" s="36">
        <f t="shared" si="43"/>
        <v>0</v>
      </c>
      <c r="N175" s="31">
        <f t="shared" si="44"/>
        <v>0</v>
      </c>
      <c r="O175" s="36">
        <f t="shared" si="45"/>
        <v>0</v>
      </c>
      <c r="P175" s="31">
        <v>0</v>
      </c>
      <c r="Q175" s="31">
        <v>0</v>
      </c>
      <c r="R175" s="31">
        <v>0</v>
      </c>
      <c r="S175" s="31">
        <v>0</v>
      </c>
      <c r="T175" s="36">
        <f t="shared" si="46"/>
        <v>0</v>
      </c>
      <c r="U175" s="36">
        <f t="shared" si="47"/>
        <v>0</v>
      </c>
    </row>
    <row r="176" spans="1:21" x14ac:dyDescent="0.2">
      <c r="A176" s="17" t="s">
        <v>29</v>
      </c>
      <c r="B176" s="11" t="s">
        <v>317</v>
      </c>
      <c r="C176" s="10" t="s">
        <v>318</v>
      </c>
      <c r="D176" s="31">
        <v>0</v>
      </c>
      <c r="E176" s="31">
        <v>0</v>
      </c>
      <c r="F176" s="31">
        <v>0</v>
      </c>
      <c r="G176" s="36">
        <f t="shared" si="40"/>
        <v>0</v>
      </c>
      <c r="H176" s="31">
        <v>0</v>
      </c>
      <c r="I176" s="36">
        <f t="shared" si="41"/>
        <v>0</v>
      </c>
      <c r="J176" s="31">
        <v>0</v>
      </c>
      <c r="K176" s="36">
        <f t="shared" si="42"/>
        <v>0</v>
      </c>
      <c r="L176" s="31">
        <v>0</v>
      </c>
      <c r="M176" s="36">
        <f t="shared" si="43"/>
        <v>0</v>
      </c>
      <c r="N176" s="31">
        <f t="shared" si="44"/>
        <v>0</v>
      </c>
      <c r="O176" s="36">
        <f t="shared" si="45"/>
        <v>0</v>
      </c>
      <c r="P176" s="31">
        <v>0</v>
      </c>
      <c r="Q176" s="31">
        <v>0</v>
      </c>
      <c r="R176" s="31">
        <v>0</v>
      </c>
      <c r="S176" s="31">
        <v>0</v>
      </c>
      <c r="T176" s="36">
        <f t="shared" si="46"/>
        <v>0</v>
      </c>
      <c r="U176" s="36">
        <f t="shared" si="47"/>
        <v>0</v>
      </c>
    </row>
    <row r="177" spans="1:21" x14ac:dyDescent="0.2">
      <c r="A177" s="17" t="s">
        <v>29</v>
      </c>
      <c r="B177" s="11" t="s">
        <v>319</v>
      </c>
      <c r="C177" s="10" t="s">
        <v>320</v>
      </c>
      <c r="D177" s="31">
        <v>0</v>
      </c>
      <c r="E177" s="31">
        <v>0</v>
      </c>
      <c r="F177" s="31">
        <v>0</v>
      </c>
      <c r="G177" s="36">
        <f t="shared" si="40"/>
        <v>0</v>
      </c>
      <c r="H177" s="31">
        <v>0</v>
      </c>
      <c r="I177" s="36">
        <f t="shared" si="41"/>
        <v>0</v>
      </c>
      <c r="J177" s="31">
        <v>0</v>
      </c>
      <c r="K177" s="36">
        <f t="shared" si="42"/>
        <v>0</v>
      </c>
      <c r="L177" s="31">
        <v>0</v>
      </c>
      <c r="M177" s="36">
        <f t="shared" si="43"/>
        <v>0</v>
      </c>
      <c r="N177" s="31">
        <f t="shared" si="44"/>
        <v>0</v>
      </c>
      <c r="O177" s="36">
        <f t="shared" si="45"/>
        <v>0</v>
      </c>
      <c r="P177" s="31">
        <v>0</v>
      </c>
      <c r="Q177" s="31">
        <v>0</v>
      </c>
      <c r="R177" s="31">
        <v>0</v>
      </c>
      <c r="S177" s="31">
        <v>0</v>
      </c>
      <c r="T177" s="36">
        <f t="shared" si="46"/>
        <v>0</v>
      </c>
      <c r="U177" s="36">
        <f t="shared" si="47"/>
        <v>0</v>
      </c>
    </row>
    <row r="178" spans="1:21" x14ac:dyDescent="0.2">
      <c r="A178" s="17" t="s">
        <v>44</v>
      </c>
      <c r="B178" s="11" t="s">
        <v>321</v>
      </c>
      <c r="C178" s="10" t="s">
        <v>322</v>
      </c>
      <c r="D178" s="31">
        <v>0</v>
      </c>
      <c r="E178" s="31">
        <v>0</v>
      </c>
      <c r="F178" s="31">
        <v>0</v>
      </c>
      <c r="G178" s="36">
        <f t="shared" si="40"/>
        <v>0</v>
      </c>
      <c r="H178" s="31">
        <v>0</v>
      </c>
      <c r="I178" s="36">
        <f t="shared" si="41"/>
        <v>0</v>
      </c>
      <c r="J178" s="31">
        <v>0</v>
      </c>
      <c r="K178" s="36">
        <f t="shared" si="42"/>
        <v>0</v>
      </c>
      <c r="L178" s="31">
        <v>0</v>
      </c>
      <c r="M178" s="36">
        <f t="shared" si="43"/>
        <v>0</v>
      </c>
      <c r="N178" s="31">
        <f t="shared" si="44"/>
        <v>0</v>
      </c>
      <c r="O178" s="36">
        <f t="shared" si="45"/>
        <v>0</v>
      </c>
      <c r="P178" s="31">
        <v>0</v>
      </c>
      <c r="Q178" s="31">
        <v>0</v>
      </c>
      <c r="R178" s="31">
        <v>0</v>
      </c>
      <c r="S178" s="31">
        <v>0</v>
      </c>
      <c r="T178" s="36">
        <f t="shared" si="46"/>
        <v>0</v>
      </c>
      <c r="U178" s="36">
        <f t="shared" si="47"/>
        <v>0</v>
      </c>
    </row>
    <row r="179" spans="1:21" ht="16.5" x14ac:dyDescent="0.3">
      <c r="A179" s="18" t="s">
        <v>0</v>
      </c>
      <c r="B179" s="13" t="s">
        <v>323</v>
      </c>
      <c r="C179" s="12" t="s">
        <v>0</v>
      </c>
      <c r="D179" s="32">
        <f>SUM(D173:D178)</f>
        <v>0</v>
      </c>
      <c r="E179" s="32">
        <f>SUM(E173:E178)</f>
        <v>0</v>
      </c>
      <c r="F179" s="32">
        <f>SUM(F173:F178)</f>
        <v>0</v>
      </c>
      <c r="G179" s="37">
        <f t="shared" si="40"/>
        <v>0</v>
      </c>
      <c r="H179" s="32">
        <f>SUM(H173:H178)</f>
        <v>0</v>
      </c>
      <c r="I179" s="37">
        <f t="shared" si="41"/>
        <v>0</v>
      </c>
      <c r="J179" s="32">
        <f>SUM(J173:J178)</f>
        <v>0</v>
      </c>
      <c r="K179" s="37">
        <f t="shared" si="42"/>
        <v>0</v>
      </c>
      <c r="L179" s="32">
        <f>SUM(L173:L178)</f>
        <v>0</v>
      </c>
      <c r="M179" s="37">
        <f t="shared" si="43"/>
        <v>0</v>
      </c>
      <c r="N179" s="32">
        <f t="shared" si="44"/>
        <v>0</v>
      </c>
      <c r="O179" s="37">
        <f t="shared" si="45"/>
        <v>0</v>
      </c>
      <c r="P179" s="32">
        <f>SUM(P173:P178)</f>
        <v>0</v>
      </c>
      <c r="Q179" s="32">
        <f>SUM(Q173:Q178)</f>
        <v>0</v>
      </c>
      <c r="R179" s="32">
        <f>SUM(R173:R178)</f>
        <v>0</v>
      </c>
      <c r="S179" s="32">
        <f>SUM(S173:S178)</f>
        <v>0</v>
      </c>
      <c r="T179" s="37">
        <f t="shared" si="46"/>
        <v>0</v>
      </c>
      <c r="U179" s="37">
        <f t="shared" si="47"/>
        <v>0</v>
      </c>
    </row>
    <row r="180" spans="1:21" x14ac:dyDescent="0.2">
      <c r="A180" s="17" t="s">
        <v>29</v>
      </c>
      <c r="B180" s="11" t="s">
        <v>324</v>
      </c>
      <c r="C180" s="10" t="s">
        <v>325</v>
      </c>
      <c r="D180" s="31">
        <v>9967099</v>
      </c>
      <c r="E180" s="31">
        <v>9967099</v>
      </c>
      <c r="F180" s="31">
        <v>2689718</v>
      </c>
      <c r="G180" s="36">
        <f t="shared" si="40"/>
        <v>0.26985966528475336</v>
      </c>
      <c r="H180" s="31">
        <v>2833096</v>
      </c>
      <c r="I180" s="36">
        <f t="shared" si="41"/>
        <v>0.28424479379606843</v>
      </c>
      <c r="J180" s="31">
        <v>2634605</v>
      </c>
      <c r="K180" s="36">
        <f t="shared" si="42"/>
        <v>0.26433017270120424</v>
      </c>
      <c r="L180" s="31">
        <v>0</v>
      </c>
      <c r="M180" s="36">
        <f t="shared" si="43"/>
        <v>0</v>
      </c>
      <c r="N180" s="31">
        <f t="shared" si="44"/>
        <v>8157419</v>
      </c>
      <c r="O180" s="36">
        <f t="shared" si="45"/>
        <v>0.81843463178202602</v>
      </c>
      <c r="P180" s="31">
        <v>2818417</v>
      </c>
      <c r="Q180" s="31">
        <v>10555623</v>
      </c>
      <c r="R180" s="31">
        <v>11121614</v>
      </c>
      <c r="S180" s="31">
        <v>7531087</v>
      </c>
      <c r="T180" s="36">
        <f t="shared" si="46"/>
        <v>0.67715773987480599</v>
      </c>
      <c r="U180" s="36">
        <f t="shared" si="47"/>
        <v>-6.5218170341720172E-2</v>
      </c>
    </row>
    <row r="181" spans="1:21" x14ac:dyDescent="0.2">
      <c r="A181" s="17" t="s">
        <v>29</v>
      </c>
      <c r="B181" s="11" t="s">
        <v>326</v>
      </c>
      <c r="C181" s="10" t="s">
        <v>327</v>
      </c>
      <c r="D181" s="31">
        <v>0</v>
      </c>
      <c r="E181" s="31">
        <v>0</v>
      </c>
      <c r="F181" s="31">
        <v>0</v>
      </c>
      <c r="G181" s="36">
        <f t="shared" si="40"/>
        <v>0</v>
      </c>
      <c r="H181" s="31">
        <v>0</v>
      </c>
      <c r="I181" s="36">
        <f t="shared" si="41"/>
        <v>0</v>
      </c>
      <c r="J181" s="31">
        <v>0</v>
      </c>
      <c r="K181" s="36">
        <f t="shared" si="42"/>
        <v>0</v>
      </c>
      <c r="L181" s="31">
        <v>0</v>
      </c>
      <c r="M181" s="36">
        <f t="shared" si="43"/>
        <v>0</v>
      </c>
      <c r="N181" s="31">
        <f t="shared" si="44"/>
        <v>0</v>
      </c>
      <c r="O181" s="36">
        <f t="shared" si="45"/>
        <v>0</v>
      </c>
      <c r="P181" s="31">
        <v>0</v>
      </c>
      <c r="Q181" s="31">
        <v>0</v>
      </c>
      <c r="R181" s="31">
        <v>0</v>
      </c>
      <c r="S181" s="31">
        <v>0</v>
      </c>
      <c r="T181" s="36">
        <f t="shared" si="46"/>
        <v>0</v>
      </c>
      <c r="U181" s="36">
        <f t="shared" si="47"/>
        <v>0</v>
      </c>
    </row>
    <row r="182" spans="1:21" x14ac:dyDescent="0.2">
      <c r="A182" s="17" t="s">
        <v>29</v>
      </c>
      <c r="B182" s="11" t="s">
        <v>328</v>
      </c>
      <c r="C182" s="10" t="s">
        <v>329</v>
      </c>
      <c r="D182" s="31">
        <v>0</v>
      </c>
      <c r="E182" s="31">
        <v>0</v>
      </c>
      <c r="F182" s="31">
        <v>0</v>
      </c>
      <c r="G182" s="36">
        <f t="shared" si="40"/>
        <v>0</v>
      </c>
      <c r="H182" s="31">
        <v>0</v>
      </c>
      <c r="I182" s="36">
        <f t="shared" si="41"/>
        <v>0</v>
      </c>
      <c r="J182" s="31">
        <v>0</v>
      </c>
      <c r="K182" s="36">
        <f t="shared" si="42"/>
        <v>0</v>
      </c>
      <c r="L182" s="31">
        <v>0</v>
      </c>
      <c r="M182" s="36">
        <f t="shared" si="43"/>
        <v>0</v>
      </c>
      <c r="N182" s="31">
        <f t="shared" si="44"/>
        <v>0</v>
      </c>
      <c r="O182" s="36">
        <f t="shared" si="45"/>
        <v>0</v>
      </c>
      <c r="P182" s="31">
        <v>0</v>
      </c>
      <c r="Q182" s="31">
        <v>0</v>
      </c>
      <c r="R182" s="31">
        <v>0</v>
      </c>
      <c r="S182" s="31">
        <v>0</v>
      </c>
      <c r="T182" s="36">
        <f t="shared" si="46"/>
        <v>0</v>
      </c>
      <c r="U182" s="36">
        <f t="shared" si="47"/>
        <v>0</v>
      </c>
    </row>
    <row r="183" spans="1:21" x14ac:dyDescent="0.2">
      <c r="A183" s="17" t="s">
        <v>29</v>
      </c>
      <c r="B183" s="11" t="s">
        <v>330</v>
      </c>
      <c r="C183" s="10" t="s">
        <v>331</v>
      </c>
      <c r="D183" s="31">
        <v>0</v>
      </c>
      <c r="E183" s="31">
        <v>0</v>
      </c>
      <c r="F183" s="31">
        <v>0</v>
      </c>
      <c r="G183" s="36">
        <f t="shared" si="40"/>
        <v>0</v>
      </c>
      <c r="H183" s="31">
        <v>0</v>
      </c>
      <c r="I183" s="36">
        <f t="shared" si="41"/>
        <v>0</v>
      </c>
      <c r="J183" s="31">
        <v>0</v>
      </c>
      <c r="K183" s="36">
        <f t="shared" si="42"/>
        <v>0</v>
      </c>
      <c r="L183" s="31">
        <v>0</v>
      </c>
      <c r="M183" s="36">
        <f t="shared" si="43"/>
        <v>0</v>
      </c>
      <c r="N183" s="31">
        <f t="shared" si="44"/>
        <v>0</v>
      </c>
      <c r="O183" s="36">
        <f t="shared" si="45"/>
        <v>0</v>
      </c>
      <c r="P183" s="31">
        <v>0</v>
      </c>
      <c r="Q183" s="31">
        <v>0</v>
      </c>
      <c r="R183" s="31">
        <v>0</v>
      </c>
      <c r="S183" s="31">
        <v>0</v>
      </c>
      <c r="T183" s="36">
        <f t="shared" si="46"/>
        <v>0</v>
      </c>
      <c r="U183" s="36">
        <f t="shared" si="47"/>
        <v>0</v>
      </c>
    </row>
    <row r="184" spans="1:21" x14ac:dyDescent="0.2">
      <c r="A184" s="17" t="s">
        <v>44</v>
      </c>
      <c r="B184" s="11" t="s">
        <v>332</v>
      </c>
      <c r="C184" s="10" t="s">
        <v>333</v>
      </c>
      <c r="D184" s="31">
        <v>6912874</v>
      </c>
      <c r="E184" s="31">
        <v>5228561</v>
      </c>
      <c r="F184" s="31">
        <v>470499</v>
      </c>
      <c r="G184" s="36">
        <f t="shared" si="40"/>
        <v>6.8061272344903154E-2</v>
      </c>
      <c r="H184" s="31">
        <v>579000</v>
      </c>
      <c r="I184" s="36">
        <f t="shared" si="41"/>
        <v>8.3756770338935735E-2</v>
      </c>
      <c r="J184" s="31">
        <v>2236914</v>
      </c>
      <c r="K184" s="36">
        <f t="shared" si="42"/>
        <v>0.42782593528123702</v>
      </c>
      <c r="L184" s="31">
        <v>0</v>
      </c>
      <c r="M184" s="36">
        <f t="shared" si="43"/>
        <v>0</v>
      </c>
      <c r="N184" s="31">
        <f t="shared" si="44"/>
        <v>3286413</v>
      </c>
      <c r="O184" s="36">
        <f t="shared" si="45"/>
        <v>0.62855018809190522</v>
      </c>
      <c r="P184" s="31">
        <v>75879</v>
      </c>
      <c r="Q184" s="31">
        <v>6160000</v>
      </c>
      <c r="R184" s="31">
        <v>4795975</v>
      </c>
      <c r="S184" s="31">
        <v>336441</v>
      </c>
      <c r="T184" s="36">
        <f t="shared" si="46"/>
        <v>7.0150699284295681E-2</v>
      </c>
      <c r="U184" s="36">
        <f t="shared" si="47"/>
        <v>28.480014233187049</v>
      </c>
    </row>
    <row r="185" spans="1:21" ht="16.5" x14ac:dyDescent="0.3">
      <c r="A185" s="18" t="s">
        <v>0</v>
      </c>
      <c r="B185" s="13" t="s">
        <v>334</v>
      </c>
      <c r="C185" s="12" t="s">
        <v>0</v>
      </c>
      <c r="D185" s="32">
        <f>SUM(D180:D184)</f>
        <v>16879973</v>
      </c>
      <c r="E185" s="32">
        <f>SUM(E180:E184)</f>
        <v>15195660</v>
      </c>
      <c r="F185" s="32">
        <f>SUM(F180:F184)</f>
        <v>3160217</v>
      </c>
      <c r="G185" s="37">
        <f t="shared" si="40"/>
        <v>0.18721694637781708</v>
      </c>
      <c r="H185" s="32">
        <f>SUM(H180:H184)</f>
        <v>3412096</v>
      </c>
      <c r="I185" s="37">
        <f t="shared" si="41"/>
        <v>0.20213871195173119</v>
      </c>
      <c r="J185" s="32">
        <f>SUM(J180:J184)</f>
        <v>4871519</v>
      </c>
      <c r="K185" s="37">
        <f t="shared" si="42"/>
        <v>0.32058620685116673</v>
      </c>
      <c r="L185" s="32">
        <f>SUM(L180:L184)</f>
        <v>0</v>
      </c>
      <c r="M185" s="37">
        <f t="shared" si="43"/>
        <v>0</v>
      </c>
      <c r="N185" s="32">
        <f t="shared" si="44"/>
        <v>11443832</v>
      </c>
      <c r="O185" s="37">
        <f t="shared" si="45"/>
        <v>0.75309871371167825</v>
      </c>
      <c r="P185" s="32">
        <f>SUM(P180:P184)</f>
        <v>2894296</v>
      </c>
      <c r="Q185" s="32">
        <f>SUM(Q180:Q184)</f>
        <v>16715623</v>
      </c>
      <c r="R185" s="32">
        <f>SUM(R180:R184)</f>
        <v>15917589</v>
      </c>
      <c r="S185" s="32">
        <f>SUM(S180:S184)</f>
        <v>7867528</v>
      </c>
      <c r="T185" s="37">
        <f t="shared" si="46"/>
        <v>0.49426631131134247</v>
      </c>
      <c r="U185" s="37">
        <f t="shared" si="47"/>
        <v>0.68314470945611649</v>
      </c>
    </row>
    <row r="186" spans="1:21" x14ac:dyDescent="0.2">
      <c r="A186" s="17" t="s">
        <v>29</v>
      </c>
      <c r="B186" s="11" t="s">
        <v>335</v>
      </c>
      <c r="C186" s="10" t="s">
        <v>336</v>
      </c>
      <c r="D186" s="31">
        <v>0</v>
      </c>
      <c r="E186" s="31">
        <v>0</v>
      </c>
      <c r="F186" s="31">
        <v>0</v>
      </c>
      <c r="G186" s="36">
        <f t="shared" si="40"/>
        <v>0</v>
      </c>
      <c r="H186" s="31">
        <v>0</v>
      </c>
      <c r="I186" s="36">
        <f t="shared" si="41"/>
        <v>0</v>
      </c>
      <c r="J186" s="31">
        <v>0</v>
      </c>
      <c r="K186" s="36">
        <f t="shared" si="42"/>
        <v>0</v>
      </c>
      <c r="L186" s="31">
        <v>0</v>
      </c>
      <c r="M186" s="36">
        <f t="shared" si="43"/>
        <v>0</v>
      </c>
      <c r="N186" s="31">
        <f t="shared" si="44"/>
        <v>0</v>
      </c>
      <c r="O186" s="36">
        <f t="shared" si="45"/>
        <v>0</v>
      </c>
      <c r="P186" s="31">
        <v>0</v>
      </c>
      <c r="Q186" s="31">
        <v>0</v>
      </c>
      <c r="R186" s="31">
        <v>0</v>
      </c>
      <c r="S186" s="31">
        <v>0</v>
      </c>
      <c r="T186" s="36">
        <f t="shared" si="46"/>
        <v>0</v>
      </c>
      <c r="U186" s="36">
        <f t="shared" si="47"/>
        <v>0</v>
      </c>
    </row>
    <row r="187" spans="1:21" x14ac:dyDescent="0.2">
      <c r="A187" s="17" t="s">
        <v>29</v>
      </c>
      <c r="B187" s="11" t="s">
        <v>337</v>
      </c>
      <c r="C187" s="10" t="s">
        <v>338</v>
      </c>
      <c r="D187" s="31">
        <v>0</v>
      </c>
      <c r="E187" s="31">
        <v>0</v>
      </c>
      <c r="F187" s="31">
        <v>0</v>
      </c>
      <c r="G187" s="36">
        <f t="shared" si="40"/>
        <v>0</v>
      </c>
      <c r="H187" s="31">
        <v>0</v>
      </c>
      <c r="I187" s="36">
        <f t="shared" si="41"/>
        <v>0</v>
      </c>
      <c r="J187" s="31">
        <v>0</v>
      </c>
      <c r="K187" s="36">
        <f t="shared" si="42"/>
        <v>0</v>
      </c>
      <c r="L187" s="31">
        <v>0</v>
      </c>
      <c r="M187" s="36">
        <f t="shared" si="43"/>
        <v>0</v>
      </c>
      <c r="N187" s="31">
        <f t="shared" si="44"/>
        <v>0</v>
      </c>
      <c r="O187" s="36">
        <f t="shared" si="45"/>
        <v>0</v>
      </c>
      <c r="P187" s="31">
        <v>0</v>
      </c>
      <c r="Q187" s="31">
        <v>0</v>
      </c>
      <c r="R187" s="31">
        <v>0</v>
      </c>
      <c r="S187" s="31">
        <v>0</v>
      </c>
      <c r="T187" s="36">
        <f t="shared" si="46"/>
        <v>0</v>
      </c>
      <c r="U187" s="36">
        <f t="shared" si="47"/>
        <v>0</v>
      </c>
    </row>
    <row r="188" spans="1:21" x14ac:dyDescent="0.2">
      <c r="A188" s="17" t="s">
        <v>29</v>
      </c>
      <c r="B188" s="11" t="s">
        <v>339</v>
      </c>
      <c r="C188" s="10" t="s">
        <v>340</v>
      </c>
      <c r="D188" s="31">
        <v>0</v>
      </c>
      <c r="E188" s="31">
        <v>0</v>
      </c>
      <c r="F188" s="31">
        <v>0</v>
      </c>
      <c r="G188" s="36">
        <f t="shared" si="40"/>
        <v>0</v>
      </c>
      <c r="H188" s="31">
        <v>0</v>
      </c>
      <c r="I188" s="36">
        <f t="shared" si="41"/>
        <v>0</v>
      </c>
      <c r="J188" s="31">
        <v>0</v>
      </c>
      <c r="K188" s="36">
        <f t="shared" si="42"/>
        <v>0</v>
      </c>
      <c r="L188" s="31">
        <v>0</v>
      </c>
      <c r="M188" s="36">
        <f t="shared" si="43"/>
        <v>0</v>
      </c>
      <c r="N188" s="31">
        <f t="shared" si="44"/>
        <v>0</v>
      </c>
      <c r="O188" s="36">
        <f t="shared" si="45"/>
        <v>0</v>
      </c>
      <c r="P188" s="31">
        <v>0</v>
      </c>
      <c r="Q188" s="31">
        <v>0</v>
      </c>
      <c r="R188" s="31">
        <v>0</v>
      </c>
      <c r="S188" s="31">
        <v>0</v>
      </c>
      <c r="T188" s="36">
        <f t="shared" si="46"/>
        <v>0</v>
      </c>
      <c r="U188" s="36">
        <f t="shared" si="47"/>
        <v>0</v>
      </c>
    </row>
    <row r="189" spans="1:21" x14ac:dyDescent="0.2">
      <c r="A189" s="17" t="s">
        <v>29</v>
      </c>
      <c r="B189" s="11" t="s">
        <v>341</v>
      </c>
      <c r="C189" s="10" t="s">
        <v>342</v>
      </c>
      <c r="D189" s="31">
        <v>0</v>
      </c>
      <c r="E189" s="31">
        <v>0</v>
      </c>
      <c r="F189" s="31">
        <v>0</v>
      </c>
      <c r="G189" s="36">
        <f t="shared" si="40"/>
        <v>0</v>
      </c>
      <c r="H189" s="31">
        <v>0</v>
      </c>
      <c r="I189" s="36">
        <f t="shared" si="41"/>
        <v>0</v>
      </c>
      <c r="J189" s="31">
        <v>0</v>
      </c>
      <c r="K189" s="36">
        <f t="shared" si="42"/>
        <v>0</v>
      </c>
      <c r="L189" s="31">
        <v>0</v>
      </c>
      <c r="M189" s="36">
        <f t="shared" si="43"/>
        <v>0</v>
      </c>
      <c r="N189" s="31">
        <f t="shared" si="44"/>
        <v>0</v>
      </c>
      <c r="O189" s="36">
        <f t="shared" si="45"/>
        <v>0</v>
      </c>
      <c r="P189" s="31">
        <v>0</v>
      </c>
      <c r="Q189" s="31">
        <v>0</v>
      </c>
      <c r="R189" s="31">
        <v>0</v>
      </c>
      <c r="S189" s="31">
        <v>0</v>
      </c>
      <c r="T189" s="36">
        <f t="shared" si="46"/>
        <v>0</v>
      </c>
      <c r="U189" s="36">
        <f t="shared" si="47"/>
        <v>0</v>
      </c>
    </row>
    <row r="190" spans="1:21" x14ac:dyDescent="0.2">
      <c r="A190" s="17" t="s">
        <v>44</v>
      </c>
      <c r="B190" s="11" t="s">
        <v>343</v>
      </c>
      <c r="C190" s="10" t="s">
        <v>344</v>
      </c>
      <c r="D190" s="31">
        <v>0</v>
      </c>
      <c r="E190" s="31">
        <v>0</v>
      </c>
      <c r="F190" s="31">
        <v>0</v>
      </c>
      <c r="G190" s="36">
        <f t="shared" si="40"/>
        <v>0</v>
      </c>
      <c r="H190" s="31">
        <v>0</v>
      </c>
      <c r="I190" s="36">
        <f t="shared" si="41"/>
        <v>0</v>
      </c>
      <c r="J190" s="31">
        <v>0</v>
      </c>
      <c r="K190" s="36">
        <f t="shared" si="42"/>
        <v>0</v>
      </c>
      <c r="L190" s="31">
        <v>0</v>
      </c>
      <c r="M190" s="36">
        <f t="shared" si="43"/>
        <v>0</v>
      </c>
      <c r="N190" s="31">
        <f t="shared" si="44"/>
        <v>0</v>
      </c>
      <c r="O190" s="36">
        <f t="shared" si="45"/>
        <v>0</v>
      </c>
      <c r="P190" s="31">
        <v>0</v>
      </c>
      <c r="Q190" s="31">
        <v>0</v>
      </c>
      <c r="R190" s="31">
        <v>0</v>
      </c>
      <c r="S190" s="31">
        <v>0</v>
      </c>
      <c r="T190" s="36">
        <f t="shared" si="46"/>
        <v>0</v>
      </c>
      <c r="U190" s="36">
        <f t="shared" si="47"/>
        <v>0</v>
      </c>
    </row>
    <row r="191" spans="1:21" ht="16.5" x14ac:dyDescent="0.3">
      <c r="A191" s="18" t="s">
        <v>0</v>
      </c>
      <c r="B191" s="13" t="s">
        <v>345</v>
      </c>
      <c r="C191" s="12" t="s">
        <v>0</v>
      </c>
      <c r="D191" s="32">
        <f>SUM(D186:D190)</f>
        <v>0</v>
      </c>
      <c r="E191" s="32">
        <f>SUM(E186:E190)</f>
        <v>0</v>
      </c>
      <c r="F191" s="32">
        <f>SUM(F186:F190)</f>
        <v>0</v>
      </c>
      <c r="G191" s="37">
        <f t="shared" si="40"/>
        <v>0</v>
      </c>
      <c r="H191" s="32">
        <f>SUM(H186:H190)</f>
        <v>0</v>
      </c>
      <c r="I191" s="37">
        <f t="shared" si="41"/>
        <v>0</v>
      </c>
      <c r="J191" s="32">
        <f>SUM(J186:J190)</f>
        <v>0</v>
      </c>
      <c r="K191" s="37">
        <f t="shared" si="42"/>
        <v>0</v>
      </c>
      <c r="L191" s="32">
        <f>SUM(L186:L190)</f>
        <v>0</v>
      </c>
      <c r="M191" s="37">
        <f t="shared" si="43"/>
        <v>0</v>
      </c>
      <c r="N191" s="32">
        <f t="shared" si="44"/>
        <v>0</v>
      </c>
      <c r="O191" s="37">
        <f t="shared" si="45"/>
        <v>0</v>
      </c>
      <c r="P191" s="32">
        <f>SUM(P186:P190)</f>
        <v>0</v>
      </c>
      <c r="Q191" s="32">
        <f>SUM(Q186:Q190)</f>
        <v>0</v>
      </c>
      <c r="R191" s="32">
        <f>SUM(R186:R190)</f>
        <v>0</v>
      </c>
      <c r="S191" s="32">
        <f>SUM(S186:S190)</f>
        <v>0</v>
      </c>
      <c r="T191" s="37">
        <f t="shared" si="46"/>
        <v>0</v>
      </c>
      <c r="U191" s="37">
        <f t="shared" si="47"/>
        <v>0</v>
      </c>
    </row>
    <row r="192" spans="1:21" x14ac:dyDescent="0.2">
      <c r="A192" s="17" t="s">
        <v>29</v>
      </c>
      <c r="B192" s="11" t="s">
        <v>346</v>
      </c>
      <c r="C192" s="10" t="s">
        <v>347</v>
      </c>
      <c r="D192" s="31">
        <v>270000</v>
      </c>
      <c r="E192" s="31">
        <v>270000</v>
      </c>
      <c r="F192" s="31">
        <v>0</v>
      </c>
      <c r="G192" s="36">
        <f t="shared" si="40"/>
        <v>0</v>
      </c>
      <c r="H192" s="31">
        <v>60000</v>
      </c>
      <c r="I192" s="36">
        <f t="shared" si="41"/>
        <v>0.22222222222222221</v>
      </c>
      <c r="J192" s="31">
        <v>0</v>
      </c>
      <c r="K192" s="36">
        <f t="shared" si="42"/>
        <v>0</v>
      </c>
      <c r="L192" s="31">
        <v>0</v>
      </c>
      <c r="M192" s="36">
        <f t="shared" si="43"/>
        <v>0</v>
      </c>
      <c r="N192" s="31">
        <f t="shared" si="44"/>
        <v>60000</v>
      </c>
      <c r="O192" s="36">
        <f t="shared" si="45"/>
        <v>0.22222222222222221</v>
      </c>
      <c r="P192" s="31">
        <v>0</v>
      </c>
      <c r="Q192" s="31">
        <v>320000</v>
      </c>
      <c r="R192" s="31">
        <v>320000</v>
      </c>
      <c r="S192" s="31">
        <v>0</v>
      </c>
      <c r="T192" s="36">
        <f t="shared" si="46"/>
        <v>0</v>
      </c>
      <c r="U192" s="36">
        <f t="shared" si="47"/>
        <v>0</v>
      </c>
    </row>
    <row r="193" spans="1:21" x14ac:dyDescent="0.2">
      <c r="A193" s="17" t="s">
        <v>29</v>
      </c>
      <c r="B193" s="11" t="s">
        <v>348</v>
      </c>
      <c r="C193" s="10" t="s">
        <v>349</v>
      </c>
      <c r="D193" s="31">
        <v>0</v>
      </c>
      <c r="E193" s="31">
        <v>0</v>
      </c>
      <c r="F193" s="31">
        <v>0</v>
      </c>
      <c r="G193" s="36">
        <f t="shared" si="40"/>
        <v>0</v>
      </c>
      <c r="H193" s="31">
        <v>0</v>
      </c>
      <c r="I193" s="36">
        <f t="shared" si="41"/>
        <v>0</v>
      </c>
      <c r="J193" s="31">
        <v>0</v>
      </c>
      <c r="K193" s="36">
        <f t="shared" si="42"/>
        <v>0</v>
      </c>
      <c r="L193" s="31">
        <v>0</v>
      </c>
      <c r="M193" s="36">
        <f t="shared" si="43"/>
        <v>0</v>
      </c>
      <c r="N193" s="31">
        <f t="shared" si="44"/>
        <v>0</v>
      </c>
      <c r="O193" s="36">
        <f t="shared" si="45"/>
        <v>0</v>
      </c>
      <c r="P193" s="31">
        <v>0</v>
      </c>
      <c r="Q193" s="31">
        <v>0</v>
      </c>
      <c r="R193" s="31">
        <v>0</v>
      </c>
      <c r="S193" s="31">
        <v>0</v>
      </c>
      <c r="T193" s="36">
        <f t="shared" si="46"/>
        <v>0</v>
      </c>
      <c r="U193" s="36">
        <f t="shared" si="47"/>
        <v>0</v>
      </c>
    </row>
    <row r="194" spans="1:21" x14ac:dyDescent="0.2">
      <c r="A194" s="17" t="s">
        <v>29</v>
      </c>
      <c r="B194" s="11" t="s">
        <v>350</v>
      </c>
      <c r="C194" s="10" t="s">
        <v>351</v>
      </c>
      <c r="D194" s="31">
        <v>0</v>
      </c>
      <c r="E194" s="31">
        <v>0</v>
      </c>
      <c r="F194" s="31">
        <v>0</v>
      </c>
      <c r="G194" s="36">
        <f t="shared" si="40"/>
        <v>0</v>
      </c>
      <c r="H194" s="31">
        <v>0</v>
      </c>
      <c r="I194" s="36">
        <f t="shared" si="41"/>
        <v>0</v>
      </c>
      <c r="J194" s="31">
        <v>0</v>
      </c>
      <c r="K194" s="36">
        <f t="shared" si="42"/>
        <v>0</v>
      </c>
      <c r="L194" s="31">
        <v>0</v>
      </c>
      <c r="M194" s="36">
        <f t="shared" si="43"/>
        <v>0</v>
      </c>
      <c r="N194" s="31">
        <f t="shared" si="44"/>
        <v>0</v>
      </c>
      <c r="O194" s="36">
        <f t="shared" si="45"/>
        <v>0</v>
      </c>
      <c r="P194" s="31">
        <v>0</v>
      </c>
      <c r="Q194" s="31">
        <v>0</v>
      </c>
      <c r="R194" s="31">
        <v>0</v>
      </c>
      <c r="S194" s="31">
        <v>0</v>
      </c>
      <c r="T194" s="36">
        <f t="shared" si="46"/>
        <v>0</v>
      </c>
      <c r="U194" s="36">
        <f t="shared" si="47"/>
        <v>0</v>
      </c>
    </row>
    <row r="195" spans="1:21" x14ac:dyDescent="0.2">
      <c r="A195" s="17" t="s">
        <v>29</v>
      </c>
      <c r="B195" s="11" t="s">
        <v>352</v>
      </c>
      <c r="C195" s="10" t="s">
        <v>353</v>
      </c>
      <c r="D195" s="31">
        <v>1473853</v>
      </c>
      <c r="E195" s="31">
        <v>1400543</v>
      </c>
      <c r="F195" s="31">
        <v>301763</v>
      </c>
      <c r="G195" s="36">
        <f t="shared" si="40"/>
        <v>0.20474429946541481</v>
      </c>
      <c r="H195" s="31">
        <v>304160</v>
      </c>
      <c r="I195" s="36">
        <f t="shared" si="41"/>
        <v>0.20637064890460582</v>
      </c>
      <c r="J195" s="31">
        <v>361066</v>
      </c>
      <c r="K195" s="36">
        <f t="shared" si="42"/>
        <v>0.25780429447721348</v>
      </c>
      <c r="L195" s="31">
        <v>0</v>
      </c>
      <c r="M195" s="36">
        <f t="shared" si="43"/>
        <v>0</v>
      </c>
      <c r="N195" s="31">
        <f t="shared" si="44"/>
        <v>966989</v>
      </c>
      <c r="O195" s="36">
        <f t="shared" si="45"/>
        <v>0.69043863701435804</v>
      </c>
      <c r="P195" s="31">
        <v>344758</v>
      </c>
      <c r="Q195" s="31">
        <v>1430627</v>
      </c>
      <c r="R195" s="31">
        <v>1395610</v>
      </c>
      <c r="S195" s="31">
        <v>994105</v>
      </c>
      <c r="T195" s="36">
        <f t="shared" si="46"/>
        <v>0.71230859624107024</v>
      </c>
      <c r="U195" s="36">
        <f t="shared" si="47"/>
        <v>4.7302745694081105E-2</v>
      </c>
    </row>
    <row r="196" spans="1:21" x14ac:dyDescent="0.2">
      <c r="A196" s="17" t="s">
        <v>29</v>
      </c>
      <c r="B196" s="11" t="s">
        <v>354</v>
      </c>
      <c r="C196" s="10" t="s">
        <v>355</v>
      </c>
      <c r="D196" s="31">
        <v>4972508</v>
      </c>
      <c r="E196" s="31">
        <v>4674468</v>
      </c>
      <c r="F196" s="31">
        <v>1188693</v>
      </c>
      <c r="G196" s="36">
        <f t="shared" si="40"/>
        <v>0.23905300906504323</v>
      </c>
      <c r="H196" s="31">
        <v>1168458</v>
      </c>
      <c r="I196" s="36">
        <f t="shared" si="41"/>
        <v>0.2349836340132585</v>
      </c>
      <c r="J196" s="31">
        <v>1184325</v>
      </c>
      <c r="K196" s="36">
        <f t="shared" si="42"/>
        <v>0.25336038240073522</v>
      </c>
      <c r="L196" s="31">
        <v>0</v>
      </c>
      <c r="M196" s="36">
        <f t="shared" si="43"/>
        <v>0</v>
      </c>
      <c r="N196" s="31">
        <f t="shared" si="44"/>
        <v>3541476</v>
      </c>
      <c r="O196" s="36">
        <f t="shared" si="45"/>
        <v>0.75762118812237034</v>
      </c>
      <c r="P196" s="31">
        <v>901158</v>
      </c>
      <c r="Q196" s="31">
        <v>4666738</v>
      </c>
      <c r="R196" s="31">
        <v>4666738</v>
      </c>
      <c r="S196" s="31">
        <v>3427021</v>
      </c>
      <c r="T196" s="36">
        <f t="shared" si="46"/>
        <v>0.73435041778647103</v>
      </c>
      <c r="U196" s="36">
        <f t="shared" si="47"/>
        <v>0.31422569627079833</v>
      </c>
    </row>
    <row r="197" spans="1:21" x14ac:dyDescent="0.2">
      <c r="A197" s="17" t="s">
        <v>44</v>
      </c>
      <c r="B197" s="11" t="s">
        <v>356</v>
      </c>
      <c r="C197" s="10" t="s">
        <v>357</v>
      </c>
      <c r="D197" s="31">
        <v>9059270</v>
      </c>
      <c r="E197" s="31">
        <v>7872928</v>
      </c>
      <c r="F197" s="31">
        <v>2076440</v>
      </c>
      <c r="G197" s="36">
        <f t="shared" si="40"/>
        <v>0.2292061060107492</v>
      </c>
      <c r="H197" s="31">
        <v>2072959</v>
      </c>
      <c r="I197" s="36">
        <f t="shared" si="41"/>
        <v>0.22882185871488542</v>
      </c>
      <c r="J197" s="31">
        <v>1636549</v>
      </c>
      <c r="K197" s="36">
        <f t="shared" si="42"/>
        <v>0.20787043905393265</v>
      </c>
      <c r="L197" s="31">
        <v>0</v>
      </c>
      <c r="M197" s="36">
        <f t="shared" si="43"/>
        <v>0</v>
      </c>
      <c r="N197" s="31">
        <f t="shared" si="44"/>
        <v>5785948</v>
      </c>
      <c r="O197" s="36">
        <f t="shared" si="45"/>
        <v>0.73491692036304668</v>
      </c>
      <c r="P197" s="31">
        <v>1511933</v>
      </c>
      <c r="Q197" s="31">
        <v>8824168</v>
      </c>
      <c r="R197" s="31">
        <v>8675518</v>
      </c>
      <c r="S197" s="31">
        <v>5841369</v>
      </c>
      <c r="T197" s="36">
        <f t="shared" si="46"/>
        <v>0.67331645211271529</v>
      </c>
      <c r="U197" s="36">
        <f t="shared" si="47"/>
        <v>8.2421641699731429E-2</v>
      </c>
    </row>
    <row r="198" spans="1:21" ht="16.5" x14ac:dyDescent="0.3">
      <c r="A198" s="18" t="s">
        <v>0</v>
      </c>
      <c r="B198" s="13" t="s">
        <v>358</v>
      </c>
      <c r="C198" s="12" t="s">
        <v>0</v>
      </c>
      <c r="D198" s="32">
        <f>SUM(D192:D197)</f>
        <v>15775631</v>
      </c>
      <c r="E198" s="32">
        <f>SUM(E192:E197)</f>
        <v>14217939</v>
      </c>
      <c r="F198" s="32">
        <f>SUM(F192:F197)</f>
        <v>3566896</v>
      </c>
      <c r="G198" s="37">
        <f t="shared" si="40"/>
        <v>0.22610163739250747</v>
      </c>
      <c r="H198" s="32">
        <f>SUM(H192:H197)</f>
        <v>3605577</v>
      </c>
      <c r="I198" s="37">
        <f t="shared" si="41"/>
        <v>0.22855358368866513</v>
      </c>
      <c r="J198" s="32">
        <f>SUM(J192:J197)</f>
        <v>3181940</v>
      </c>
      <c r="K198" s="37">
        <f t="shared" si="42"/>
        <v>0.22379755603115192</v>
      </c>
      <c r="L198" s="32">
        <f>SUM(L192:L197)</f>
        <v>0</v>
      </c>
      <c r="M198" s="37">
        <f t="shared" si="43"/>
        <v>0</v>
      </c>
      <c r="N198" s="32">
        <f t="shared" si="44"/>
        <v>10354413</v>
      </c>
      <c r="O198" s="37">
        <f t="shared" si="45"/>
        <v>0.72826399100460337</v>
      </c>
      <c r="P198" s="32">
        <f>SUM(P192:P197)</f>
        <v>2757849</v>
      </c>
      <c r="Q198" s="32">
        <f>SUM(Q192:Q197)</f>
        <v>15241533</v>
      </c>
      <c r="R198" s="32">
        <f>SUM(R192:R197)</f>
        <v>15057866</v>
      </c>
      <c r="S198" s="32">
        <f>SUM(S192:S197)</f>
        <v>10262495</v>
      </c>
      <c r="T198" s="37">
        <f t="shared" si="46"/>
        <v>0.68153714477204141</v>
      </c>
      <c r="U198" s="37">
        <f t="shared" si="47"/>
        <v>0.15377600441503514</v>
      </c>
    </row>
    <row r="199" spans="1:21" x14ac:dyDescent="0.2">
      <c r="A199" s="17" t="s">
        <v>29</v>
      </c>
      <c r="B199" s="11" t="s">
        <v>359</v>
      </c>
      <c r="C199" s="10" t="s">
        <v>360</v>
      </c>
      <c r="D199" s="31">
        <v>25501450</v>
      </c>
      <c r="E199" s="31">
        <v>25899821</v>
      </c>
      <c r="F199" s="31">
        <v>3024019</v>
      </c>
      <c r="G199" s="36">
        <f t="shared" si="40"/>
        <v>0.11858223748061385</v>
      </c>
      <c r="H199" s="31">
        <v>5373979</v>
      </c>
      <c r="I199" s="36">
        <f t="shared" si="41"/>
        <v>0.21073229169321744</v>
      </c>
      <c r="J199" s="31">
        <v>5015454</v>
      </c>
      <c r="K199" s="36">
        <f t="shared" si="42"/>
        <v>0.1936482109277898</v>
      </c>
      <c r="L199" s="31">
        <v>0</v>
      </c>
      <c r="M199" s="36">
        <f t="shared" si="43"/>
        <v>0</v>
      </c>
      <c r="N199" s="31">
        <f t="shared" si="44"/>
        <v>13413452</v>
      </c>
      <c r="O199" s="36">
        <f t="shared" si="45"/>
        <v>0.51789747890535609</v>
      </c>
      <c r="P199" s="31">
        <v>3142286</v>
      </c>
      <c r="Q199" s="31">
        <v>15557702</v>
      </c>
      <c r="R199" s="31">
        <v>15637702</v>
      </c>
      <c r="S199" s="31">
        <v>8861691</v>
      </c>
      <c r="T199" s="36">
        <f t="shared" si="46"/>
        <v>0.56668754782512165</v>
      </c>
      <c r="U199" s="36">
        <f t="shared" si="47"/>
        <v>0.59611633059498725</v>
      </c>
    </row>
    <row r="200" spans="1:21" x14ac:dyDescent="0.2">
      <c r="A200" s="17" t="s">
        <v>29</v>
      </c>
      <c r="B200" s="11" t="s">
        <v>361</v>
      </c>
      <c r="C200" s="10" t="s">
        <v>362</v>
      </c>
      <c r="D200" s="31">
        <v>0</v>
      </c>
      <c r="E200" s="31">
        <v>0</v>
      </c>
      <c r="F200" s="31">
        <v>0</v>
      </c>
      <c r="G200" s="36">
        <f t="shared" si="40"/>
        <v>0</v>
      </c>
      <c r="H200" s="31">
        <v>0</v>
      </c>
      <c r="I200" s="36">
        <f t="shared" si="41"/>
        <v>0</v>
      </c>
      <c r="J200" s="31">
        <v>0</v>
      </c>
      <c r="K200" s="36">
        <f t="shared" si="42"/>
        <v>0</v>
      </c>
      <c r="L200" s="31">
        <v>0</v>
      </c>
      <c r="M200" s="36">
        <f t="shared" si="43"/>
        <v>0</v>
      </c>
      <c r="N200" s="31">
        <f t="shared" si="44"/>
        <v>0</v>
      </c>
      <c r="O200" s="36">
        <f t="shared" si="45"/>
        <v>0</v>
      </c>
      <c r="P200" s="31">
        <v>0</v>
      </c>
      <c r="Q200" s="31">
        <v>0</v>
      </c>
      <c r="R200" s="31">
        <v>0</v>
      </c>
      <c r="S200" s="31">
        <v>0</v>
      </c>
      <c r="T200" s="36">
        <f t="shared" si="46"/>
        <v>0</v>
      </c>
      <c r="U200" s="36">
        <f t="shared" si="47"/>
        <v>0</v>
      </c>
    </row>
    <row r="201" spans="1:21" x14ac:dyDescent="0.2">
      <c r="A201" s="17" t="s">
        <v>29</v>
      </c>
      <c r="B201" s="11" t="s">
        <v>363</v>
      </c>
      <c r="C201" s="10" t="s">
        <v>364</v>
      </c>
      <c r="D201" s="31">
        <v>0</v>
      </c>
      <c r="E201" s="31">
        <v>0</v>
      </c>
      <c r="F201" s="31">
        <v>0</v>
      </c>
      <c r="G201" s="36">
        <f t="shared" si="40"/>
        <v>0</v>
      </c>
      <c r="H201" s="31">
        <v>0</v>
      </c>
      <c r="I201" s="36">
        <f t="shared" si="41"/>
        <v>0</v>
      </c>
      <c r="J201" s="31">
        <v>0</v>
      </c>
      <c r="K201" s="36">
        <f t="shared" si="42"/>
        <v>0</v>
      </c>
      <c r="L201" s="31">
        <v>0</v>
      </c>
      <c r="M201" s="36">
        <f t="shared" si="43"/>
        <v>0</v>
      </c>
      <c r="N201" s="31">
        <f t="shared" si="44"/>
        <v>0</v>
      </c>
      <c r="O201" s="36">
        <f t="shared" si="45"/>
        <v>0</v>
      </c>
      <c r="P201" s="31">
        <v>0</v>
      </c>
      <c r="Q201" s="31">
        <v>0</v>
      </c>
      <c r="R201" s="31">
        <v>0</v>
      </c>
      <c r="S201" s="31">
        <v>0</v>
      </c>
      <c r="T201" s="36">
        <f t="shared" si="46"/>
        <v>0</v>
      </c>
      <c r="U201" s="36">
        <f t="shared" si="47"/>
        <v>0</v>
      </c>
    </row>
    <row r="202" spans="1:21" x14ac:dyDescent="0.2">
      <c r="A202" s="17" t="s">
        <v>29</v>
      </c>
      <c r="B202" s="11" t="s">
        <v>365</v>
      </c>
      <c r="C202" s="10" t="s">
        <v>366</v>
      </c>
      <c r="D202" s="31">
        <v>0</v>
      </c>
      <c r="E202" s="31">
        <v>0</v>
      </c>
      <c r="F202" s="31">
        <v>0</v>
      </c>
      <c r="G202" s="36">
        <f t="shared" si="40"/>
        <v>0</v>
      </c>
      <c r="H202" s="31">
        <v>0</v>
      </c>
      <c r="I202" s="36">
        <f t="shared" si="41"/>
        <v>0</v>
      </c>
      <c r="J202" s="31">
        <v>0</v>
      </c>
      <c r="K202" s="36">
        <f t="shared" si="42"/>
        <v>0</v>
      </c>
      <c r="L202" s="31">
        <v>0</v>
      </c>
      <c r="M202" s="36">
        <f t="shared" si="43"/>
        <v>0</v>
      </c>
      <c r="N202" s="31">
        <f t="shared" si="44"/>
        <v>0</v>
      </c>
      <c r="O202" s="36">
        <f t="shared" si="45"/>
        <v>0</v>
      </c>
      <c r="P202" s="31">
        <v>0</v>
      </c>
      <c r="Q202" s="31">
        <v>0</v>
      </c>
      <c r="R202" s="31">
        <v>0</v>
      </c>
      <c r="S202" s="31">
        <v>0</v>
      </c>
      <c r="T202" s="36">
        <f t="shared" si="46"/>
        <v>0</v>
      </c>
      <c r="U202" s="36">
        <f t="shared" si="47"/>
        <v>0</v>
      </c>
    </row>
    <row r="203" spans="1:21" x14ac:dyDescent="0.2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6.5" x14ac:dyDescent="0.3">
      <c r="A204" s="18" t="s">
        <v>0</v>
      </c>
      <c r="B204" s="13" t="s">
        <v>369</v>
      </c>
      <c r="C204" s="12" t="s">
        <v>0</v>
      </c>
      <c r="D204" s="32">
        <f>SUM(D199:D203)</f>
        <v>25501450</v>
      </c>
      <c r="E204" s="32">
        <f>SUM(E199:E203)</f>
        <v>25899821</v>
      </c>
      <c r="F204" s="32">
        <f>SUM(F199:F203)</f>
        <v>3024019</v>
      </c>
      <c r="G204" s="37">
        <f t="shared" si="40"/>
        <v>0.11858223748061385</v>
      </c>
      <c r="H204" s="32">
        <f>SUM(H199:H203)</f>
        <v>5373979</v>
      </c>
      <c r="I204" s="37">
        <f t="shared" si="41"/>
        <v>0.21073229169321744</v>
      </c>
      <c r="J204" s="32">
        <f>SUM(J199:J203)</f>
        <v>5015454</v>
      </c>
      <c r="K204" s="37">
        <f t="shared" si="42"/>
        <v>0.1936482109277898</v>
      </c>
      <c r="L204" s="32">
        <f>SUM(L199:L203)</f>
        <v>0</v>
      </c>
      <c r="M204" s="37">
        <f t="shared" si="43"/>
        <v>0</v>
      </c>
      <c r="N204" s="32">
        <f t="shared" si="44"/>
        <v>13413452</v>
      </c>
      <c r="O204" s="37">
        <f t="shared" si="45"/>
        <v>0.51789747890535609</v>
      </c>
      <c r="P204" s="32">
        <f>SUM(P199:P203)</f>
        <v>3142286</v>
      </c>
      <c r="Q204" s="32">
        <f>SUM(Q199:Q203)</f>
        <v>15557702</v>
      </c>
      <c r="R204" s="32">
        <f>SUM(R199:R203)</f>
        <v>15637702</v>
      </c>
      <c r="S204" s="32">
        <f>SUM(S199:S203)</f>
        <v>8861691</v>
      </c>
      <c r="T204" s="37">
        <f t="shared" si="46"/>
        <v>0.56668754782512165</v>
      </c>
      <c r="U204" s="37">
        <f t="shared" si="47"/>
        <v>0.59611633059498725</v>
      </c>
    </row>
    <row r="205" spans="1:21" ht="16.5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58157054</v>
      </c>
      <c r="E205" s="32">
        <f>SUM(E173:E178,E180:E184,E186:E190,E192:E197,E199:E203)</f>
        <v>55313420</v>
      </c>
      <c r="F205" s="32">
        <f>SUM(F173:F178,F180:F184,F186:F190,F192:F197,F199:F203)</f>
        <v>9751132</v>
      </c>
      <c r="G205" s="37">
        <f t="shared" si="40"/>
        <v>0.16766894691742812</v>
      </c>
      <c r="H205" s="32">
        <f>SUM(H173:H178,H180:H184,H186:H190,H192:H197,H199:H203)</f>
        <v>12391652</v>
      </c>
      <c r="I205" s="37">
        <f t="shared" si="41"/>
        <v>0.21307220960676584</v>
      </c>
      <c r="J205" s="32">
        <f>SUM(J173:J178,J180:J184,J186:J190,J192:J197,J199:J203)</f>
        <v>13068913</v>
      </c>
      <c r="K205" s="37">
        <f t="shared" si="42"/>
        <v>0.23627020350576769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35211697</v>
      </c>
      <c r="O205" s="37">
        <f t="shared" si="45"/>
        <v>0.6365850638054924</v>
      </c>
      <c r="P205" s="32">
        <f>SUM(P173:P178,P180:P184,P186:P190,P192:P197,P199:P203)</f>
        <v>8794431</v>
      </c>
      <c r="Q205" s="32">
        <f>SUM(Q173:Q178,Q180:Q184,Q186:Q190,Q192:Q197,Q199:Q203)</f>
        <v>47514858</v>
      </c>
      <c r="R205" s="32">
        <f>SUM(R173:R178,R180:R184,R186:R190,R192:R197,R199:R203)</f>
        <v>46613157</v>
      </c>
      <c r="S205" s="32">
        <f>SUM(S173:S178,S180:S184,S186:S190,S192:S197,S199:S203)</f>
        <v>26991714</v>
      </c>
      <c r="T205" s="37">
        <f t="shared" si="46"/>
        <v>0.57905783982835579</v>
      </c>
      <c r="U205" s="37">
        <f t="shared" si="47"/>
        <v>0.48604417954953538</v>
      </c>
    </row>
    <row r="206" spans="1:21" ht="14.4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4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x14ac:dyDescent="0.2">
      <c r="A208" s="17" t="s">
        <v>29</v>
      </c>
      <c r="B208" s="11" t="s">
        <v>372</v>
      </c>
      <c r="C208" s="10" t="s">
        <v>373</v>
      </c>
      <c r="D208" s="31">
        <v>16603</v>
      </c>
      <c r="E208" s="31">
        <v>15373</v>
      </c>
      <c r="F208" s="31">
        <v>0</v>
      </c>
      <c r="G208" s="36">
        <f t="shared" ref="G208:G231" si="48">IF(($D208     =0),0,($F208     /$D208     ))</f>
        <v>0</v>
      </c>
      <c r="H208" s="31">
        <v>0</v>
      </c>
      <c r="I208" s="36">
        <f t="shared" ref="I208:I231" si="49">IF(($D208     =0),0,($H208     /$D208     ))</f>
        <v>0</v>
      </c>
      <c r="J208" s="31">
        <v>0</v>
      </c>
      <c r="K208" s="36">
        <f t="shared" ref="K208:K231" si="50">IF(($E208     =0),0,($J208     /$E208     ))</f>
        <v>0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0</v>
      </c>
      <c r="O208" s="36">
        <f t="shared" ref="O208:O231" si="53">IF(($E208     =0),0,($N208     /$E208     ))</f>
        <v>0</v>
      </c>
      <c r="P208" s="31">
        <v>0</v>
      </c>
      <c r="Q208" s="31">
        <v>16587</v>
      </c>
      <c r="R208" s="31">
        <v>16587</v>
      </c>
      <c r="S208" s="31">
        <v>0</v>
      </c>
      <c r="T208" s="36">
        <f t="shared" ref="T208:T231" si="54">IF(($R208     =0),0,($S208     /$R208     ))</f>
        <v>0</v>
      </c>
      <c r="U208" s="36">
        <f t="shared" ref="U208:U231" si="55">IF(($P208     =0),0,(($J208     /$P208     )-1))</f>
        <v>0</v>
      </c>
    </row>
    <row r="209" spans="1:21" x14ac:dyDescent="0.2">
      <c r="A209" s="17" t="s">
        <v>29</v>
      </c>
      <c r="B209" s="11" t="s">
        <v>374</v>
      </c>
      <c r="C209" s="10" t="s">
        <v>375</v>
      </c>
      <c r="D209" s="31">
        <v>0</v>
      </c>
      <c r="E209" s="31">
        <v>0</v>
      </c>
      <c r="F209" s="31">
        <v>0</v>
      </c>
      <c r="G209" s="36">
        <f t="shared" si="48"/>
        <v>0</v>
      </c>
      <c r="H209" s="31">
        <v>0</v>
      </c>
      <c r="I209" s="36">
        <f t="shared" si="49"/>
        <v>0</v>
      </c>
      <c r="J209" s="31">
        <v>0</v>
      </c>
      <c r="K209" s="36">
        <f t="shared" si="50"/>
        <v>0</v>
      </c>
      <c r="L209" s="31">
        <v>0</v>
      </c>
      <c r="M209" s="36">
        <f t="shared" si="51"/>
        <v>0</v>
      </c>
      <c r="N209" s="31">
        <f t="shared" si="52"/>
        <v>0</v>
      </c>
      <c r="O209" s="36">
        <f t="shared" si="53"/>
        <v>0</v>
      </c>
      <c r="P209" s="31">
        <v>0</v>
      </c>
      <c r="Q209" s="31">
        <v>0</v>
      </c>
      <c r="R209" s="31">
        <v>0</v>
      </c>
      <c r="S209" s="31">
        <v>0</v>
      </c>
      <c r="T209" s="36">
        <f t="shared" si="54"/>
        <v>0</v>
      </c>
      <c r="U209" s="36">
        <f t="shared" si="55"/>
        <v>0</v>
      </c>
    </row>
    <row r="210" spans="1:21" x14ac:dyDescent="0.2">
      <c r="A210" s="17" t="s">
        <v>29</v>
      </c>
      <c r="B210" s="11" t="s">
        <v>376</v>
      </c>
      <c r="C210" s="10" t="s">
        <v>377</v>
      </c>
      <c r="D210" s="31">
        <v>13286342</v>
      </c>
      <c r="E210" s="31">
        <v>15284404</v>
      </c>
      <c r="F210" s="31">
        <v>2860964</v>
      </c>
      <c r="G210" s="36">
        <f t="shared" si="48"/>
        <v>0.2153312025236141</v>
      </c>
      <c r="H210" s="31">
        <v>4776467</v>
      </c>
      <c r="I210" s="36">
        <f t="shared" si="49"/>
        <v>0.35950203600057862</v>
      </c>
      <c r="J210" s="31">
        <v>3777801</v>
      </c>
      <c r="K210" s="36">
        <f t="shared" si="50"/>
        <v>0.24716704687994376</v>
      </c>
      <c r="L210" s="31">
        <v>0</v>
      </c>
      <c r="M210" s="36">
        <f t="shared" si="51"/>
        <v>0</v>
      </c>
      <c r="N210" s="31">
        <f t="shared" si="52"/>
        <v>11415232</v>
      </c>
      <c r="O210" s="36">
        <f t="shared" si="53"/>
        <v>0.74685489862738519</v>
      </c>
      <c r="P210" s="31">
        <v>96125</v>
      </c>
      <c r="Q210" s="31">
        <v>12899624</v>
      </c>
      <c r="R210" s="31">
        <v>18722850</v>
      </c>
      <c r="S210" s="31">
        <v>14424656</v>
      </c>
      <c r="T210" s="36">
        <f t="shared" si="54"/>
        <v>0.77043057013221816</v>
      </c>
      <c r="U210" s="36">
        <f t="shared" si="55"/>
        <v>38.300920676202864</v>
      </c>
    </row>
    <row r="211" spans="1:21" x14ac:dyDescent="0.2">
      <c r="A211" s="17" t="s">
        <v>29</v>
      </c>
      <c r="B211" s="11" t="s">
        <v>378</v>
      </c>
      <c r="C211" s="10" t="s">
        <v>379</v>
      </c>
      <c r="D211" s="31">
        <v>0</v>
      </c>
      <c r="E211" s="31">
        <v>0</v>
      </c>
      <c r="F211" s="31">
        <v>0</v>
      </c>
      <c r="G211" s="36">
        <f t="shared" si="48"/>
        <v>0</v>
      </c>
      <c r="H211" s="31">
        <v>0</v>
      </c>
      <c r="I211" s="36">
        <f t="shared" si="49"/>
        <v>0</v>
      </c>
      <c r="J211" s="31">
        <v>0</v>
      </c>
      <c r="K211" s="36">
        <f t="shared" si="50"/>
        <v>0</v>
      </c>
      <c r="L211" s="31">
        <v>0</v>
      </c>
      <c r="M211" s="36">
        <f t="shared" si="51"/>
        <v>0</v>
      </c>
      <c r="N211" s="31">
        <f t="shared" si="52"/>
        <v>0</v>
      </c>
      <c r="O211" s="36">
        <f t="shared" si="53"/>
        <v>0</v>
      </c>
      <c r="P211" s="31">
        <v>0</v>
      </c>
      <c r="Q211" s="31">
        <v>0</v>
      </c>
      <c r="R211" s="31">
        <v>0</v>
      </c>
      <c r="S211" s="31">
        <v>0</v>
      </c>
      <c r="T211" s="36">
        <f t="shared" si="54"/>
        <v>0</v>
      </c>
      <c r="U211" s="36">
        <f t="shared" si="55"/>
        <v>0</v>
      </c>
    </row>
    <row r="212" spans="1:21" x14ac:dyDescent="0.2">
      <c r="A212" s="17" t="s">
        <v>29</v>
      </c>
      <c r="B212" s="11" t="s">
        <v>380</v>
      </c>
      <c r="C212" s="10" t="s">
        <v>381</v>
      </c>
      <c r="D212" s="31">
        <v>0</v>
      </c>
      <c r="E212" s="31">
        <v>0</v>
      </c>
      <c r="F212" s="31">
        <v>0</v>
      </c>
      <c r="G212" s="36">
        <f t="shared" si="48"/>
        <v>0</v>
      </c>
      <c r="H212" s="31">
        <v>0</v>
      </c>
      <c r="I212" s="36">
        <f t="shared" si="49"/>
        <v>0</v>
      </c>
      <c r="J212" s="31">
        <v>0</v>
      </c>
      <c r="K212" s="36">
        <f t="shared" si="50"/>
        <v>0</v>
      </c>
      <c r="L212" s="31">
        <v>0</v>
      </c>
      <c r="M212" s="36">
        <f t="shared" si="51"/>
        <v>0</v>
      </c>
      <c r="N212" s="31">
        <f t="shared" si="52"/>
        <v>0</v>
      </c>
      <c r="O212" s="36">
        <f t="shared" si="53"/>
        <v>0</v>
      </c>
      <c r="P212" s="31">
        <v>0</v>
      </c>
      <c r="Q212" s="31">
        <v>0</v>
      </c>
      <c r="R212" s="31">
        <v>0</v>
      </c>
      <c r="S212" s="31">
        <v>0</v>
      </c>
      <c r="T212" s="36">
        <f t="shared" si="54"/>
        <v>0</v>
      </c>
      <c r="U212" s="36">
        <f t="shared" si="55"/>
        <v>0</v>
      </c>
    </row>
    <row r="213" spans="1:21" x14ac:dyDescent="0.2">
      <c r="A213" s="17" t="s">
        <v>29</v>
      </c>
      <c r="B213" s="11" t="s">
        <v>382</v>
      </c>
      <c r="C213" s="10" t="s">
        <v>383</v>
      </c>
      <c r="D213" s="31">
        <v>0</v>
      </c>
      <c r="E213" s="31">
        <v>0</v>
      </c>
      <c r="F213" s="31">
        <v>0</v>
      </c>
      <c r="G213" s="36">
        <f t="shared" si="48"/>
        <v>0</v>
      </c>
      <c r="H213" s="31">
        <v>0</v>
      </c>
      <c r="I213" s="36">
        <f t="shared" si="49"/>
        <v>0</v>
      </c>
      <c r="J213" s="31">
        <v>0</v>
      </c>
      <c r="K213" s="36">
        <f t="shared" si="50"/>
        <v>0</v>
      </c>
      <c r="L213" s="31">
        <v>0</v>
      </c>
      <c r="M213" s="36">
        <f t="shared" si="51"/>
        <v>0</v>
      </c>
      <c r="N213" s="31">
        <f t="shared" si="52"/>
        <v>0</v>
      </c>
      <c r="O213" s="36">
        <f t="shared" si="53"/>
        <v>0</v>
      </c>
      <c r="P213" s="31">
        <v>0</v>
      </c>
      <c r="Q213" s="31">
        <v>0</v>
      </c>
      <c r="R213" s="31">
        <v>0</v>
      </c>
      <c r="S213" s="31">
        <v>0</v>
      </c>
      <c r="T213" s="36">
        <f t="shared" si="54"/>
        <v>0</v>
      </c>
      <c r="U213" s="36">
        <f t="shared" si="55"/>
        <v>0</v>
      </c>
    </row>
    <row r="214" spans="1:21" x14ac:dyDescent="0.2">
      <c r="A214" s="17" t="s">
        <v>29</v>
      </c>
      <c r="B214" s="11" t="s">
        <v>384</v>
      </c>
      <c r="C214" s="10" t="s">
        <v>385</v>
      </c>
      <c r="D214" s="31">
        <v>0</v>
      </c>
      <c r="E214" s="31">
        <v>0</v>
      </c>
      <c r="F214" s="31">
        <v>0</v>
      </c>
      <c r="G214" s="36">
        <f t="shared" si="48"/>
        <v>0</v>
      </c>
      <c r="H214" s="31">
        <v>0</v>
      </c>
      <c r="I214" s="36">
        <f t="shared" si="49"/>
        <v>0</v>
      </c>
      <c r="J214" s="31">
        <v>0</v>
      </c>
      <c r="K214" s="36">
        <f t="shared" si="50"/>
        <v>0</v>
      </c>
      <c r="L214" s="31">
        <v>0</v>
      </c>
      <c r="M214" s="36">
        <f t="shared" si="51"/>
        <v>0</v>
      </c>
      <c r="N214" s="31">
        <f t="shared" si="52"/>
        <v>0</v>
      </c>
      <c r="O214" s="36">
        <f t="shared" si="53"/>
        <v>0</v>
      </c>
      <c r="P214" s="31">
        <v>0</v>
      </c>
      <c r="Q214" s="31">
        <v>0</v>
      </c>
      <c r="R214" s="31">
        <v>0</v>
      </c>
      <c r="S214" s="31">
        <v>0</v>
      </c>
      <c r="T214" s="36">
        <f t="shared" si="54"/>
        <v>0</v>
      </c>
      <c r="U214" s="36">
        <f t="shared" si="55"/>
        <v>0</v>
      </c>
    </row>
    <row r="215" spans="1:21" x14ac:dyDescent="0.2">
      <c r="A215" s="17" t="s">
        <v>44</v>
      </c>
      <c r="B215" s="11" t="s">
        <v>386</v>
      </c>
      <c r="C215" s="10" t="s">
        <v>387</v>
      </c>
      <c r="D215" s="31">
        <v>0</v>
      </c>
      <c r="E215" s="31">
        <v>0</v>
      </c>
      <c r="F215" s="31">
        <v>0</v>
      </c>
      <c r="G215" s="36">
        <f t="shared" si="48"/>
        <v>0</v>
      </c>
      <c r="H215" s="31">
        <v>0</v>
      </c>
      <c r="I215" s="36">
        <f t="shared" si="49"/>
        <v>0</v>
      </c>
      <c r="J215" s="31">
        <v>0</v>
      </c>
      <c r="K215" s="36">
        <f t="shared" si="50"/>
        <v>0</v>
      </c>
      <c r="L215" s="31">
        <v>0</v>
      </c>
      <c r="M215" s="36">
        <f t="shared" si="51"/>
        <v>0</v>
      </c>
      <c r="N215" s="31">
        <f t="shared" si="52"/>
        <v>0</v>
      </c>
      <c r="O215" s="36">
        <f t="shared" si="53"/>
        <v>0</v>
      </c>
      <c r="P215" s="31">
        <v>0</v>
      </c>
      <c r="Q215" s="31">
        <v>0</v>
      </c>
      <c r="R215" s="31">
        <v>0</v>
      </c>
      <c r="S215" s="31">
        <v>0</v>
      </c>
      <c r="T215" s="36">
        <f t="shared" si="54"/>
        <v>0</v>
      </c>
      <c r="U215" s="36">
        <f t="shared" si="55"/>
        <v>0</v>
      </c>
    </row>
    <row r="216" spans="1:21" ht="16.5" x14ac:dyDescent="0.3">
      <c r="A216" s="18" t="s">
        <v>0</v>
      </c>
      <c r="B216" s="13" t="s">
        <v>388</v>
      </c>
      <c r="C216" s="12" t="s">
        <v>0</v>
      </c>
      <c r="D216" s="32">
        <f>SUM(D208:D215)</f>
        <v>13302945</v>
      </c>
      <c r="E216" s="32">
        <f>SUM(E208:E215)</f>
        <v>15299777</v>
      </c>
      <c r="F216" s="32">
        <f>SUM(F208:F215)</f>
        <v>2860964</v>
      </c>
      <c r="G216" s="37">
        <f t="shared" si="48"/>
        <v>0.21506245421596495</v>
      </c>
      <c r="H216" s="32">
        <f>SUM(H208:H215)</f>
        <v>4776467</v>
      </c>
      <c r="I216" s="37">
        <f t="shared" si="49"/>
        <v>0.35905335247195264</v>
      </c>
      <c r="J216" s="32">
        <f>SUM(J208:J215)</f>
        <v>3777801</v>
      </c>
      <c r="K216" s="37">
        <f t="shared" si="50"/>
        <v>0.24691869691956947</v>
      </c>
      <c r="L216" s="32">
        <f>SUM(L208:L215)</f>
        <v>0</v>
      </c>
      <c r="M216" s="37">
        <f t="shared" si="51"/>
        <v>0</v>
      </c>
      <c r="N216" s="32">
        <f t="shared" si="52"/>
        <v>11415232</v>
      </c>
      <c r="O216" s="37">
        <f t="shared" si="53"/>
        <v>0.74610446936579533</v>
      </c>
      <c r="P216" s="32">
        <f>SUM(P208:P215)</f>
        <v>96125</v>
      </c>
      <c r="Q216" s="32">
        <f>SUM(Q208:Q215)</f>
        <v>12916211</v>
      </c>
      <c r="R216" s="32">
        <f>SUM(R208:R215)</f>
        <v>18739437</v>
      </c>
      <c r="S216" s="32">
        <f>SUM(S208:S215)</f>
        <v>14424656</v>
      </c>
      <c r="T216" s="37">
        <f t="shared" si="54"/>
        <v>0.76974863225613444</v>
      </c>
      <c r="U216" s="37">
        <f t="shared" si="55"/>
        <v>38.300920676202864</v>
      </c>
    </row>
    <row r="217" spans="1:21" x14ac:dyDescent="0.2">
      <c r="A217" s="17" t="s">
        <v>29</v>
      </c>
      <c r="B217" s="11" t="s">
        <v>389</v>
      </c>
      <c r="C217" s="10" t="s">
        <v>390</v>
      </c>
      <c r="D217" s="31">
        <v>0</v>
      </c>
      <c r="E217" s="31">
        <v>0</v>
      </c>
      <c r="F217" s="31">
        <v>0</v>
      </c>
      <c r="G217" s="36">
        <f t="shared" si="48"/>
        <v>0</v>
      </c>
      <c r="H217" s="31">
        <v>0</v>
      </c>
      <c r="I217" s="36">
        <f t="shared" si="49"/>
        <v>0</v>
      </c>
      <c r="J217" s="31">
        <v>0</v>
      </c>
      <c r="K217" s="36">
        <f t="shared" si="50"/>
        <v>0</v>
      </c>
      <c r="L217" s="31">
        <v>0</v>
      </c>
      <c r="M217" s="36">
        <f t="shared" si="51"/>
        <v>0</v>
      </c>
      <c r="N217" s="31">
        <f t="shared" si="52"/>
        <v>0</v>
      </c>
      <c r="O217" s="36">
        <f t="shared" si="53"/>
        <v>0</v>
      </c>
      <c r="P217" s="31">
        <v>0</v>
      </c>
      <c r="Q217" s="31">
        <v>0</v>
      </c>
      <c r="R217" s="31">
        <v>0</v>
      </c>
      <c r="S217" s="31">
        <v>0</v>
      </c>
      <c r="T217" s="36">
        <f t="shared" si="54"/>
        <v>0</v>
      </c>
      <c r="U217" s="36">
        <f t="shared" si="55"/>
        <v>0</v>
      </c>
    </row>
    <row r="218" spans="1:21" x14ac:dyDescent="0.2">
      <c r="A218" s="17" t="s">
        <v>29</v>
      </c>
      <c r="B218" s="11" t="s">
        <v>391</v>
      </c>
      <c r="C218" s="10" t="s">
        <v>392</v>
      </c>
      <c r="D218" s="31">
        <v>32328009</v>
      </c>
      <c r="E218" s="31">
        <v>28790383</v>
      </c>
      <c r="F218" s="31">
        <v>6404000</v>
      </c>
      <c r="G218" s="36">
        <f t="shared" si="48"/>
        <v>0.19809447590787296</v>
      </c>
      <c r="H218" s="31">
        <v>4762715</v>
      </c>
      <c r="I218" s="36">
        <f t="shared" si="49"/>
        <v>0.14732472389499768</v>
      </c>
      <c r="J218" s="31">
        <v>5990596</v>
      </c>
      <c r="K218" s="36">
        <f t="shared" si="50"/>
        <v>0.20807628714074419</v>
      </c>
      <c r="L218" s="31">
        <v>0</v>
      </c>
      <c r="M218" s="36">
        <f t="shared" si="51"/>
        <v>0</v>
      </c>
      <c r="N218" s="31">
        <f t="shared" si="52"/>
        <v>17157311</v>
      </c>
      <c r="O218" s="36">
        <f t="shared" si="53"/>
        <v>0.59593896336842755</v>
      </c>
      <c r="P218" s="31">
        <v>7096554</v>
      </c>
      <c r="Q218" s="31">
        <v>33543856</v>
      </c>
      <c r="R218" s="31">
        <v>32165940</v>
      </c>
      <c r="S218" s="31">
        <v>21572094</v>
      </c>
      <c r="T218" s="36">
        <f t="shared" si="54"/>
        <v>0.67065019707180951</v>
      </c>
      <c r="U218" s="36">
        <f t="shared" si="55"/>
        <v>-0.15584437178946287</v>
      </c>
    </row>
    <row r="219" spans="1:21" x14ac:dyDescent="0.2">
      <c r="A219" s="17" t="s">
        <v>29</v>
      </c>
      <c r="B219" s="11" t="s">
        <v>393</v>
      </c>
      <c r="C219" s="10" t="s">
        <v>394</v>
      </c>
      <c r="D219" s="31">
        <v>31761385</v>
      </c>
      <c r="E219" s="31">
        <v>30583993</v>
      </c>
      <c r="F219" s="31">
        <v>8070423</v>
      </c>
      <c r="G219" s="36">
        <f t="shared" si="48"/>
        <v>0.25409543695906206</v>
      </c>
      <c r="H219" s="31">
        <v>7856836</v>
      </c>
      <c r="I219" s="36">
        <f t="shared" si="49"/>
        <v>0.24737069872740122</v>
      </c>
      <c r="J219" s="31">
        <v>7982321</v>
      </c>
      <c r="K219" s="36">
        <f t="shared" si="50"/>
        <v>0.26099669196236086</v>
      </c>
      <c r="L219" s="31">
        <v>0</v>
      </c>
      <c r="M219" s="36">
        <f t="shared" si="51"/>
        <v>0</v>
      </c>
      <c r="N219" s="31">
        <f t="shared" si="52"/>
        <v>23909580</v>
      </c>
      <c r="O219" s="36">
        <f t="shared" si="53"/>
        <v>0.7817677698265233</v>
      </c>
      <c r="P219" s="31">
        <v>7088851</v>
      </c>
      <c r="Q219" s="31">
        <v>29498889</v>
      </c>
      <c r="R219" s="31">
        <v>29402427</v>
      </c>
      <c r="S219" s="31">
        <v>21126068</v>
      </c>
      <c r="T219" s="36">
        <f t="shared" si="54"/>
        <v>0.71851442739743898</v>
      </c>
      <c r="U219" s="36">
        <f t="shared" si="55"/>
        <v>0.1260387614297438</v>
      </c>
    </row>
    <row r="220" spans="1:21" x14ac:dyDescent="0.2">
      <c r="A220" s="17" t="s">
        <v>29</v>
      </c>
      <c r="B220" s="11" t="s">
        <v>395</v>
      </c>
      <c r="C220" s="10" t="s">
        <v>396</v>
      </c>
      <c r="D220" s="31">
        <v>0</v>
      </c>
      <c r="E220" s="31">
        <v>0</v>
      </c>
      <c r="F220" s="31">
        <v>0</v>
      </c>
      <c r="G220" s="36">
        <f t="shared" si="48"/>
        <v>0</v>
      </c>
      <c r="H220" s="31">
        <v>0</v>
      </c>
      <c r="I220" s="36">
        <f t="shared" si="49"/>
        <v>0</v>
      </c>
      <c r="J220" s="31">
        <v>0</v>
      </c>
      <c r="K220" s="36">
        <f t="shared" si="50"/>
        <v>0</v>
      </c>
      <c r="L220" s="31">
        <v>0</v>
      </c>
      <c r="M220" s="36">
        <f t="shared" si="51"/>
        <v>0</v>
      </c>
      <c r="N220" s="31">
        <f t="shared" si="52"/>
        <v>0</v>
      </c>
      <c r="O220" s="36">
        <f t="shared" si="53"/>
        <v>0</v>
      </c>
      <c r="P220" s="31">
        <v>0</v>
      </c>
      <c r="Q220" s="31">
        <v>0</v>
      </c>
      <c r="R220" s="31">
        <v>0</v>
      </c>
      <c r="S220" s="31">
        <v>0</v>
      </c>
      <c r="T220" s="36">
        <f t="shared" si="54"/>
        <v>0</v>
      </c>
      <c r="U220" s="36">
        <f t="shared" si="55"/>
        <v>0</v>
      </c>
    </row>
    <row r="221" spans="1:21" x14ac:dyDescent="0.2">
      <c r="A221" s="17" t="s">
        <v>29</v>
      </c>
      <c r="B221" s="11" t="s">
        <v>397</v>
      </c>
      <c r="C221" s="10" t="s">
        <v>398</v>
      </c>
      <c r="D221" s="31">
        <v>0</v>
      </c>
      <c r="E221" s="31">
        <v>0</v>
      </c>
      <c r="F221" s="31">
        <v>0</v>
      </c>
      <c r="G221" s="36">
        <f t="shared" si="48"/>
        <v>0</v>
      </c>
      <c r="H221" s="31">
        <v>0</v>
      </c>
      <c r="I221" s="36">
        <f t="shared" si="49"/>
        <v>0</v>
      </c>
      <c r="J221" s="31">
        <v>0</v>
      </c>
      <c r="K221" s="36">
        <f t="shared" si="50"/>
        <v>0</v>
      </c>
      <c r="L221" s="31">
        <v>0</v>
      </c>
      <c r="M221" s="36">
        <f t="shared" si="51"/>
        <v>0</v>
      </c>
      <c r="N221" s="31">
        <f t="shared" si="52"/>
        <v>0</v>
      </c>
      <c r="O221" s="36">
        <f t="shared" si="53"/>
        <v>0</v>
      </c>
      <c r="P221" s="31">
        <v>0</v>
      </c>
      <c r="Q221" s="31">
        <v>0</v>
      </c>
      <c r="R221" s="31">
        <v>0</v>
      </c>
      <c r="S221" s="31">
        <v>0</v>
      </c>
      <c r="T221" s="36">
        <f t="shared" si="54"/>
        <v>0</v>
      </c>
      <c r="U221" s="36">
        <f t="shared" si="55"/>
        <v>0</v>
      </c>
    </row>
    <row r="222" spans="1:21" x14ac:dyDescent="0.2">
      <c r="A222" s="17" t="s">
        <v>29</v>
      </c>
      <c r="B222" s="11" t="s">
        <v>399</v>
      </c>
      <c r="C222" s="10" t="s">
        <v>400</v>
      </c>
      <c r="D222" s="31">
        <v>12268326</v>
      </c>
      <c r="E222" s="31">
        <v>13776909</v>
      </c>
      <c r="F222" s="31">
        <v>4034832</v>
      </c>
      <c r="G222" s="36">
        <f t="shared" si="48"/>
        <v>0.32888203329451793</v>
      </c>
      <c r="H222" s="31">
        <v>1991690</v>
      </c>
      <c r="I222" s="36">
        <f t="shared" si="49"/>
        <v>0.16234407204373277</v>
      </c>
      <c r="J222" s="31">
        <v>3935821</v>
      </c>
      <c r="K222" s="36">
        <f t="shared" si="50"/>
        <v>0.28568244154040651</v>
      </c>
      <c r="L222" s="31">
        <v>0</v>
      </c>
      <c r="M222" s="36">
        <f t="shared" si="51"/>
        <v>0</v>
      </c>
      <c r="N222" s="31">
        <f t="shared" si="52"/>
        <v>9962343</v>
      </c>
      <c r="O222" s="36">
        <f t="shared" si="53"/>
        <v>0.72311887956870446</v>
      </c>
      <c r="P222" s="31">
        <v>2760638</v>
      </c>
      <c r="Q222" s="31">
        <v>9002484</v>
      </c>
      <c r="R222" s="31">
        <v>11328806</v>
      </c>
      <c r="S222" s="31">
        <v>8405209</v>
      </c>
      <c r="T222" s="36">
        <f t="shared" si="54"/>
        <v>0.74193246843489069</v>
      </c>
      <c r="U222" s="36">
        <f t="shared" si="55"/>
        <v>0.42569253918840499</v>
      </c>
    </row>
    <row r="223" spans="1:21" x14ac:dyDescent="0.2">
      <c r="A223" s="17" t="s">
        <v>44</v>
      </c>
      <c r="B223" s="11" t="s">
        <v>401</v>
      </c>
      <c r="C223" s="10" t="s">
        <v>402</v>
      </c>
      <c r="D223" s="31">
        <v>903680</v>
      </c>
      <c r="E223" s="31">
        <v>1203680</v>
      </c>
      <c r="F223" s="31">
        <v>0</v>
      </c>
      <c r="G223" s="36">
        <f t="shared" si="48"/>
        <v>0</v>
      </c>
      <c r="H223" s="31">
        <v>27624</v>
      </c>
      <c r="I223" s="36">
        <f t="shared" si="49"/>
        <v>3.0568342776203968E-2</v>
      </c>
      <c r="J223" s="31">
        <v>11574</v>
      </c>
      <c r="K223" s="36">
        <f t="shared" si="50"/>
        <v>9.6155124285524397E-3</v>
      </c>
      <c r="L223" s="31">
        <v>0</v>
      </c>
      <c r="M223" s="36">
        <f t="shared" si="51"/>
        <v>0</v>
      </c>
      <c r="N223" s="31">
        <f t="shared" si="52"/>
        <v>39198</v>
      </c>
      <c r="O223" s="36">
        <f t="shared" si="53"/>
        <v>3.2565133590323009E-2</v>
      </c>
      <c r="P223" s="31">
        <v>18828</v>
      </c>
      <c r="Q223" s="31">
        <v>1031530</v>
      </c>
      <c r="R223" s="31">
        <v>681530</v>
      </c>
      <c r="S223" s="31">
        <v>36094</v>
      </c>
      <c r="T223" s="36">
        <f t="shared" si="54"/>
        <v>5.2960251199506994E-2</v>
      </c>
      <c r="U223" s="36">
        <f t="shared" si="55"/>
        <v>-0.38527724665391971</v>
      </c>
    </row>
    <row r="224" spans="1:21" ht="16.5" x14ac:dyDescent="0.3">
      <c r="A224" s="18" t="s">
        <v>0</v>
      </c>
      <c r="B224" s="13" t="s">
        <v>403</v>
      </c>
      <c r="C224" s="12" t="s">
        <v>0</v>
      </c>
      <c r="D224" s="32">
        <f>SUM(D217:D223)</f>
        <v>77261400</v>
      </c>
      <c r="E224" s="32">
        <f>SUM(E217:E223)</f>
        <v>74354965</v>
      </c>
      <c r="F224" s="32">
        <f>SUM(F217:F223)</f>
        <v>18509255</v>
      </c>
      <c r="G224" s="37">
        <f t="shared" si="48"/>
        <v>0.23956665294700846</v>
      </c>
      <c r="H224" s="32">
        <f>SUM(H217:H223)</f>
        <v>14638865</v>
      </c>
      <c r="I224" s="37">
        <f t="shared" si="49"/>
        <v>0.18947190964699059</v>
      </c>
      <c r="J224" s="32">
        <f>SUM(J217:J223)</f>
        <v>17920312</v>
      </c>
      <c r="K224" s="37">
        <f t="shared" si="50"/>
        <v>0.24101029433609444</v>
      </c>
      <c r="L224" s="32">
        <f>SUM(L217:L223)</f>
        <v>0</v>
      </c>
      <c r="M224" s="37">
        <f t="shared" si="51"/>
        <v>0</v>
      </c>
      <c r="N224" s="32">
        <f t="shared" si="52"/>
        <v>51068432</v>
      </c>
      <c r="O224" s="37">
        <f t="shared" si="53"/>
        <v>0.68681939397053038</v>
      </c>
      <c r="P224" s="32">
        <f>SUM(P217:P223)</f>
        <v>16964871</v>
      </c>
      <c r="Q224" s="32">
        <f>SUM(Q217:Q223)</f>
        <v>73076759</v>
      </c>
      <c r="R224" s="32">
        <f>SUM(R217:R223)</f>
        <v>73578703</v>
      </c>
      <c r="S224" s="32">
        <f>SUM(S217:S223)</f>
        <v>51139465</v>
      </c>
      <c r="T224" s="37">
        <f t="shared" si="54"/>
        <v>0.69503080259514771</v>
      </c>
      <c r="U224" s="37">
        <f t="shared" si="55"/>
        <v>5.6318789574055783E-2</v>
      </c>
    </row>
    <row r="225" spans="1:21" x14ac:dyDescent="0.2">
      <c r="A225" s="17" t="s">
        <v>29</v>
      </c>
      <c r="B225" s="11" t="s">
        <v>404</v>
      </c>
      <c r="C225" s="10" t="s">
        <v>405</v>
      </c>
      <c r="D225" s="31">
        <v>0</v>
      </c>
      <c r="E225" s="31">
        <v>0</v>
      </c>
      <c r="F225" s="31">
        <v>0</v>
      </c>
      <c r="G225" s="36">
        <f t="shared" si="48"/>
        <v>0</v>
      </c>
      <c r="H225" s="31">
        <v>0</v>
      </c>
      <c r="I225" s="36">
        <f t="shared" si="49"/>
        <v>0</v>
      </c>
      <c r="J225" s="31">
        <v>0</v>
      </c>
      <c r="K225" s="36">
        <f t="shared" si="50"/>
        <v>0</v>
      </c>
      <c r="L225" s="31">
        <v>0</v>
      </c>
      <c r="M225" s="36">
        <f t="shared" si="51"/>
        <v>0</v>
      </c>
      <c r="N225" s="31">
        <f t="shared" si="52"/>
        <v>0</v>
      </c>
      <c r="O225" s="36">
        <f t="shared" si="53"/>
        <v>0</v>
      </c>
      <c r="P225" s="31">
        <v>0</v>
      </c>
      <c r="Q225" s="31">
        <v>0</v>
      </c>
      <c r="R225" s="31">
        <v>0</v>
      </c>
      <c r="S225" s="31">
        <v>0</v>
      </c>
      <c r="T225" s="36">
        <f t="shared" si="54"/>
        <v>0</v>
      </c>
      <c r="U225" s="36">
        <f t="shared" si="55"/>
        <v>0</v>
      </c>
    </row>
    <row r="226" spans="1:21" x14ac:dyDescent="0.2">
      <c r="A226" s="17" t="s">
        <v>29</v>
      </c>
      <c r="B226" s="11" t="s">
        <v>406</v>
      </c>
      <c r="C226" s="10" t="s">
        <v>407</v>
      </c>
      <c r="D226" s="31">
        <v>9251658</v>
      </c>
      <c r="E226" s="31">
        <v>9641658</v>
      </c>
      <c r="F226" s="31">
        <v>1642271</v>
      </c>
      <c r="G226" s="36">
        <f t="shared" si="48"/>
        <v>0.17751099316468463</v>
      </c>
      <c r="H226" s="31">
        <v>2549247</v>
      </c>
      <c r="I226" s="36">
        <f t="shared" si="49"/>
        <v>0.27554488071219235</v>
      </c>
      <c r="J226" s="31">
        <v>1901265</v>
      </c>
      <c r="K226" s="36">
        <f t="shared" si="50"/>
        <v>0.19719274423548316</v>
      </c>
      <c r="L226" s="31">
        <v>0</v>
      </c>
      <c r="M226" s="36">
        <f t="shared" si="51"/>
        <v>0</v>
      </c>
      <c r="N226" s="31">
        <f t="shared" si="52"/>
        <v>6092783</v>
      </c>
      <c r="O226" s="36">
        <f t="shared" si="53"/>
        <v>0.63192274606711829</v>
      </c>
      <c r="P226" s="31">
        <v>877863</v>
      </c>
      <c r="Q226" s="31">
        <v>5871770</v>
      </c>
      <c r="R226" s="31">
        <v>6368770</v>
      </c>
      <c r="S226" s="31">
        <v>2911397</v>
      </c>
      <c r="T226" s="36">
        <f t="shared" si="54"/>
        <v>0.45713646434083821</v>
      </c>
      <c r="U226" s="36">
        <f t="shared" si="55"/>
        <v>1.1657878279412621</v>
      </c>
    </row>
    <row r="227" spans="1:21" x14ac:dyDescent="0.2">
      <c r="A227" s="17" t="s">
        <v>29</v>
      </c>
      <c r="B227" s="11" t="s">
        <v>408</v>
      </c>
      <c r="C227" s="10" t="s">
        <v>409</v>
      </c>
      <c r="D227" s="31">
        <v>0</v>
      </c>
      <c r="E227" s="31">
        <v>0</v>
      </c>
      <c r="F227" s="31">
        <v>0</v>
      </c>
      <c r="G227" s="36">
        <f t="shared" si="48"/>
        <v>0</v>
      </c>
      <c r="H227" s="31">
        <v>0</v>
      </c>
      <c r="I227" s="36">
        <f t="shared" si="49"/>
        <v>0</v>
      </c>
      <c r="J227" s="31">
        <v>0</v>
      </c>
      <c r="K227" s="36">
        <f t="shared" si="50"/>
        <v>0</v>
      </c>
      <c r="L227" s="31">
        <v>0</v>
      </c>
      <c r="M227" s="36">
        <f t="shared" si="51"/>
        <v>0</v>
      </c>
      <c r="N227" s="31">
        <f t="shared" si="52"/>
        <v>0</v>
      </c>
      <c r="O227" s="36">
        <f t="shared" si="53"/>
        <v>0</v>
      </c>
      <c r="P227" s="31">
        <v>0</v>
      </c>
      <c r="Q227" s="31">
        <v>0</v>
      </c>
      <c r="R227" s="31">
        <v>0</v>
      </c>
      <c r="S227" s="31">
        <v>0</v>
      </c>
      <c r="T227" s="36">
        <f t="shared" si="54"/>
        <v>0</v>
      </c>
      <c r="U227" s="36">
        <f t="shared" si="55"/>
        <v>0</v>
      </c>
    </row>
    <row r="228" spans="1:21" x14ac:dyDescent="0.2">
      <c r="A228" s="17" t="s">
        <v>29</v>
      </c>
      <c r="B228" s="11" t="s">
        <v>410</v>
      </c>
      <c r="C228" s="10" t="s">
        <v>411</v>
      </c>
      <c r="D228" s="31">
        <v>36755584</v>
      </c>
      <c r="E228" s="31">
        <v>31166919</v>
      </c>
      <c r="F228" s="31">
        <v>8796030</v>
      </c>
      <c r="G228" s="36">
        <f t="shared" si="48"/>
        <v>0.23931139279408539</v>
      </c>
      <c r="H228" s="31">
        <v>8479051</v>
      </c>
      <c r="I228" s="36">
        <f t="shared" si="49"/>
        <v>0.23068742425640687</v>
      </c>
      <c r="J228" s="31">
        <v>9040045</v>
      </c>
      <c r="K228" s="36">
        <f t="shared" si="50"/>
        <v>0.29005257144602581</v>
      </c>
      <c r="L228" s="31">
        <v>0</v>
      </c>
      <c r="M228" s="36">
        <f t="shared" si="51"/>
        <v>0</v>
      </c>
      <c r="N228" s="31">
        <f t="shared" si="52"/>
        <v>26315126</v>
      </c>
      <c r="O228" s="36">
        <f t="shared" si="53"/>
        <v>0.84432875768053939</v>
      </c>
      <c r="P228" s="31">
        <v>8463260</v>
      </c>
      <c r="Q228" s="31">
        <v>27651725</v>
      </c>
      <c r="R228" s="31">
        <v>29656978</v>
      </c>
      <c r="S228" s="31">
        <v>24222336</v>
      </c>
      <c r="T228" s="36">
        <f t="shared" si="54"/>
        <v>0.8167499736486975</v>
      </c>
      <c r="U228" s="36">
        <f t="shared" si="55"/>
        <v>6.8151634240233738E-2</v>
      </c>
    </row>
    <row r="229" spans="1:21" x14ac:dyDescent="0.2">
      <c r="A229" s="17" t="s">
        <v>44</v>
      </c>
      <c r="B229" s="11" t="s">
        <v>412</v>
      </c>
      <c r="C229" s="10" t="s">
        <v>413</v>
      </c>
      <c r="D229" s="31">
        <v>0</v>
      </c>
      <c r="E229" s="31">
        <v>0</v>
      </c>
      <c r="F229" s="31">
        <v>0</v>
      </c>
      <c r="G229" s="36">
        <f t="shared" si="48"/>
        <v>0</v>
      </c>
      <c r="H229" s="31">
        <v>0</v>
      </c>
      <c r="I229" s="36">
        <f t="shared" si="49"/>
        <v>0</v>
      </c>
      <c r="J229" s="31">
        <v>0</v>
      </c>
      <c r="K229" s="36">
        <f t="shared" si="50"/>
        <v>0</v>
      </c>
      <c r="L229" s="31">
        <v>0</v>
      </c>
      <c r="M229" s="36">
        <f t="shared" si="51"/>
        <v>0</v>
      </c>
      <c r="N229" s="31">
        <f t="shared" si="52"/>
        <v>0</v>
      </c>
      <c r="O229" s="36">
        <f t="shared" si="53"/>
        <v>0</v>
      </c>
      <c r="P229" s="31">
        <v>0</v>
      </c>
      <c r="Q229" s="31">
        <v>0</v>
      </c>
      <c r="R229" s="31">
        <v>0</v>
      </c>
      <c r="S229" s="31">
        <v>0</v>
      </c>
      <c r="T229" s="36">
        <f t="shared" si="54"/>
        <v>0</v>
      </c>
      <c r="U229" s="36">
        <f t="shared" si="55"/>
        <v>0</v>
      </c>
    </row>
    <row r="230" spans="1:21" ht="16.5" x14ac:dyDescent="0.3">
      <c r="A230" s="18" t="s">
        <v>0</v>
      </c>
      <c r="B230" s="13" t="s">
        <v>414</v>
      </c>
      <c r="C230" s="12" t="s">
        <v>0</v>
      </c>
      <c r="D230" s="32">
        <f>SUM(D225:D229)</f>
        <v>46007242</v>
      </c>
      <c r="E230" s="32">
        <f>SUM(E225:E229)</f>
        <v>40808577</v>
      </c>
      <c r="F230" s="32">
        <f>SUM(F225:F229)</f>
        <v>10438301</v>
      </c>
      <c r="G230" s="37">
        <f t="shared" si="48"/>
        <v>0.22688386754415751</v>
      </c>
      <c r="H230" s="32">
        <f>SUM(H225:H229)</f>
        <v>11028298</v>
      </c>
      <c r="I230" s="37">
        <f t="shared" si="49"/>
        <v>0.23970787033919572</v>
      </c>
      <c r="J230" s="32">
        <f>SUM(J225:J229)</f>
        <v>10941310</v>
      </c>
      <c r="K230" s="37">
        <f t="shared" si="50"/>
        <v>0.26811299987255133</v>
      </c>
      <c r="L230" s="32">
        <f>SUM(L225:L229)</f>
        <v>0</v>
      </c>
      <c r="M230" s="37">
        <f t="shared" si="51"/>
        <v>0</v>
      </c>
      <c r="N230" s="32">
        <f t="shared" si="52"/>
        <v>32407909</v>
      </c>
      <c r="O230" s="37">
        <f t="shared" si="53"/>
        <v>0.79414454956368608</v>
      </c>
      <c r="P230" s="32">
        <f>SUM(P225:P229)</f>
        <v>9341123</v>
      </c>
      <c r="Q230" s="32">
        <f>SUM(Q225:Q229)</f>
        <v>33523495</v>
      </c>
      <c r="R230" s="32">
        <f>SUM(R225:R229)</f>
        <v>36025748</v>
      </c>
      <c r="S230" s="32">
        <f>SUM(S225:S229)</f>
        <v>27133733</v>
      </c>
      <c r="T230" s="37">
        <f t="shared" si="54"/>
        <v>0.75317611725924472</v>
      </c>
      <c r="U230" s="37">
        <f t="shared" si="55"/>
        <v>0.17130563423691125</v>
      </c>
    </row>
    <row r="231" spans="1:21" ht="16.5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136571587</v>
      </c>
      <c r="E231" s="32">
        <f>SUM(E208:E215,E217:E223,E225:E229)</f>
        <v>130463319</v>
      </c>
      <c r="F231" s="32">
        <f>SUM(F208:F215,F217:F223,F225:F229)</f>
        <v>31808520</v>
      </c>
      <c r="G231" s="37">
        <f t="shared" si="48"/>
        <v>0.23290730303954071</v>
      </c>
      <c r="H231" s="32">
        <f>SUM(H208:H215,H217:H223,H225:H229)</f>
        <v>30443630</v>
      </c>
      <c r="I231" s="37">
        <f t="shared" si="49"/>
        <v>0.22291335019779773</v>
      </c>
      <c r="J231" s="32">
        <f>SUM(J208:J215,J217:J223,J225:J229)</f>
        <v>32639423</v>
      </c>
      <c r="K231" s="37">
        <f t="shared" si="50"/>
        <v>0.25018084201889729</v>
      </c>
      <c r="L231" s="32">
        <f>SUM(L208:L215,L217:L223,L225:L229)</f>
        <v>0</v>
      </c>
      <c r="M231" s="37">
        <f t="shared" si="51"/>
        <v>0</v>
      </c>
      <c r="N231" s="32">
        <f t="shared" si="52"/>
        <v>94891573</v>
      </c>
      <c r="O231" s="37">
        <f t="shared" si="53"/>
        <v>0.72734293230727942</v>
      </c>
      <c r="P231" s="32">
        <f>SUM(P208:P215,P217:P223,P225:P229)</f>
        <v>26402119</v>
      </c>
      <c r="Q231" s="32">
        <f>SUM(Q208:Q215,Q217:Q223,Q225:Q229)</f>
        <v>119516465</v>
      </c>
      <c r="R231" s="32">
        <f>SUM(R208:R215,R217:R223,R225:R229)</f>
        <v>128343888</v>
      </c>
      <c r="S231" s="32">
        <f>SUM(S208:S215,S217:S223,S225:S229)</f>
        <v>92697854</v>
      </c>
      <c r="T231" s="37">
        <f t="shared" si="54"/>
        <v>0.72226153846921015</v>
      </c>
      <c r="U231" s="37">
        <f t="shared" si="55"/>
        <v>0.23624255310719566</v>
      </c>
    </row>
    <row r="232" spans="1:21" ht="14.4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4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x14ac:dyDescent="0.2">
      <c r="A234" s="17" t="s">
        <v>29</v>
      </c>
      <c r="B234" s="11" t="s">
        <v>417</v>
      </c>
      <c r="C234" s="10" t="s">
        <v>418</v>
      </c>
      <c r="D234" s="31">
        <v>0</v>
      </c>
      <c r="E234" s="31">
        <v>0</v>
      </c>
      <c r="F234" s="31">
        <v>0</v>
      </c>
      <c r="G234" s="36">
        <f t="shared" ref="G234:G260" si="56">IF(($D234     =0),0,($F234     /$D234     ))</f>
        <v>0</v>
      </c>
      <c r="H234" s="31">
        <v>0</v>
      </c>
      <c r="I234" s="36">
        <f t="shared" ref="I234:I260" si="57">IF(($D234     =0),0,($H234     /$D234     ))</f>
        <v>0</v>
      </c>
      <c r="J234" s="31">
        <v>0</v>
      </c>
      <c r="K234" s="36">
        <f t="shared" ref="K234:K260" si="58">IF(($E234     =0),0,($J234     /$E234     ))</f>
        <v>0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0</v>
      </c>
      <c r="O234" s="36">
        <f t="shared" ref="O234:O260" si="61">IF(($E234     =0),0,($N234     /$E234     ))</f>
        <v>0</v>
      </c>
      <c r="P234" s="31">
        <v>0</v>
      </c>
      <c r="Q234" s="31">
        <v>0</v>
      </c>
      <c r="R234" s="31">
        <v>0</v>
      </c>
      <c r="S234" s="31">
        <v>0</v>
      </c>
      <c r="T234" s="36">
        <f t="shared" ref="T234:T260" si="62">IF(($R234     =0),0,($S234     /$R234     ))</f>
        <v>0</v>
      </c>
      <c r="U234" s="36">
        <f t="shared" ref="U234:U260" si="63">IF(($P234     =0),0,(($J234     /$P234     )-1))</f>
        <v>0</v>
      </c>
    </row>
    <row r="235" spans="1:21" x14ac:dyDescent="0.2">
      <c r="A235" s="17" t="s">
        <v>29</v>
      </c>
      <c r="B235" s="11" t="s">
        <v>419</v>
      </c>
      <c r="C235" s="10" t="s">
        <v>420</v>
      </c>
      <c r="D235" s="31">
        <v>3434911</v>
      </c>
      <c r="E235" s="31">
        <v>3434911</v>
      </c>
      <c r="F235" s="31">
        <v>763591</v>
      </c>
      <c r="G235" s="36">
        <f t="shared" si="56"/>
        <v>0.22230299416782559</v>
      </c>
      <c r="H235" s="31">
        <v>714954</v>
      </c>
      <c r="I235" s="36">
        <f t="shared" si="57"/>
        <v>0.20814338420995479</v>
      </c>
      <c r="J235" s="31">
        <v>678267</v>
      </c>
      <c r="K235" s="36">
        <f t="shared" si="58"/>
        <v>0.19746275813259789</v>
      </c>
      <c r="L235" s="31">
        <v>0</v>
      </c>
      <c r="M235" s="36">
        <f t="shared" si="59"/>
        <v>0</v>
      </c>
      <c r="N235" s="31">
        <f t="shared" si="60"/>
        <v>2156812</v>
      </c>
      <c r="O235" s="36">
        <f t="shared" si="61"/>
        <v>0.62790913651037827</v>
      </c>
      <c r="P235" s="31">
        <v>1048190</v>
      </c>
      <c r="Q235" s="31">
        <v>3445425</v>
      </c>
      <c r="R235" s="31">
        <v>3603769</v>
      </c>
      <c r="S235" s="31">
        <v>2495061</v>
      </c>
      <c r="T235" s="36">
        <f t="shared" si="62"/>
        <v>0.69234765047371238</v>
      </c>
      <c r="U235" s="36">
        <f t="shared" si="63"/>
        <v>-0.35291597897327776</v>
      </c>
    </row>
    <row r="236" spans="1:21" x14ac:dyDescent="0.2">
      <c r="A236" s="17" t="s">
        <v>29</v>
      </c>
      <c r="B236" s="11" t="s">
        <v>421</v>
      </c>
      <c r="C236" s="10" t="s">
        <v>422</v>
      </c>
      <c r="D236" s="31">
        <v>1089373</v>
      </c>
      <c r="E236" s="31">
        <v>1089373</v>
      </c>
      <c r="F236" s="31">
        <v>0</v>
      </c>
      <c r="G236" s="36">
        <f t="shared" si="56"/>
        <v>0</v>
      </c>
      <c r="H236" s="31">
        <v>0</v>
      </c>
      <c r="I236" s="36">
        <f t="shared" si="57"/>
        <v>0</v>
      </c>
      <c r="J236" s="31">
        <v>0</v>
      </c>
      <c r="K236" s="36">
        <f t="shared" si="58"/>
        <v>0</v>
      </c>
      <c r="L236" s="31">
        <v>0</v>
      </c>
      <c r="M236" s="36">
        <f t="shared" si="59"/>
        <v>0</v>
      </c>
      <c r="N236" s="31">
        <f t="shared" si="60"/>
        <v>0</v>
      </c>
      <c r="O236" s="36">
        <f t="shared" si="61"/>
        <v>0</v>
      </c>
      <c r="P236" s="31">
        <v>0</v>
      </c>
      <c r="Q236" s="31">
        <v>1042461</v>
      </c>
      <c r="R236" s="31">
        <v>1042461</v>
      </c>
      <c r="S236" s="31">
        <v>0</v>
      </c>
      <c r="T236" s="36">
        <f t="shared" si="62"/>
        <v>0</v>
      </c>
      <c r="U236" s="36">
        <f t="shared" si="63"/>
        <v>0</v>
      </c>
    </row>
    <row r="237" spans="1:21" x14ac:dyDescent="0.2">
      <c r="A237" s="17" t="s">
        <v>29</v>
      </c>
      <c r="B237" s="11" t="s">
        <v>423</v>
      </c>
      <c r="C237" s="10" t="s">
        <v>424</v>
      </c>
      <c r="D237" s="31">
        <v>0</v>
      </c>
      <c r="E237" s="31">
        <v>0</v>
      </c>
      <c r="F237" s="31">
        <v>0</v>
      </c>
      <c r="G237" s="36">
        <f t="shared" si="56"/>
        <v>0</v>
      </c>
      <c r="H237" s="31">
        <v>0</v>
      </c>
      <c r="I237" s="36">
        <f t="shared" si="57"/>
        <v>0</v>
      </c>
      <c r="J237" s="31">
        <v>0</v>
      </c>
      <c r="K237" s="36">
        <f t="shared" si="58"/>
        <v>0</v>
      </c>
      <c r="L237" s="31">
        <v>0</v>
      </c>
      <c r="M237" s="36">
        <f t="shared" si="59"/>
        <v>0</v>
      </c>
      <c r="N237" s="31">
        <f t="shared" si="60"/>
        <v>0</v>
      </c>
      <c r="O237" s="36">
        <f t="shared" si="61"/>
        <v>0</v>
      </c>
      <c r="P237" s="31">
        <v>0</v>
      </c>
      <c r="Q237" s="31">
        <v>0</v>
      </c>
      <c r="R237" s="31">
        <v>0</v>
      </c>
      <c r="S237" s="31">
        <v>0</v>
      </c>
      <c r="T237" s="36">
        <f t="shared" si="62"/>
        <v>0</v>
      </c>
      <c r="U237" s="36">
        <f t="shared" si="63"/>
        <v>0</v>
      </c>
    </row>
    <row r="238" spans="1:21" x14ac:dyDescent="0.2">
      <c r="A238" s="17" t="s">
        <v>29</v>
      </c>
      <c r="B238" s="11" t="s">
        <v>425</v>
      </c>
      <c r="C238" s="10" t="s">
        <v>426</v>
      </c>
      <c r="D238" s="31">
        <v>3149788</v>
      </c>
      <c r="E238" s="31">
        <v>3149788</v>
      </c>
      <c r="F238" s="31">
        <v>804872</v>
      </c>
      <c r="G238" s="36">
        <f t="shared" si="56"/>
        <v>0.25553211835209227</v>
      </c>
      <c r="H238" s="31">
        <v>871925</v>
      </c>
      <c r="I238" s="36">
        <f t="shared" si="57"/>
        <v>0.27682021774163851</v>
      </c>
      <c r="J238" s="31">
        <v>742414</v>
      </c>
      <c r="K238" s="36">
        <f t="shared" si="58"/>
        <v>0.2357028473027391</v>
      </c>
      <c r="L238" s="31">
        <v>0</v>
      </c>
      <c r="M238" s="36">
        <f t="shared" si="59"/>
        <v>0</v>
      </c>
      <c r="N238" s="31">
        <f t="shared" si="60"/>
        <v>2419211</v>
      </c>
      <c r="O238" s="36">
        <f t="shared" si="61"/>
        <v>0.76805518339646983</v>
      </c>
      <c r="P238" s="31">
        <v>696336</v>
      </c>
      <c r="Q238" s="31">
        <v>2805826</v>
      </c>
      <c r="R238" s="31">
        <v>2805826</v>
      </c>
      <c r="S238" s="31">
        <v>2106142</v>
      </c>
      <c r="T238" s="36">
        <f t="shared" si="62"/>
        <v>0.75063172128278799</v>
      </c>
      <c r="U238" s="36">
        <f t="shared" si="63"/>
        <v>6.6172077847475919E-2</v>
      </c>
    </row>
    <row r="239" spans="1:21" x14ac:dyDescent="0.2">
      <c r="A239" s="17" t="s">
        <v>44</v>
      </c>
      <c r="B239" s="11" t="s">
        <v>427</v>
      </c>
      <c r="C239" s="10" t="s">
        <v>428</v>
      </c>
      <c r="D239" s="31">
        <v>0</v>
      </c>
      <c r="E239" s="31">
        <v>0</v>
      </c>
      <c r="F239" s="31">
        <v>0</v>
      </c>
      <c r="G239" s="36">
        <f t="shared" si="56"/>
        <v>0</v>
      </c>
      <c r="H239" s="31">
        <v>0</v>
      </c>
      <c r="I239" s="36">
        <f t="shared" si="57"/>
        <v>0</v>
      </c>
      <c r="J239" s="31">
        <v>0</v>
      </c>
      <c r="K239" s="36">
        <f t="shared" si="58"/>
        <v>0</v>
      </c>
      <c r="L239" s="31">
        <v>0</v>
      </c>
      <c r="M239" s="36">
        <f t="shared" si="59"/>
        <v>0</v>
      </c>
      <c r="N239" s="31">
        <f t="shared" si="60"/>
        <v>0</v>
      </c>
      <c r="O239" s="36">
        <f t="shared" si="61"/>
        <v>0</v>
      </c>
      <c r="P239" s="31">
        <v>0</v>
      </c>
      <c r="Q239" s="31">
        <v>0</v>
      </c>
      <c r="R239" s="31">
        <v>0</v>
      </c>
      <c r="S239" s="31">
        <v>0</v>
      </c>
      <c r="T239" s="36">
        <f t="shared" si="62"/>
        <v>0</v>
      </c>
      <c r="U239" s="36">
        <f t="shared" si="63"/>
        <v>0</v>
      </c>
    </row>
    <row r="240" spans="1:21" ht="16.5" x14ac:dyDescent="0.3">
      <c r="A240" s="18" t="s">
        <v>0</v>
      </c>
      <c r="B240" s="13" t="s">
        <v>429</v>
      </c>
      <c r="C240" s="12" t="s">
        <v>0</v>
      </c>
      <c r="D240" s="32">
        <f>SUM(D234:D239)</f>
        <v>7674072</v>
      </c>
      <c r="E240" s="32">
        <f>SUM(E234:E239)</f>
        <v>7674072</v>
      </c>
      <c r="F240" s="32">
        <f>SUM(F234:F239)</f>
        <v>1568463</v>
      </c>
      <c r="G240" s="37">
        <f t="shared" si="56"/>
        <v>0.20438471257501883</v>
      </c>
      <c r="H240" s="32">
        <f>SUM(H234:H239)</f>
        <v>1586879</v>
      </c>
      <c r="I240" s="37">
        <f t="shared" si="57"/>
        <v>0.2067844815633734</v>
      </c>
      <c r="J240" s="32">
        <f>SUM(J234:J239)</f>
        <v>1420681</v>
      </c>
      <c r="K240" s="37">
        <f t="shared" si="58"/>
        <v>0.18512740042053294</v>
      </c>
      <c r="L240" s="32">
        <f>SUM(L234:L239)</f>
        <v>0</v>
      </c>
      <c r="M240" s="37">
        <f t="shared" si="59"/>
        <v>0</v>
      </c>
      <c r="N240" s="32">
        <f t="shared" si="60"/>
        <v>4576023</v>
      </c>
      <c r="O240" s="37">
        <f t="shared" si="61"/>
        <v>0.59629659455892514</v>
      </c>
      <c r="P240" s="32">
        <f>SUM(P234:P239)</f>
        <v>1744526</v>
      </c>
      <c r="Q240" s="32">
        <f>SUM(Q234:Q239)</f>
        <v>7293712</v>
      </c>
      <c r="R240" s="32">
        <f>SUM(R234:R239)</f>
        <v>7452056</v>
      </c>
      <c r="S240" s="32">
        <f>SUM(S234:S239)</f>
        <v>4601203</v>
      </c>
      <c r="T240" s="37">
        <f t="shared" si="62"/>
        <v>0.61744074386987968</v>
      </c>
      <c r="U240" s="37">
        <f t="shared" si="63"/>
        <v>-0.18563495184365264</v>
      </c>
    </row>
    <row r="241" spans="1:21" x14ac:dyDescent="0.2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x14ac:dyDescent="0.2">
      <c r="A242" s="17" t="s">
        <v>29</v>
      </c>
      <c r="B242" s="11" t="s">
        <v>432</v>
      </c>
      <c r="C242" s="10" t="s">
        <v>433</v>
      </c>
      <c r="D242" s="31">
        <v>19700136</v>
      </c>
      <c r="E242" s="31">
        <v>14837479</v>
      </c>
      <c r="F242" s="31">
        <v>3360445</v>
      </c>
      <c r="G242" s="36">
        <f t="shared" si="56"/>
        <v>0.17057978686035466</v>
      </c>
      <c r="H242" s="31">
        <v>5294755</v>
      </c>
      <c r="I242" s="36">
        <f t="shared" si="57"/>
        <v>0.26876743388979651</v>
      </c>
      <c r="J242" s="31">
        <v>4991925</v>
      </c>
      <c r="K242" s="36">
        <f t="shared" si="58"/>
        <v>0.33644024028610253</v>
      </c>
      <c r="L242" s="31">
        <v>0</v>
      </c>
      <c r="M242" s="36">
        <f t="shared" si="59"/>
        <v>0</v>
      </c>
      <c r="N242" s="31">
        <f t="shared" si="60"/>
        <v>13647125</v>
      </c>
      <c r="O242" s="36">
        <f t="shared" si="61"/>
        <v>0.91977383759060416</v>
      </c>
      <c r="P242" s="31">
        <v>4581358</v>
      </c>
      <c r="Q242" s="31">
        <v>18866849</v>
      </c>
      <c r="R242" s="31">
        <v>18618616</v>
      </c>
      <c r="S242" s="31">
        <v>14648635</v>
      </c>
      <c r="T242" s="36">
        <f t="shared" si="62"/>
        <v>0.78677357113976676</v>
      </c>
      <c r="U242" s="36">
        <f t="shared" si="63"/>
        <v>8.9616877790384519E-2</v>
      </c>
    </row>
    <row r="243" spans="1:21" x14ac:dyDescent="0.2">
      <c r="A243" s="17" t="s">
        <v>29</v>
      </c>
      <c r="B243" s="11" t="s">
        <v>434</v>
      </c>
      <c r="C243" s="10" t="s">
        <v>435</v>
      </c>
      <c r="D243" s="31">
        <v>674200</v>
      </c>
      <c r="E243" s="31">
        <v>744200</v>
      </c>
      <c r="F243" s="31">
        <v>218967</v>
      </c>
      <c r="G243" s="36">
        <f t="shared" si="56"/>
        <v>0.32478048056956393</v>
      </c>
      <c r="H243" s="31">
        <v>331026</v>
      </c>
      <c r="I243" s="36">
        <f t="shared" si="57"/>
        <v>0.49099080391575201</v>
      </c>
      <c r="J243" s="31">
        <v>224567</v>
      </c>
      <c r="K243" s="36">
        <f t="shared" si="58"/>
        <v>0.30175624832034398</v>
      </c>
      <c r="L243" s="31">
        <v>0</v>
      </c>
      <c r="M243" s="36">
        <f t="shared" si="59"/>
        <v>0</v>
      </c>
      <c r="N243" s="31">
        <f t="shared" si="60"/>
        <v>774560</v>
      </c>
      <c r="O243" s="36">
        <f t="shared" si="61"/>
        <v>1.0407954850846546</v>
      </c>
      <c r="P243" s="31">
        <v>185375</v>
      </c>
      <c r="Q243" s="31">
        <v>0</v>
      </c>
      <c r="R243" s="31">
        <v>670000</v>
      </c>
      <c r="S243" s="31">
        <v>1008141</v>
      </c>
      <c r="T243" s="36">
        <f t="shared" si="62"/>
        <v>1.5046880597014924</v>
      </c>
      <c r="U243" s="36">
        <f t="shared" si="63"/>
        <v>0.21142009440323672</v>
      </c>
    </row>
    <row r="244" spans="1:21" x14ac:dyDescent="0.2">
      <c r="A244" s="17" t="s">
        <v>29</v>
      </c>
      <c r="B244" s="11" t="s">
        <v>436</v>
      </c>
      <c r="C244" s="10" t="s">
        <v>437</v>
      </c>
      <c r="D244" s="31">
        <v>0</v>
      </c>
      <c r="E244" s="31">
        <v>0</v>
      </c>
      <c r="F244" s="31">
        <v>0</v>
      </c>
      <c r="G244" s="36">
        <f t="shared" si="56"/>
        <v>0</v>
      </c>
      <c r="H244" s="31">
        <v>0</v>
      </c>
      <c r="I244" s="36">
        <f t="shared" si="57"/>
        <v>0</v>
      </c>
      <c r="J244" s="31">
        <v>0</v>
      </c>
      <c r="K244" s="36">
        <f t="shared" si="58"/>
        <v>0</v>
      </c>
      <c r="L244" s="31">
        <v>0</v>
      </c>
      <c r="M244" s="36">
        <f t="shared" si="59"/>
        <v>0</v>
      </c>
      <c r="N244" s="31">
        <f t="shared" si="60"/>
        <v>0</v>
      </c>
      <c r="O244" s="36">
        <f t="shared" si="61"/>
        <v>0</v>
      </c>
      <c r="P244" s="31">
        <v>0</v>
      </c>
      <c r="Q244" s="31">
        <v>0</v>
      </c>
      <c r="R244" s="31">
        <v>0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x14ac:dyDescent="0.2">
      <c r="A245" s="17" t="s">
        <v>29</v>
      </c>
      <c r="B245" s="11" t="s">
        <v>438</v>
      </c>
      <c r="C245" s="10" t="s">
        <v>439</v>
      </c>
      <c r="D245" s="31">
        <v>0</v>
      </c>
      <c r="E245" s="31">
        <v>0</v>
      </c>
      <c r="F245" s="31">
        <v>0</v>
      </c>
      <c r="G245" s="36">
        <f t="shared" si="56"/>
        <v>0</v>
      </c>
      <c r="H245" s="31">
        <v>0</v>
      </c>
      <c r="I245" s="36">
        <f t="shared" si="57"/>
        <v>0</v>
      </c>
      <c r="J245" s="31">
        <v>0</v>
      </c>
      <c r="K245" s="36">
        <f t="shared" si="58"/>
        <v>0</v>
      </c>
      <c r="L245" s="31">
        <v>0</v>
      </c>
      <c r="M245" s="36">
        <f t="shared" si="59"/>
        <v>0</v>
      </c>
      <c r="N245" s="31">
        <f t="shared" si="60"/>
        <v>0</v>
      </c>
      <c r="O245" s="36">
        <f t="shared" si="61"/>
        <v>0</v>
      </c>
      <c r="P245" s="31">
        <v>0</v>
      </c>
      <c r="Q245" s="31">
        <v>0</v>
      </c>
      <c r="R245" s="31">
        <v>0</v>
      </c>
      <c r="S245" s="31">
        <v>0</v>
      </c>
      <c r="T245" s="36">
        <f t="shared" si="62"/>
        <v>0</v>
      </c>
      <c r="U245" s="36">
        <f t="shared" si="63"/>
        <v>0</v>
      </c>
    </row>
    <row r="246" spans="1:21" x14ac:dyDescent="0.2">
      <c r="A246" s="17" t="s">
        <v>44</v>
      </c>
      <c r="B246" s="11" t="s">
        <v>440</v>
      </c>
      <c r="C246" s="10" t="s">
        <v>441</v>
      </c>
      <c r="D246" s="31">
        <v>0</v>
      </c>
      <c r="E246" s="31">
        <v>0</v>
      </c>
      <c r="F246" s="31">
        <v>0</v>
      </c>
      <c r="G246" s="36">
        <f t="shared" si="56"/>
        <v>0</v>
      </c>
      <c r="H246" s="31">
        <v>0</v>
      </c>
      <c r="I246" s="36">
        <f t="shared" si="57"/>
        <v>0</v>
      </c>
      <c r="J246" s="31">
        <v>0</v>
      </c>
      <c r="K246" s="36">
        <f t="shared" si="58"/>
        <v>0</v>
      </c>
      <c r="L246" s="31">
        <v>0</v>
      </c>
      <c r="M246" s="36">
        <f t="shared" si="59"/>
        <v>0</v>
      </c>
      <c r="N246" s="31">
        <f t="shared" si="60"/>
        <v>0</v>
      </c>
      <c r="O246" s="36">
        <f t="shared" si="61"/>
        <v>0</v>
      </c>
      <c r="P246" s="31">
        <v>0</v>
      </c>
      <c r="Q246" s="31">
        <v>0</v>
      </c>
      <c r="R246" s="31">
        <v>0</v>
      </c>
      <c r="S246" s="31">
        <v>0</v>
      </c>
      <c r="T246" s="36">
        <f t="shared" si="62"/>
        <v>0</v>
      </c>
      <c r="U246" s="36">
        <f t="shared" si="63"/>
        <v>0</v>
      </c>
    </row>
    <row r="247" spans="1:21" ht="16.5" x14ac:dyDescent="0.3">
      <c r="A247" s="18" t="s">
        <v>0</v>
      </c>
      <c r="B247" s="13" t="s">
        <v>442</v>
      </c>
      <c r="C247" s="12" t="s">
        <v>0</v>
      </c>
      <c r="D247" s="32">
        <f>SUM(D241:D246)</f>
        <v>20374336</v>
      </c>
      <c r="E247" s="32">
        <f>SUM(E241:E246)</f>
        <v>15581679</v>
      </c>
      <c r="F247" s="32">
        <f>SUM(F241:F246)</f>
        <v>3579412</v>
      </c>
      <c r="G247" s="37">
        <f t="shared" si="56"/>
        <v>0.17568238788248117</v>
      </c>
      <c r="H247" s="32">
        <f>SUM(H241:H246)</f>
        <v>5625781</v>
      </c>
      <c r="I247" s="37">
        <f t="shared" si="57"/>
        <v>0.27612094941400789</v>
      </c>
      <c r="J247" s="32">
        <f>SUM(J241:J246)</f>
        <v>5216492</v>
      </c>
      <c r="K247" s="37">
        <f t="shared" si="58"/>
        <v>0.33478369051242807</v>
      </c>
      <c r="L247" s="32">
        <f>SUM(L241:L246)</f>
        <v>0</v>
      </c>
      <c r="M247" s="37">
        <f t="shared" si="59"/>
        <v>0</v>
      </c>
      <c r="N247" s="32">
        <f t="shared" si="60"/>
        <v>14421685</v>
      </c>
      <c r="O247" s="37">
        <f t="shared" si="61"/>
        <v>0.92555397913151727</v>
      </c>
      <c r="P247" s="32">
        <f>SUM(P241:P246)</f>
        <v>4766733</v>
      </c>
      <c r="Q247" s="32">
        <f>SUM(Q241:Q246)</f>
        <v>18866849</v>
      </c>
      <c r="R247" s="32">
        <f>SUM(R241:R246)</f>
        <v>19288616</v>
      </c>
      <c r="S247" s="32">
        <f>SUM(S241:S246)</f>
        <v>15656776</v>
      </c>
      <c r="T247" s="37">
        <f t="shared" si="62"/>
        <v>0.81171070023893888</v>
      </c>
      <c r="U247" s="37">
        <f t="shared" si="63"/>
        <v>9.4353721930722889E-2</v>
      </c>
    </row>
    <row r="248" spans="1:21" x14ac:dyDescent="0.2">
      <c r="A248" s="17" t="s">
        <v>29</v>
      </c>
      <c r="B248" s="11" t="s">
        <v>443</v>
      </c>
      <c r="C248" s="10" t="s">
        <v>444</v>
      </c>
      <c r="D248" s="31">
        <v>0</v>
      </c>
      <c r="E248" s="31">
        <v>0</v>
      </c>
      <c r="F248" s="31">
        <v>0</v>
      </c>
      <c r="G248" s="36">
        <f t="shared" si="56"/>
        <v>0</v>
      </c>
      <c r="H248" s="31">
        <v>0</v>
      </c>
      <c r="I248" s="36">
        <f t="shared" si="57"/>
        <v>0</v>
      </c>
      <c r="J248" s="31">
        <v>0</v>
      </c>
      <c r="K248" s="36">
        <f t="shared" si="58"/>
        <v>0</v>
      </c>
      <c r="L248" s="31">
        <v>0</v>
      </c>
      <c r="M248" s="36">
        <f t="shared" si="59"/>
        <v>0</v>
      </c>
      <c r="N248" s="31">
        <f t="shared" si="60"/>
        <v>0</v>
      </c>
      <c r="O248" s="36">
        <f t="shared" si="61"/>
        <v>0</v>
      </c>
      <c r="P248" s="31">
        <v>0</v>
      </c>
      <c r="Q248" s="31">
        <v>0</v>
      </c>
      <c r="R248" s="31">
        <v>0</v>
      </c>
      <c r="S248" s="31">
        <v>0</v>
      </c>
      <c r="T248" s="36">
        <f t="shared" si="62"/>
        <v>0</v>
      </c>
      <c r="U248" s="36">
        <f t="shared" si="63"/>
        <v>0</v>
      </c>
    </row>
    <row r="249" spans="1:21" x14ac:dyDescent="0.2">
      <c r="A249" s="17" t="s">
        <v>29</v>
      </c>
      <c r="B249" s="11" t="s">
        <v>445</v>
      </c>
      <c r="C249" s="10" t="s">
        <v>446</v>
      </c>
      <c r="D249" s="31">
        <v>2221524</v>
      </c>
      <c r="E249" s="31">
        <v>2221524</v>
      </c>
      <c r="F249" s="31">
        <v>514815</v>
      </c>
      <c r="G249" s="36">
        <f t="shared" si="56"/>
        <v>0.23173956257055967</v>
      </c>
      <c r="H249" s="31">
        <v>142949</v>
      </c>
      <c r="I249" s="36">
        <f t="shared" si="57"/>
        <v>6.4347267911577813E-2</v>
      </c>
      <c r="J249" s="31">
        <v>422400</v>
      </c>
      <c r="K249" s="36">
        <f t="shared" si="58"/>
        <v>0.19013974190690716</v>
      </c>
      <c r="L249" s="31">
        <v>0</v>
      </c>
      <c r="M249" s="36">
        <f t="shared" si="59"/>
        <v>0</v>
      </c>
      <c r="N249" s="31">
        <f t="shared" si="60"/>
        <v>1080164</v>
      </c>
      <c r="O249" s="36">
        <f t="shared" si="61"/>
        <v>0.48622657238904465</v>
      </c>
      <c r="P249" s="31">
        <v>409314</v>
      </c>
      <c r="Q249" s="31">
        <v>1237835</v>
      </c>
      <c r="R249" s="31">
        <v>2717521</v>
      </c>
      <c r="S249" s="31">
        <v>1151991</v>
      </c>
      <c r="T249" s="36">
        <f t="shared" si="62"/>
        <v>0.42391245550632362</v>
      </c>
      <c r="U249" s="36">
        <f t="shared" si="63"/>
        <v>3.1970565385009975E-2</v>
      </c>
    </row>
    <row r="250" spans="1:21" x14ac:dyDescent="0.2">
      <c r="A250" s="17" t="s">
        <v>29</v>
      </c>
      <c r="B250" s="11" t="s">
        <v>447</v>
      </c>
      <c r="C250" s="10" t="s">
        <v>448</v>
      </c>
      <c r="D250" s="31">
        <v>100000</v>
      </c>
      <c r="E250" s="31">
        <v>100000</v>
      </c>
      <c r="F250" s="31">
        <v>1128</v>
      </c>
      <c r="G250" s="36">
        <f t="shared" si="56"/>
        <v>1.128E-2</v>
      </c>
      <c r="H250" s="31">
        <v>0</v>
      </c>
      <c r="I250" s="36">
        <f t="shared" si="57"/>
        <v>0</v>
      </c>
      <c r="J250" s="31">
        <v>2040</v>
      </c>
      <c r="K250" s="36">
        <f t="shared" si="58"/>
        <v>2.0400000000000001E-2</v>
      </c>
      <c r="L250" s="31">
        <v>0</v>
      </c>
      <c r="M250" s="36">
        <f t="shared" si="59"/>
        <v>0</v>
      </c>
      <c r="N250" s="31">
        <f t="shared" si="60"/>
        <v>3168</v>
      </c>
      <c r="O250" s="36">
        <f t="shared" si="61"/>
        <v>3.168E-2</v>
      </c>
      <c r="P250" s="31">
        <v>0</v>
      </c>
      <c r="Q250" s="31">
        <v>0</v>
      </c>
      <c r="R250" s="31">
        <v>0</v>
      </c>
      <c r="S250" s="31">
        <v>-13878</v>
      </c>
      <c r="T250" s="36">
        <f t="shared" si="62"/>
        <v>0</v>
      </c>
      <c r="U250" s="36">
        <f t="shared" si="63"/>
        <v>0</v>
      </c>
    </row>
    <row r="251" spans="1:21" x14ac:dyDescent="0.2">
      <c r="A251" s="17" t="s">
        <v>29</v>
      </c>
      <c r="B251" s="11" t="s">
        <v>449</v>
      </c>
      <c r="C251" s="10" t="s">
        <v>450</v>
      </c>
      <c r="D251" s="31">
        <v>0</v>
      </c>
      <c r="E251" s="31">
        <v>0</v>
      </c>
      <c r="F251" s="31">
        <v>0</v>
      </c>
      <c r="G251" s="36">
        <f t="shared" si="56"/>
        <v>0</v>
      </c>
      <c r="H251" s="31">
        <v>0</v>
      </c>
      <c r="I251" s="36">
        <f t="shared" si="57"/>
        <v>0</v>
      </c>
      <c r="J251" s="31">
        <v>0</v>
      </c>
      <c r="K251" s="36">
        <f t="shared" si="58"/>
        <v>0</v>
      </c>
      <c r="L251" s="31">
        <v>0</v>
      </c>
      <c r="M251" s="36">
        <f t="shared" si="59"/>
        <v>0</v>
      </c>
      <c r="N251" s="31">
        <f t="shared" si="60"/>
        <v>0</v>
      </c>
      <c r="O251" s="36">
        <f t="shared" si="61"/>
        <v>0</v>
      </c>
      <c r="P251" s="31">
        <v>0</v>
      </c>
      <c r="Q251" s="31">
        <v>0</v>
      </c>
      <c r="R251" s="31">
        <v>0</v>
      </c>
      <c r="S251" s="31">
        <v>0</v>
      </c>
      <c r="T251" s="36">
        <f t="shared" si="62"/>
        <v>0</v>
      </c>
      <c r="U251" s="36">
        <f t="shared" si="63"/>
        <v>0</v>
      </c>
    </row>
    <row r="252" spans="1:21" x14ac:dyDescent="0.2">
      <c r="A252" s="17" t="s">
        <v>29</v>
      </c>
      <c r="B252" s="11" t="s">
        <v>451</v>
      </c>
      <c r="C252" s="10" t="s">
        <v>452</v>
      </c>
      <c r="D252" s="31">
        <v>4906764</v>
      </c>
      <c r="E252" s="31">
        <v>3873396</v>
      </c>
      <c r="F252" s="31">
        <v>817923</v>
      </c>
      <c r="G252" s="36">
        <f t="shared" si="56"/>
        <v>0.1666929569060179</v>
      </c>
      <c r="H252" s="31">
        <v>1023385</v>
      </c>
      <c r="I252" s="36">
        <f t="shared" si="57"/>
        <v>0.208566175181851</v>
      </c>
      <c r="J252" s="31">
        <v>600392</v>
      </c>
      <c r="K252" s="36">
        <f t="shared" si="58"/>
        <v>0.15500403263699347</v>
      </c>
      <c r="L252" s="31">
        <v>0</v>
      </c>
      <c r="M252" s="36">
        <f t="shared" si="59"/>
        <v>0</v>
      </c>
      <c r="N252" s="31">
        <f t="shared" si="60"/>
        <v>2441700</v>
      </c>
      <c r="O252" s="36">
        <f t="shared" si="61"/>
        <v>0.63037706446745956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x14ac:dyDescent="0.2">
      <c r="A253" s="17" t="s">
        <v>44</v>
      </c>
      <c r="B253" s="11" t="s">
        <v>453</v>
      </c>
      <c r="C253" s="10" t="s">
        <v>454</v>
      </c>
      <c r="D253" s="31">
        <v>0</v>
      </c>
      <c r="E253" s="31">
        <v>0</v>
      </c>
      <c r="F253" s="31">
        <v>0</v>
      </c>
      <c r="G253" s="36">
        <f t="shared" si="56"/>
        <v>0</v>
      </c>
      <c r="H253" s="31">
        <v>0</v>
      </c>
      <c r="I253" s="36">
        <f t="shared" si="57"/>
        <v>0</v>
      </c>
      <c r="J253" s="31">
        <v>0</v>
      </c>
      <c r="K253" s="36">
        <f t="shared" si="58"/>
        <v>0</v>
      </c>
      <c r="L253" s="31">
        <v>0</v>
      </c>
      <c r="M253" s="36">
        <f t="shared" si="59"/>
        <v>0</v>
      </c>
      <c r="N253" s="31">
        <f t="shared" si="60"/>
        <v>0</v>
      </c>
      <c r="O253" s="36">
        <f t="shared" si="61"/>
        <v>0</v>
      </c>
      <c r="P253" s="31">
        <v>0</v>
      </c>
      <c r="Q253" s="31">
        <v>0</v>
      </c>
      <c r="R253" s="31">
        <v>0</v>
      </c>
      <c r="S253" s="31">
        <v>0</v>
      </c>
      <c r="T253" s="36">
        <f t="shared" si="62"/>
        <v>0</v>
      </c>
      <c r="U253" s="36">
        <f t="shared" si="63"/>
        <v>0</v>
      </c>
    </row>
    <row r="254" spans="1:21" ht="16.5" x14ac:dyDescent="0.3">
      <c r="A254" s="18" t="s">
        <v>0</v>
      </c>
      <c r="B254" s="13" t="s">
        <v>455</v>
      </c>
      <c r="C254" s="12" t="s">
        <v>0</v>
      </c>
      <c r="D254" s="32">
        <f>SUM(D248:D253)</f>
        <v>7228288</v>
      </c>
      <c r="E254" s="32">
        <f>SUM(E248:E253)</f>
        <v>6194920</v>
      </c>
      <c r="F254" s="32">
        <f>SUM(F248:F253)</f>
        <v>1333866</v>
      </c>
      <c r="G254" s="37">
        <f t="shared" si="56"/>
        <v>0.18453415248534646</v>
      </c>
      <c r="H254" s="32">
        <f>SUM(H248:H253)</f>
        <v>1166334</v>
      </c>
      <c r="I254" s="37">
        <f t="shared" si="57"/>
        <v>0.16135688008004109</v>
      </c>
      <c r="J254" s="32">
        <f>SUM(J248:J253)</f>
        <v>1024832</v>
      </c>
      <c r="K254" s="37">
        <f t="shared" si="58"/>
        <v>0.16543103058635139</v>
      </c>
      <c r="L254" s="32">
        <f>SUM(L248:L253)</f>
        <v>0</v>
      </c>
      <c r="M254" s="37">
        <f t="shared" si="59"/>
        <v>0</v>
      </c>
      <c r="N254" s="32">
        <f t="shared" si="60"/>
        <v>3525032</v>
      </c>
      <c r="O254" s="37">
        <f t="shared" si="61"/>
        <v>0.5690197774951089</v>
      </c>
      <c r="P254" s="32">
        <f>SUM(P248:P253)</f>
        <v>409314</v>
      </c>
      <c r="Q254" s="32">
        <f>SUM(Q248:Q253)</f>
        <v>1237835</v>
      </c>
      <c r="R254" s="32">
        <f>SUM(R248:R253)</f>
        <v>2717521</v>
      </c>
      <c r="S254" s="32">
        <f>SUM(S248:S253)</f>
        <v>1138113</v>
      </c>
      <c r="T254" s="37">
        <f t="shared" si="62"/>
        <v>0.41880559524655009</v>
      </c>
      <c r="U254" s="37">
        <f t="shared" si="63"/>
        <v>1.503779494471237</v>
      </c>
    </row>
    <row r="255" spans="1:21" x14ac:dyDescent="0.2">
      <c r="A255" s="17" t="s">
        <v>29</v>
      </c>
      <c r="B255" s="11" t="s">
        <v>456</v>
      </c>
      <c r="C255" s="10" t="s">
        <v>457</v>
      </c>
      <c r="D255" s="31">
        <v>24112771</v>
      </c>
      <c r="E255" s="31">
        <v>22982028</v>
      </c>
      <c r="F255" s="31">
        <v>3617093</v>
      </c>
      <c r="G255" s="36">
        <f t="shared" si="56"/>
        <v>0.15000735502360968</v>
      </c>
      <c r="H255" s="31">
        <v>4742857</v>
      </c>
      <c r="I255" s="36">
        <f t="shared" si="57"/>
        <v>0.19669481371510558</v>
      </c>
      <c r="J255" s="31">
        <v>3503601</v>
      </c>
      <c r="K255" s="36">
        <f t="shared" si="58"/>
        <v>0.15244960105348404</v>
      </c>
      <c r="L255" s="31">
        <v>0</v>
      </c>
      <c r="M255" s="36">
        <f t="shared" si="59"/>
        <v>0</v>
      </c>
      <c r="N255" s="31">
        <f t="shared" si="60"/>
        <v>11863551</v>
      </c>
      <c r="O255" s="36">
        <f t="shared" si="61"/>
        <v>0.51620992716569658</v>
      </c>
      <c r="P255" s="31">
        <v>3307788</v>
      </c>
      <c r="Q255" s="31">
        <v>22852123</v>
      </c>
      <c r="R255" s="31">
        <v>22894409</v>
      </c>
      <c r="S255" s="31">
        <v>10026851</v>
      </c>
      <c r="T255" s="36">
        <f t="shared" si="62"/>
        <v>0.43796068288987061</v>
      </c>
      <c r="U255" s="36">
        <f t="shared" si="63"/>
        <v>5.919756647040253E-2</v>
      </c>
    </row>
    <row r="256" spans="1:21" x14ac:dyDescent="0.2">
      <c r="A256" s="17" t="s">
        <v>29</v>
      </c>
      <c r="B256" s="11" t="s">
        <v>458</v>
      </c>
      <c r="C256" s="10" t="s">
        <v>459</v>
      </c>
      <c r="D256" s="31">
        <v>0</v>
      </c>
      <c r="E256" s="31">
        <v>0</v>
      </c>
      <c r="F256" s="31">
        <v>0</v>
      </c>
      <c r="G256" s="36">
        <f t="shared" si="56"/>
        <v>0</v>
      </c>
      <c r="H256" s="31">
        <v>0</v>
      </c>
      <c r="I256" s="36">
        <f t="shared" si="57"/>
        <v>0</v>
      </c>
      <c r="J256" s="31">
        <v>0</v>
      </c>
      <c r="K256" s="36">
        <f t="shared" si="58"/>
        <v>0</v>
      </c>
      <c r="L256" s="31">
        <v>0</v>
      </c>
      <c r="M256" s="36">
        <f t="shared" si="59"/>
        <v>0</v>
      </c>
      <c r="N256" s="31">
        <f t="shared" si="60"/>
        <v>0</v>
      </c>
      <c r="O256" s="36">
        <f t="shared" si="61"/>
        <v>0</v>
      </c>
      <c r="P256" s="31">
        <v>0</v>
      </c>
      <c r="Q256" s="31">
        <v>0</v>
      </c>
      <c r="R256" s="31">
        <v>0</v>
      </c>
      <c r="S256" s="31">
        <v>0</v>
      </c>
      <c r="T256" s="36">
        <f t="shared" si="62"/>
        <v>0</v>
      </c>
      <c r="U256" s="36">
        <f t="shared" si="63"/>
        <v>0</v>
      </c>
    </row>
    <row r="257" spans="1:21" x14ac:dyDescent="0.2">
      <c r="A257" s="17" t="s">
        <v>29</v>
      </c>
      <c r="B257" s="11" t="s">
        <v>460</v>
      </c>
      <c r="C257" s="10" t="s">
        <v>461</v>
      </c>
      <c r="D257" s="31">
        <v>358874</v>
      </c>
      <c r="E257" s="31">
        <v>214250</v>
      </c>
      <c r="F257" s="31">
        <v>0</v>
      </c>
      <c r="G257" s="36">
        <f t="shared" si="56"/>
        <v>0</v>
      </c>
      <c r="H257" s="31">
        <v>77970</v>
      </c>
      <c r="I257" s="36">
        <f t="shared" si="57"/>
        <v>0.21726288335181707</v>
      </c>
      <c r="J257" s="31">
        <v>29800</v>
      </c>
      <c r="K257" s="36">
        <f t="shared" si="58"/>
        <v>0.13908984830805135</v>
      </c>
      <c r="L257" s="31">
        <v>0</v>
      </c>
      <c r="M257" s="36">
        <f t="shared" si="59"/>
        <v>0</v>
      </c>
      <c r="N257" s="31">
        <f t="shared" si="60"/>
        <v>107770</v>
      </c>
      <c r="O257" s="36">
        <f t="shared" si="61"/>
        <v>0.50301050175029172</v>
      </c>
      <c r="P257" s="31">
        <v>48748</v>
      </c>
      <c r="Q257" s="31">
        <v>352880</v>
      </c>
      <c r="R257" s="31">
        <v>367160</v>
      </c>
      <c r="S257" s="31">
        <v>194335</v>
      </c>
      <c r="T257" s="36">
        <f t="shared" si="62"/>
        <v>0.52929240658023746</v>
      </c>
      <c r="U257" s="36">
        <f t="shared" si="63"/>
        <v>-0.38869286945105441</v>
      </c>
    </row>
    <row r="258" spans="1:21" x14ac:dyDescent="0.2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6.5" x14ac:dyDescent="0.3">
      <c r="A259" s="18" t="s">
        <v>0</v>
      </c>
      <c r="B259" s="13" t="s">
        <v>464</v>
      </c>
      <c r="C259" s="12" t="s">
        <v>0</v>
      </c>
      <c r="D259" s="32">
        <f>SUM(D255:D258)</f>
        <v>24471645</v>
      </c>
      <c r="E259" s="32">
        <f>SUM(E255:E258)</f>
        <v>23196278</v>
      </c>
      <c r="F259" s="32">
        <f>SUM(F255:F258)</f>
        <v>3617093</v>
      </c>
      <c r="G259" s="37">
        <f t="shared" si="56"/>
        <v>0.14780751355293034</v>
      </c>
      <c r="H259" s="32">
        <f>SUM(H255:H258)</f>
        <v>4820827</v>
      </c>
      <c r="I259" s="37">
        <f t="shared" si="57"/>
        <v>0.196996442208932</v>
      </c>
      <c r="J259" s="32">
        <f>SUM(J255:J258)</f>
        <v>3533401</v>
      </c>
      <c r="K259" s="37">
        <f t="shared" si="58"/>
        <v>0.15232620509204106</v>
      </c>
      <c r="L259" s="32">
        <f>SUM(L255:L258)</f>
        <v>0</v>
      </c>
      <c r="M259" s="37">
        <f t="shared" si="59"/>
        <v>0</v>
      </c>
      <c r="N259" s="32">
        <f t="shared" si="60"/>
        <v>11971321</v>
      </c>
      <c r="O259" s="37">
        <f t="shared" si="61"/>
        <v>0.51608801205089883</v>
      </c>
      <c r="P259" s="32">
        <f>SUM(P255:P258)</f>
        <v>3356536</v>
      </c>
      <c r="Q259" s="32">
        <f>SUM(Q255:Q258)</f>
        <v>23205003</v>
      </c>
      <c r="R259" s="32">
        <f>SUM(R255:R258)</f>
        <v>23261569</v>
      </c>
      <c r="S259" s="32">
        <f>SUM(S255:S258)</f>
        <v>10221186</v>
      </c>
      <c r="T259" s="37">
        <f t="shared" si="62"/>
        <v>0.43940226044081548</v>
      </c>
      <c r="U259" s="37">
        <f t="shared" si="63"/>
        <v>5.269271653871721E-2</v>
      </c>
    </row>
    <row r="260" spans="1:21" ht="16.5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59748341</v>
      </c>
      <c r="E260" s="32">
        <f>SUM(E234:E239,E241:E246,E248:E253,E255:E258)</f>
        <v>52646949</v>
      </c>
      <c r="F260" s="32">
        <f>SUM(F234:F239,F241:F246,F248:F253,F255:F258)</f>
        <v>10098834</v>
      </c>
      <c r="G260" s="37">
        <f t="shared" si="56"/>
        <v>0.1690228352951256</v>
      </c>
      <c r="H260" s="32">
        <f>SUM(H234:H239,H241:H246,H248:H253,H255:H258)</f>
        <v>13199821</v>
      </c>
      <c r="I260" s="37">
        <f t="shared" si="57"/>
        <v>0.22092364037354612</v>
      </c>
      <c r="J260" s="32">
        <f>SUM(J234:J239,J241:J246,J248:J253,J255:J258)</f>
        <v>11195406</v>
      </c>
      <c r="K260" s="37">
        <f t="shared" si="58"/>
        <v>0.21265061342870981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34494061</v>
      </c>
      <c r="O260" s="37">
        <f t="shared" si="61"/>
        <v>0.65519582150904887</v>
      </c>
      <c r="P260" s="32">
        <f>SUM(P234:P239,P241:P246,P248:P253,P255:P258)</f>
        <v>10277109</v>
      </c>
      <c r="Q260" s="32">
        <f>SUM(Q234:Q239,Q241:Q246,Q248:Q253,Q255:Q258)</f>
        <v>50603399</v>
      </c>
      <c r="R260" s="32">
        <f>SUM(R234:R239,R241:R246,R248:R253,R255:R258)</f>
        <v>52719762</v>
      </c>
      <c r="S260" s="32">
        <f>SUM(S234:S239,S241:S246,S248:S253,S255:S258)</f>
        <v>31617278</v>
      </c>
      <c r="T260" s="37">
        <f t="shared" si="62"/>
        <v>0.59972345853913378</v>
      </c>
      <c r="U260" s="37">
        <f t="shared" si="63"/>
        <v>8.9353630481101343E-2</v>
      </c>
    </row>
    <row r="261" spans="1:21" ht="14.4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x14ac:dyDescent="0.2">
      <c r="A263" s="17" t="s">
        <v>29</v>
      </c>
      <c r="B263" s="11" t="s">
        <v>467</v>
      </c>
      <c r="C263" s="10" t="s">
        <v>468</v>
      </c>
      <c r="D263" s="31">
        <v>0</v>
      </c>
      <c r="E263" s="31">
        <v>0</v>
      </c>
      <c r="F263" s="31">
        <v>0</v>
      </c>
      <c r="G263" s="36">
        <f t="shared" ref="G263:G299" si="64">IF(($D263     =0),0,($F263     /$D263     ))</f>
        <v>0</v>
      </c>
      <c r="H263" s="31">
        <v>0</v>
      </c>
      <c r="I263" s="36">
        <f t="shared" ref="I263:I299" si="65">IF(($D263     =0),0,($H263     /$D263     ))</f>
        <v>0</v>
      </c>
      <c r="J263" s="31">
        <v>0</v>
      </c>
      <c r="K263" s="36">
        <f t="shared" ref="K263:K299" si="66">IF(($E263     =0),0,($J263     /$E263     ))</f>
        <v>0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0</v>
      </c>
      <c r="O263" s="36">
        <f t="shared" ref="O263:O299" si="69">IF(($E263     =0),0,($N263     /$E263     ))</f>
        <v>0</v>
      </c>
      <c r="P263" s="31">
        <v>0</v>
      </c>
      <c r="Q263" s="31">
        <v>0</v>
      </c>
      <c r="R263" s="31">
        <v>0</v>
      </c>
      <c r="S263" s="31">
        <v>0</v>
      </c>
      <c r="T263" s="36">
        <f t="shared" ref="T263:T299" si="70">IF(($R263     =0),0,($S263     /$R263     ))</f>
        <v>0</v>
      </c>
      <c r="U263" s="36">
        <f t="shared" ref="U263:U299" si="71">IF(($P263     =0),0,(($J263     /$P263     )-1))</f>
        <v>0</v>
      </c>
    </row>
    <row r="264" spans="1:21" x14ac:dyDescent="0.2">
      <c r="A264" s="17" t="s">
        <v>29</v>
      </c>
      <c r="B264" s="11" t="s">
        <v>469</v>
      </c>
      <c r="C264" s="10" t="s">
        <v>470</v>
      </c>
      <c r="D264" s="31">
        <v>220290</v>
      </c>
      <c r="E264" s="31">
        <v>220290</v>
      </c>
      <c r="F264" s="31">
        <v>0</v>
      </c>
      <c r="G264" s="36">
        <f t="shared" si="64"/>
        <v>0</v>
      </c>
      <c r="H264" s="31">
        <v>0</v>
      </c>
      <c r="I264" s="36">
        <f t="shared" si="65"/>
        <v>0</v>
      </c>
      <c r="J264" s="31">
        <v>0</v>
      </c>
      <c r="K264" s="36">
        <f t="shared" si="66"/>
        <v>0</v>
      </c>
      <c r="L264" s="31">
        <v>0</v>
      </c>
      <c r="M264" s="36">
        <f t="shared" si="67"/>
        <v>0</v>
      </c>
      <c r="N264" s="31">
        <f t="shared" si="68"/>
        <v>0</v>
      </c>
      <c r="O264" s="36">
        <f t="shared" si="69"/>
        <v>0</v>
      </c>
      <c r="P264" s="31">
        <v>0</v>
      </c>
      <c r="Q264" s="31">
        <v>260000</v>
      </c>
      <c r="R264" s="31">
        <v>210000</v>
      </c>
      <c r="S264" s="31">
        <v>165800</v>
      </c>
      <c r="T264" s="36">
        <f t="shared" si="70"/>
        <v>0.78952380952380952</v>
      </c>
      <c r="U264" s="36">
        <f t="shared" si="71"/>
        <v>0</v>
      </c>
    </row>
    <row r="265" spans="1:21" x14ac:dyDescent="0.2">
      <c r="A265" s="17" t="s">
        <v>29</v>
      </c>
      <c r="B265" s="11" t="s">
        <v>471</v>
      </c>
      <c r="C265" s="10" t="s">
        <v>472</v>
      </c>
      <c r="D265" s="31">
        <v>0</v>
      </c>
      <c r="E265" s="31">
        <v>0</v>
      </c>
      <c r="F265" s="31">
        <v>0</v>
      </c>
      <c r="G265" s="36">
        <f t="shared" si="64"/>
        <v>0</v>
      </c>
      <c r="H265" s="31">
        <v>0</v>
      </c>
      <c r="I265" s="36">
        <f t="shared" si="65"/>
        <v>0</v>
      </c>
      <c r="J265" s="31">
        <v>0</v>
      </c>
      <c r="K265" s="36">
        <f t="shared" si="66"/>
        <v>0</v>
      </c>
      <c r="L265" s="31">
        <v>0</v>
      </c>
      <c r="M265" s="36">
        <f t="shared" si="67"/>
        <v>0</v>
      </c>
      <c r="N265" s="31">
        <f t="shared" si="68"/>
        <v>0</v>
      </c>
      <c r="O265" s="36">
        <f t="shared" si="69"/>
        <v>0</v>
      </c>
      <c r="P265" s="31">
        <v>0</v>
      </c>
      <c r="Q265" s="31">
        <v>0</v>
      </c>
      <c r="R265" s="31">
        <v>0</v>
      </c>
      <c r="S265" s="31">
        <v>0</v>
      </c>
      <c r="T265" s="36">
        <f t="shared" si="70"/>
        <v>0</v>
      </c>
      <c r="U265" s="36">
        <f t="shared" si="71"/>
        <v>0</v>
      </c>
    </row>
    <row r="266" spans="1:21" x14ac:dyDescent="0.2">
      <c r="A266" s="17" t="s">
        <v>44</v>
      </c>
      <c r="B266" s="11" t="s">
        <v>473</v>
      </c>
      <c r="C266" s="10" t="s">
        <v>474</v>
      </c>
      <c r="D266" s="31">
        <v>0</v>
      </c>
      <c r="E266" s="31">
        <v>0</v>
      </c>
      <c r="F266" s="31">
        <v>0</v>
      </c>
      <c r="G266" s="36">
        <f t="shared" si="64"/>
        <v>0</v>
      </c>
      <c r="H266" s="31">
        <v>0</v>
      </c>
      <c r="I266" s="36">
        <f t="shared" si="65"/>
        <v>0</v>
      </c>
      <c r="J266" s="31">
        <v>0</v>
      </c>
      <c r="K266" s="36">
        <f t="shared" si="66"/>
        <v>0</v>
      </c>
      <c r="L266" s="31">
        <v>0</v>
      </c>
      <c r="M266" s="36">
        <f t="shared" si="67"/>
        <v>0</v>
      </c>
      <c r="N266" s="31">
        <f t="shared" si="68"/>
        <v>0</v>
      </c>
      <c r="O266" s="36">
        <f t="shared" si="69"/>
        <v>0</v>
      </c>
      <c r="P266" s="31">
        <v>0</v>
      </c>
      <c r="Q266" s="31">
        <v>0</v>
      </c>
      <c r="R266" s="31">
        <v>0</v>
      </c>
      <c r="S266" s="31">
        <v>0</v>
      </c>
      <c r="T266" s="36">
        <f t="shared" si="70"/>
        <v>0</v>
      </c>
      <c r="U266" s="36">
        <f t="shared" si="71"/>
        <v>0</v>
      </c>
    </row>
    <row r="267" spans="1:21" ht="16.5" x14ac:dyDescent="0.3">
      <c r="A267" s="18" t="s">
        <v>0</v>
      </c>
      <c r="B267" s="13" t="s">
        <v>475</v>
      </c>
      <c r="C267" s="12" t="s">
        <v>0</v>
      </c>
      <c r="D267" s="32">
        <f>SUM(D263:D266)</f>
        <v>220290</v>
      </c>
      <c r="E267" s="32">
        <f>SUM(E263:E266)</f>
        <v>220290</v>
      </c>
      <c r="F267" s="32">
        <f>SUM(F263:F266)</f>
        <v>0</v>
      </c>
      <c r="G267" s="37">
        <f t="shared" si="64"/>
        <v>0</v>
      </c>
      <c r="H267" s="32">
        <f>SUM(H263:H266)</f>
        <v>0</v>
      </c>
      <c r="I267" s="37">
        <f t="shared" si="65"/>
        <v>0</v>
      </c>
      <c r="J267" s="32">
        <f>SUM(J263:J266)</f>
        <v>0</v>
      </c>
      <c r="K267" s="37">
        <f t="shared" si="66"/>
        <v>0</v>
      </c>
      <c r="L267" s="32">
        <f>SUM(L263:L266)</f>
        <v>0</v>
      </c>
      <c r="M267" s="37">
        <f t="shared" si="67"/>
        <v>0</v>
      </c>
      <c r="N267" s="32">
        <f t="shared" si="68"/>
        <v>0</v>
      </c>
      <c r="O267" s="37">
        <f t="shared" si="69"/>
        <v>0</v>
      </c>
      <c r="P267" s="32">
        <f>SUM(P263:P266)</f>
        <v>0</v>
      </c>
      <c r="Q267" s="32">
        <f>SUM(Q263:Q266)</f>
        <v>260000</v>
      </c>
      <c r="R267" s="32">
        <f>SUM(R263:R266)</f>
        <v>210000</v>
      </c>
      <c r="S267" s="32">
        <f>SUM(S263:S266)</f>
        <v>165800</v>
      </c>
      <c r="T267" s="37">
        <f t="shared" si="70"/>
        <v>0.78952380952380952</v>
      </c>
      <c r="U267" s="37">
        <f t="shared" si="71"/>
        <v>0</v>
      </c>
    </row>
    <row r="268" spans="1:21" x14ac:dyDescent="0.2">
      <c r="A268" s="17" t="s">
        <v>29</v>
      </c>
      <c r="B268" s="11" t="s">
        <v>476</v>
      </c>
      <c r="C268" s="10" t="s">
        <v>477</v>
      </c>
      <c r="D268" s="31">
        <v>316595</v>
      </c>
      <c r="E268" s="31">
        <v>177360</v>
      </c>
      <c r="F268" s="31">
        <v>0</v>
      </c>
      <c r="G268" s="36">
        <f t="shared" si="64"/>
        <v>0</v>
      </c>
      <c r="H268" s="31">
        <v>84880</v>
      </c>
      <c r="I268" s="36">
        <f t="shared" si="65"/>
        <v>0.26810278115573527</v>
      </c>
      <c r="J268" s="31">
        <v>123731</v>
      </c>
      <c r="K268" s="36">
        <f t="shared" si="66"/>
        <v>0.69762629679747401</v>
      </c>
      <c r="L268" s="31">
        <v>0</v>
      </c>
      <c r="M268" s="36">
        <f t="shared" si="67"/>
        <v>0</v>
      </c>
      <c r="N268" s="31">
        <f t="shared" si="68"/>
        <v>208611</v>
      </c>
      <c r="O268" s="36">
        <f t="shared" si="69"/>
        <v>1.1762009472259811</v>
      </c>
      <c r="P268" s="31">
        <v>0</v>
      </c>
      <c r="Q268" s="31">
        <v>497711</v>
      </c>
      <c r="R268" s="31">
        <v>535705</v>
      </c>
      <c r="S268" s="31">
        <v>0</v>
      </c>
      <c r="T268" s="36">
        <f t="shared" si="70"/>
        <v>0</v>
      </c>
      <c r="U268" s="36">
        <f t="shared" si="71"/>
        <v>0</v>
      </c>
    </row>
    <row r="269" spans="1:21" x14ac:dyDescent="0.2">
      <c r="A269" s="17" t="s">
        <v>29</v>
      </c>
      <c r="B269" s="11" t="s">
        <v>478</v>
      </c>
      <c r="C269" s="10" t="s">
        <v>479</v>
      </c>
      <c r="D269" s="31">
        <v>0</v>
      </c>
      <c r="E269" s="31">
        <v>0</v>
      </c>
      <c r="F269" s="31">
        <v>0</v>
      </c>
      <c r="G269" s="36">
        <f t="shared" si="64"/>
        <v>0</v>
      </c>
      <c r="H269" s="31">
        <v>0</v>
      </c>
      <c r="I269" s="36">
        <f t="shared" si="65"/>
        <v>0</v>
      </c>
      <c r="J269" s="31">
        <v>0</v>
      </c>
      <c r="K269" s="36">
        <f t="shared" si="66"/>
        <v>0</v>
      </c>
      <c r="L269" s="31">
        <v>0</v>
      </c>
      <c r="M269" s="36">
        <f t="shared" si="67"/>
        <v>0</v>
      </c>
      <c r="N269" s="31">
        <f t="shared" si="68"/>
        <v>0</v>
      </c>
      <c r="O269" s="36">
        <f t="shared" si="69"/>
        <v>0</v>
      </c>
      <c r="P269" s="31">
        <v>0</v>
      </c>
      <c r="Q269" s="31">
        <v>0</v>
      </c>
      <c r="R269" s="31">
        <v>0</v>
      </c>
      <c r="S269" s="31">
        <v>0</v>
      </c>
      <c r="T269" s="36">
        <f t="shared" si="70"/>
        <v>0</v>
      </c>
      <c r="U269" s="36">
        <f t="shared" si="71"/>
        <v>0</v>
      </c>
    </row>
    <row r="270" spans="1:21" x14ac:dyDescent="0.2">
      <c r="A270" s="17" t="s">
        <v>29</v>
      </c>
      <c r="B270" s="11" t="s">
        <v>480</v>
      </c>
      <c r="C270" s="10" t="s">
        <v>481</v>
      </c>
      <c r="D270" s="31">
        <v>246732</v>
      </c>
      <c r="E270" s="31">
        <v>246732</v>
      </c>
      <c r="F270" s="31">
        <v>0</v>
      </c>
      <c r="G270" s="36">
        <f t="shared" si="64"/>
        <v>0</v>
      </c>
      <c r="H270" s="31">
        <v>0</v>
      </c>
      <c r="I270" s="36">
        <f t="shared" si="65"/>
        <v>0</v>
      </c>
      <c r="J270" s="31">
        <v>0</v>
      </c>
      <c r="K270" s="36">
        <f t="shared" si="66"/>
        <v>0</v>
      </c>
      <c r="L270" s="31">
        <v>0</v>
      </c>
      <c r="M270" s="36">
        <f t="shared" si="67"/>
        <v>0</v>
      </c>
      <c r="N270" s="31">
        <f t="shared" si="68"/>
        <v>0</v>
      </c>
      <c r="O270" s="36">
        <f t="shared" si="69"/>
        <v>0</v>
      </c>
      <c r="P270" s="31">
        <v>0</v>
      </c>
      <c r="Q270" s="31">
        <v>234341</v>
      </c>
      <c r="R270" s="31">
        <v>234341</v>
      </c>
      <c r="S270" s="31">
        <v>0</v>
      </c>
      <c r="T270" s="36">
        <f t="shared" si="70"/>
        <v>0</v>
      </c>
      <c r="U270" s="36">
        <f t="shared" si="71"/>
        <v>0</v>
      </c>
    </row>
    <row r="271" spans="1:21" x14ac:dyDescent="0.2">
      <c r="A271" s="17" t="s">
        <v>29</v>
      </c>
      <c r="B271" s="11" t="s">
        <v>482</v>
      </c>
      <c r="C271" s="10" t="s">
        <v>483</v>
      </c>
      <c r="D271" s="31">
        <v>76811</v>
      </c>
      <c r="E271" s="31">
        <v>76811</v>
      </c>
      <c r="F271" s="31">
        <v>16900</v>
      </c>
      <c r="G271" s="36">
        <f t="shared" si="64"/>
        <v>0.22002056997044694</v>
      </c>
      <c r="H271" s="31">
        <v>15488</v>
      </c>
      <c r="I271" s="36">
        <f t="shared" si="65"/>
        <v>0.2016377862545729</v>
      </c>
      <c r="J271" s="31">
        <v>15639</v>
      </c>
      <c r="K271" s="36">
        <f t="shared" si="66"/>
        <v>0.20360365051880591</v>
      </c>
      <c r="L271" s="31">
        <v>0</v>
      </c>
      <c r="M271" s="36">
        <f t="shared" si="67"/>
        <v>0</v>
      </c>
      <c r="N271" s="31">
        <f t="shared" si="68"/>
        <v>48027</v>
      </c>
      <c r="O271" s="36">
        <f t="shared" si="69"/>
        <v>0.6252620067438257</v>
      </c>
      <c r="P271" s="31">
        <v>14367</v>
      </c>
      <c r="Q271" s="31">
        <v>94036</v>
      </c>
      <c r="R271" s="31">
        <v>71396</v>
      </c>
      <c r="S271" s="31">
        <v>39265</v>
      </c>
      <c r="T271" s="36">
        <f t="shared" si="70"/>
        <v>0.54996078211664523</v>
      </c>
      <c r="U271" s="36">
        <f t="shared" si="71"/>
        <v>8.8536228857799104E-2</v>
      </c>
    </row>
    <row r="272" spans="1:21" x14ac:dyDescent="0.2">
      <c r="A272" s="17" t="s">
        <v>29</v>
      </c>
      <c r="B272" s="11" t="s">
        <v>484</v>
      </c>
      <c r="C272" s="10" t="s">
        <v>485</v>
      </c>
      <c r="D272" s="31">
        <v>0</v>
      </c>
      <c r="E272" s="31">
        <v>0</v>
      </c>
      <c r="F272" s="31">
        <v>0</v>
      </c>
      <c r="G272" s="36">
        <f t="shared" si="64"/>
        <v>0</v>
      </c>
      <c r="H272" s="31">
        <v>0</v>
      </c>
      <c r="I272" s="36">
        <f t="shared" si="65"/>
        <v>0</v>
      </c>
      <c r="J272" s="31">
        <v>0</v>
      </c>
      <c r="K272" s="36">
        <f t="shared" si="66"/>
        <v>0</v>
      </c>
      <c r="L272" s="31">
        <v>0</v>
      </c>
      <c r="M272" s="36">
        <f t="shared" si="67"/>
        <v>0</v>
      </c>
      <c r="N272" s="31">
        <f t="shared" si="68"/>
        <v>0</v>
      </c>
      <c r="O272" s="36">
        <f t="shared" si="69"/>
        <v>0</v>
      </c>
      <c r="P272" s="31">
        <v>0</v>
      </c>
      <c r="Q272" s="31">
        <v>0</v>
      </c>
      <c r="R272" s="31">
        <v>0</v>
      </c>
      <c r="S272" s="31">
        <v>0</v>
      </c>
      <c r="T272" s="36">
        <f t="shared" si="70"/>
        <v>0</v>
      </c>
      <c r="U272" s="36">
        <f t="shared" si="71"/>
        <v>0</v>
      </c>
    </row>
    <row r="273" spans="1:21" x14ac:dyDescent="0.2">
      <c r="A273" s="17" t="s">
        <v>29</v>
      </c>
      <c r="B273" s="11" t="s">
        <v>486</v>
      </c>
      <c r="C273" s="10" t="s">
        <v>487</v>
      </c>
      <c r="D273" s="31">
        <v>0</v>
      </c>
      <c r="E273" s="31">
        <v>0</v>
      </c>
      <c r="F273" s="31">
        <v>0</v>
      </c>
      <c r="G273" s="36">
        <f t="shared" si="64"/>
        <v>0</v>
      </c>
      <c r="H273" s="31">
        <v>0</v>
      </c>
      <c r="I273" s="36">
        <f t="shared" si="65"/>
        <v>0</v>
      </c>
      <c r="J273" s="31">
        <v>0</v>
      </c>
      <c r="K273" s="36">
        <f t="shared" si="66"/>
        <v>0</v>
      </c>
      <c r="L273" s="31">
        <v>0</v>
      </c>
      <c r="M273" s="36">
        <f t="shared" si="67"/>
        <v>0</v>
      </c>
      <c r="N273" s="31">
        <f t="shared" si="68"/>
        <v>0</v>
      </c>
      <c r="O273" s="36">
        <f t="shared" si="69"/>
        <v>0</v>
      </c>
      <c r="P273" s="31">
        <v>0</v>
      </c>
      <c r="Q273" s="31">
        <v>0</v>
      </c>
      <c r="R273" s="31">
        <v>0</v>
      </c>
      <c r="S273" s="31">
        <v>0</v>
      </c>
      <c r="T273" s="36">
        <f t="shared" si="70"/>
        <v>0</v>
      </c>
      <c r="U273" s="36">
        <f t="shared" si="71"/>
        <v>0</v>
      </c>
    </row>
    <row r="274" spans="1:21" x14ac:dyDescent="0.2">
      <c r="A274" s="17" t="s">
        <v>44</v>
      </c>
      <c r="B274" s="11" t="s">
        <v>488</v>
      </c>
      <c r="C274" s="10" t="s">
        <v>489</v>
      </c>
      <c r="D274" s="31">
        <v>1914200</v>
      </c>
      <c r="E274" s="31">
        <v>1837716</v>
      </c>
      <c r="F274" s="31">
        <v>408451</v>
      </c>
      <c r="G274" s="36">
        <f t="shared" si="64"/>
        <v>0.21337947967819454</v>
      </c>
      <c r="H274" s="31">
        <v>513741</v>
      </c>
      <c r="I274" s="36">
        <f t="shared" si="65"/>
        <v>0.26838418138125586</v>
      </c>
      <c r="J274" s="31">
        <v>414319</v>
      </c>
      <c r="K274" s="36">
        <f t="shared" si="66"/>
        <v>0.22545322563442882</v>
      </c>
      <c r="L274" s="31">
        <v>0</v>
      </c>
      <c r="M274" s="36">
        <f t="shared" si="67"/>
        <v>0</v>
      </c>
      <c r="N274" s="31">
        <f t="shared" si="68"/>
        <v>1336511</v>
      </c>
      <c r="O274" s="36">
        <f t="shared" si="69"/>
        <v>0.72726743414107509</v>
      </c>
      <c r="P274" s="31">
        <v>395175</v>
      </c>
      <c r="Q274" s="31">
        <v>1830463</v>
      </c>
      <c r="R274" s="31">
        <v>1827625</v>
      </c>
      <c r="S274" s="31">
        <v>1385727</v>
      </c>
      <c r="T274" s="36">
        <f t="shared" si="70"/>
        <v>0.75821188701183229</v>
      </c>
      <c r="U274" s="36">
        <f t="shared" si="71"/>
        <v>4.8444360093629513E-2</v>
      </c>
    </row>
    <row r="275" spans="1:21" ht="16.5" x14ac:dyDescent="0.3">
      <c r="A275" s="18" t="s">
        <v>0</v>
      </c>
      <c r="B275" s="13" t="s">
        <v>490</v>
      </c>
      <c r="C275" s="12" t="s">
        <v>0</v>
      </c>
      <c r="D275" s="32">
        <f>SUM(D268:D274)</f>
        <v>2554338</v>
      </c>
      <c r="E275" s="32">
        <f>SUM(E268:E274)</f>
        <v>2338619</v>
      </c>
      <c r="F275" s="32">
        <f>SUM(F268:F274)</f>
        <v>425351</v>
      </c>
      <c r="G275" s="37">
        <f t="shared" si="64"/>
        <v>0.16652103206388505</v>
      </c>
      <c r="H275" s="32">
        <f>SUM(H268:H274)</f>
        <v>614109</v>
      </c>
      <c r="I275" s="37">
        <f t="shared" si="65"/>
        <v>0.2404180652677915</v>
      </c>
      <c r="J275" s="32">
        <f>SUM(J268:J274)</f>
        <v>553689</v>
      </c>
      <c r="K275" s="37">
        <f t="shared" si="66"/>
        <v>0.23675895902667343</v>
      </c>
      <c r="L275" s="32">
        <f>SUM(L268:L274)</f>
        <v>0</v>
      </c>
      <c r="M275" s="37">
        <f t="shared" si="67"/>
        <v>0</v>
      </c>
      <c r="N275" s="32">
        <f t="shared" si="68"/>
        <v>1593149</v>
      </c>
      <c r="O275" s="37">
        <f t="shared" si="69"/>
        <v>0.68123495105444709</v>
      </c>
      <c r="P275" s="32">
        <f>SUM(P268:P274)</f>
        <v>409542</v>
      </c>
      <c r="Q275" s="32">
        <f>SUM(Q268:Q274)</f>
        <v>2656551</v>
      </c>
      <c r="R275" s="32">
        <f>SUM(R268:R274)</f>
        <v>2669067</v>
      </c>
      <c r="S275" s="32">
        <f>SUM(S268:S274)</f>
        <v>1424992</v>
      </c>
      <c r="T275" s="37">
        <f t="shared" si="70"/>
        <v>0.53389143097569303</v>
      </c>
      <c r="U275" s="37">
        <f t="shared" si="71"/>
        <v>0.3519712263943624</v>
      </c>
    </row>
    <row r="276" spans="1:21" x14ac:dyDescent="0.2">
      <c r="A276" s="17" t="s">
        <v>29</v>
      </c>
      <c r="B276" s="11" t="s">
        <v>491</v>
      </c>
      <c r="C276" s="10" t="s">
        <v>492</v>
      </c>
      <c r="D276" s="31">
        <v>0</v>
      </c>
      <c r="E276" s="31">
        <v>0</v>
      </c>
      <c r="F276" s="31">
        <v>0</v>
      </c>
      <c r="G276" s="36">
        <f t="shared" si="64"/>
        <v>0</v>
      </c>
      <c r="H276" s="31">
        <v>0</v>
      </c>
      <c r="I276" s="36">
        <f t="shared" si="65"/>
        <v>0</v>
      </c>
      <c r="J276" s="31">
        <v>0</v>
      </c>
      <c r="K276" s="36">
        <f t="shared" si="66"/>
        <v>0</v>
      </c>
      <c r="L276" s="31">
        <v>0</v>
      </c>
      <c r="M276" s="36">
        <f t="shared" si="67"/>
        <v>0</v>
      </c>
      <c r="N276" s="31">
        <f t="shared" si="68"/>
        <v>0</v>
      </c>
      <c r="O276" s="36">
        <f t="shared" si="69"/>
        <v>0</v>
      </c>
      <c r="P276" s="31">
        <v>0</v>
      </c>
      <c r="Q276" s="31">
        <v>0</v>
      </c>
      <c r="R276" s="31">
        <v>0</v>
      </c>
      <c r="S276" s="31">
        <v>0</v>
      </c>
      <c r="T276" s="36">
        <f t="shared" si="70"/>
        <v>0</v>
      </c>
      <c r="U276" s="36">
        <f t="shared" si="71"/>
        <v>0</v>
      </c>
    </row>
    <row r="277" spans="1:21" x14ac:dyDescent="0.2">
      <c r="A277" s="17" t="s">
        <v>29</v>
      </c>
      <c r="B277" s="11" t="s">
        <v>493</v>
      </c>
      <c r="C277" s="10" t="s">
        <v>494</v>
      </c>
      <c r="D277" s="31">
        <v>0</v>
      </c>
      <c r="E277" s="31">
        <v>0</v>
      </c>
      <c r="F277" s="31">
        <v>0</v>
      </c>
      <c r="G277" s="36">
        <f t="shared" si="64"/>
        <v>0</v>
      </c>
      <c r="H277" s="31">
        <v>0</v>
      </c>
      <c r="I277" s="36">
        <f t="shared" si="65"/>
        <v>0</v>
      </c>
      <c r="J277" s="31">
        <v>0</v>
      </c>
      <c r="K277" s="36">
        <f t="shared" si="66"/>
        <v>0</v>
      </c>
      <c r="L277" s="31">
        <v>0</v>
      </c>
      <c r="M277" s="36">
        <f t="shared" si="67"/>
        <v>0</v>
      </c>
      <c r="N277" s="31">
        <f t="shared" si="68"/>
        <v>0</v>
      </c>
      <c r="O277" s="36">
        <f t="shared" si="69"/>
        <v>0</v>
      </c>
      <c r="P277" s="31">
        <v>0</v>
      </c>
      <c r="Q277" s="31">
        <v>0</v>
      </c>
      <c r="R277" s="31">
        <v>0</v>
      </c>
      <c r="S277" s="31">
        <v>0</v>
      </c>
      <c r="T277" s="36">
        <f t="shared" si="70"/>
        <v>0</v>
      </c>
      <c r="U277" s="36">
        <f t="shared" si="71"/>
        <v>0</v>
      </c>
    </row>
    <row r="278" spans="1:21" x14ac:dyDescent="0.2">
      <c r="A278" s="17" t="s">
        <v>29</v>
      </c>
      <c r="B278" s="11" t="s">
        <v>495</v>
      </c>
      <c r="C278" s="10" t="s">
        <v>496</v>
      </c>
      <c r="D278" s="31">
        <v>34159</v>
      </c>
      <c r="E278" s="31">
        <v>53165</v>
      </c>
      <c r="F278" s="31">
        <v>0</v>
      </c>
      <c r="G278" s="36">
        <f t="shared" si="64"/>
        <v>0</v>
      </c>
      <c r="H278" s="31">
        <v>79855</v>
      </c>
      <c r="I278" s="36">
        <f t="shared" si="65"/>
        <v>2.3377440791592261</v>
      </c>
      <c r="J278" s="31">
        <v>0</v>
      </c>
      <c r="K278" s="36">
        <f t="shared" si="66"/>
        <v>0</v>
      </c>
      <c r="L278" s="31">
        <v>0</v>
      </c>
      <c r="M278" s="36">
        <f t="shared" si="67"/>
        <v>0</v>
      </c>
      <c r="N278" s="31">
        <f t="shared" si="68"/>
        <v>79855</v>
      </c>
      <c r="O278" s="36">
        <f t="shared" si="69"/>
        <v>1.5020220069594659</v>
      </c>
      <c r="P278" s="31">
        <v>0</v>
      </c>
      <c r="Q278" s="31">
        <v>64073</v>
      </c>
      <c r="R278" s="31">
        <v>72231</v>
      </c>
      <c r="S278" s="31">
        <v>0</v>
      </c>
      <c r="T278" s="36">
        <f t="shared" si="70"/>
        <v>0</v>
      </c>
      <c r="U278" s="36">
        <f t="shared" si="71"/>
        <v>0</v>
      </c>
    </row>
    <row r="279" spans="1:21" x14ac:dyDescent="0.2">
      <c r="A279" s="17" t="s">
        <v>29</v>
      </c>
      <c r="B279" s="11" t="s">
        <v>497</v>
      </c>
      <c r="C279" s="10" t="s">
        <v>498</v>
      </c>
      <c r="D279" s="31">
        <v>103700</v>
      </c>
      <c r="E279" s="31">
        <v>103700</v>
      </c>
      <c r="F279" s="31">
        <v>0</v>
      </c>
      <c r="G279" s="36">
        <f t="shared" si="64"/>
        <v>0</v>
      </c>
      <c r="H279" s="31">
        <v>0</v>
      </c>
      <c r="I279" s="36">
        <f t="shared" si="65"/>
        <v>0</v>
      </c>
      <c r="J279" s="31">
        <v>0</v>
      </c>
      <c r="K279" s="36">
        <f t="shared" si="66"/>
        <v>0</v>
      </c>
      <c r="L279" s="31">
        <v>0</v>
      </c>
      <c r="M279" s="36">
        <f t="shared" si="67"/>
        <v>0</v>
      </c>
      <c r="N279" s="31">
        <f t="shared" si="68"/>
        <v>0</v>
      </c>
      <c r="O279" s="36">
        <f t="shared" si="69"/>
        <v>0</v>
      </c>
      <c r="P279" s="31">
        <v>0</v>
      </c>
      <c r="Q279" s="31">
        <v>63942</v>
      </c>
      <c r="R279" s="31">
        <v>74936</v>
      </c>
      <c r="S279" s="31">
        <v>70356</v>
      </c>
      <c r="T279" s="36">
        <f t="shared" si="70"/>
        <v>0.9388811786057436</v>
      </c>
      <c r="U279" s="36">
        <f t="shared" si="71"/>
        <v>0</v>
      </c>
    </row>
    <row r="280" spans="1:21" x14ac:dyDescent="0.2">
      <c r="A280" s="17" t="s">
        <v>29</v>
      </c>
      <c r="B280" s="11" t="s">
        <v>499</v>
      </c>
      <c r="C280" s="10" t="s">
        <v>500</v>
      </c>
      <c r="D280" s="31">
        <v>0</v>
      </c>
      <c r="E280" s="31">
        <v>0</v>
      </c>
      <c r="F280" s="31">
        <v>0</v>
      </c>
      <c r="G280" s="36">
        <f t="shared" si="64"/>
        <v>0</v>
      </c>
      <c r="H280" s="31">
        <v>0</v>
      </c>
      <c r="I280" s="36">
        <f t="shared" si="65"/>
        <v>0</v>
      </c>
      <c r="J280" s="31">
        <v>0</v>
      </c>
      <c r="K280" s="36">
        <f t="shared" si="66"/>
        <v>0</v>
      </c>
      <c r="L280" s="31">
        <v>0</v>
      </c>
      <c r="M280" s="36">
        <f t="shared" si="67"/>
        <v>0</v>
      </c>
      <c r="N280" s="31">
        <f t="shared" si="68"/>
        <v>0</v>
      </c>
      <c r="O280" s="36">
        <f t="shared" si="69"/>
        <v>0</v>
      </c>
      <c r="P280" s="31">
        <v>0</v>
      </c>
      <c r="Q280" s="31">
        <v>0</v>
      </c>
      <c r="R280" s="31">
        <v>0</v>
      </c>
      <c r="S280" s="31">
        <v>0</v>
      </c>
      <c r="T280" s="36">
        <f t="shared" si="70"/>
        <v>0</v>
      </c>
      <c r="U280" s="36">
        <f t="shared" si="71"/>
        <v>0</v>
      </c>
    </row>
    <row r="281" spans="1:21" x14ac:dyDescent="0.2">
      <c r="A281" s="17" t="s">
        <v>29</v>
      </c>
      <c r="B281" s="11" t="s">
        <v>501</v>
      </c>
      <c r="C281" s="10" t="s">
        <v>502</v>
      </c>
      <c r="D281" s="31">
        <v>0</v>
      </c>
      <c r="E281" s="31">
        <v>0</v>
      </c>
      <c r="F281" s="31">
        <v>0</v>
      </c>
      <c r="G281" s="36">
        <f t="shared" si="64"/>
        <v>0</v>
      </c>
      <c r="H281" s="31">
        <v>0</v>
      </c>
      <c r="I281" s="36">
        <f t="shared" si="65"/>
        <v>0</v>
      </c>
      <c r="J281" s="31">
        <v>0</v>
      </c>
      <c r="K281" s="36">
        <f t="shared" si="66"/>
        <v>0</v>
      </c>
      <c r="L281" s="31">
        <v>0</v>
      </c>
      <c r="M281" s="36">
        <f t="shared" si="67"/>
        <v>0</v>
      </c>
      <c r="N281" s="31">
        <f t="shared" si="68"/>
        <v>0</v>
      </c>
      <c r="O281" s="36">
        <f t="shared" si="69"/>
        <v>0</v>
      </c>
      <c r="P281" s="31">
        <v>0</v>
      </c>
      <c r="Q281" s="31">
        <v>0</v>
      </c>
      <c r="R281" s="31">
        <v>0</v>
      </c>
      <c r="S281" s="31">
        <v>0</v>
      </c>
      <c r="T281" s="36">
        <f t="shared" si="70"/>
        <v>0</v>
      </c>
      <c r="U281" s="36">
        <f t="shared" si="71"/>
        <v>0</v>
      </c>
    </row>
    <row r="282" spans="1:21" x14ac:dyDescent="0.2">
      <c r="A282" s="17" t="s">
        <v>29</v>
      </c>
      <c r="B282" s="11" t="s">
        <v>503</v>
      </c>
      <c r="C282" s="10" t="s">
        <v>504</v>
      </c>
      <c r="D282" s="31">
        <v>3134116</v>
      </c>
      <c r="E282" s="31">
        <v>3334116</v>
      </c>
      <c r="F282" s="31">
        <v>707122</v>
      </c>
      <c r="G282" s="36">
        <f t="shared" si="64"/>
        <v>0.22562087682778811</v>
      </c>
      <c r="H282" s="31">
        <v>1084100</v>
      </c>
      <c r="I282" s="36">
        <f t="shared" si="65"/>
        <v>0.34590295955861239</v>
      </c>
      <c r="J282" s="31">
        <v>778008</v>
      </c>
      <c r="K282" s="36">
        <f t="shared" si="66"/>
        <v>0.23334760998117643</v>
      </c>
      <c r="L282" s="31">
        <v>0</v>
      </c>
      <c r="M282" s="36">
        <f t="shared" si="67"/>
        <v>0</v>
      </c>
      <c r="N282" s="31">
        <f t="shared" si="68"/>
        <v>2569230</v>
      </c>
      <c r="O282" s="36">
        <f t="shared" si="69"/>
        <v>0.77058806592212148</v>
      </c>
      <c r="P282" s="31">
        <v>960945</v>
      </c>
      <c r="Q282" s="31">
        <v>3182027</v>
      </c>
      <c r="R282" s="31">
        <v>3063784</v>
      </c>
      <c r="S282" s="31">
        <v>2215039</v>
      </c>
      <c r="T282" s="36">
        <f t="shared" si="70"/>
        <v>0.72297492251411977</v>
      </c>
      <c r="U282" s="36">
        <f t="shared" si="71"/>
        <v>-0.19037197758456514</v>
      </c>
    </row>
    <row r="283" spans="1:21" x14ac:dyDescent="0.2">
      <c r="A283" s="17" t="s">
        <v>29</v>
      </c>
      <c r="B283" s="11" t="s">
        <v>505</v>
      </c>
      <c r="C283" s="10" t="s">
        <v>506</v>
      </c>
      <c r="D283" s="31">
        <v>0</v>
      </c>
      <c r="E283" s="31">
        <v>0</v>
      </c>
      <c r="F283" s="31">
        <v>0</v>
      </c>
      <c r="G283" s="36">
        <f t="shared" si="64"/>
        <v>0</v>
      </c>
      <c r="H283" s="31">
        <v>0</v>
      </c>
      <c r="I283" s="36">
        <f t="shared" si="65"/>
        <v>0</v>
      </c>
      <c r="J283" s="31">
        <v>0</v>
      </c>
      <c r="K283" s="36">
        <f t="shared" si="66"/>
        <v>0</v>
      </c>
      <c r="L283" s="31">
        <v>0</v>
      </c>
      <c r="M283" s="36">
        <f t="shared" si="67"/>
        <v>0</v>
      </c>
      <c r="N283" s="31">
        <f t="shared" si="68"/>
        <v>0</v>
      </c>
      <c r="O283" s="36">
        <f t="shared" si="69"/>
        <v>0</v>
      </c>
      <c r="P283" s="31">
        <v>0</v>
      </c>
      <c r="Q283" s="31">
        <v>0</v>
      </c>
      <c r="R283" s="31">
        <v>0</v>
      </c>
      <c r="S283" s="31">
        <v>0</v>
      </c>
      <c r="T283" s="36">
        <f t="shared" si="70"/>
        <v>0</v>
      </c>
      <c r="U283" s="36">
        <f t="shared" si="71"/>
        <v>0</v>
      </c>
    </row>
    <row r="284" spans="1:21" x14ac:dyDescent="0.2">
      <c r="A284" s="17" t="s">
        <v>44</v>
      </c>
      <c r="B284" s="11" t="s">
        <v>507</v>
      </c>
      <c r="C284" s="10" t="s">
        <v>508</v>
      </c>
      <c r="D284" s="31">
        <v>0</v>
      </c>
      <c r="E284" s="31">
        <v>0</v>
      </c>
      <c r="F284" s="31">
        <v>0</v>
      </c>
      <c r="G284" s="36">
        <f t="shared" si="64"/>
        <v>0</v>
      </c>
      <c r="H284" s="31">
        <v>0</v>
      </c>
      <c r="I284" s="36">
        <f t="shared" si="65"/>
        <v>0</v>
      </c>
      <c r="J284" s="31">
        <v>0</v>
      </c>
      <c r="K284" s="36">
        <f t="shared" si="66"/>
        <v>0</v>
      </c>
      <c r="L284" s="31">
        <v>0</v>
      </c>
      <c r="M284" s="36">
        <f t="shared" si="67"/>
        <v>0</v>
      </c>
      <c r="N284" s="31">
        <f t="shared" si="68"/>
        <v>0</v>
      </c>
      <c r="O284" s="36">
        <f t="shared" si="69"/>
        <v>0</v>
      </c>
      <c r="P284" s="31">
        <v>0</v>
      </c>
      <c r="Q284" s="31">
        <v>0</v>
      </c>
      <c r="R284" s="31">
        <v>0</v>
      </c>
      <c r="S284" s="31">
        <v>0</v>
      </c>
      <c r="T284" s="36">
        <f t="shared" si="70"/>
        <v>0</v>
      </c>
      <c r="U284" s="36">
        <f t="shared" si="71"/>
        <v>0</v>
      </c>
    </row>
    <row r="285" spans="1:21" ht="16.5" x14ac:dyDescent="0.3">
      <c r="A285" s="18" t="s">
        <v>0</v>
      </c>
      <c r="B285" s="13" t="s">
        <v>509</v>
      </c>
      <c r="C285" s="12" t="s">
        <v>0</v>
      </c>
      <c r="D285" s="32">
        <f>SUM(D276:D284)</f>
        <v>3271975</v>
      </c>
      <c r="E285" s="32">
        <f>SUM(E276:E284)</f>
        <v>3490981</v>
      </c>
      <c r="F285" s="32">
        <f>SUM(F276:F284)</f>
        <v>707122</v>
      </c>
      <c r="G285" s="37">
        <f t="shared" si="64"/>
        <v>0.21611473192796399</v>
      </c>
      <c r="H285" s="32">
        <f>SUM(H276:H284)</f>
        <v>1163955</v>
      </c>
      <c r="I285" s="37">
        <f t="shared" si="65"/>
        <v>0.35573468623690585</v>
      </c>
      <c r="J285" s="32">
        <f>SUM(J276:J284)</f>
        <v>778008</v>
      </c>
      <c r="K285" s="37">
        <f t="shared" si="66"/>
        <v>0.22286228426909227</v>
      </c>
      <c r="L285" s="32">
        <f>SUM(L276:L284)</f>
        <v>0</v>
      </c>
      <c r="M285" s="37">
        <f t="shared" si="67"/>
        <v>0</v>
      </c>
      <c r="N285" s="32">
        <f t="shared" si="68"/>
        <v>2649085</v>
      </c>
      <c r="O285" s="37">
        <f t="shared" si="69"/>
        <v>0.75883684270982854</v>
      </c>
      <c r="P285" s="32">
        <f>SUM(P276:P284)</f>
        <v>960945</v>
      </c>
      <c r="Q285" s="32">
        <f>SUM(Q276:Q284)</f>
        <v>3310042</v>
      </c>
      <c r="R285" s="32">
        <f>SUM(R276:R284)</f>
        <v>3210951</v>
      </c>
      <c r="S285" s="32">
        <f>SUM(S276:S284)</f>
        <v>2285395</v>
      </c>
      <c r="T285" s="37">
        <f t="shared" si="70"/>
        <v>0.71175019487995927</v>
      </c>
      <c r="U285" s="37">
        <f t="shared" si="71"/>
        <v>-0.19037197758456514</v>
      </c>
    </row>
    <row r="286" spans="1:21" x14ac:dyDescent="0.2">
      <c r="A286" s="17" t="s">
        <v>29</v>
      </c>
      <c r="B286" s="11" t="s">
        <v>510</v>
      </c>
      <c r="C286" s="10" t="s">
        <v>511</v>
      </c>
      <c r="D286" s="31">
        <v>1003456</v>
      </c>
      <c r="E286" s="31">
        <v>1003456</v>
      </c>
      <c r="F286" s="31">
        <v>116052</v>
      </c>
      <c r="G286" s="36">
        <f t="shared" si="64"/>
        <v>0.11565230563173672</v>
      </c>
      <c r="H286" s="31">
        <v>106191</v>
      </c>
      <c r="I286" s="36">
        <f t="shared" si="65"/>
        <v>0.10582526787422668</v>
      </c>
      <c r="J286" s="31">
        <v>117222</v>
      </c>
      <c r="K286" s="36">
        <f t="shared" si="66"/>
        <v>0.11681827603801263</v>
      </c>
      <c r="L286" s="31">
        <v>0</v>
      </c>
      <c r="M286" s="36">
        <f t="shared" si="67"/>
        <v>0</v>
      </c>
      <c r="N286" s="31">
        <f t="shared" si="68"/>
        <v>339465</v>
      </c>
      <c r="O286" s="36">
        <f t="shared" si="69"/>
        <v>0.33829584954397601</v>
      </c>
      <c r="P286" s="31">
        <v>164718</v>
      </c>
      <c r="Q286" s="31">
        <v>1027499</v>
      </c>
      <c r="R286" s="31">
        <v>907395</v>
      </c>
      <c r="S286" s="31">
        <v>572415</v>
      </c>
      <c r="T286" s="36">
        <f t="shared" si="70"/>
        <v>0.63083331955763478</v>
      </c>
      <c r="U286" s="36">
        <f t="shared" si="71"/>
        <v>-0.28834735730156991</v>
      </c>
    </row>
    <row r="287" spans="1:21" x14ac:dyDescent="0.2">
      <c r="A287" s="17" t="s">
        <v>29</v>
      </c>
      <c r="B287" s="11" t="s">
        <v>512</v>
      </c>
      <c r="C287" s="10" t="s">
        <v>513</v>
      </c>
      <c r="D287" s="31">
        <v>0</v>
      </c>
      <c r="E287" s="31">
        <v>0</v>
      </c>
      <c r="F287" s="31">
        <v>0</v>
      </c>
      <c r="G287" s="36">
        <f t="shared" si="64"/>
        <v>0</v>
      </c>
      <c r="H287" s="31">
        <v>0</v>
      </c>
      <c r="I287" s="36">
        <f t="shared" si="65"/>
        <v>0</v>
      </c>
      <c r="J287" s="31">
        <v>0</v>
      </c>
      <c r="K287" s="36">
        <f t="shared" si="66"/>
        <v>0</v>
      </c>
      <c r="L287" s="31">
        <v>0</v>
      </c>
      <c r="M287" s="36">
        <f t="shared" si="67"/>
        <v>0</v>
      </c>
      <c r="N287" s="31">
        <f t="shared" si="68"/>
        <v>0</v>
      </c>
      <c r="O287" s="36">
        <f t="shared" si="69"/>
        <v>0</v>
      </c>
      <c r="P287" s="31">
        <v>0</v>
      </c>
      <c r="Q287" s="31">
        <v>0</v>
      </c>
      <c r="R287" s="31">
        <v>0</v>
      </c>
      <c r="S287" s="31">
        <v>0</v>
      </c>
      <c r="T287" s="36">
        <f t="shared" si="70"/>
        <v>0</v>
      </c>
      <c r="U287" s="36">
        <f t="shared" si="71"/>
        <v>0</v>
      </c>
    </row>
    <row r="288" spans="1:21" x14ac:dyDescent="0.2">
      <c r="A288" s="17" t="s">
        <v>29</v>
      </c>
      <c r="B288" s="11" t="s">
        <v>514</v>
      </c>
      <c r="C288" s="10" t="s">
        <v>515</v>
      </c>
      <c r="D288" s="31">
        <v>0</v>
      </c>
      <c r="E288" s="31">
        <v>0</v>
      </c>
      <c r="F288" s="31">
        <v>0</v>
      </c>
      <c r="G288" s="36">
        <f t="shared" si="64"/>
        <v>0</v>
      </c>
      <c r="H288" s="31">
        <v>0</v>
      </c>
      <c r="I288" s="36">
        <f t="shared" si="65"/>
        <v>0</v>
      </c>
      <c r="J288" s="31">
        <v>0</v>
      </c>
      <c r="K288" s="36">
        <f t="shared" si="66"/>
        <v>0</v>
      </c>
      <c r="L288" s="31">
        <v>0</v>
      </c>
      <c r="M288" s="36">
        <f t="shared" si="67"/>
        <v>0</v>
      </c>
      <c r="N288" s="31">
        <f t="shared" si="68"/>
        <v>0</v>
      </c>
      <c r="O288" s="36">
        <f t="shared" si="69"/>
        <v>0</v>
      </c>
      <c r="P288" s="31">
        <v>0</v>
      </c>
      <c r="Q288" s="31">
        <v>0</v>
      </c>
      <c r="R288" s="31">
        <v>0</v>
      </c>
      <c r="S288" s="31">
        <v>0</v>
      </c>
      <c r="T288" s="36">
        <f t="shared" si="70"/>
        <v>0</v>
      </c>
      <c r="U288" s="36">
        <f t="shared" si="71"/>
        <v>0</v>
      </c>
    </row>
    <row r="289" spans="1:21" x14ac:dyDescent="0.2">
      <c r="A289" s="17" t="s">
        <v>29</v>
      </c>
      <c r="B289" s="11" t="s">
        <v>516</v>
      </c>
      <c r="C289" s="10" t="s">
        <v>517</v>
      </c>
      <c r="D289" s="31">
        <v>0</v>
      </c>
      <c r="E289" s="31">
        <v>0</v>
      </c>
      <c r="F289" s="31">
        <v>0</v>
      </c>
      <c r="G289" s="36">
        <f t="shared" si="64"/>
        <v>0</v>
      </c>
      <c r="H289" s="31">
        <v>0</v>
      </c>
      <c r="I289" s="36">
        <f t="shared" si="65"/>
        <v>0</v>
      </c>
      <c r="J289" s="31">
        <v>0</v>
      </c>
      <c r="K289" s="36">
        <f t="shared" si="66"/>
        <v>0</v>
      </c>
      <c r="L289" s="31">
        <v>0</v>
      </c>
      <c r="M289" s="36">
        <f t="shared" si="67"/>
        <v>0</v>
      </c>
      <c r="N289" s="31">
        <f t="shared" si="68"/>
        <v>0</v>
      </c>
      <c r="O289" s="36">
        <f t="shared" si="69"/>
        <v>0</v>
      </c>
      <c r="P289" s="31">
        <v>0</v>
      </c>
      <c r="Q289" s="31">
        <v>0</v>
      </c>
      <c r="R289" s="31">
        <v>0</v>
      </c>
      <c r="S289" s="31">
        <v>0</v>
      </c>
      <c r="T289" s="36">
        <f t="shared" si="70"/>
        <v>0</v>
      </c>
      <c r="U289" s="36">
        <f t="shared" si="71"/>
        <v>0</v>
      </c>
    </row>
    <row r="290" spans="1:21" x14ac:dyDescent="0.2">
      <c r="A290" s="17" t="s">
        <v>29</v>
      </c>
      <c r="B290" s="11" t="s">
        <v>518</v>
      </c>
      <c r="C290" s="10" t="s">
        <v>519</v>
      </c>
      <c r="D290" s="31">
        <v>3933708</v>
      </c>
      <c r="E290" s="31">
        <v>4520031</v>
      </c>
      <c r="F290" s="31">
        <v>1043029</v>
      </c>
      <c r="G290" s="36">
        <f t="shared" si="64"/>
        <v>0.26515160759263268</v>
      </c>
      <c r="H290" s="31">
        <v>1070817</v>
      </c>
      <c r="I290" s="36">
        <f t="shared" si="65"/>
        <v>0.27221568047247025</v>
      </c>
      <c r="J290" s="31">
        <v>1042200</v>
      </c>
      <c r="K290" s="36">
        <f t="shared" si="66"/>
        <v>0.23057363987105398</v>
      </c>
      <c r="L290" s="31">
        <v>0</v>
      </c>
      <c r="M290" s="36">
        <f t="shared" si="67"/>
        <v>0</v>
      </c>
      <c r="N290" s="31">
        <f t="shared" si="68"/>
        <v>3156046</v>
      </c>
      <c r="O290" s="36">
        <f t="shared" si="69"/>
        <v>0.69823547670358899</v>
      </c>
      <c r="P290" s="31">
        <v>875738</v>
      </c>
      <c r="Q290" s="31">
        <v>3736860</v>
      </c>
      <c r="R290" s="31">
        <v>3882889</v>
      </c>
      <c r="S290" s="31">
        <v>2701853</v>
      </c>
      <c r="T290" s="36">
        <f t="shared" si="70"/>
        <v>0.6958357552842741</v>
      </c>
      <c r="U290" s="36">
        <f t="shared" si="71"/>
        <v>0.19008196515396159</v>
      </c>
    </row>
    <row r="291" spans="1:21" x14ac:dyDescent="0.2">
      <c r="A291" s="17" t="s">
        <v>44</v>
      </c>
      <c r="B291" s="11" t="s">
        <v>520</v>
      </c>
      <c r="C291" s="10" t="s">
        <v>521</v>
      </c>
      <c r="D291" s="31">
        <v>1231775</v>
      </c>
      <c r="E291" s="31">
        <v>1444777</v>
      </c>
      <c r="F291" s="31">
        <v>94090</v>
      </c>
      <c r="G291" s="36">
        <f t="shared" si="64"/>
        <v>7.6385703557873802E-2</v>
      </c>
      <c r="H291" s="31">
        <v>426205</v>
      </c>
      <c r="I291" s="36">
        <f t="shared" si="65"/>
        <v>0.34600880842686366</v>
      </c>
      <c r="J291" s="31">
        <v>258621</v>
      </c>
      <c r="K291" s="36">
        <f t="shared" si="66"/>
        <v>0.17900409544171869</v>
      </c>
      <c r="L291" s="31">
        <v>0</v>
      </c>
      <c r="M291" s="36">
        <f t="shared" si="67"/>
        <v>0</v>
      </c>
      <c r="N291" s="31">
        <f t="shared" si="68"/>
        <v>778916</v>
      </c>
      <c r="O291" s="36">
        <f t="shared" si="69"/>
        <v>0.53912541520248458</v>
      </c>
      <c r="P291" s="31">
        <v>226001</v>
      </c>
      <c r="Q291" s="31">
        <v>522491</v>
      </c>
      <c r="R291" s="31">
        <v>1273592</v>
      </c>
      <c r="S291" s="31">
        <v>731577</v>
      </c>
      <c r="T291" s="36">
        <f t="shared" si="70"/>
        <v>0.57442022248883473</v>
      </c>
      <c r="U291" s="36">
        <f t="shared" si="71"/>
        <v>0.14433564453254633</v>
      </c>
    </row>
    <row r="292" spans="1:21" ht="16.5" x14ac:dyDescent="0.3">
      <c r="A292" s="18" t="s">
        <v>0</v>
      </c>
      <c r="B292" s="13" t="s">
        <v>522</v>
      </c>
      <c r="C292" s="12" t="s">
        <v>0</v>
      </c>
      <c r="D292" s="32">
        <f>SUM(D286:D291)</f>
        <v>6168939</v>
      </c>
      <c r="E292" s="32">
        <f>SUM(E286:E291)</f>
        <v>6968264</v>
      </c>
      <c r="F292" s="32">
        <f>SUM(F286:F291)</f>
        <v>1253171</v>
      </c>
      <c r="G292" s="37">
        <f t="shared" si="64"/>
        <v>0.20314206381356664</v>
      </c>
      <c r="H292" s="32">
        <f>SUM(H286:H291)</f>
        <v>1603213</v>
      </c>
      <c r="I292" s="37">
        <f t="shared" si="65"/>
        <v>0.25988472247820898</v>
      </c>
      <c r="J292" s="32">
        <f>SUM(J286:J291)</f>
        <v>1418043</v>
      </c>
      <c r="K292" s="37">
        <f t="shared" si="66"/>
        <v>0.20350018311590951</v>
      </c>
      <c r="L292" s="32">
        <f>SUM(L286:L291)</f>
        <v>0</v>
      </c>
      <c r="M292" s="37">
        <f t="shared" si="67"/>
        <v>0</v>
      </c>
      <c r="N292" s="32">
        <f t="shared" si="68"/>
        <v>4274427</v>
      </c>
      <c r="O292" s="37">
        <f t="shared" si="69"/>
        <v>0.61341346998334156</v>
      </c>
      <c r="P292" s="32">
        <f>SUM(P286:P291)</f>
        <v>1266457</v>
      </c>
      <c r="Q292" s="32">
        <f>SUM(Q286:Q291)</f>
        <v>5286850</v>
      </c>
      <c r="R292" s="32">
        <f>SUM(R286:R291)</f>
        <v>6063876</v>
      </c>
      <c r="S292" s="32">
        <f>SUM(S286:S291)</f>
        <v>4005845</v>
      </c>
      <c r="T292" s="37">
        <f t="shared" si="70"/>
        <v>0.66060800055937818</v>
      </c>
      <c r="U292" s="37">
        <f t="shared" si="71"/>
        <v>0.11969297023112513</v>
      </c>
    </row>
    <row r="293" spans="1:21" x14ac:dyDescent="0.2">
      <c r="A293" s="17" t="s">
        <v>29</v>
      </c>
      <c r="B293" s="11" t="s">
        <v>523</v>
      </c>
      <c r="C293" s="10" t="s">
        <v>524</v>
      </c>
      <c r="D293" s="31">
        <v>25134562</v>
      </c>
      <c r="E293" s="31">
        <v>25643662</v>
      </c>
      <c r="F293" s="31">
        <v>5478245</v>
      </c>
      <c r="G293" s="36">
        <f t="shared" si="64"/>
        <v>0.21795665267610392</v>
      </c>
      <c r="H293" s="31">
        <v>6638654</v>
      </c>
      <c r="I293" s="36">
        <f t="shared" si="65"/>
        <v>0.26412451508007184</v>
      </c>
      <c r="J293" s="31">
        <v>5984127</v>
      </c>
      <c r="K293" s="36">
        <f t="shared" si="66"/>
        <v>0.23335695970411713</v>
      </c>
      <c r="L293" s="31">
        <v>0</v>
      </c>
      <c r="M293" s="36">
        <f t="shared" si="67"/>
        <v>0</v>
      </c>
      <c r="N293" s="31">
        <f t="shared" si="68"/>
        <v>18101026</v>
      </c>
      <c r="O293" s="36">
        <f t="shared" si="69"/>
        <v>0.70586743812174724</v>
      </c>
      <c r="P293" s="31">
        <v>5473860</v>
      </c>
      <c r="Q293" s="31">
        <v>25903131</v>
      </c>
      <c r="R293" s="31">
        <v>25693131</v>
      </c>
      <c r="S293" s="31">
        <v>17292675</v>
      </c>
      <c r="T293" s="36">
        <f t="shared" si="70"/>
        <v>0.67304662090424094</v>
      </c>
      <c r="U293" s="36">
        <f t="shared" si="71"/>
        <v>9.3218862009623926E-2</v>
      </c>
    </row>
    <row r="294" spans="1:21" x14ac:dyDescent="0.2">
      <c r="A294" s="17" t="s">
        <v>29</v>
      </c>
      <c r="B294" s="11" t="s">
        <v>525</v>
      </c>
      <c r="C294" s="10" t="s">
        <v>526</v>
      </c>
      <c r="D294" s="31">
        <v>0</v>
      </c>
      <c r="E294" s="31">
        <v>0</v>
      </c>
      <c r="F294" s="31">
        <v>0</v>
      </c>
      <c r="G294" s="36">
        <f t="shared" si="64"/>
        <v>0</v>
      </c>
      <c r="H294" s="31">
        <v>0</v>
      </c>
      <c r="I294" s="36">
        <f t="shared" si="65"/>
        <v>0</v>
      </c>
      <c r="J294" s="31">
        <v>0</v>
      </c>
      <c r="K294" s="36">
        <f t="shared" si="66"/>
        <v>0</v>
      </c>
      <c r="L294" s="31">
        <v>0</v>
      </c>
      <c r="M294" s="36">
        <f t="shared" si="67"/>
        <v>0</v>
      </c>
      <c r="N294" s="31">
        <f t="shared" si="68"/>
        <v>0</v>
      </c>
      <c r="O294" s="36">
        <f t="shared" si="69"/>
        <v>0</v>
      </c>
      <c r="P294" s="31">
        <v>0</v>
      </c>
      <c r="Q294" s="31">
        <v>0</v>
      </c>
      <c r="R294" s="31">
        <v>0</v>
      </c>
      <c r="S294" s="31">
        <v>0</v>
      </c>
      <c r="T294" s="36">
        <f t="shared" si="70"/>
        <v>0</v>
      </c>
      <c r="U294" s="36">
        <f t="shared" si="71"/>
        <v>0</v>
      </c>
    </row>
    <row r="295" spans="1:21" x14ac:dyDescent="0.2">
      <c r="A295" s="17" t="s">
        <v>29</v>
      </c>
      <c r="B295" s="11" t="s">
        <v>527</v>
      </c>
      <c r="C295" s="10" t="s">
        <v>528</v>
      </c>
      <c r="D295" s="31">
        <v>0</v>
      </c>
      <c r="E295" s="31">
        <v>0</v>
      </c>
      <c r="F295" s="31">
        <v>0</v>
      </c>
      <c r="G295" s="36">
        <f t="shared" si="64"/>
        <v>0</v>
      </c>
      <c r="H295" s="31">
        <v>0</v>
      </c>
      <c r="I295" s="36">
        <f t="shared" si="65"/>
        <v>0</v>
      </c>
      <c r="J295" s="31">
        <v>0</v>
      </c>
      <c r="K295" s="36">
        <f t="shared" si="66"/>
        <v>0</v>
      </c>
      <c r="L295" s="31">
        <v>0</v>
      </c>
      <c r="M295" s="36">
        <f t="shared" si="67"/>
        <v>0</v>
      </c>
      <c r="N295" s="31">
        <f t="shared" si="68"/>
        <v>0</v>
      </c>
      <c r="O295" s="36">
        <f t="shared" si="69"/>
        <v>0</v>
      </c>
      <c r="P295" s="31">
        <v>0</v>
      </c>
      <c r="Q295" s="31">
        <v>0</v>
      </c>
      <c r="R295" s="31">
        <v>0</v>
      </c>
      <c r="S295" s="31">
        <v>0</v>
      </c>
      <c r="T295" s="36">
        <f t="shared" si="70"/>
        <v>0</v>
      </c>
      <c r="U295" s="36">
        <f t="shared" si="71"/>
        <v>0</v>
      </c>
    </row>
    <row r="296" spans="1:21" x14ac:dyDescent="0.2">
      <c r="A296" s="17" t="s">
        <v>29</v>
      </c>
      <c r="B296" s="11" t="s">
        <v>529</v>
      </c>
      <c r="C296" s="10" t="s">
        <v>530</v>
      </c>
      <c r="D296" s="31">
        <v>0</v>
      </c>
      <c r="E296" s="31">
        <v>0</v>
      </c>
      <c r="F296" s="31">
        <v>0</v>
      </c>
      <c r="G296" s="36">
        <f t="shared" si="64"/>
        <v>0</v>
      </c>
      <c r="H296" s="31">
        <v>0</v>
      </c>
      <c r="I296" s="36">
        <f t="shared" si="65"/>
        <v>0</v>
      </c>
      <c r="J296" s="31">
        <v>0</v>
      </c>
      <c r="K296" s="36">
        <f t="shared" si="66"/>
        <v>0</v>
      </c>
      <c r="L296" s="31">
        <v>0</v>
      </c>
      <c r="M296" s="36">
        <f t="shared" si="67"/>
        <v>0</v>
      </c>
      <c r="N296" s="31">
        <f t="shared" si="68"/>
        <v>0</v>
      </c>
      <c r="O296" s="36">
        <f t="shared" si="69"/>
        <v>0</v>
      </c>
      <c r="P296" s="31">
        <v>0</v>
      </c>
      <c r="Q296" s="31">
        <v>0</v>
      </c>
      <c r="R296" s="31">
        <v>0</v>
      </c>
      <c r="S296" s="31">
        <v>0</v>
      </c>
      <c r="T296" s="36">
        <f t="shared" si="70"/>
        <v>0</v>
      </c>
      <c r="U296" s="36">
        <f t="shared" si="71"/>
        <v>0</v>
      </c>
    </row>
    <row r="297" spans="1:21" x14ac:dyDescent="0.2">
      <c r="A297" s="17" t="s">
        <v>44</v>
      </c>
      <c r="B297" s="11" t="s">
        <v>531</v>
      </c>
      <c r="C297" s="10" t="s">
        <v>532</v>
      </c>
      <c r="D297" s="31">
        <v>3856317</v>
      </c>
      <c r="E297" s="31">
        <v>3265317</v>
      </c>
      <c r="F297" s="31">
        <v>456555</v>
      </c>
      <c r="G297" s="36">
        <f t="shared" si="64"/>
        <v>0.11839146003816595</v>
      </c>
      <c r="H297" s="31">
        <v>692379</v>
      </c>
      <c r="I297" s="36">
        <f t="shared" si="65"/>
        <v>0.17954410905534995</v>
      </c>
      <c r="J297" s="31">
        <v>518466</v>
      </c>
      <c r="K297" s="36">
        <f t="shared" si="66"/>
        <v>0.15877968356517913</v>
      </c>
      <c r="L297" s="31">
        <v>0</v>
      </c>
      <c r="M297" s="36">
        <f t="shared" si="67"/>
        <v>0</v>
      </c>
      <c r="N297" s="31">
        <f t="shared" si="68"/>
        <v>1667400</v>
      </c>
      <c r="O297" s="36">
        <f t="shared" si="69"/>
        <v>0.51063954893200258</v>
      </c>
      <c r="P297" s="31">
        <v>408446</v>
      </c>
      <c r="Q297" s="31">
        <v>3511310</v>
      </c>
      <c r="R297" s="31">
        <v>3583810</v>
      </c>
      <c r="S297" s="31">
        <v>1834808</v>
      </c>
      <c r="T297" s="36">
        <f t="shared" si="70"/>
        <v>0.51197133776623205</v>
      </c>
      <c r="U297" s="36">
        <f t="shared" si="71"/>
        <v>0.26936241265675265</v>
      </c>
    </row>
    <row r="298" spans="1:21" ht="16.5" x14ac:dyDescent="0.3">
      <c r="A298" s="18" t="s">
        <v>0</v>
      </c>
      <c r="B298" s="13" t="s">
        <v>533</v>
      </c>
      <c r="C298" s="12" t="s">
        <v>0</v>
      </c>
      <c r="D298" s="32">
        <f>SUM(D293:D297)</f>
        <v>28990879</v>
      </c>
      <c r="E298" s="32">
        <f>SUM(E293:E297)</f>
        <v>28908979</v>
      </c>
      <c r="F298" s="32">
        <f>SUM(F293:F297)</f>
        <v>5934800</v>
      </c>
      <c r="G298" s="37">
        <f t="shared" si="64"/>
        <v>0.20471266152364681</v>
      </c>
      <c r="H298" s="32">
        <f>SUM(H293:H297)</f>
        <v>7331033</v>
      </c>
      <c r="I298" s="37">
        <f t="shared" si="65"/>
        <v>0.25287377454129623</v>
      </c>
      <c r="J298" s="32">
        <f>SUM(J293:J297)</f>
        <v>6502593</v>
      </c>
      <c r="K298" s="37">
        <f t="shared" si="66"/>
        <v>0.22493333299664439</v>
      </c>
      <c r="L298" s="32">
        <f>SUM(L293:L297)</f>
        <v>0</v>
      </c>
      <c r="M298" s="37">
        <f t="shared" si="67"/>
        <v>0</v>
      </c>
      <c r="N298" s="32">
        <f t="shared" si="68"/>
        <v>19768426</v>
      </c>
      <c r="O298" s="37">
        <f t="shared" si="69"/>
        <v>0.68381612508694967</v>
      </c>
      <c r="P298" s="32">
        <f>SUM(P293:P297)</f>
        <v>5882306</v>
      </c>
      <c r="Q298" s="32">
        <f>SUM(Q293:Q297)</f>
        <v>29414441</v>
      </c>
      <c r="R298" s="32">
        <f>SUM(R293:R297)</f>
        <v>29276941</v>
      </c>
      <c r="S298" s="32">
        <f>SUM(S293:S297)</f>
        <v>19127483</v>
      </c>
      <c r="T298" s="37">
        <f t="shared" si="70"/>
        <v>0.65332928737329488</v>
      </c>
      <c r="U298" s="37">
        <f t="shared" si="71"/>
        <v>0.1054496314880593</v>
      </c>
    </row>
    <row r="299" spans="1:21" ht="16.5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41206421</v>
      </c>
      <c r="E299" s="32">
        <f>SUM(E263:E266,E268:E274,E276:E284,E286:E291,E293:E297)</f>
        <v>41927133</v>
      </c>
      <c r="F299" s="32">
        <f>SUM(F263:F266,F268:F274,F276:F284,F286:F291,F293:F297)</f>
        <v>8320444</v>
      </c>
      <c r="G299" s="37">
        <f t="shared" si="64"/>
        <v>0.20192105497344698</v>
      </c>
      <c r="H299" s="32">
        <f>SUM(H263:H266,H268:H274,H276:H284,H286:H291,H293:H297)</f>
        <v>10712310</v>
      </c>
      <c r="I299" s="37">
        <f t="shared" si="65"/>
        <v>0.25996700853976129</v>
      </c>
      <c r="J299" s="32">
        <f>SUM(J263:J266,J268:J274,J276:J284,J286:J291,J293:J297)</f>
        <v>9252333</v>
      </c>
      <c r="K299" s="37">
        <f t="shared" si="66"/>
        <v>0.22067650082346438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28285087</v>
      </c>
      <c r="O299" s="37">
        <f t="shared" si="69"/>
        <v>0.67462487835741114</v>
      </c>
      <c r="P299" s="32">
        <f>SUM(P263:P266,P268:P274,P276:P284,P286:P291,P293:P297)</f>
        <v>8519250</v>
      </c>
      <c r="Q299" s="32">
        <f>SUM(Q263:Q266,Q268:Q274,Q276:Q284,Q286:Q291,Q293:Q297)</f>
        <v>40927884</v>
      </c>
      <c r="R299" s="32">
        <f>SUM(R263:R266,R268:R274,R276:R284,R286:R291,R293:R297)</f>
        <v>41430835</v>
      </c>
      <c r="S299" s="32">
        <f>SUM(S263:S266,S268:S274,S276:S284,S286:S291,S293:S297)</f>
        <v>27009515</v>
      </c>
      <c r="T299" s="37">
        <f t="shared" si="70"/>
        <v>0.65191819088367398</v>
      </c>
      <c r="U299" s="37">
        <f t="shared" si="71"/>
        <v>8.6050180473633331E-2</v>
      </c>
    </row>
    <row r="300" spans="1:21" ht="14.4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x14ac:dyDescent="0.2">
      <c r="A302" s="17" t="s">
        <v>23</v>
      </c>
      <c r="B302" s="11" t="s">
        <v>536</v>
      </c>
      <c r="C302" s="10" t="s">
        <v>537</v>
      </c>
      <c r="D302" s="31">
        <v>379024846</v>
      </c>
      <c r="E302" s="31">
        <v>406888089</v>
      </c>
      <c r="F302" s="31">
        <v>101832961</v>
      </c>
      <c r="G302" s="36">
        <f t="shared" ref="G302:G339" si="72">IF(($D302     =0),0,($F302     /$D302     ))</f>
        <v>0.26867093826350369</v>
      </c>
      <c r="H302" s="31">
        <v>119044827</v>
      </c>
      <c r="I302" s="36">
        <f t="shared" ref="I302:I339" si="73">IF(($D302     =0),0,($H302     /$D302     ))</f>
        <v>0.31408185573143138</v>
      </c>
      <c r="J302" s="31">
        <v>99122649</v>
      </c>
      <c r="K302" s="36">
        <f t="shared" ref="K302:K339" si="74">IF(($E302     =0),0,($J302     /$E302     ))</f>
        <v>0.24361157694149163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320000437</v>
      </c>
      <c r="O302" s="36">
        <f t="shared" ref="O302:O339" si="77">IF(($E302     =0),0,($N302     /$E302     ))</f>
        <v>0.78645810887818834</v>
      </c>
      <c r="P302" s="31">
        <v>87639036</v>
      </c>
      <c r="Q302" s="31">
        <v>280714441</v>
      </c>
      <c r="R302" s="31">
        <v>332106376</v>
      </c>
      <c r="S302" s="31">
        <v>247718164</v>
      </c>
      <c r="T302" s="36">
        <f t="shared" ref="T302:T339" si="78">IF(($R302     =0),0,($S302     /$R302     ))</f>
        <v>0.74590005462587083</v>
      </c>
      <c r="U302" s="36">
        <f t="shared" ref="U302:U339" si="79">IF(($P302     =0),0,(($J302     /$P302     )-1))</f>
        <v>0.13103308210738418</v>
      </c>
    </row>
    <row r="303" spans="1:21" ht="16.5" x14ac:dyDescent="0.3">
      <c r="A303" s="18" t="s">
        <v>0</v>
      </c>
      <c r="B303" s="13" t="s">
        <v>28</v>
      </c>
      <c r="C303" s="12" t="s">
        <v>0</v>
      </c>
      <c r="D303" s="32">
        <f>D302</f>
        <v>379024846</v>
      </c>
      <c r="E303" s="32">
        <f>E302</f>
        <v>406888089</v>
      </c>
      <c r="F303" s="32">
        <f>F302</f>
        <v>101832961</v>
      </c>
      <c r="G303" s="37">
        <f t="shared" si="72"/>
        <v>0.26867093826350369</v>
      </c>
      <c r="H303" s="32">
        <f>H302</f>
        <v>119044827</v>
      </c>
      <c r="I303" s="37">
        <f t="shared" si="73"/>
        <v>0.31408185573143138</v>
      </c>
      <c r="J303" s="32">
        <f>J302</f>
        <v>99122649</v>
      </c>
      <c r="K303" s="37">
        <f t="shared" si="74"/>
        <v>0.24361157694149163</v>
      </c>
      <c r="L303" s="32">
        <f>L302</f>
        <v>0</v>
      </c>
      <c r="M303" s="37">
        <f t="shared" si="75"/>
        <v>0</v>
      </c>
      <c r="N303" s="32">
        <f t="shared" si="76"/>
        <v>320000437</v>
      </c>
      <c r="O303" s="37">
        <f t="shared" si="77"/>
        <v>0.78645810887818834</v>
      </c>
      <c r="P303" s="32">
        <f>P302</f>
        <v>87639036</v>
      </c>
      <c r="Q303" s="32">
        <f>Q302</f>
        <v>280714441</v>
      </c>
      <c r="R303" s="32">
        <f>R302</f>
        <v>332106376</v>
      </c>
      <c r="S303" s="32">
        <f>S302</f>
        <v>247718164</v>
      </c>
      <c r="T303" s="37">
        <f t="shared" si="78"/>
        <v>0.74590005462587083</v>
      </c>
      <c r="U303" s="37">
        <f t="shared" si="79"/>
        <v>0.13103308210738418</v>
      </c>
    </row>
    <row r="304" spans="1:21" x14ac:dyDescent="0.2">
      <c r="A304" s="17" t="s">
        <v>29</v>
      </c>
      <c r="B304" s="11" t="s">
        <v>538</v>
      </c>
      <c r="C304" s="10" t="s">
        <v>539</v>
      </c>
      <c r="D304" s="31">
        <v>2564737</v>
      </c>
      <c r="E304" s="31">
        <v>2632011</v>
      </c>
      <c r="F304" s="31">
        <v>579335</v>
      </c>
      <c r="G304" s="36">
        <f t="shared" si="72"/>
        <v>0.22588475933399799</v>
      </c>
      <c r="H304" s="31">
        <v>990923</v>
      </c>
      <c r="I304" s="36">
        <f t="shared" si="73"/>
        <v>0.38636437186346984</v>
      </c>
      <c r="J304" s="31">
        <v>568620</v>
      </c>
      <c r="K304" s="36">
        <f t="shared" si="74"/>
        <v>0.21604013053136936</v>
      </c>
      <c r="L304" s="31">
        <v>0</v>
      </c>
      <c r="M304" s="36">
        <f t="shared" si="75"/>
        <v>0</v>
      </c>
      <c r="N304" s="31">
        <f t="shared" si="76"/>
        <v>2138878</v>
      </c>
      <c r="O304" s="36">
        <f t="shared" si="77"/>
        <v>0.81264022072856079</v>
      </c>
      <c r="P304" s="31">
        <v>546527</v>
      </c>
      <c r="Q304" s="31">
        <v>2263567</v>
      </c>
      <c r="R304" s="31">
        <v>2285979</v>
      </c>
      <c r="S304" s="31">
        <v>1679206</v>
      </c>
      <c r="T304" s="36">
        <f t="shared" si="78"/>
        <v>0.73456755289528031</v>
      </c>
      <c r="U304" s="36">
        <f t="shared" si="79"/>
        <v>4.0424352319281542E-2</v>
      </c>
    </row>
    <row r="305" spans="1:21" x14ac:dyDescent="0.2">
      <c r="A305" s="17" t="s">
        <v>29</v>
      </c>
      <c r="B305" s="11" t="s">
        <v>540</v>
      </c>
      <c r="C305" s="10" t="s">
        <v>541</v>
      </c>
      <c r="D305" s="31">
        <v>0</v>
      </c>
      <c r="E305" s="31">
        <v>0</v>
      </c>
      <c r="F305" s="31">
        <v>0</v>
      </c>
      <c r="G305" s="36">
        <f t="shared" si="72"/>
        <v>0</v>
      </c>
      <c r="H305" s="31">
        <v>0</v>
      </c>
      <c r="I305" s="36">
        <f t="shared" si="73"/>
        <v>0</v>
      </c>
      <c r="J305" s="31">
        <v>0</v>
      </c>
      <c r="K305" s="36">
        <f t="shared" si="74"/>
        <v>0</v>
      </c>
      <c r="L305" s="31">
        <v>0</v>
      </c>
      <c r="M305" s="36">
        <f t="shared" si="75"/>
        <v>0</v>
      </c>
      <c r="N305" s="31">
        <f t="shared" si="76"/>
        <v>0</v>
      </c>
      <c r="O305" s="36">
        <f t="shared" si="77"/>
        <v>0</v>
      </c>
      <c r="P305" s="31">
        <v>0</v>
      </c>
      <c r="Q305" s="31">
        <v>0</v>
      </c>
      <c r="R305" s="31">
        <v>0</v>
      </c>
      <c r="S305" s="31">
        <v>0</v>
      </c>
      <c r="T305" s="36">
        <f t="shared" si="78"/>
        <v>0</v>
      </c>
      <c r="U305" s="36">
        <f t="shared" si="79"/>
        <v>0</v>
      </c>
    </row>
    <row r="306" spans="1:21" x14ac:dyDescent="0.2">
      <c r="A306" s="17" t="s">
        <v>29</v>
      </c>
      <c r="B306" s="11" t="s">
        <v>542</v>
      </c>
      <c r="C306" s="10" t="s">
        <v>543</v>
      </c>
      <c r="D306" s="31">
        <v>0</v>
      </c>
      <c r="E306" s="31">
        <v>0</v>
      </c>
      <c r="F306" s="31">
        <v>0</v>
      </c>
      <c r="G306" s="36">
        <f t="shared" si="72"/>
        <v>0</v>
      </c>
      <c r="H306" s="31">
        <v>0</v>
      </c>
      <c r="I306" s="36">
        <f t="shared" si="73"/>
        <v>0</v>
      </c>
      <c r="J306" s="31">
        <v>0</v>
      </c>
      <c r="K306" s="36">
        <f t="shared" si="74"/>
        <v>0</v>
      </c>
      <c r="L306" s="31">
        <v>0</v>
      </c>
      <c r="M306" s="36">
        <f t="shared" si="75"/>
        <v>0</v>
      </c>
      <c r="N306" s="31">
        <f t="shared" si="76"/>
        <v>0</v>
      </c>
      <c r="O306" s="36">
        <f t="shared" si="77"/>
        <v>0</v>
      </c>
      <c r="P306" s="31">
        <v>0</v>
      </c>
      <c r="Q306" s="31">
        <v>0</v>
      </c>
      <c r="R306" s="31">
        <v>0</v>
      </c>
      <c r="S306" s="31">
        <v>0</v>
      </c>
      <c r="T306" s="36">
        <f t="shared" si="78"/>
        <v>0</v>
      </c>
      <c r="U306" s="36">
        <f t="shared" si="79"/>
        <v>0</v>
      </c>
    </row>
    <row r="307" spans="1:21" x14ac:dyDescent="0.2">
      <c r="A307" s="17" t="s">
        <v>29</v>
      </c>
      <c r="B307" s="11" t="s">
        <v>544</v>
      </c>
      <c r="C307" s="10" t="s">
        <v>545</v>
      </c>
      <c r="D307" s="31">
        <v>486204</v>
      </c>
      <c r="E307" s="31">
        <v>486204</v>
      </c>
      <c r="F307" s="31">
        <v>8404</v>
      </c>
      <c r="G307" s="36">
        <f t="shared" si="72"/>
        <v>1.7284925669060723E-2</v>
      </c>
      <c r="H307" s="31">
        <v>17451</v>
      </c>
      <c r="I307" s="36">
        <f t="shared" si="73"/>
        <v>3.5892341486289704E-2</v>
      </c>
      <c r="J307" s="31">
        <v>39251</v>
      </c>
      <c r="K307" s="36">
        <f t="shared" si="74"/>
        <v>8.0729488033829427E-2</v>
      </c>
      <c r="L307" s="31">
        <v>0</v>
      </c>
      <c r="M307" s="36">
        <f t="shared" si="75"/>
        <v>0</v>
      </c>
      <c r="N307" s="31">
        <f t="shared" si="76"/>
        <v>65106</v>
      </c>
      <c r="O307" s="36">
        <f t="shared" si="77"/>
        <v>0.13390675518917985</v>
      </c>
      <c r="P307" s="31">
        <v>142</v>
      </c>
      <c r="Q307" s="31">
        <v>2794884</v>
      </c>
      <c r="R307" s="31">
        <v>27518</v>
      </c>
      <c r="S307" s="31">
        <v>27362</v>
      </c>
      <c r="T307" s="36">
        <f t="shared" si="78"/>
        <v>0.99433098335634862</v>
      </c>
      <c r="U307" s="36">
        <f t="shared" si="79"/>
        <v>275.41549295774649</v>
      </c>
    </row>
    <row r="308" spans="1:21" x14ac:dyDescent="0.2">
      <c r="A308" s="17" t="s">
        <v>29</v>
      </c>
      <c r="B308" s="11" t="s">
        <v>546</v>
      </c>
      <c r="C308" s="10" t="s">
        <v>547</v>
      </c>
      <c r="D308" s="31">
        <v>2383814</v>
      </c>
      <c r="E308" s="31">
        <v>2384878</v>
      </c>
      <c r="F308" s="31">
        <v>541384</v>
      </c>
      <c r="G308" s="36">
        <f t="shared" si="72"/>
        <v>0.22710832304869424</v>
      </c>
      <c r="H308" s="31">
        <v>180180</v>
      </c>
      <c r="I308" s="36">
        <f t="shared" si="73"/>
        <v>7.5584756193226479E-2</v>
      </c>
      <c r="J308" s="31">
        <v>1390373</v>
      </c>
      <c r="K308" s="36">
        <f t="shared" si="74"/>
        <v>0.58299544043762408</v>
      </c>
      <c r="L308" s="31">
        <v>0</v>
      </c>
      <c r="M308" s="36">
        <f t="shared" si="75"/>
        <v>0</v>
      </c>
      <c r="N308" s="31">
        <f t="shared" si="76"/>
        <v>2111937</v>
      </c>
      <c r="O308" s="36">
        <f t="shared" si="77"/>
        <v>0.88555347485280167</v>
      </c>
      <c r="P308" s="31">
        <v>579985</v>
      </c>
      <c r="Q308" s="31">
        <v>2278865</v>
      </c>
      <c r="R308" s="31">
        <v>2279932</v>
      </c>
      <c r="S308" s="31">
        <v>1639636</v>
      </c>
      <c r="T308" s="36">
        <f t="shared" si="78"/>
        <v>0.71916004512415288</v>
      </c>
      <c r="U308" s="36">
        <f t="shared" si="79"/>
        <v>1.3972568256075588</v>
      </c>
    </row>
    <row r="309" spans="1:21" x14ac:dyDescent="0.2">
      <c r="A309" s="17" t="s">
        <v>44</v>
      </c>
      <c r="B309" s="11" t="s">
        <v>548</v>
      </c>
      <c r="C309" s="10" t="s">
        <v>549</v>
      </c>
      <c r="D309" s="31">
        <v>3239555</v>
      </c>
      <c r="E309" s="31">
        <v>3239555</v>
      </c>
      <c r="F309" s="31">
        <v>506647</v>
      </c>
      <c r="G309" s="36">
        <f t="shared" si="72"/>
        <v>0.15639401090581886</v>
      </c>
      <c r="H309" s="31">
        <v>618912</v>
      </c>
      <c r="I309" s="36">
        <f t="shared" si="73"/>
        <v>0.19104846190294655</v>
      </c>
      <c r="J309" s="31">
        <v>547589</v>
      </c>
      <c r="K309" s="36">
        <f t="shared" si="74"/>
        <v>0.16903216645496064</v>
      </c>
      <c r="L309" s="31">
        <v>0</v>
      </c>
      <c r="M309" s="36">
        <f t="shared" si="75"/>
        <v>0</v>
      </c>
      <c r="N309" s="31">
        <f t="shared" si="76"/>
        <v>1673148</v>
      </c>
      <c r="O309" s="36">
        <f t="shared" si="77"/>
        <v>0.51647463926372605</v>
      </c>
      <c r="P309" s="31">
        <v>662800</v>
      </c>
      <c r="Q309" s="31">
        <v>3120287</v>
      </c>
      <c r="R309" s="31">
        <v>3120287</v>
      </c>
      <c r="S309" s="31">
        <v>2240049</v>
      </c>
      <c r="T309" s="36">
        <f t="shared" si="78"/>
        <v>0.71789838562927066</v>
      </c>
      <c r="U309" s="36">
        <f t="shared" si="79"/>
        <v>-0.17382468316234156</v>
      </c>
    </row>
    <row r="310" spans="1:21" ht="16.5" x14ac:dyDescent="0.3">
      <c r="A310" s="18" t="s">
        <v>0</v>
      </c>
      <c r="B310" s="13" t="s">
        <v>550</v>
      </c>
      <c r="C310" s="12" t="s">
        <v>0</v>
      </c>
      <c r="D310" s="32">
        <f>SUM(D304:D309)</f>
        <v>8674310</v>
      </c>
      <c r="E310" s="32">
        <f>SUM(E304:E309)</f>
        <v>8742648</v>
      </c>
      <c r="F310" s="32">
        <f>SUM(F304:F309)</f>
        <v>1635770</v>
      </c>
      <c r="G310" s="37">
        <f t="shared" si="72"/>
        <v>0.18857638244425204</v>
      </c>
      <c r="H310" s="32">
        <f>SUM(H304:H309)</f>
        <v>1807466</v>
      </c>
      <c r="I310" s="37">
        <f t="shared" si="73"/>
        <v>0.2083700029166585</v>
      </c>
      <c r="J310" s="32">
        <f>SUM(J304:J309)</f>
        <v>2545833</v>
      </c>
      <c r="K310" s="37">
        <f t="shared" si="74"/>
        <v>0.29119701490898409</v>
      </c>
      <c r="L310" s="32">
        <f>SUM(L304:L309)</f>
        <v>0</v>
      </c>
      <c r="M310" s="37">
        <f t="shared" si="75"/>
        <v>0</v>
      </c>
      <c r="N310" s="32">
        <f t="shared" si="76"/>
        <v>5989069</v>
      </c>
      <c r="O310" s="37">
        <f t="shared" si="77"/>
        <v>0.68504061927233029</v>
      </c>
      <c r="P310" s="32">
        <f>SUM(P304:P309)</f>
        <v>1789454</v>
      </c>
      <c r="Q310" s="32">
        <f>SUM(Q304:Q309)</f>
        <v>10457603</v>
      </c>
      <c r="R310" s="32">
        <f>SUM(R304:R309)</f>
        <v>7713716</v>
      </c>
      <c r="S310" s="32">
        <f>SUM(S304:S309)</f>
        <v>5586253</v>
      </c>
      <c r="T310" s="37">
        <f t="shared" si="78"/>
        <v>0.72419739072581879</v>
      </c>
      <c r="U310" s="37">
        <f t="shared" si="79"/>
        <v>0.42268703191029222</v>
      </c>
    </row>
    <row r="311" spans="1:21" x14ac:dyDescent="0.2">
      <c r="A311" s="17" t="s">
        <v>29</v>
      </c>
      <c r="B311" s="11" t="s">
        <v>551</v>
      </c>
      <c r="C311" s="10" t="s">
        <v>552</v>
      </c>
      <c r="D311" s="31">
        <v>1153528</v>
      </c>
      <c r="E311" s="31">
        <v>1153528</v>
      </c>
      <c r="F311" s="31">
        <v>275513</v>
      </c>
      <c r="G311" s="36">
        <f t="shared" si="72"/>
        <v>0.23884379052784155</v>
      </c>
      <c r="H311" s="31">
        <v>274425</v>
      </c>
      <c r="I311" s="36">
        <f t="shared" si="73"/>
        <v>0.23790059712464717</v>
      </c>
      <c r="J311" s="31">
        <v>275993</v>
      </c>
      <c r="K311" s="36">
        <f t="shared" si="74"/>
        <v>0.23925990526454494</v>
      </c>
      <c r="L311" s="31">
        <v>0</v>
      </c>
      <c r="M311" s="36">
        <f t="shared" si="75"/>
        <v>0</v>
      </c>
      <c r="N311" s="31">
        <f t="shared" si="76"/>
        <v>825931</v>
      </c>
      <c r="O311" s="36">
        <f t="shared" si="77"/>
        <v>0.7160042929170336</v>
      </c>
      <c r="P311" s="31">
        <v>225642</v>
      </c>
      <c r="Q311" s="31">
        <v>953023</v>
      </c>
      <c r="R311" s="31">
        <v>953023</v>
      </c>
      <c r="S311" s="31">
        <v>675762</v>
      </c>
      <c r="T311" s="36">
        <f t="shared" si="78"/>
        <v>0.70907207905790315</v>
      </c>
      <c r="U311" s="36">
        <f t="shared" si="79"/>
        <v>0.22314551368982727</v>
      </c>
    </row>
    <row r="312" spans="1:21" x14ac:dyDescent="0.2">
      <c r="A312" s="17" t="s">
        <v>29</v>
      </c>
      <c r="B312" s="11" t="s">
        <v>553</v>
      </c>
      <c r="C312" s="10" t="s">
        <v>554</v>
      </c>
      <c r="D312" s="31">
        <v>0</v>
      </c>
      <c r="E312" s="31">
        <v>0</v>
      </c>
      <c r="F312" s="31">
        <v>0</v>
      </c>
      <c r="G312" s="36">
        <f t="shared" si="72"/>
        <v>0</v>
      </c>
      <c r="H312" s="31">
        <v>0</v>
      </c>
      <c r="I312" s="36">
        <f t="shared" si="73"/>
        <v>0</v>
      </c>
      <c r="J312" s="31">
        <v>0</v>
      </c>
      <c r="K312" s="36">
        <f t="shared" si="74"/>
        <v>0</v>
      </c>
      <c r="L312" s="31">
        <v>0</v>
      </c>
      <c r="M312" s="36">
        <f t="shared" si="75"/>
        <v>0</v>
      </c>
      <c r="N312" s="31">
        <f t="shared" si="76"/>
        <v>0</v>
      </c>
      <c r="O312" s="36">
        <f t="shared" si="77"/>
        <v>0</v>
      </c>
      <c r="P312" s="31">
        <v>0</v>
      </c>
      <c r="Q312" s="31">
        <v>0</v>
      </c>
      <c r="R312" s="31">
        <v>0</v>
      </c>
      <c r="S312" s="31">
        <v>0</v>
      </c>
      <c r="T312" s="36">
        <f t="shared" si="78"/>
        <v>0</v>
      </c>
      <c r="U312" s="36">
        <f t="shared" si="79"/>
        <v>0</v>
      </c>
    </row>
    <row r="313" spans="1:21" x14ac:dyDescent="0.2">
      <c r="A313" s="17" t="s">
        <v>29</v>
      </c>
      <c r="B313" s="11" t="s">
        <v>555</v>
      </c>
      <c r="C313" s="10" t="s">
        <v>556</v>
      </c>
      <c r="D313" s="31">
        <v>0</v>
      </c>
      <c r="E313" s="31">
        <v>0</v>
      </c>
      <c r="F313" s="31">
        <v>0</v>
      </c>
      <c r="G313" s="36">
        <f t="shared" si="72"/>
        <v>0</v>
      </c>
      <c r="H313" s="31">
        <v>0</v>
      </c>
      <c r="I313" s="36">
        <f t="shared" si="73"/>
        <v>0</v>
      </c>
      <c r="J313" s="31">
        <v>0</v>
      </c>
      <c r="K313" s="36">
        <f t="shared" si="74"/>
        <v>0</v>
      </c>
      <c r="L313" s="31">
        <v>0</v>
      </c>
      <c r="M313" s="36">
        <f t="shared" si="75"/>
        <v>0</v>
      </c>
      <c r="N313" s="31">
        <f t="shared" si="76"/>
        <v>0</v>
      </c>
      <c r="O313" s="36">
        <f t="shared" si="77"/>
        <v>0</v>
      </c>
      <c r="P313" s="31">
        <v>0</v>
      </c>
      <c r="Q313" s="31">
        <v>0</v>
      </c>
      <c r="R313" s="31">
        <v>0</v>
      </c>
      <c r="S313" s="31">
        <v>0</v>
      </c>
      <c r="T313" s="36">
        <f t="shared" si="78"/>
        <v>0</v>
      </c>
      <c r="U313" s="36">
        <f t="shared" si="79"/>
        <v>0</v>
      </c>
    </row>
    <row r="314" spans="1:21" x14ac:dyDescent="0.2">
      <c r="A314" s="17" t="s">
        <v>29</v>
      </c>
      <c r="B314" s="11" t="s">
        <v>557</v>
      </c>
      <c r="C314" s="10" t="s">
        <v>558</v>
      </c>
      <c r="D314" s="31">
        <v>1125833</v>
      </c>
      <c r="E314" s="31">
        <v>911543</v>
      </c>
      <c r="F314" s="31">
        <v>130915</v>
      </c>
      <c r="G314" s="36">
        <f t="shared" si="72"/>
        <v>0.11628278794457082</v>
      </c>
      <c r="H314" s="31">
        <v>33323</v>
      </c>
      <c r="I314" s="36">
        <f t="shared" si="73"/>
        <v>2.9598528378542821E-2</v>
      </c>
      <c r="J314" s="31">
        <v>10914</v>
      </c>
      <c r="K314" s="36">
        <f t="shared" si="74"/>
        <v>1.1973104944034457E-2</v>
      </c>
      <c r="L314" s="31">
        <v>0</v>
      </c>
      <c r="M314" s="36">
        <f t="shared" si="75"/>
        <v>0</v>
      </c>
      <c r="N314" s="31">
        <f t="shared" si="76"/>
        <v>175152</v>
      </c>
      <c r="O314" s="36">
        <f t="shared" si="77"/>
        <v>0.19214891672691251</v>
      </c>
      <c r="P314" s="31">
        <v>11028</v>
      </c>
      <c r="Q314" s="31">
        <v>895200</v>
      </c>
      <c r="R314" s="31">
        <v>771906</v>
      </c>
      <c r="S314" s="31">
        <v>52351</v>
      </c>
      <c r="T314" s="36">
        <f t="shared" si="78"/>
        <v>6.7820434094306825E-2</v>
      </c>
      <c r="U314" s="36">
        <f t="shared" si="79"/>
        <v>-1.0337323177366686E-2</v>
      </c>
    </row>
    <row r="315" spans="1:21" x14ac:dyDescent="0.2">
      <c r="A315" s="17" t="s">
        <v>29</v>
      </c>
      <c r="B315" s="11" t="s">
        <v>559</v>
      </c>
      <c r="C315" s="10" t="s">
        <v>560</v>
      </c>
      <c r="D315" s="31">
        <v>1830388</v>
      </c>
      <c r="E315" s="31">
        <v>1545111</v>
      </c>
      <c r="F315" s="31">
        <v>0</v>
      </c>
      <c r="G315" s="36">
        <f t="shared" si="72"/>
        <v>0</v>
      </c>
      <c r="H315" s="31">
        <v>1053354</v>
      </c>
      <c r="I315" s="36">
        <f t="shared" si="73"/>
        <v>0.57548126408171385</v>
      </c>
      <c r="J315" s="31">
        <v>28550</v>
      </c>
      <c r="K315" s="36">
        <f t="shared" si="74"/>
        <v>1.8477636881751539E-2</v>
      </c>
      <c r="L315" s="31">
        <v>0</v>
      </c>
      <c r="M315" s="36">
        <f t="shared" si="75"/>
        <v>0</v>
      </c>
      <c r="N315" s="31">
        <f t="shared" si="76"/>
        <v>1081904</v>
      </c>
      <c r="O315" s="36">
        <f t="shared" si="77"/>
        <v>0.70021118223868706</v>
      </c>
      <c r="P315" s="31">
        <v>245474</v>
      </c>
      <c r="Q315" s="31">
        <v>1331202</v>
      </c>
      <c r="R315" s="31">
        <v>1168421</v>
      </c>
      <c r="S315" s="31">
        <v>670151</v>
      </c>
      <c r="T315" s="36">
        <f t="shared" si="78"/>
        <v>0.57355268349336408</v>
      </c>
      <c r="U315" s="36">
        <f t="shared" si="79"/>
        <v>-0.88369440348061301</v>
      </c>
    </row>
    <row r="316" spans="1:21" x14ac:dyDescent="0.2">
      <c r="A316" s="17" t="s">
        <v>44</v>
      </c>
      <c r="B316" s="11" t="s">
        <v>561</v>
      </c>
      <c r="C316" s="10" t="s">
        <v>562</v>
      </c>
      <c r="D316" s="31">
        <v>9738899</v>
      </c>
      <c r="E316" s="31">
        <v>10524433</v>
      </c>
      <c r="F316" s="31">
        <v>1673102</v>
      </c>
      <c r="G316" s="36">
        <f t="shared" si="72"/>
        <v>0.17179580566550695</v>
      </c>
      <c r="H316" s="31">
        <v>2183205</v>
      </c>
      <c r="I316" s="36">
        <f t="shared" si="73"/>
        <v>0.22417369766336009</v>
      </c>
      <c r="J316" s="31">
        <v>1939332</v>
      </c>
      <c r="K316" s="36">
        <f t="shared" si="74"/>
        <v>0.18426949936400375</v>
      </c>
      <c r="L316" s="31">
        <v>0</v>
      </c>
      <c r="M316" s="36">
        <f t="shared" si="75"/>
        <v>0</v>
      </c>
      <c r="N316" s="31">
        <f t="shared" si="76"/>
        <v>5795639</v>
      </c>
      <c r="O316" s="36">
        <f t="shared" si="77"/>
        <v>0.55068420312999289</v>
      </c>
      <c r="P316" s="31">
        <v>2083289</v>
      </c>
      <c r="Q316" s="31">
        <v>9310222</v>
      </c>
      <c r="R316" s="31">
        <v>9463792</v>
      </c>
      <c r="S316" s="31">
        <v>5989673</v>
      </c>
      <c r="T316" s="36">
        <f t="shared" si="78"/>
        <v>0.63290412553445807</v>
      </c>
      <c r="U316" s="36">
        <f t="shared" si="79"/>
        <v>-6.910083046567228E-2</v>
      </c>
    </row>
    <row r="317" spans="1:21" ht="16.5" x14ac:dyDescent="0.3">
      <c r="A317" s="18" t="s">
        <v>0</v>
      </c>
      <c r="B317" s="13" t="s">
        <v>563</v>
      </c>
      <c r="C317" s="12" t="s">
        <v>0</v>
      </c>
      <c r="D317" s="32">
        <f>SUM(D311:D316)</f>
        <v>13848648</v>
      </c>
      <c r="E317" s="32">
        <f>SUM(E311:E316)</f>
        <v>14134615</v>
      </c>
      <c r="F317" s="32">
        <f>SUM(F311:F316)</f>
        <v>2079530</v>
      </c>
      <c r="G317" s="37">
        <f t="shared" si="72"/>
        <v>0.15016122873510829</v>
      </c>
      <c r="H317" s="32">
        <f>SUM(H311:H316)</f>
        <v>3544307</v>
      </c>
      <c r="I317" s="37">
        <f t="shared" si="73"/>
        <v>0.25593162596088803</v>
      </c>
      <c r="J317" s="32">
        <f>SUM(J311:J316)</f>
        <v>2254789</v>
      </c>
      <c r="K317" s="37">
        <f t="shared" si="74"/>
        <v>0.159522491415578</v>
      </c>
      <c r="L317" s="32">
        <f>SUM(L311:L316)</f>
        <v>0</v>
      </c>
      <c r="M317" s="37">
        <f t="shared" si="75"/>
        <v>0</v>
      </c>
      <c r="N317" s="32">
        <f t="shared" si="76"/>
        <v>7878626</v>
      </c>
      <c r="O317" s="37">
        <f t="shared" si="77"/>
        <v>0.5573994056435212</v>
      </c>
      <c r="P317" s="32">
        <f>SUM(P311:P316)</f>
        <v>2565433</v>
      </c>
      <c r="Q317" s="32">
        <f>SUM(Q311:Q316)</f>
        <v>12489647</v>
      </c>
      <c r="R317" s="32">
        <f>SUM(R311:R316)</f>
        <v>12357142</v>
      </c>
      <c r="S317" s="32">
        <f>SUM(S311:S316)</f>
        <v>7387937</v>
      </c>
      <c r="T317" s="37">
        <f t="shared" si="78"/>
        <v>0.59786777557464343</v>
      </c>
      <c r="U317" s="37">
        <f t="shared" si="79"/>
        <v>-0.12108833089774707</v>
      </c>
    </row>
    <row r="318" spans="1:21" x14ac:dyDescent="0.2">
      <c r="A318" s="17" t="s">
        <v>29</v>
      </c>
      <c r="B318" s="11" t="s">
        <v>564</v>
      </c>
      <c r="C318" s="10" t="s">
        <v>565</v>
      </c>
      <c r="D318" s="31">
        <v>707492</v>
      </c>
      <c r="E318" s="31">
        <v>737992</v>
      </c>
      <c r="F318" s="31">
        <v>128970</v>
      </c>
      <c r="G318" s="36">
        <f t="shared" si="72"/>
        <v>0.18229181390036919</v>
      </c>
      <c r="H318" s="31">
        <v>207866</v>
      </c>
      <c r="I318" s="36">
        <f t="shared" si="73"/>
        <v>0.29380685576656695</v>
      </c>
      <c r="J318" s="31">
        <v>82104</v>
      </c>
      <c r="K318" s="36">
        <f t="shared" si="74"/>
        <v>0.11125323851749071</v>
      </c>
      <c r="L318" s="31">
        <v>0</v>
      </c>
      <c r="M318" s="36">
        <f t="shared" si="75"/>
        <v>0</v>
      </c>
      <c r="N318" s="31">
        <f t="shared" si="76"/>
        <v>418940</v>
      </c>
      <c r="O318" s="36">
        <f t="shared" si="77"/>
        <v>0.56767553035805263</v>
      </c>
      <c r="P318" s="31">
        <v>-47027</v>
      </c>
      <c r="Q318" s="31">
        <v>620003</v>
      </c>
      <c r="R318" s="31">
        <v>168994</v>
      </c>
      <c r="S318" s="31">
        <v>162179</v>
      </c>
      <c r="T318" s="36">
        <f t="shared" si="78"/>
        <v>0.95967312448962683</v>
      </c>
      <c r="U318" s="36">
        <f t="shared" si="79"/>
        <v>-2.7458906585578498</v>
      </c>
    </row>
    <row r="319" spans="1:21" x14ac:dyDescent="0.2">
      <c r="A319" s="17" t="s">
        <v>29</v>
      </c>
      <c r="B319" s="11" t="s">
        <v>566</v>
      </c>
      <c r="C319" s="10" t="s">
        <v>567</v>
      </c>
      <c r="D319" s="31">
        <v>4103884</v>
      </c>
      <c r="E319" s="31">
        <v>4203884</v>
      </c>
      <c r="F319" s="31">
        <v>642472</v>
      </c>
      <c r="G319" s="36">
        <f t="shared" si="72"/>
        <v>0.15655218324884426</v>
      </c>
      <c r="H319" s="31">
        <v>697620</v>
      </c>
      <c r="I319" s="36">
        <f t="shared" si="73"/>
        <v>0.16999018490776055</v>
      </c>
      <c r="J319" s="31">
        <v>741707</v>
      </c>
      <c r="K319" s="36">
        <f t="shared" si="74"/>
        <v>0.17643374555530075</v>
      </c>
      <c r="L319" s="31">
        <v>0</v>
      </c>
      <c r="M319" s="36">
        <f t="shared" si="75"/>
        <v>0</v>
      </c>
      <c r="N319" s="31">
        <f t="shared" si="76"/>
        <v>2081799</v>
      </c>
      <c r="O319" s="36">
        <f t="shared" si="77"/>
        <v>0.49520847863547141</v>
      </c>
      <c r="P319" s="31">
        <v>1177679</v>
      </c>
      <c r="Q319" s="31">
        <v>3517175</v>
      </c>
      <c r="R319" s="31">
        <v>4428682</v>
      </c>
      <c r="S319" s="31">
        <v>2756830</v>
      </c>
      <c r="T319" s="36">
        <f t="shared" si="78"/>
        <v>0.62249445771902345</v>
      </c>
      <c r="U319" s="36">
        <f t="shared" si="79"/>
        <v>-0.37019595322664323</v>
      </c>
    </row>
    <row r="320" spans="1:21" x14ac:dyDescent="0.2">
      <c r="A320" s="17" t="s">
        <v>29</v>
      </c>
      <c r="B320" s="11" t="s">
        <v>568</v>
      </c>
      <c r="C320" s="10" t="s">
        <v>569</v>
      </c>
      <c r="D320" s="31">
        <v>0</v>
      </c>
      <c r="E320" s="31">
        <v>0</v>
      </c>
      <c r="F320" s="31">
        <v>0</v>
      </c>
      <c r="G320" s="36">
        <f t="shared" si="72"/>
        <v>0</v>
      </c>
      <c r="H320" s="31">
        <v>0</v>
      </c>
      <c r="I320" s="36">
        <f t="shared" si="73"/>
        <v>0</v>
      </c>
      <c r="J320" s="31">
        <v>0</v>
      </c>
      <c r="K320" s="36">
        <f t="shared" si="74"/>
        <v>0</v>
      </c>
      <c r="L320" s="31">
        <v>0</v>
      </c>
      <c r="M320" s="36">
        <f t="shared" si="75"/>
        <v>0</v>
      </c>
      <c r="N320" s="31">
        <f t="shared" si="76"/>
        <v>0</v>
      </c>
      <c r="O320" s="36">
        <f t="shared" si="77"/>
        <v>0</v>
      </c>
      <c r="P320" s="31">
        <v>0</v>
      </c>
      <c r="Q320" s="31">
        <v>0</v>
      </c>
      <c r="R320" s="31">
        <v>0</v>
      </c>
      <c r="S320" s="31">
        <v>0</v>
      </c>
      <c r="T320" s="36">
        <f t="shared" si="78"/>
        <v>0</v>
      </c>
      <c r="U320" s="36">
        <f t="shared" si="79"/>
        <v>0</v>
      </c>
    </row>
    <row r="321" spans="1:21" x14ac:dyDescent="0.2">
      <c r="A321" s="17" t="s">
        <v>29</v>
      </c>
      <c r="B321" s="11" t="s">
        <v>570</v>
      </c>
      <c r="C321" s="10" t="s">
        <v>571</v>
      </c>
      <c r="D321" s="31">
        <v>1370650</v>
      </c>
      <c r="E321" s="31">
        <v>1370650</v>
      </c>
      <c r="F321" s="31">
        <v>215000</v>
      </c>
      <c r="G321" s="36">
        <f t="shared" si="72"/>
        <v>0.15685988399664394</v>
      </c>
      <c r="H321" s="31">
        <v>100000</v>
      </c>
      <c r="I321" s="36">
        <f t="shared" si="73"/>
        <v>7.2958085579834381E-2</v>
      </c>
      <c r="J321" s="31">
        <v>0</v>
      </c>
      <c r="K321" s="36">
        <f t="shared" si="74"/>
        <v>0</v>
      </c>
      <c r="L321" s="31">
        <v>0</v>
      </c>
      <c r="M321" s="36">
        <f t="shared" si="75"/>
        <v>0</v>
      </c>
      <c r="N321" s="31">
        <f t="shared" si="76"/>
        <v>315000</v>
      </c>
      <c r="O321" s="36">
        <f t="shared" si="77"/>
        <v>0.22981796957647832</v>
      </c>
      <c r="P321" s="31">
        <v>88587</v>
      </c>
      <c r="Q321" s="31">
        <v>1347150</v>
      </c>
      <c r="R321" s="31">
        <v>1467150</v>
      </c>
      <c r="S321" s="31">
        <v>191347</v>
      </c>
      <c r="T321" s="36">
        <f t="shared" si="78"/>
        <v>0.13042088402685478</v>
      </c>
      <c r="U321" s="36">
        <f t="shared" si="79"/>
        <v>-1</v>
      </c>
    </row>
    <row r="322" spans="1:21" x14ac:dyDescent="0.2">
      <c r="A322" s="17" t="s">
        <v>44</v>
      </c>
      <c r="B322" s="11" t="s">
        <v>572</v>
      </c>
      <c r="C322" s="10" t="s">
        <v>573</v>
      </c>
      <c r="D322" s="31">
        <v>0</v>
      </c>
      <c r="E322" s="31">
        <v>0</v>
      </c>
      <c r="F322" s="31">
        <v>0</v>
      </c>
      <c r="G322" s="36">
        <f t="shared" si="72"/>
        <v>0</v>
      </c>
      <c r="H322" s="31">
        <v>0</v>
      </c>
      <c r="I322" s="36">
        <f t="shared" si="73"/>
        <v>0</v>
      </c>
      <c r="J322" s="31">
        <v>0</v>
      </c>
      <c r="K322" s="36">
        <f t="shared" si="74"/>
        <v>0</v>
      </c>
      <c r="L322" s="31">
        <v>0</v>
      </c>
      <c r="M322" s="36">
        <f t="shared" si="75"/>
        <v>0</v>
      </c>
      <c r="N322" s="31">
        <f t="shared" si="76"/>
        <v>0</v>
      </c>
      <c r="O322" s="36">
        <f t="shared" si="77"/>
        <v>0</v>
      </c>
      <c r="P322" s="31">
        <v>0</v>
      </c>
      <c r="Q322" s="31">
        <v>0</v>
      </c>
      <c r="R322" s="31">
        <v>0</v>
      </c>
      <c r="S322" s="31">
        <v>0</v>
      </c>
      <c r="T322" s="36">
        <f t="shared" si="78"/>
        <v>0</v>
      </c>
      <c r="U322" s="36">
        <f t="shared" si="79"/>
        <v>0</v>
      </c>
    </row>
    <row r="323" spans="1:21" ht="16.5" x14ac:dyDescent="0.3">
      <c r="A323" s="18" t="s">
        <v>0</v>
      </c>
      <c r="B323" s="13" t="s">
        <v>574</v>
      </c>
      <c r="C323" s="12" t="s">
        <v>0</v>
      </c>
      <c r="D323" s="32">
        <f>SUM(D318:D322)</f>
        <v>6182026</v>
      </c>
      <c r="E323" s="32">
        <f>SUM(E318:E322)</f>
        <v>6312526</v>
      </c>
      <c r="F323" s="32">
        <f>SUM(F318:F322)</f>
        <v>986442</v>
      </c>
      <c r="G323" s="37">
        <f t="shared" si="72"/>
        <v>0.15956613576196541</v>
      </c>
      <c r="H323" s="32">
        <f>SUM(H318:H322)</f>
        <v>1005486</v>
      </c>
      <c r="I323" s="37">
        <f t="shared" si="73"/>
        <v>0.16264667926016488</v>
      </c>
      <c r="J323" s="32">
        <f>SUM(J318:J322)</f>
        <v>823811</v>
      </c>
      <c r="K323" s="37">
        <f t="shared" si="74"/>
        <v>0.13050417534913916</v>
      </c>
      <c r="L323" s="32">
        <f>SUM(L318:L322)</f>
        <v>0</v>
      </c>
      <c r="M323" s="37">
        <f t="shared" si="75"/>
        <v>0</v>
      </c>
      <c r="N323" s="32">
        <f t="shared" si="76"/>
        <v>2815739</v>
      </c>
      <c r="O323" s="37">
        <f t="shared" si="77"/>
        <v>0.44605582614630024</v>
      </c>
      <c r="P323" s="32">
        <f>SUM(P318:P322)</f>
        <v>1219239</v>
      </c>
      <c r="Q323" s="32">
        <f>SUM(Q318:Q322)</f>
        <v>5484328</v>
      </c>
      <c r="R323" s="32">
        <f>SUM(R318:R322)</f>
        <v>6064826</v>
      </c>
      <c r="S323" s="32">
        <f>SUM(S318:S322)</f>
        <v>3110356</v>
      </c>
      <c r="T323" s="37">
        <f t="shared" si="78"/>
        <v>0.51285164652703974</v>
      </c>
      <c r="U323" s="37">
        <f t="shared" si="79"/>
        <v>-0.32432361497622697</v>
      </c>
    </row>
    <row r="324" spans="1:21" x14ac:dyDescent="0.2">
      <c r="A324" s="17" t="s">
        <v>29</v>
      </c>
      <c r="B324" s="11" t="s">
        <v>575</v>
      </c>
      <c r="C324" s="10" t="s">
        <v>576</v>
      </c>
      <c r="D324" s="31">
        <v>0</v>
      </c>
      <c r="E324" s="31">
        <v>0</v>
      </c>
      <c r="F324" s="31">
        <v>0</v>
      </c>
      <c r="G324" s="36">
        <f t="shared" si="72"/>
        <v>0</v>
      </c>
      <c r="H324" s="31">
        <v>0</v>
      </c>
      <c r="I324" s="36">
        <f t="shared" si="73"/>
        <v>0</v>
      </c>
      <c r="J324" s="31">
        <v>0</v>
      </c>
      <c r="K324" s="36">
        <f t="shared" si="74"/>
        <v>0</v>
      </c>
      <c r="L324" s="31">
        <v>0</v>
      </c>
      <c r="M324" s="36">
        <f t="shared" si="75"/>
        <v>0</v>
      </c>
      <c r="N324" s="31">
        <f t="shared" si="76"/>
        <v>0</v>
      </c>
      <c r="O324" s="36">
        <f t="shared" si="77"/>
        <v>0</v>
      </c>
      <c r="P324" s="31">
        <v>0</v>
      </c>
      <c r="Q324" s="31">
        <v>0</v>
      </c>
      <c r="R324" s="31">
        <v>0</v>
      </c>
      <c r="S324" s="31">
        <v>0</v>
      </c>
      <c r="T324" s="36">
        <f t="shared" si="78"/>
        <v>0</v>
      </c>
      <c r="U324" s="36">
        <f t="shared" si="79"/>
        <v>0</v>
      </c>
    </row>
    <row r="325" spans="1:21" x14ac:dyDescent="0.2">
      <c r="A325" s="17" t="s">
        <v>29</v>
      </c>
      <c r="B325" s="11" t="s">
        <v>577</v>
      </c>
      <c r="C325" s="10" t="s">
        <v>578</v>
      </c>
      <c r="D325" s="31">
        <v>1299860</v>
      </c>
      <c r="E325" s="31">
        <v>1291739</v>
      </c>
      <c r="F325" s="31">
        <v>308621</v>
      </c>
      <c r="G325" s="36">
        <f t="shared" si="72"/>
        <v>0.2374263382210392</v>
      </c>
      <c r="H325" s="31">
        <v>337086</v>
      </c>
      <c r="I325" s="36">
        <f t="shared" si="73"/>
        <v>0.25932485036850123</v>
      </c>
      <c r="J325" s="31">
        <v>272100</v>
      </c>
      <c r="K325" s="36">
        <f t="shared" si="74"/>
        <v>0.21064626832510283</v>
      </c>
      <c r="L325" s="31">
        <v>0</v>
      </c>
      <c r="M325" s="36">
        <f t="shared" si="75"/>
        <v>0</v>
      </c>
      <c r="N325" s="31">
        <f t="shared" si="76"/>
        <v>917807</v>
      </c>
      <c r="O325" s="36">
        <f t="shared" si="77"/>
        <v>0.71052046891825671</v>
      </c>
      <c r="P325" s="31">
        <v>278187</v>
      </c>
      <c r="Q325" s="31">
        <v>1219110</v>
      </c>
      <c r="R325" s="31">
        <v>1219110</v>
      </c>
      <c r="S325" s="31">
        <v>969727</v>
      </c>
      <c r="T325" s="36">
        <f t="shared" si="78"/>
        <v>0.79543847560925596</v>
      </c>
      <c r="U325" s="36">
        <f t="shared" si="79"/>
        <v>-2.1880964962417315E-2</v>
      </c>
    </row>
    <row r="326" spans="1:21" x14ac:dyDescent="0.2">
      <c r="A326" s="17" t="s">
        <v>29</v>
      </c>
      <c r="B326" s="11" t="s">
        <v>579</v>
      </c>
      <c r="C326" s="10" t="s">
        <v>580</v>
      </c>
      <c r="D326" s="31">
        <v>8741899</v>
      </c>
      <c r="E326" s="31">
        <v>7883719</v>
      </c>
      <c r="F326" s="31">
        <v>2591931</v>
      </c>
      <c r="G326" s="36">
        <f t="shared" si="72"/>
        <v>0.29649518943195297</v>
      </c>
      <c r="H326" s="31">
        <v>2058722</v>
      </c>
      <c r="I326" s="36">
        <f t="shared" si="73"/>
        <v>0.23550054742110382</v>
      </c>
      <c r="J326" s="31">
        <v>2492334</v>
      </c>
      <c r="K326" s="36">
        <f t="shared" si="74"/>
        <v>0.31613683846418167</v>
      </c>
      <c r="L326" s="31">
        <v>0</v>
      </c>
      <c r="M326" s="36">
        <f t="shared" si="75"/>
        <v>0</v>
      </c>
      <c r="N326" s="31">
        <f t="shared" si="76"/>
        <v>7142987</v>
      </c>
      <c r="O326" s="36">
        <f t="shared" si="77"/>
        <v>0.90604282065355191</v>
      </c>
      <c r="P326" s="31">
        <v>2122051</v>
      </c>
      <c r="Q326" s="31">
        <v>8495309</v>
      </c>
      <c r="R326" s="31">
        <v>8434146</v>
      </c>
      <c r="S326" s="31">
        <v>7320000</v>
      </c>
      <c r="T326" s="36">
        <f t="shared" si="78"/>
        <v>0.86790055566977375</v>
      </c>
      <c r="U326" s="36">
        <f t="shared" si="79"/>
        <v>0.17449297872671288</v>
      </c>
    </row>
    <row r="327" spans="1:21" x14ac:dyDescent="0.2">
      <c r="A327" s="17" t="s">
        <v>29</v>
      </c>
      <c r="B327" s="11" t="s">
        <v>581</v>
      </c>
      <c r="C327" s="10" t="s">
        <v>582</v>
      </c>
      <c r="D327" s="31">
        <v>19758250</v>
      </c>
      <c r="E327" s="31">
        <v>18385490</v>
      </c>
      <c r="F327" s="31">
        <v>3671745</v>
      </c>
      <c r="G327" s="36">
        <f t="shared" si="72"/>
        <v>0.18583351258335126</v>
      </c>
      <c r="H327" s="31">
        <v>4647292</v>
      </c>
      <c r="I327" s="36">
        <f t="shared" si="73"/>
        <v>0.23520767274429669</v>
      </c>
      <c r="J327" s="31">
        <v>3734499</v>
      </c>
      <c r="K327" s="36">
        <f t="shared" si="74"/>
        <v>0.20312208159804279</v>
      </c>
      <c r="L327" s="31">
        <v>0</v>
      </c>
      <c r="M327" s="36">
        <f t="shared" si="75"/>
        <v>0</v>
      </c>
      <c r="N327" s="31">
        <f t="shared" si="76"/>
        <v>12053536</v>
      </c>
      <c r="O327" s="36">
        <f t="shared" si="77"/>
        <v>0.65560047624512596</v>
      </c>
      <c r="P327" s="31">
        <v>4122836</v>
      </c>
      <c r="Q327" s="31">
        <v>17361219</v>
      </c>
      <c r="R327" s="31">
        <v>18094218</v>
      </c>
      <c r="S327" s="31">
        <v>11642292</v>
      </c>
      <c r="T327" s="36">
        <f t="shared" si="78"/>
        <v>0.64342609335203105</v>
      </c>
      <c r="U327" s="36">
        <f t="shared" si="79"/>
        <v>-9.4191716575677487E-2</v>
      </c>
    </row>
    <row r="328" spans="1:21" x14ac:dyDescent="0.2">
      <c r="A328" s="17" t="s">
        <v>29</v>
      </c>
      <c r="B328" s="11" t="s">
        <v>583</v>
      </c>
      <c r="C328" s="10" t="s">
        <v>584</v>
      </c>
      <c r="D328" s="31">
        <v>0</v>
      </c>
      <c r="E328" s="31">
        <v>0</v>
      </c>
      <c r="F328" s="31">
        <v>0</v>
      </c>
      <c r="G328" s="36">
        <f t="shared" si="72"/>
        <v>0</v>
      </c>
      <c r="H328" s="31">
        <v>0</v>
      </c>
      <c r="I328" s="36">
        <f t="shared" si="73"/>
        <v>0</v>
      </c>
      <c r="J328" s="31">
        <v>0</v>
      </c>
      <c r="K328" s="36">
        <f t="shared" si="74"/>
        <v>0</v>
      </c>
      <c r="L328" s="31">
        <v>0</v>
      </c>
      <c r="M328" s="36">
        <f t="shared" si="75"/>
        <v>0</v>
      </c>
      <c r="N328" s="31">
        <f t="shared" si="76"/>
        <v>0</v>
      </c>
      <c r="O328" s="36">
        <f t="shared" si="77"/>
        <v>0</v>
      </c>
      <c r="P328" s="31">
        <v>0</v>
      </c>
      <c r="Q328" s="31">
        <v>0</v>
      </c>
      <c r="R328" s="31">
        <v>0</v>
      </c>
      <c r="S328" s="31">
        <v>0</v>
      </c>
      <c r="T328" s="36">
        <f t="shared" si="78"/>
        <v>0</v>
      </c>
      <c r="U328" s="36">
        <f t="shared" si="79"/>
        <v>0</v>
      </c>
    </row>
    <row r="329" spans="1:21" x14ac:dyDescent="0.2">
      <c r="A329" s="17" t="s">
        <v>29</v>
      </c>
      <c r="B329" s="11" t="s">
        <v>585</v>
      </c>
      <c r="C329" s="10" t="s">
        <v>586</v>
      </c>
      <c r="D329" s="31">
        <v>4775878</v>
      </c>
      <c r="E329" s="31">
        <v>4665197</v>
      </c>
      <c r="F329" s="31">
        <v>693378</v>
      </c>
      <c r="G329" s="36">
        <f t="shared" si="72"/>
        <v>0.14518335686129336</v>
      </c>
      <c r="H329" s="31">
        <v>10187</v>
      </c>
      <c r="I329" s="36">
        <f t="shared" si="73"/>
        <v>2.1330109353714646E-3</v>
      </c>
      <c r="J329" s="31">
        <v>38374</v>
      </c>
      <c r="K329" s="36">
        <f t="shared" si="74"/>
        <v>8.2255904734569625E-3</v>
      </c>
      <c r="L329" s="31">
        <v>0</v>
      </c>
      <c r="M329" s="36">
        <f t="shared" si="75"/>
        <v>0</v>
      </c>
      <c r="N329" s="31">
        <f t="shared" si="76"/>
        <v>741939</v>
      </c>
      <c r="O329" s="36">
        <f t="shared" si="77"/>
        <v>0.15903701387101124</v>
      </c>
      <c r="P329" s="31">
        <v>1048369</v>
      </c>
      <c r="Q329" s="31">
        <v>10312664</v>
      </c>
      <c r="R329" s="31">
        <v>10409615</v>
      </c>
      <c r="S329" s="31">
        <v>3121998</v>
      </c>
      <c r="T329" s="36">
        <f t="shared" si="78"/>
        <v>0.2999148383489687</v>
      </c>
      <c r="U329" s="36">
        <f t="shared" si="79"/>
        <v>-0.96339647585916788</v>
      </c>
    </row>
    <row r="330" spans="1:21" x14ac:dyDescent="0.2">
      <c r="A330" s="17" t="s">
        <v>29</v>
      </c>
      <c r="B330" s="11" t="s">
        <v>587</v>
      </c>
      <c r="C330" s="10" t="s">
        <v>588</v>
      </c>
      <c r="D330" s="31">
        <v>0</v>
      </c>
      <c r="E330" s="31">
        <v>0</v>
      </c>
      <c r="F330" s="31">
        <v>0</v>
      </c>
      <c r="G330" s="36">
        <f t="shared" si="72"/>
        <v>0</v>
      </c>
      <c r="H330" s="31">
        <v>0</v>
      </c>
      <c r="I330" s="36">
        <f t="shared" si="73"/>
        <v>0</v>
      </c>
      <c r="J330" s="31">
        <v>0</v>
      </c>
      <c r="K330" s="36">
        <f t="shared" si="74"/>
        <v>0</v>
      </c>
      <c r="L330" s="31">
        <v>0</v>
      </c>
      <c r="M330" s="36">
        <f t="shared" si="75"/>
        <v>0</v>
      </c>
      <c r="N330" s="31">
        <f t="shared" si="76"/>
        <v>0</v>
      </c>
      <c r="O330" s="36">
        <f t="shared" si="77"/>
        <v>0</v>
      </c>
      <c r="P330" s="31">
        <v>0</v>
      </c>
      <c r="Q330" s="31">
        <v>0</v>
      </c>
      <c r="R330" s="31">
        <v>0</v>
      </c>
      <c r="S330" s="31">
        <v>0</v>
      </c>
      <c r="T330" s="36">
        <f t="shared" si="78"/>
        <v>0</v>
      </c>
      <c r="U330" s="36">
        <f t="shared" si="79"/>
        <v>0</v>
      </c>
    </row>
    <row r="331" spans="1:21" x14ac:dyDescent="0.2">
      <c r="A331" s="17" t="s">
        <v>44</v>
      </c>
      <c r="B331" s="11" t="s">
        <v>589</v>
      </c>
      <c r="C331" s="10" t="s">
        <v>590</v>
      </c>
      <c r="D331" s="31">
        <v>2629999</v>
      </c>
      <c r="E331" s="31">
        <v>1806998</v>
      </c>
      <c r="F331" s="31">
        <v>299087</v>
      </c>
      <c r="G331" s="36">
        <f t="shared" si="72"/>
        <v>0.11372133601571711</v>
      </c>
      <c r="H331" s="31">
        <v>711051</v>
      </c>
      <c r="I331" s="36">
        <f t="shared" si="73"/>
        <v>0.27036169975730029</v>
      </c>
      <c r="J331" s="31">
        <v>293308</v>
      </c>
      <c r="K331" s="36">
        <f t="shared" si="74"/>
        <v>0.1623178332239438</v>
      </c>
      <c r="L331" s="31">
        <v>0</v>
      </c>
      <c r="M331" s="36">
        <f t="shared" si="75"/>
        <v>0</v>
      </c>
      <c r="N331" s="31">
        <f t="shared" si="76"/>
        <v>1303446</v>
      </c>
      <c r="O331" s="36">
        <f t="shared" si="77"/>
        <v>0.72133228703075492</v>
      </c>
      <c r="P331" s="31">
        <v>592468</v>
      </c>
      <c r="Q331" s="31">
        <v>2675602</v>
      </c>
      <c r="R331" s="31">
        <v>2453720</v>
      </c>
      <c r="S331" s="31">
        <v>2009199</v>
      </c>
      <c r="T331" s="36">
        <f t="shared" si="78"/>
        <v>0.81883792771791397</v>
      </c>
      <c r="U331" s="36">
        <f t="shared" si="79"/>
        <v>-0.5049386633539702</v>
      </c>
    </row>
    <row r="332" spans="1:21" ht="16.5" x14ac:dyDescent="0.3">
      <c r="A332" s="18" t="s">
        <v>0</v>
      </c>
      <c r="B332" s="13" t="s">
        <v>591</v>
      </c>
      <c r="C332" s="12" t="s">
        <v>0</v>
      </c>
      <c r="D332" s="32">
        <f>SUM(D324:D331)</f>
        <v>37205886</v>
      </c>
      <c r="E332" s="32">
        <f>SUM(E324:E331)</f>
        <v>34033143</v>
      </c>
      <c r="F332" s="32">
        <f>SUM(F324:F331)</f>
        <v>7564762</v>
      </c>
      <c r="G332" s="37">
        <f t="shared" si="72"/>
        <v>0.20332164647281883</v>
      </c>
      <c r="H332" s="32">
        <f>SUM(H324:H331)</f>
        <v>7764338</v>
      </c>
      <c r="I332" s="37">
        <f t="shared" si="73"/>
        <v>0.20868574397072548</v>
      </c>
      <c r="J332" s="32">
        <f>SUM(J324:J331)</f>
        <v>6830615</v>
      </c>
      <c r="K332" s="37">
        <f t="shared" si="74"/>
        <v>0.20070479532260654</v>
      </c>
      <c r="L332" s="32">
        <f>SUM(L324:L331)</f>
        <v>0</v>
      </c>
      <c r="M332" s="37">
        <f t="shared" si="75"/>
        <v>0</v>
      </c>
      <c r="N332" s="32">
        <f t="shared" si="76"/>
        <v>22159715</v>
      </c>
      <c r="O332" s="37">
        <f t="shared" si="77"/>
        <v>0.65112161401020174</v>
      </c>
      <c r="P332" s="32">
        <f>SUM(P324:P331)</f>
        <v>8163911</v>
      </c>
      <c r="Q332" s="32">
        <f>SUM(Q324:Q331)</f>
        <v>40063904</v>
      </c>
      <c r="R332" s="32">
        <f>SUM(R324:R331)</f>
        <v>40610809</v>
      </c>
      <c r="S332" s="32">
        <f>SUM(S324:S331)</f>
        <v>25063216</v>
      </c>
      <c r="T332" s="37">
        <f t="shared" si="78"/>
        <v>0.61715628467288108</v>
      </c>
      <c r="U332" s="37">
        <f t="shared" si="79"/>
        <v>-0.16331584212517747</v>
      </c>
    </row>
    <row r="333" spans="1:21" x14ac:dyDescent="0.2">
      <c r="A333" s="17" t="s">
        <v>29</v>
      </c>
      <c r="B333" s="11" t="s">
        <v>592</v>
      </c>
      <c r="C333" s="10" t="s">
        <v>593</v>
      </c>
      <c r="D333" s="31">
        <v>450732</v>
      </c>
      <c r="E333" s="31">
        <v>504000</v>
      </c>
      <c r="F333" s="31">
        <v>96622</v>
      </c>
      <c r="G333" s="36">
        <f t="shared" si="72"/>
        <v>0.21436685214273671</v>
      </c>
      <c r="H333" s="31">
        <v>99794</v>
      </c>
      <c r="I333" s="36">
        <f t="shared" si="73"/>
        <v>0.22140429346041551</v>
      </c>
      <c r="J333" s="31">
        <v>99159</v>
      </c>
      <c r="K333" s="36">
        <f t="shared" si="74"/>
        <v>0.19674404761904762</v>
      </c>
      <c r="L333" s="31">
        <v>0</v>
      </c>
      <c r="M333" s="36">
        <f t="shared" si="75"/>
        <v>0</v>
      </c>
      <c r="N333" s="31">
        <f t="shared" si="76"/>
        <v>295575</v>
      </c>
      <c r="O333" s="36">
        <f t="shared" si="77"/>
        <v>0.5864583333333333</v>
      </c>
      <c r="P333" s="31">
        <v>88519</v>
      </c>
      <c r="Q333" s="31">
        <v>464460</v>
      </c>
      <c r="R333" s="31">
        <v>419496</v>
      </c>
      <c r="S333" s="31">
        <v>277320</v>
      </c>
      <c r="T333" s="36">
        <f t="shared" si="78"/>
        <v>0.6610790090966302</v>
      </c>
      <c r="U333" s="36">
        <f t="shared" si="79"/>
        <v>0.12020018301155688</v>
      </c>
    </row>
    <row r="334" spans="1:21" x14ac:dyDescent="0.2">
      <c r="A334" s="17" t="s">
        <v>29</v>
      </c>
      <c r="B334" s="11" t="s">
        <v>594</v>
      </c>
      <c r="C334" s="10" t="s">
        <v>595</v>
      </c>
      <c r="D334" s="31">
        <v>270000</v>
      </c>
      <c r="E334" s="31">
        <v>272000</v>
      </c>
      <c r="F334" s="31">
        <v>140000</v>
      </c>
      <c r="G334" s="36">
        <f t="shared" si="72"/>
        <v>0.51851851851851849</v>
      </c>
      <c r="H334" s="31">
        <v>0</v>
      </c>
      <c r="I334" s="36">
        <f t="shared" si="73"/>
        <v>0</v>
      </c>
      <c r="J334" s="31">
        <v>0</v>
      </c>
      <c r="K334" s="36">
        <f t="shared" si="74"/>
        <v>0</v>
      </c>
      <c r="L334" s="31">
        <v>0</v>
      </c>
      <c r="M334" s="36">
        <f t="shared" si="75"/>
        <v>0</v>
      </c>
      <c r="N334" s="31">
        <f t="shared" si="76"/>
        <v>140000</v>
      </c>
      <c r="O334" s="36">
        <f t="shared" si="77"/>
        <v>0.51470588235294112</v>
      </c>
      <c r="P334" s="31">
        <v>82500</v>
      </c>
      <c r="Q334" s="31">
        <v>270000</v>
      </c>
      <c r="R334" s="31">
        <v>270000</v>
      </c>
      <c r="S334" s="31">
        <v>150000</v>
      </c>
      <c r="T334" s="36">
        <f t="shared" si="78"/>
        <v>0.55555555555555558</v>
      </c>
      <c r="U334" s="36">
        <f t="shared" si="79"/>
        <v>-1</v>
      </c>
    </row>
    <row r="335" spans="1:21" x14ac:dyDescent="0.2">
      <c r="A335" s="17" t="s">
        <v>29</v>
      </c>
      <c r="B335" s="11" t="s">
        <v>596</v>
      </c>
      <c r="C335" s="10" t="s">
        <v>597</v>
      </c>
      <c r="D335" s="31">
        <v>0</v>
      </c>
      <c r="E335" s="31">
        <v>0</v>
      </c>
      <c r="F335" s="31">
        <v>0</v>
      </c>
      <c r="G335" s="36">
        <f t="shared" si="72"/>
        <v>0</v>
      </c>
      <c r="H335" s="31">
        <v>0</v>
      </c>
      <c r="I335" s="36">
        <f t="shared" si="73"/>
        <v>0</v>
      </c>
      <c r="J335" s="31">
        <v>0</v>
      </c>
      <c r="K335" s="36">
        <f t="shared" si="74"/>
        <v>0</v>
      </c>
      <c r="L335" s="31">
        <v>0</v>
      </c>
      <c r="M335" s="36">
        <f t="shared" si="75"/>
        <v>0</v>
      </c>
      <c r="N335" s="31">
        <f t="shared" si="76"/>
        <v>0</v>
      </c>
      <c r="O335" s="36">
        <f t="shared" si="77"/>
        <v>0</v>
      </c>
      <c r="P335" s="31">
        <v>0</v>
      </c>
      <c r="Q335" s="31">
        <v>0</v>
      </c>
      <c r="R335" s="31">
        <v>0</v>
      </c>
      <c r="S335" s="31">
        <v>0</v>
      </c>
      <c r="T335" s="36">
        <f t="shared" si="78"/>
        <v>0</v>
      </c>
      <c r="U335" s="36">
        <f t="shared" si="79"/>
        <v>0</v>
      </c>
    </row>
    <row r="336" spans="1:21" x14ac:dyDescent="0.2">
      <c r="A336" s="17" t="s">
        <v>44</v>
      </c>
      <c r="B336" s="11" t="s">
        <v>598</v>
      </c>
      <c r="C336" s="10" t="s">
        <v>599</v>
      </c>
      <c r="D336" s="31">
        <v>75000</v>
      </c>
      <c r="E336" s="31">
        <v>55000</v>
      </c>
      <c r="F336" s="31">
        <v>0</v>
      </c>
      <c r="G336" s="36">
        <f t="shared" si="72"/>
        <v>0</v>
      </c>
      <c r="H336" s="31">
        <v>54976</v>
      </c>
      <c r="I336" s="36">
        <f t="shared" si="73"/>
        <v>0.73301333333333329</v>
      </c>
      <c r="J336" s="31">
        <v>0</v>
      </c>
      <c r="K336" s="36">
        <f t="shared" si="74"/>
        <v>0</v>
      </c>
      <c r="L336" s="31">
        <v>0</v>
      </c>
      <c r="M336" s="36">
        <f t="shared" si="75"/>
        <v>0</v>
      </c>
      <c r="N336" s="31">
        <f t="shared" si="76"/>
        <v>54976</v>
      </c>
      <c r="O336" s="36">
        <f t="shared" si="77"/>
        <v>0.99956363636363632</v>
      </c>
      <c r="P336" s="31">
        <v>0</v>
      </c>
      <c r="Q336" s="31">
        <v>481494</v>
      </c>
      <c r="R336" s="31">
        <v>166000</v>
      </c>
      <c r="S336" s="31">
        <v>51000</v>
      </c>
      <c r="T336" s="36">
        <f t="shared" si="78"/>
        <v>0.30722891566265059</v>
      </c>
      <c r="U336" s="36">
        <f t="shared" si="79"/>
        <v>0</v>
      </c>
    </row>
    <row r="337" spans="1:21" ht="16.5" x14ac:dyDescent="0.3">
      <c r="A337" s="18" t="s">
        <v>0</v>
      </c>
      <c r="B337" s="13" t="s">
        <v>600</v>
      </c>
      <c r="C337" s="12" t="s">
        <v>0</v>
      </c>
      <c r="D337" s="32">
        <f>SUM(D333:D336)</f>
        <v>795732</v>
      </c>
      <c r="E337" s="32">
        <f>SUM(E333:E336)</f>
        <v>831000</v>
      </c>
      <c r="F337" s="32">
        <f>SUM(F333:F336)</f>
        <v>236622</v>
      </c>
      <c r="G337" s="37">
        <f t="shared" si="72"/>
        <v>0.29736393660177046</v>
      </c>
      <c r="H337" s="32">
        <f>SUM(H333:H336)</f>
        <v>154770</v>
      </c>
      <c r="I337" s="37">
        <f t="shared" si="73"/>
        <v>0.19450015834476936</v>
      </c>
      <c r="J337" s="32">
        <f>SUM(J333:J336)</f>
        <v>99159</v>
      </c>
      <c r="K337" s="37">
        <f t="shared" si="74"/>
        <v>0.11932490974729242</v>
      </c>
      <c r="L337" s="32">
        <f>SUM(L333:L336)</f>
        <v>0</v>
      </c>
      <c r="M337" s="37">
        <f t="shared" si="75"/>
        <v>0</v>
      </c>
      <c r="N337" s="32">
        <f t="shared" si="76"/>
        <v>490551</v>
      </c>
      <c r="O337" s="37">
        <f t="shared" si="77"/>
        <v>0.59031407942238268</v>
      </c>
      <c r="P337" s="32">
        <f>SUM(P333:P336)</f>
        <v>171019</v>
      </c>
      <c r="Q337" s="32">
        <f>SUM(Q333:Q336)</f>
        <v>1215954</v>
      </c>
      <c r="R337" s="32">
        <f>SUM(R333:R336)</f>
        <v>855496</v>
      </c>
      <c r="S337" s="32">
        <f>SUM(S333:S336)</f>
        <v>478320</v>
      </c>
      <c r="T337" s="37">
        <f t="shared" si="78"/>
        <v>0.55911424483574446</v>
      </c>
      <c r="U337" s="37">
        <f t="shared" si="79"/>
        <v>-0.42018723065858177</v>
      </c>
    </row>
    <row r="338" spans="1:21" ht="16.5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445731448</v>
      </c>
      <c r="E338" s="32">
        <f>SUM(E302,E304:E309,E311:E316,E318:E322,E324:E331,E333:E336)</f>
        <v>470942021</v>
      </c>
      <c r="F338" s="32">
        <f>SUM(F302,F304:F309,F311:F316,F318:F322,F324:F331,F333:F336)</f>
        <v>114336087</v>
      </c>
      <c r="G338" s="37">
        <f t="shared" si="72"/>
        <v>0.25651339503422249</v>
      </c>
      <c r="H338" s="32">
        <f>SUM(H302,H304:H309,H311:H316,H318:H322,H324:H331,H333:H336)</f>
        <v>133321194</v>
      </c>
      <c r="I338" s="37">
        <f t="shared" si="73"/>
        <v>0.29910654632562522</v>
      </c>
      <c r="J338" s="32">
        <f>SUM(J302,J304:J309,J311:J316,J318:J322,J324:J331,J333:J336)</f>
        <v>111676856</v>
      </c>
      <c r="K338" s="37">
        <f t="shared" si="74"/>
        <v>0.23713504214991254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359334137</v>
      </c>
      <c r="O338" s="37">
        <f t="shared" si="77"/>
        <v>0.7630114132457082</v>
      </c>
      <c r="P338" s="32">
        <f>SUM(P302,P304:P309,P311:P316,P318:P322,P324:P331,P333:P336)</f>
        <v>101548092</v>
      </c>
      <c r="Q338" s="32">
        <f>SUM(Q302,Q304:Q309,Q311:Q316,Q318:Q322,Q324:Q331,Q333:Q336)</f>
        <v>350425877</v>
      </c>
      <c r="R338" s="32">
        <f>SUM(R302,R304:R309,R311:R316,R318:R322,R324:R331,R333:R336)</f>
        <v>399708365</v>
      </c>
      <c r="S338" s="32">
        <f>SUM(S302,S304:S309,S311:S316,S318:S322,S324:S331,S333:S336)</f>
        <v>289344246</v>
      </c>
      <c r="T338" s="37">
        <f t="shared" si="78"/>
        <v>0.72388839297871588</v>
      </c>
      <c r="U338" s="37">
        <f t="shared" si="79"/>
        <v>9.974351856852226E-2</v>
      </c>
    </row>
    <row r="339" spans="1:21" ht="16.5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2770621072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2818322647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642885446</v>
      </c>
      <c r="G339" s="39">
        <f t="shared" si="72"/>
        <v>0.23203658287920506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754391034</v>
      </c>
      <c r="I339" s="39">
        <f t="shared" si="73"/>
        <v>0.27228228415062022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709553678</v>
      </c>
      <c r="K339" s="39">
        <f t="shared" si="74"/>
        <v>0.25176453049309083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2106830158</v>
      </c>
      <c r="O339" s="39">
        <f t="shared" si="77"/>
        <v>0.74754753869030666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523019612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2650712529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2632319952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1721652710</v>
      </c>
      <c r="T339" s="39">
        <f t="shared" si="78"/>
        <v>0.65404386297794548</v>
      </c>
      <c r="U339" s="39">
        <f t="shared" si="79"/>
        <v>0.35664832010161795</v>
      </c>
    </row>
    <row r="340" spans="1:21" x14ac:dyDescent="0.2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sheetProtection algorithmName="SHA-512" hashValue="n9YYIUjkIkFnsjJcAAnMkLDF9Z8+lNXJpFvR0jOoAnVYzQ0bg3YGegszLerOaZfs+gPtde2Z/ToUo/sxLD5d8Q==" saltValue="+WaitpgUQLNXluW8JQEdgA==" spinCount="100000" sheet="1" objects="1" scenarios="1"/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60"/>
  <sheetViews>
    <sheetView showGridLines="0" workbookViewId="0">
      <selection activeCell="T8" sqref="T8:U360"/>
    </sheetView>
  </sheetViews>
  <sheetFormatPr defaultRowHeight="12.75" x14ac:dyDescent="0.2"/>
  <cols>
    <col min="1" max="1" width="4" customWidth="1"/>
    <col min="2" max="2" width="23.28515625" customWidth="1"/>
    <col min="3" max="3" width="6.85546875" customWidth="1"/>
    <col min="4" max="11" width="11.7109375" customWidth="1"/>
    <col min="12" max="13" width="11.7109375" hidden="1" customWidth="1"/>
    <col min="14" max="16" width="11.7109375" customWidth="1"/>
    <col min="17" max="19" width="11.7109375" hidden="1" customWidth="1"/>
    <col min="20" max="21" width="11.7109375" customWidth="1"/>
    <col min="22" max="23" width="12.140625" customWidth="1"/>
  </cols>
  <sheetData>
    <row r="1" spans="1:21" ht="16.5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" customHeight="1" x14ac:dyDescent="0.2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" customHeight="1" x14ac:dyDescent="0.3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603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45" customHeight="1" x14ac:dyDescent="0.2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4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x14ac:dyDescent="0.2">
      <c r="A8" s="17" t="s">
        <v>23</v>
      </c>
      <c r="B8" s="11" t="s">
        <v>24</v>
      </c>
      <c r="C8" s="10" t="s">
        <v>25</v>
      </c>
      <c r="D8" s="31">
        <v>1508208660</v>
      </c>
      <c r="E8" s="31">
        <v>1502609743</v>
      </c>
      <c r="F8" s="31">
        <v>436639082</v>
      </c>
      <c r="G8" s="36">
        <f>IF(($D8       =0),0,($F8       /$D8       ))</f>
        <v>0.28950840396314925</v>
      </c>
      <c r="H8" s="31">
        <v>365290345</v>
      </c>
      <c r="I8" s="36">
        <f>IF(($D8       =0),0,($H8       /$D8       ))</f>
        <v>0.24220146368871798</v>
      </c>
      <c r="J8" s="31">
        <v>359980577</v>
      </c>
      <c r="K8" s="36">
        <f>IF(($E8       =0),0,($J8       /$E8       ))</f>
        <v>0.23957024016181958</v>
      </c>
      <c r="L8" s="31">
        <v>0</v>
      </c>
      <c r="M8" s="36">
        <f>IF(($E8       =0),0,($L8       /$E8       ))</f>
        <v>0</v>
      </c>
      <c r="N8" s="31">
        <f>$F8       +$H8       +$J8</f>
        <v>1161910004</v>
      </c>
      <c r="O8" s="36">
        <f>IF(($E8       =0),0,($N8       /$E8       ))</f>
        <v>0.77326132710960338</v>
      </c>
      <c r="P8" s="31">
        <v>468710559</v>
      </c>
      <c r="Q8" s="31">
        <v>1448481060</v>
      </c>
      <c r="R8" s="31">
        <v>1421669537</v>
      </c>
      <c r="S8" s="31">
        <v>1220885340</v>
      </c>
      <c r="T8" s="36">
        <f>IF(($R8       =0),0,($S8       /$R8       ))</f>
        <v>0.85876872805216475</v>
      </c>
      <c r="U8" s="36">
        <f>IF(($P8       =0),0,(($J8       /$P8       )-1))</f>
        <v>-0.23197681364801515</v>
      </c>
    </row>
    <row r="9" spans="1:21" x14ac:dyDescent="0.2">
      <c r="A9" s="17" t="s">
        <v>23</v>
      </c>
      <c r="B9" s="11" t="s">
        <v>26</v>
      </c>
      <c r="C9" s="10" t="s">
        <v>27</v>
      </c>
      <c r="D9" s="31">
        <v>2170672070</v>
      </c>
      <c r="E9" s="31">
        <v>2074787740</v>
      </c>
      <c r="F9" s="31">
        <v>777440436</v>
      </c>
      <c r="G9" s="36">
        <f>IF(($D9       =0),0,($F9       /$D9       ))</f>
        <v>0.3581565574757683</v>
      </c>
      <c r="H9" s="31">
        <v>307072950</v>
      </c>
      <c r="I9" s="36">
        <f>IF(($D9       =0),0,($H9       /$D9       ))</f>
        <v>0.14146445897744472</v>
      </c>
      <c r="J9" s="31">
        <v>416512032</v>
      </c>
      <c r="K9" s="36">
        <f>IF(($E9       =0),0,($J9       /$E9       ))</f>
        <v>0.2007492255569237</v>
      </c>
      <c r="L9" s="31">
        <v>0</v>
      </c>
      <c r="M9" s="36">
        <f>IF(($E9       =0),0,($L9       /$E9       ))</f>
        <v>0</v>
      </c>
      <c r="N9" s="31">
        <f>$F9       +$H9       +$J9</f>
        <v>1501025418</v>
      </c>
      <c r="O9" s="36">
        <f>IF(($E9       =0),0,($N9       /$E9       ))</f>
        <v>0.72345974918860856</v>
      </c>
      <c r="P9" s="31">
        <v>417124119</v>
      </c>
      <c r="Q9" s="31">
        <v>2393506540</v>
      </c>
      <c r="R9" s="31">
        <v>2394184920</v>
      </c>
      <c r="S9" s="31">
        <v>1222608393</v>
      </c>
      <c r="T9" s="36">
        <f>IF(($R9       =0),0,($S9       /$R9       ))</f>
        <v>0.51065746124572531</v>
      </c>
      <c r="U9" s="36">
        <f>IF(($P9       =0),0,(($J9       /$P9       )-1))</f>
        <v>-1.4673977651241676E-3</v>
      </c>
    </row>
    <row r="10" spans="1:21" ht="16.5" x14ac:dyDescent="0.3">
      <c r="A10" s="18" t="s">
        <v>0</v>
      </c>
      <c r="B10" s="13" t="s">
        <v>28</v>
      </c>
      <c r="C10" s="12" t="s">
        <v>0</v>
      </c>
      <c r="D10" s="32">
        <f>SUM(D8:D9)</f>
        <v>3678880730</v>
      </c>
      <c r="E10" s="32">
        <f>SUM(E8:E9)</f>
        <v>3577397483</v>
      </c>
      <c r="F10" s="32">
        <f>SUM(F8:F9)</f>
        <v>1214079518</v>
      </c>
      <c r="G10" s="37">
        <f t="shared" ref="G10:G54" si="0">IF(($D10      =0),0,($F10      /$D10      ))</f>
        <v>0.33001328586153972</v>
      </c>
      <c r="H10" s="32">
        <f>SUM(H8:H9)</f>
        <v>672363295</v>
      </c>
      <c r="I10" s="37">
        <f t="shared" ref="I10:I54" si="1">IF(($D10      =0),0,($H10      /$D10      ))</f>
        <v>0.18276300438802212</v>
      </c>
      <c r="J10" s="32">
        <f>SUM(J8:J9)</f>
        <v>776492609</v>
      </c>
      <c r="K10" s="37">
        <f t="shared" ref="K10:K54" si="2">IF(($E10      =0),0,($J10      /$E10      ))</f>
        <v>0.21705516725215407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2662935422</v>
      </c>
      <c r="O10" s="37">
        <f t="shared" ref="O10:O54" si="5">IF(($E10      =0),0,($N10      /$E10      ))</f>
        <v>0.74437784301420884</v>
      </c>
      <c r="P10" s="32">
        <f>SUM(P8:P9)</f>
        <v>885834678</v>
      </c>
      <c r="Q10" s="32">
        <f>SUM(Q8:Q9)</f>
        <v>3841987600</v>
      </c>
      <c r="R10" s="32">
        <f>SUM(R8:R9)</f>
        <v>3815854457</v>
      </c>
      <c r="S10" s="32">
        <f>SUM(S8:S9)</f>
        <v>2443493733</v>
      </c>
      <c r="T10" s="37">
        <f t="shared" ref="T10:T54" si="6">IF(($R10      =0),0,($S10      /$R10      ))</f>
        <v>0.6403529695734409</v>
      </c>
      <c r="U10" s="37">
        <f t="shared" ref="U10:U54" si="7">IF(($P10      =0),0,(($J10      /$P10      )-1))</f>
        <v>-0.12343394508653449</v>
      </c>
    </row>
    <row r="11" spans="1:21" x14ac:dyDescent="0.2">
      <c r="A11" s="17" t="s">
        <v>29</v>
      </c>
      <c r="B11" s="11" t="s">
        <v>30</v>
      </c>
      <c r="C11" s="10" t="s">
        <v>31</v>
      </c>
      <c r="D11" s="31">
        <v>116290794</v>
      </c>
      <c r="E11" s="31">
        <v>194128564</v>
      </c>
      <c r="F11" s="31">
        <v>32166455</v>
      </c>
      <c r="G11" s="36">
        <f t="shared" si="0"/>
        <v>0.27660362349920836</v>
      </c>
      <c r="H11" s="31">
        <v>47547770</v>
      </c>
      <c r="I11" s="36">
        <f t="shared" si="1"/>
        <v>0.40886959633279313</v>
      </c>
      <c r="J11" s="31">
        <v>31769876</v>
      </c>
      <c r="K11" s="36">
        <f t="shared" si="2"/>
        <v>0.16365379388475773</v>
      </c>
      <c r="L11" s="31">
        <v>0</v>
      </c>
      <c r="M11" s="36">
        <f t="shared" si="3"/>
        <v>0</v>
      </c>
      <c r="N11" s="31">
        <f t="shared" si="4"/>
        <v>111484101</v>
      </c>
      <c r="O11" s="36">
        <f t="shared" si="5"/>
        <v>0.57427973865813997</v>
      </c>
      <c r="P11" s="31">
        <v>30432355</v>
      </c>
      <c r="Q11" s="31">
        <v>94681536</v>
      </c>
      <c r="R11" s="31">
        <v>129824053</v>
      </c>
      <c r="S11" s="31">
        <v>86530698</v>
      </c>
      <c r="T11" s="36">
        <f t="shared" si="6"/>
        <v>0.66652285150888024</v>
      </c>
      <c r="U11" s="36">
        <f t="shared" si="7"/>
        <v>4.3950624261579474E-2</v>
      </c>
    </row>
    <row r="12" spans="1:21" x14ac:dyDescent="0.2">
      <c r="A12" s="17" t="s">
        <v>29</v>
      </c>
      <c r="B12" s="11" t="s">
        <v>32</v>
      </c>
      <c r="C12" s="10" t="s">
        <v>33</v>
      </c>
      <c r="D12" s="31">
        <v>82292647</v>
      </c>
      <c r="E12" s="31">
        <v>79285215</v>
      </c>
      <c r="F12" s="31">
        <v>15543890</v>
      </c>
      <c r="G12" s="36">
        <f t="shared" si="0"/>
        <v>0.18888552703864295</v>
      </c>
      <c r="H12" s="31">
        <v>12477072</v>
      </c>
      <c r="I12" s="36">
        <f t="shared" si="1"/>
        <v>0.15161830922755468</v>
      </c>
      <c r="J12" s="31">
        <v>17353498</v>
      </c>
      <c r="K12" s="36">
        <f t="shared" si="2"/>
        <v>0.21887432606444973</v>
      </c>
      <c r="L12" s="31">
        <v>0</v>
      </c>
      <c r="M12" s="36">
        <f t="shared" si="3"/>
        <v>0</v>
      </c>
      <c r="N12" s="31">
        <f t="shared" si="4"/>
        <v>45374460</v>
      </c>
      <c r="O12" s="36">
        <f t="shared" si="5"/>
        <v>0.57229409039251522</v>
      </c>
      <c r="P12" s="31">
        <v>12865161</v>
      </c>
      <c r="Q12" s="31">
        <v>69670927</v>
      </c>
      <c r="R12" s="31">
        <v>74085238</v>
      </c>
      <c r="S12" s="31">
        <v>45239552</v>
      </c>
      <c r="T12" s="36">
        <f t="shared" si="6"/>
        <v>0.61064192032426212</v>
      </c>
      <c r="U12" s="36">
        <f t="shared" si="7"/>
        <v>0.34887530750683959</v>
      </c>
    </row>
    <row r="13" spans="1:21" x14ac:dyDescent="0.2">
      <c r="A13" s="17" t="s">
        <v>29</v>
      </c>
      <c r="B13" s="11" t="s">
        <v>34</v>
      </c>
      <c r="C13" s="10" t="s">
        <v>35</v>
      </c>
      <c r="D13" s="31">
        <v>127600633</v>
      </c>
      <c r="E13" s="31">
        <v>121228107</v>
      </c>
      <c r="F13" s="31">
        <v>6298221</v>
      </c>
      <c r="G13" s="36">
        <f t="shared" si="0"/>
        <v>4.9358853885936443E-2</v>
      </c>
      <c r="H13" s="31">
        <v>23647290</v>
      </c>
      <c r="I13" s="36">
        <f t="shared" si="1"/>
        <v>0.18532266999020294</v>
      </c>
      <c r="J13" s="31">
        <v>30945116</v>
      </c>
      <c r="K13" s="36">
        <f t="shared" si="2"/>
        <v>0.25526354214208757</v>
      </c>
      <c r="L13" s="31">
        <v>0</v>
      </c>
      <c r="M13" s="36">
        <f t="shared" si="3"/>
        <v>0</v>
      </c>
      <c r="N13" s="31">
        <f t="shared" si="4"/>
        <v>60890627</v>
      </c>
      <c r="O13" s="36">
        <f t="shared" si="5"/>
        <v>0.50228143049367258</v>
      </c>
      <c r="P13" s="31">
        <v>30439752</v>
      </c>
      <c r="Q13" s="31">
        <v>164032092</v>
      </c>
      <c r="R13" s="31">
        <v>120538549</v>
      </c>
      <c r="S13" s="31">
        <v>59602541</v>
      </c>
      <c r="T13" s="36">
        <f t="shared" si="6"/>
        <v>0.49446871141612964</v>
      </c>
      <c r="U13" s="36">
        <f t="shared" si="7"/>
        <v>1.6602106350932067E-2</v>
      </c>
    </row>
    <row r="14" spans="1:21" x14ac:dyDescent="0.2">
      <c r="A14" s="17" t="s">
        <v>29</v>
      </c>
      <c r="B14" s="11" t="s">
        <v>36</v>
      </c>
      <c r="C14" s="10" t="s">
        <v>37</v>
      </c>
      <c r="D14" s="31">
        <v>98903858</v>
      </c>
      <c r="E14" s="31">
        <v>100722045</v>
      </c>
      <c r="F14" s="31">
        <v>24581742</v>
      </c>
      <c r="G14" s="36">
        <f t="shared" si="0"/>
        <v>0.24854179095824552</v>
      </c>
      <c r="H14" s="31">
        <v>22581778</v>
      </c>
      <c r="I14" s="36">
        <f t="shared" si="1"/>
        <v>0.2283204968606988</v>
      </c>
      <c r="J14" s="31">
        <v>22702190</v>
      </c>
      <c r="K14" s="36">
        <f t="shared" si="2"/>
        <v>0.22539445063888447</v>
      </c>
      <c r="L14" s="31">
        <v>0</v>
      </c>
      <c r="M14" s="36">
        <f t="shared" si="3"/>
        <v>0</v>
      </c>
      <c r="N14" s="31">
        <f t="shared" si="4"/>
        <v>69865710</v>
      </c>
      <c r="O14" s="36">
        <f t="shared" si="5"/>
        <v>0.69364864464378184</v>
      </c>
      <c r="P14" s="31">
        <v>18503255</v>
      </c>
      <c r="Q14" s="31">
        <v>113581975</v>
      </c>
      <c r="R14" s="31">
        <v>113406176</v>
      </c>
      <c r="S14" s="31">
        <v>64010990</v>
      </c>
      <c r="T14" s="36">
        <f t="shared" si="6"/>
        <v>0.56444007070655478</v>
      </c>
      <c r="U14" s="36">
        <f t="shared" si="7"/>
        <v>0.22692953212826605</v>
      </c>
    </row>
    <row r="15" spans="1:21" x14ac:dyDescent="0.2">
      <c r="A15" s="17" t="s">
        <v>29</v>
      </c>
      <c r="B15" s="11" t="s">
        <v>38</v>
      </c>
      <c r="C15" s="10" t="s">
        <v>39</v>
      </c>
      <c r="D15" s="31">
        <v>62509923</v>
      </c>
      <c r="E15" s="31">
        <v>86002204</v>
      </c>
      <c r="F15" s="31">
        <v>18052347</v>
      </c>
      <c r="G15" s="36">
        <f t="shared" si="0"/>
        <v>0.28879170111919672</v>
      </c>
      <c r="H15" s="31">
        <v>13905034</v>
      </c>
      <c r="I15" s="36">
        <f t="shared" si="1"/>
        <v>0.22244522681622883</v>
      </c>
      <c r="J15" s="31">
        <v>5515420</v>
      </c>
      <c r="K15" s="36">
        <f t="shared" si="2"/>
        <v>6.4131147150600934E-2</v>
      </c>
      <c r="L15" s="31">
        <v>0</v>
      </c>
      <c r="M15" s="36">
        <f t="shared" si="3"/>
        <v>0</v>
      </c>
      <c r="N15" s="31">
        <f t="shared" si="4"/>
        <v>37472801</v>
      </c>
      <c r="O15" s="36">
        <f t="shared" si="5"/>
        <v>0.43571907761805734</v>
      </c>
      <c r="P15" s="31">
        <v>9581386</v>
      </c>
      <c r="Q15" s="31">
        <v>88002667</v>
      </c>
      <c r="R15" s="31">
        <v>84969317</v>
      </c>
      <c r="S15" s="31">
        <v>38627064</v>
      </c>
      <c r="T15" s="36">
        <f t="shared" si="6"/>
        <v>0.45460014701542206</v>
      </c>
      <c r="U15" s="36">
        <f t="shared" si="7"/>
        <v>-0.42436094318713391</v>
      </c>
    </row>
    <row r="16" spans="1:21" x14ac:dyDescent="0.2">
      <c r="A16" s="17" t="s">
        <v>29</v>
      </c>
      <c r="B16" s="11" t="s">
        <v>40</v>
      </c>
      <c r="C16" s="10" t="s">
        <v>41</v>
      </c>
      <c r="D16" s="31">
        <v>241417251</v>
      </c>
      <c r="E16" s="31">
        <v>263074809</v>
      </c>
      <c r="F16" s="31">
        <v>46122987</v>
      </c>
      <c r="G16" s="36">
        <f t="shared" si="0"/>
        <v>0.19105091624127557</v>
      </c>
      <c r="H16" s="31">
        <v>54008280</v>
      </c>
      <c r="I16" s="36">
        <f t="shared" si="1"/>
        <v>0.22371342468811395</v>
      </c>
      <c r="J16" s="31">
        <v>47423032</v>
      </c>
      <c r="K16" s="36">
        <f t="shared" si="2"/>
        <v>0.1802644357331834</v>
      </c>
      <c r="L16" s="31">
        <v>0</v>
      </c>
      <c r="M16" s="36">
        <f t="shared" si="3"/>
        <v>0</v>
      </c>
      <c r="N16" s="31">
        <f t="shared" si="4"/>
        <v>147554299</v>
      </c>
      <c r="O16" s="36">
        <f t="shared" si="5"/>
        <v>0.56088342156698101</v>
      </c>
      <c r="P16" s="31">
        <v>45085112</v>
      </c>
      <c r="Q16" s="31">
        <v>198047168</v>
      </c>
      <c r="R16" s="31">
        <v>226521031</v>
      </c>
      <c r="S16" s="31">
        <v>130749700</v>
      </c>
      <c r="T16" s="36">
        <f t="shared" si="6"/>
        <v>0.57720777370115361</v>
      </c>
      <c r="U16" s="36">
        <f t="shared" si="7"/>
        <v>5.1855699060922911E-2</v>
      </c>
    </row>
    <row r="17" spans="1:21" x14ac:dyDescent="0.2">
      <c r="A17" s="17" t="s">
        <v>29</v>
      </c>
      <c r="B17" s="11" t="s">
        <v>42</v>
      </c>
      <c r="C17" s="10" t="s">
        <v>43</v>
      </c>
      <c r="D17" s="31">
        <v>72351870</v>
      </c>
      <c r="E17" s="31">
        <v>60525976</v>
      </c>
      <c r="F17" s="31">
        <v>11654674</v>
      </c>
      <c r="G17" s="36">
        <f t="shared" si="0"/>
        <v>0.16108324498039928</v>
      </c>
      <c r="H17" s="31">
        <v>13578089</v>
      </c>
      <c r="I17" s="36">
        <f t="shared" si="1"/>
        <v>0.18766742310876</v>
      </c>
      <c r="J17" s="31">
        <v>31491200</v>
      </c>
      <c r="K17" s="36">
        <f t="shared" si="2"/>
        <v>0.5202923121801456</v>
      </c>
      <c r="L17" s="31">
        <v>0</v>
      </c>
      <c r="M17" s="36">
        <f t="shared" si="3"/>
        <v>0</v>
      </c>
      <c r="N17" s="31">
        <f t="shared" si="4"/>
        <v>56723963</v>
      </c>
      <c r="O17" s="36">
        <f t="shared" si="5"/>
        <v>0.93718378039868366</v>
      </c>
      <c r="P17" s="31">
        <v>10726825</v>
      </c>
      <c r="Q17" s="31">
        <v>41689381</v>
      </c>
      <c r="R17" s="31">
        <v>38696270</v>
      </c>
      <c r="S17" s="31">
        <v>27065625</v>
      </c>
      <c r="T17" s="36">
        <f t="shared" si="6"/>
        <v>0.69943756853050698</v>
      </c>
      <c r="U17" s="36">
        <f t="shared" si="7"/>
        <v>1.9357428689290632</v>
      </c>
    </row>
    <row r="18" spans="1:21" x14ac:dyDescent="0.2">
      <c r="A18" s="17" t="s">
        <v>44</v>
      </c>
      <c r="B18" s="11" t="s">
        <v>45</v>
      </c>
      <c r="C18" s="10" t="s">
        <v>46</v>
      </c>
      <c r="D18" s="31">
        <v>52111820</v>
      </c>
      <c r="E18" s="31">
        <v>55490421</v>
      </c>
      <c r="F18" s="31">
        <v>8436812</v>
      </c>
      <c r="G18" s="36">
        <f t="shared" si="0"/>
        <v>0.16189824112840426</v>
      </c>
      <c r="H18" s="31">
        <v>9852553</v>
      </c>
      <c r="I18" s="36">
        <f t="shared" si="1"/>
        <v>0.18906560929938734</v>
      </c>
      <c r="J18" s="31">
        <v>8932090</v>
      </c>
      <c r="K18" s="36">
        <f t="shared" si="2"/>
        <v>0.16096634047883687</v>
      </c>
      <c r="L18" s="31">
        <v>0</v>
      </c>
      <c r="M18" s="36">
        <f t="shared" si="3"/>
        <v>0</v>
      </c>
      <c r="N18" s="31">
        <f t="shared" si="4"/>
        <v>27221455</v>
      </c>
      <c r="O18" s="36">
        <f t="shared" si="5"/>
        <v>0.49056133490138776</v>
      </c>
      <c r="P18" s="31">
        <v>9445390</v>
      </c>
      <c r="Q18" s="31">
        <v>50949210</v>
      </c>
      <c r="R18" s="31">
        <v>53226210</v>
      </c>
      <c r="S18" s="31">
        <v>29780503</v>
      </c>
      <c r="T18" s="36">
        <f t="shared" si="6"/>
        <v>0.55950823851632492</v>
      </c>
      <c r="U18" s="36">
        <f t="shared" si="7"/>
        <v>-5.4343970974200073E-2</v>
      </c>
    </row>
    <row r="19" spans="1:21" ht="16.5" x14ac:dyDescent="0.3">
      <c r="A19" s="18" t="s">
        <v>0</v>
      </c>
      <c r="B19" s="13" t="s">
        <v>47</v>
      </c>
      <c r="C19" s="12" t="s">
        <v>0</v>
      </c>
      <c r="D19" s="32">
        <f>SUM(D11:D18)</f>
        <v>853478796</v>
      </c>
      <c r="E19" s="32">
        <f>SUM(E11:E18)</f>
        <v>960457341</v>
      </c>
      <c r="F19" s="32">
        <f>SUM(F11:F18)</f>
        <v>162857128</v>
      </c>
      <c r="G19" s="37">
        <f t="shared" si="0"/>
        <v>0.19081566966076097</v>
      </c>
      <c r="H19" s="32">
        <f>SUM(H11:H18)</f>
        <v>197597866</v>
      </c>
      <c r="I19" s="37">
        <f t="shared" si="1"/>
        <v>0.23152053328809355</v>
      </c>
      <c r="J19" s="32">
        <f>SUM(J11:J18)</f>
        <v>196132422</v>
      </c>
      <c r="K19" s="37">
        <f t="shared" si="2"/>
        <v>0.2042073225196995</v>
      </c>
      <c r="L19" s="32">
        <f>SUM(L11:L18)</f>
        <v>0</v>
      </c>
      <c r="M19" s="37">
        <f t="shared" si="3"/>
        <v>0</v>
      </c>
      <c r="N19" s="32">
        <f t="shared" si="4"/>
        <v>556587416</v>
      </c>
      <c r="O19" s="37">
        <f t="shared" si="5"/>
        <v>0.57950248516034819</v>
      </c>
      <c r="P19" s="32">
        <f>SUM(P11:P18)</f>
        <v>167079236</v>
      </c>
      <c r="Q19" s="32">
        <f>SUM(Q11:Q18)</f>
        <v>820654956</v>
      </c>
      <c r="R19" s="32">
        <f>SUM(R11:R18)</f>
        <v>841266844</v>
      </c>
      <c r="S19" s="32">
        <f>SUM(S11:S18)</f>
        <v>481606673</v>
      </c>
      <c r="T19" s="37">
        <f t="shared" si="6"/>
        <v>0.57247789620483369</v>
      </c>
      <c r="U19" s="37">
        <f t="shared" si="7"/>
        <v>0.17388866920602863</v>
      </c>
    </row>
    <row r="20" spans="1:21" x14ac:dyDescent="0.2">
      <c r="A20" s="17" t="s">
        <v>29</v>
      </c>
      <c r="B20" s="11" t="s">
        <v>48</v>
      </c>
      <c r="C20" s="10" t="s">
        <v>49</v>
      </c>
      <c r="D20" s="31">
        <v>144444725</v>
      </c>
      <c r="E20" s="31">
        <v>150228675</v>
      </c>
      <c r="F20" s="31">
        <v>5862344</v>
      </c>
      <c r="G20" s="36">
        <f t="shared" si="0"/>
        <v>4.0585379632243408E-2</v>
      </c>
      <c r="H20" s="31">
        <v>16437182</v>
      </c>
      <c r="I20" s="36">
        <f t="shared" si="1"/>
        <v>0.11379565435844058</v>
      </c>
      <c r="J20" s="31">
        <v>14537339</v>
      </c>
      <c r="K20" s="36">
        <f t="shared" si="2"/>
        <v>9.6768070409993301E-2</v>
      </c>
      <c r="L20" s="31">
        <v>0</v>
      </c>
      <c r="M20" s="36">
        <f t="shared" si="3"/>
        <v>0</v>
      </c>
      <c r="N20" s="31">
        <f t="shared" si="4"/>
        <v>36836865</v>
      </c>
      <c r="O20" s="36">
        <f t="shared" si="5"/>
        <v>0.2452052845437131</v>
      </c>
      <c r="P20" s="31">
        <v>9155386</v>
      </c>
      <c r="Q20" s="31">
        <v>132471768</v>
      </c>
      <c r="R20" s="31">
        <v>134664796</v>
      </c>
      <c r="S20" s="31">
        <v>45740047</v>
      </c>
      <c r="T20" s="36">
        <f t="shared" si="6"/>
        <v>0.33965853258337836</v>
      </c>
      <c r="U20" s="36">
        <f t="shared" si="7"/>
        <v>0.58784555888741341</v>
      </c>
    </row>
    <row r="21" spans="1:21" x14ac:dyDescent="0.2">
      <c r="A21" s="17" t="s">
        <v>29</v>
      </c>
      <c r="B21" s="11" t="s">
        <v>50</v>
      </c>
      <c r="C21" s="10" t="s">
        <v>51</v>
      </c>
      <c r="D21" s="31">
        <v>176452758</v>
      </c>
      <c r="E21" s="31">
        <v>241364477</v>
      </c>
      <c r="F21" s="31">
        <v>40154149</v>
      </c>
      <c r="G21" s="36">
        <f t="shared" si="0"/>
        <v>0.22756317019425676</v>
      </c>
      <c r="H21" s="31">
        <v>40176266</v>
      </c>
      <c r="I21" s="36">
        <f t="shared" si="1"/>
        <v>0.22768851252526187</v>
      </c>
      <c r="J21" s="31">
        <v>35983305</v>
      </c>
      <c r="K21" s="36">
        <f t="shared" si="2"/>
        <v>0.14908285364627208</v>
      </c>
      <c r="L21" s="31">
        <v>0</v>
      </c>
      <c r="M21" s="36">
        <f t="shared" si="3"/>
        <v>0</v>
      </c>
      <c r="N21" s="31">
        <f t="shared" si="4"/>
        <v>116313720</v>
      </c>
      <c r="O21" s="36">
        <f t="shared" si="5"/>
        <v>0.48190073968506975</v>
      </c>
      <c r="P21" s="31">
        <v>28817145</v>
      </c>
      <c r="Q21" s="31">
        <v>171559489</v>
      </c>
      <c r="R21" s="31">
        <v>204136413</v>
      </c>
      <c r="S21" s="31">
        <v>102145164</v>
      </c>
      <c r="T21" s="36">
        <f t="shared" si="6"/>
        <v>0.50037699055679985</v>
      </c>
      <c r="U21" s="36">
        <f t="shared" si="7"/>
        <v>0.24867695949754909</v>
      </c>
    </row>
    <row r="22" spans="1:21" x14ac:dyDescent="0.2">
      <c r="A22" s="17" t="s">
        <v>29</v>
      </c>
      <c r="B22" s="11" t="s">
        <v>52</v>
      </c>
      <c r="C22" s="10" t="s">
        <v>53</v>
      </c>
      <c r="D22" s="31">
        <v>50711987</v>
      </c>
      <c r="E22" s="31">
        <v>50721987</v>
      </c>
      <c r="F22" s="31">
        <v>8024823</v>
      </c>
      <c r="G22" s="36">
        <f t="shared" si="0"/>
        <v>0.15824311912684472</v>
      </c>
      <c r="H22" s="31">
        <v>11446207</v>
      </c>
      <c r="I22" s="36">
        <f t="shared" si="1"/>
        <v>0.2257100870451004</v>
      </c>
      <c r="J22" s="31">
        <v>10368292</v>
      </c>
      <c r="K22" s="36">
        <f t="shared" si="2"/>
        <v>0.20441415278151465</v>
      </c>
      <c r="L22" s="31">
        <v>0</v>
      </c>
      <c r="M22" s="36">
        <f t="shared" si="3"/>
        <v>0</v>
      </c>
      <c r="N22" s="31">
        <f t="shared" si="4"/>
        <v>29839322</v>
      </c>
      <c r="O22" s="36">
        <f t="shared" si="5"/>
        <v>0.58829166136571109</v>
      </c>
      <c r="P22" s="31">
        <v>7995800</v>
      </c>
      <c r="Q22" s="31">
        <v>43745465</v>
      </c>
      <c r="R22" s="31">
        <v>45853657</v>
      </c>
      <c r="S22" s="31">
        <v>27892389</v>
      </c>
      <c r="T22" s="36">
        <f t="shared" si="6"/>
        <v>0.60829148261827837</v>
      </c>
      <c r="U22" s="36">
        <f t="shared" si="7"/>
        <v>0.29671727657019931</v>
      </c>
    </row>
    <row r="23" spans="1:21" x14ac:dyDescent="0.2">
      <c r="A23" s="17" t="s">
        <v>29</v>
      </c>
      <c r="B23" s="11" t="s">
        <v>54</v>
      </c>
      <c r="C23" s="10" t="s">
        <v>55</v>
      </c>
      <c r="D23" s="31">
        <v>62599320</v>
      </c>
      <c r="E23" s="31">
        <v>60615076</v>
      </c>
      <c r="F23" s="31">
        <v>14268921</v>
      </c>
      <c r="G23" s="36">
        <f t="shared" si="0"/>
        <v>0.22794051117488176</v>
      </c>
      <c r="H23" s="31">
        <v>12876215</v>
      </c>
      <c r="I23" s="36">
        <f t="shared" si="1"/>
        <v>0.20569256982344217</v>
      </c>
      <c r="J23" s="31">
        <v>11470734</v>
      </c>
      <c r="K23" s="36">
        <f t="shared" si="2"/>
        <v>0.1892389609476032</v>
      </c>
      <c r="L23" s="31">
        <v>0</v>
      </c>
      <c r="M23" s="36">
        <f t="shared" si="3"/>
        <v>0</v>
      </c>
      <c r="N23" s="31">
        <f t="shared" si="4"/>
        <v>38615870</v>
      </c>
      <c r="O23" s="36">
        <f t="shared" si="5"/>
        <v>0.63706708872228424</v>
      </c>
      <c r="P23" s="31">
        <v>10986354</v>
      </c>
      <c r="Q23" s="31">
        <v>48441910</v>
      </c>
      <c r="R23" s="31">
        <v>55564627</v>
      </c>
      <c r="S23" s="31">
        <v>31369613</v>
      </c>
      <c r="T23" s="36">
        <f t="shared" si="6"/>
        <v>0.56456084911719107</v>
      </c>
      <c r="U23" s="36">
        <f t="shared" si="7"/>
        <v>4.4089240161021559E-2</v>
      </c>
    </row>
    <row r="24" spans="1:21" x14ac:dyDescent="0.2">
      <c r="A24" s="17" t="s">
        <v>29</v>
      </c>
      <c r="B24" s="11" t="s">
        <v>56</v>
      </c>
      <c r="C24" s="10" t="s">
        <v>57</v>
      </c>
      <c r="D24" s="31">
        <v>110996125</v>
      </c>
      <c r="E24" s="31">
        <v>95614187</v>
      </c>
      <c r="F24" s="31">
        <v>16485724</v>
      </c>
      <c r="G24" s="36">
        <f t="shared" si="0"/>
        <v>0.14852522103812182</v>
      </c>
      <c r="H24" s="31">
        <v>23838970</v>
      </c>
      <c r="I24" s="36">
        <f t="shared" si="1"/>
        <v>0.21477299320133925</v>
      </c>
      <c r="J24" s="31">
        <v>19821894</v>
      </c>
      <c r="K24" s="36">
        <f t="shared" si="2"/>
        <v>0.20731122254901357</v>
      </c>
      <c r="L24" s="31">
        <v>0</v>
      </c>
      <c r="M24" s="36">
        <f t="shared" si="3"/>
        <v>0</v>
      </c>
      <c r="N24" s="31">
        <f t="shared" si="4"/>
        <v>60146588</v>
      </c>
      <c r="O24" s="36">
        <f t="shared" si="5"/>
        <v>0.6290550585343575</v>
      </c>
      <c r="P24" s="31">
        <v>17578249</v>
      </c>
      <c r="Q24" s="31">
        <v>103620554</v>
      </c>
      <c r="R24" s="31">
        <v>106110554</v>
      </c>
      <c r="S24" s="31">
        <v>55989615</v>
      </c>
      <c r="T24" s="36">
        <f t="shared" si="6"/>
        <v>0.52765359230901765</v>
      </c>
      <c r="U24" s="36">
        <f t="shared" si="7"/>
        <v>0.1276375707273234</v>
      </c>
    </row>
    <row r="25" spans="1:21" x14ac:dyDescent="0.2">
      <c r="A25" s="17" t="s">
        <v>29</v>
      </c>
      <c r="B25" s="11" t="s">
        <v>58</v>
      </c>
      <c r="C25" s="10" t="s">
        <v>59</v>
      </c>
      <c r="D25" s="31">
        <v>153744016</v>
      </c>
      <c r="E25" s="31">
        <v>151803979</v>
      </c>
      <c r="F25" s="31">
        <v>21240715</v>
      </c>
      <c r="G25" s="36">
        <f t="shared" si="0"/>
        <v>0.13815636896072755</v>
      </c>
      <c r="H25" s="31">
        <v>24392526</v>
      </c>
      <c r="I25" s="36">
        <f t="shared" si="1"/>
        <v>0.15865675058208445</v>
      </c>
      <c r="J25" s="31">
        <v>19839555</v>
      </c>
      <c r="K25" s="36">
        <f t="shared" si="2"/>
        <v>0.1306919300185142</v>
      </c>
      <c r="L25" s="31">
        <v>0</v>
      </c>
      <c r="M25" s="36">
        <f t="shared" si="3"/>
        <v>0</v>
      </c>
      <c r="N25" s="31">
        <f t="shared" si="4"/>
        <v>65472796</v>
      </c>
      <c r="O25" s="36">
        <f t="shared" si="5"/>
        <v>0.4312982863248927</v>
      </c>
      <c r="P25" s="31">
        <v>21333693</v>
      </c>
      <c r="Q25" s="31">
        <v>117325903</v>
      </c>
      <c r="R25" s="31">
        <v>151490003</v>
      </c>
      <c r="S25" s="31">
        <v>66063668</v>
      </c>
      <c r="T25" s="36">
        <f t="shared" si="6"/>
        <v>0.43609259153556157</v>
      </c>
      <c r="U25" s="36">
        <f t="shared" si="7"/>
        <v>-7.0036537977742563E-2</v>
      </c>
    </row>
    <row r="26" spans="1:21" x14ac:dyDescent="0.2">
      <c r="A26" s="17" t="s">
        <v>44</v>
      </c>
      <c r="B26" s="11" t="s">
        <v>60</v>
      </c>
      <c r="C26" s="10" t="s">
        <v>61</v>
      </c>
      <c r="D26" s="31">
        <v>340962034</v>
      </c>
      <c r="E26" s="31">
        <v>331321932</v>
      </c>
      <c r="F26" s="31">
        <v>77088865</v>
      </c>
      <c r="G26" s="36">
        <f t="shared" si="0"/>
        <v>0.22609222527104</v>
      </c>
      <c r="H26" s="31">
        <v>64107256</v>
      </c>
      <c r="I26" s="36">
        <f t="shared" si="1"/>
        <v>0.18801875167133711</v>
      </c>
      <c r="J26" s="31">
        <v>60096085</v>
      </c>
      <c r="K26" s="36">
        <f t="shared" si="2"/>
        <v>0.18138275554906519</v>
      </c>
      <c r="L26" s="31">
        <v>0</v>
      </c>
      <c r="M26" s="36">
        <f t="shared" si="3"/>
        <v>0</v>
      </c>
      <c r="N26" s="31">
        <f t="shared" si="4"/>
        <v>201292206</v>
      </c>
      <c r="O26" s="36">
        <f t="shared" si="5"/>
        <v>0.60754265431483723</v>
      </c>
      <c r="P26" s="31">
        <v>70093180</v>
      </c>
      <c r="Q26" s="31">
        <v>363238266</v>
      </c>
      <c r="R26" s="31">
        <v>361531958</v>
      </c>
      <c r="S26" s="31">
        <v>205586085</v>
      </c>
      <c r="T26" s="36">
        <f t="shared" si="6"/>
        <v>0.56865259197915774</v>
      </c>
      <c r="U26" s="36">
        <f t="shared" si="7"/>
        <v>-0.14262578755878963</v>
      </c>
    </row>
    <row r="27" spans="1:21" ht="16.5" x14ac:dyDescent="0.3">
      <c r="A27" s="18" t="s">
        <v>0</v>
      </c>
      <c r="B27" s="13" t="s">
        <v>62</v>
      </c>
      <c r="C27" s="12" t="s">
        <v>0</v>
      </c>
      <c r="D27" s="32">
        <f>SUM(D20:D26)</f>
        <v>1039910965</v>
      </c>
      <c r="E27" s="32">
        <f>SUM(E20:E26)</f>
        <v>1081670313</v>
      </c>
      <c r="F27" s="32">
        <f>SUM(F20:F26)</f>
        <v>183125541</v>
      </c>
      <c r="G27" s="37">
        <f t="shared" si="0"/>
        <v>0.17609732675527659</v>
      </c>
      <c r="H27" s="32">
        <f>SUM(H20:H26)</f>
        <v>193274622</v>
      </c>
      <c r="I27" s="37">
        <f t="shared" si="1"/>
        <v>0.18585689400822886</v>
      </c>
      <c r="J27" s="32">
        <f>SUM(J20:J26)</f>
        <v>172117204</v>
      </c>
      <c r="K27" s="37">
        <f t="shared" si="2"/>
        <v>0.15912168609179533</v>
      </c>
      <c r="L27" s="32">
        <f>SUM(L20:L26)</f>
        <v>0</v>
      </c>
      <c r="M27" s="37">
        <f t="shared" si="3"/>
        <v>0</v>
      </c>
      <c r="N27" s="32">
        <f t="shared" si="4"/>
        <v>548517367</v>
      </c>
      <c r="O27" s="37">
        <f t="shared" si="5"/>
        <v>0.50710217374709443</v>
      </c>
      <c r="P27" s="32">
        <f>SUM(P20:P26)</f>
        <v>165959807</v>
      </c>
      <c r="Q27" s="32">
        <f>SUM(Q20:Q26)</f>
        <v>980403355</v>
      </c>
      <c r="R27" s="32">
        <f>SUM(R20:R26)</f>
        <v>1059352008</v>
      </c>
      <c r="S27" s="32">
        <f>SUM(S20:S26)</f>
        <v>534786581</v>
      </c>
      <c r="T27" s="37">
        <f t="shared" si="6"/>
        <v>0.50482424818323468</v>
      </c>
      <c r="U27" s="37">
        <f t="shared" si="7"/>
        <v>3.7101736325832135E-2</v>
      </c>
    </row>
    <row r="28" spans="1:21" x14ac:dyDescent="0.2">
      <c r="A28" s="17" t="s">
        <v>29</v>
      </c>
      <c r="B28" s="11" t="s">
        <v>63</v>
      </c>
      <c r="C28" s="10" t="s">
        <v>64</v>
      </c>
      <c r="D28" s="31">
        <v>57661516</v>
      </c>
      <c r="E28" s="31">
        <v>67249631</v>
      </c>
      <c r="F28" s="31">
        <v>27295074</v>
      </c>
      <c r="G28" s="36">
        <f t="shared" si="0"/>
        <v>0.47336726283783453</v>
      </c>
      <c r="H28" s="31">
        <v>29332143</v>
      </c>
      <c r="I28" s="36">
        <f t="shared" si="1"/>
        <v>0.5086953142196261</v>
      </c>
      <c r="J28" s="31">
        <v>-16928799</v>
      </c>
      <c r="K28" s="36">
        <f t="shared" si="2"/>
        <v>-0.25173073440358357</v>
      </c>
      <c r="L28" s="31">
        <v>0</v>
      </c>
      <c r="M28" s="36">
        <f t="shared" si="3"/>
        <v>0</v>
      </c>
      <c r="N28" s="31">
        <f t="shared" si="4"/>
        <v>39698418</v>
      </c>
      <c r="O28" s="36">
        <f t="shared" si="5"/>
        <v>0.59031428737504898</v>
      </c>
      <c r="P28" s="31">
        <v>34489924</v>
      </c>
      <c r="Q28" s="31">
        <v>47103112</v>
      </c>
      <c r="R28" s="31">
        <v>56112367</v>
      </c>
      <c r="S28" s="31">
        <v>58392016</v>
      </c>
      <c r="T28" s="36">
        <f t="shared" si="6"/>
        <v>1.0406264986112599</v>
      </c>
      <c r="U28" s="36">
        <f t="shared" si="7"/>
        <v>-1.4908331778289798</v>
      </c>
    </row>
    <row r="29" spans="1:21" x14ac:dyDescent="0.2">
      <c r="A29" s="17" t="s">
        <v>29</v>
      </c>
      <c r="B29" s="11" t="s">
        <v>65</v>
      </c>
      <c r="C29" s="10" t="s">
        <v>66</v>
      </c>
      <c r="D29" s="31">
        <v>140148813</v>
      </c>
      <c r="E29" s="31">
        <v>138388813</v>
      </c>
      <c r="F29" s="31">
        <v>17369903</v>
      </c>
      <c r="G29" s="36">
        <f t="shared" si="0"/>
        <v>0.12393899475980578</v>
      </c>
      <c r="H29" s="31">
        <v>18046182</v>
      </c>
      <c r="I29" s="36">
        <f t="shared" si="1"/>
        <v>0.12876442984929171</v>
      </c>
      <c r="J29" s="31">
        <v>16589844</v>
      </c>
      <c r="K29" s="36">
        <f t="shared" si="2"/>
        <v>0.11987850491932465</v>
      </c>
      <c r="L29" s="31">
        <v>0</v>
      </c>
      <c r="M29" s="36">
        <f t="shared" si="3"/>
        <v>0</v>
      </c>
      <c r="N29" s="31">
        <f t="shared" si="4"/>
        <v>52005929</v>
      </c>
      <c r="O29" s="36">
        <f t="shared" si="5"/>
        <v>0.37579575886672284</v>
      </c>
      <c r="P29" s="31">
        <v>14469344</v>
      </c>
      <c r="Q29" s="31">
        <v>91913306</v>
      </c>
      <c r="R29" s="31">
        <v>90805818</v>
      </c>
      <c r="S29" s="31">
        <v>51528774</v>
      </c>
      <c r="T29" s="36">
        <f t="shared" si="6"/>
        <v>0.56746115100246108</v>
      </c>
      <c r="U29" s="36">
        <f t="shared" si="7"/>
        <v>0.14655121890805822</v>
      </c>
    </row>
    <row r="30" spans="1:21" x14ac:dyDescent="0.2">
      <c r="A30" s="17" t="s">
        <v>29</v>
      </c>
      <c r="B30" s="11" t="s">
        <v>67</v>
      </c>
      <c r="C30" s="10" t="s">
        <v>68</v>
      </c>
      <c r="D30" s="31">
        <v>74865624</v>
      </c>
      <c r="E30" s="31">
        <v>79305833</v>
      </c>
      <c r="F30" s="31">
        <v>18627090</v>
      </c>
      <c r="G30" s="36">
        <f t="shared" si="0"/>
        <v>0.24880698249439556</v>
      </c>
      <c r="H30" s="31">
        <v>13612144</v>
      </c>
      <c r="I30" s="36">
        <f t="shared" si="1"/>
        <v>0.18182101841560822</v>
      </c>
      <c r="J30" s="31">
        <v>16575382</v>
      </c>
      <c r="K30" s="36">
        <f t="shared" si="2"/>
        <v>0.20900583693509656</v>
      </c>
      <c r="L30" s="31">
        <v>0</v>
      </c>
      <c r="M30" s="36">
        <f t="shared" si="3"/>
        <v>0</v>
      </c>
      <c r="N30" s="31">
        <f t="shared" si="4"/>
        <v>48814616</v>
      </c>
      <c r="O30" s="36">
        <f t="shared" si="5"/>
        <v>0.61552365259185915</v>
      </c>
      <c r="P30" s="31">
        <v>15324097</v>
      </c>
      <c r="Q30" s="31">
        <v>72414918</v>
      </c>
      <c r="R30" s="31">
        <v>75235518</v>
      </c>
      <c r="S30" s="31">
        <v>55339786</v>
      </c>
      <c r="T30" s="36">
        <f t="shared" si="6"/>
        <v>0.73555399724901205</v>
      </c>
      <c r="U30" s="36">
        <f t="shared" si="7"/>
        <v>8.1654729802349779E-2</v>
      </c>
    </row>
    <row r="31" spans="1:21" x14ac:dyDescent="0.2">
      <c r="A31" s="17" t="s">
        <v>29</v>
      </c>
      <c r="B31" s="11" t="s">
        <v>69</v>
      </c>
      <c r="C31" s="10" t="s">
        <v>70</v>
      </c>
      <c r="D31" s="31">
        <v>121984985</v>
      </c>
      <c r="E31" s="31">
        <v>127093991</v>
      </c>
      <c r="F31" s="31">
        <v>18262091</v>
      </c>
      <c r="G31" s="36">
        <f t="shared" si="0"/>
        <v>0.14970769558237024</v>
      </c>
      <c r="H31" s="31">
        <v>17613408</v>
      </c>
      <c r="I31" s="36">
        <f t="shared" si="1"/>
        <v>0.14438996733901308</v>
      </c>
      <c r="J31" s="31">
        <v>14911187</v>
      </c>
      <c r="K31" s="36">
        <f t="shared" si="2"/>
        <v>0.11732409127037328</v>
      </c>
      <c r="L31" s="31">
        <v>0</v>
      </c>
      <c r="M31" s="36">
        <f t="shared" si="3"/>
        <v>0</v>
      </c>
      <c r="N31" s="31">
        <f t="shared" si="4"/>
        <v>50786686</v>
      </c>
      <c r="O31" s="36">
        <f t="shared" si="5"/>
        <v>0.39959942716725294</v>
      </c>
      <c r="P31" s="31">
        <v>14532858</v>
      </c>
      <c r="Q31" s="31">
        <v>127801029</v>
      </c>
      <c r="R31" s="31">
        <v>122007822</v>
      </c>
      <c r="S31" s="31">
        <v>46542722</v>
      </c>
      <c r="T31" s="36">
        <f t="shared" si="6"/>
        <v>0.38147326324700725</v>
      </c>
      <c r="U31" s="36">
        <f t="shared" si="7"/>
        <v>2.6032663361879704E-2</v>
      </c>
    </row>
    <row r="32" spans="1:21" x14ac:dyDescent="0.2">
      <c r="A32" s="17" t="s">
        <v>29</v>
      </c>
      <c r="B32" s="11" t="s">
        <v>71</v>
      </c>
      <c r="C32" s="10" t="s">
        <v>72</v>
      </c>
      <c r="D32" s="31">
        <v>48436241</v>
      </c>
      <c r="E32" s="31">
        <v>47490026</v>
      </c>
      <c r="F32" s="31">
        <v>9731534</v>
      </c>
      <c r="G32" s="36">
        <f t="shared" si="0"/>
        <v>0.2009143112488849</v>
      </c>
      <c r="H32" s="31">
        <v>14200439</v>
      </c>
      <c r="I32" s="36">
        <f t="shared" si="1"/>
        <v>0.29317797390594369</v>
      </c>
      <c r="J32" s="31">
        <v>10144840</v>
      </c>
      <c r="K32" s="36">
        <f t="shared" si="2"/>
        <v>0.21362043474139181</v>
      </c>
      <c r="L32" s="31">
        <v>0</v>
      </c>
      <c r="M32" s="36">
        <f t="shared" si="3"/>
        <v>0</v>
      </c>
      <c r="N32" s="31">
        <f t="shared" si="4"/>
        <v>34076813</v>
      </c>
      <c r="O32" s="36">
        <f t="shared" si="5"/>
        <v>0.71755726139210785</v>
      </c>
      <c r="P32" s="31">
        <v>8159242</v>
      </c>
      <c r="Q32" s="31">
        <v>38500098</v>
      </c>
      <c r="R32" s="31">
        <v>44236253</v>
      </c>
      <c r="S32" s="31">
        <v>25101522</v>
      </c>
      <c r="T32" s="36">
        <f t="shared" si="6"/>
        <v>0.56744231931217137</v>
      </c>
      <c r="U32" s="36">
        <f t="shared" si="7"/>
        <v>0.2433556940706012</v>
      </c>
    </row>
    <row r="33" spans="1:21" x14ac:dyDescent="0.2">
      <c r="A33" s="17" t="s">
        <v>29</v>
      </c>
      <c r="B33" s="11" t="s">
        <v>73</v>
      </c>
      <c r="C33" s="10" t="s">
        <v>74</v>
      </c>
      <c r="D33" s="31">
        <v>256458865</v>
      </c>
      <c r="E33" s="31">
        <v>270415889</v>
      </c>
      <c r="F33" s="31">
        <v>66324245</v>
      </c>
      <c r="G33" s="36">
        <f t="shared" si="0"/>
        <v>0.25861552884904171</v>
      </c>
      <c r="H33" s="31">
        <v>66639152</v>
      </c>
      <c r="I33" s="36">
        <f t="shared" si="1"/>
        <v>0.25984343337088389</v>
      </c>
      <c r="J33" s="31">
        <v>43800888</v>
      </c>
      <c r="K33" s="36">
        <f t="shared" si="2"/>
        <v>0.16197601465644645</v>
      </c>
      <c r="L33" s="31">
        <v>0</v>
      </c>
      <c r="M33" s="36">
        <f t="shared" si="3"/>
        <v>0</v>
      </c>
      <c r="N33" s="31">
        <f t="shared" si="4"/>
        <v>176764285</v>
      </c>
      <c r="O33" s="36">
        <f t="shared" si="5"/>
        <v>0.65367566104815678</v>
      </c>
      <c r="P33" s="31">
        <v>59734517</v>
      </c>
      <c r="Q33" s="31">
        <v>198318191</v>
      </c>
      <c r="R33" s="31">
        <v>241309770</v>
      </c>
      <c r="S33" s="31">
        <v>180445807</v>
      </c>
      <c r="T33" s="36">
        <f t="shared" si="6"/>
        <v>0.74777663167139896</v>
      </c>
      <c r="U33" s="36">
        <f t="shared" si="7"/>
        <v>-0.26674073551142963</v>
      </c>
    </row>
    <row r="34" spans="1:21" x14ac:dyDescent="0.2">
      <c r="A34" s="17" t="s">
        <v>44</v>
      </c>
      <c r="B34" s="11" t="s">
        <v>75</v>
      </c>
      <c r="C34" s="10" t="s">
        <v>76</v>
      </c>
      <c r="D34" s="31">
        <v>314561276</v>
      </c>
      <c r="E34" s="31">
        <v>312427202</v>
      </c>
      <c r="F34" s="31">
        <v>68740928</v>
      </c>
      <c r="G34" s="36">
        <f t="shared" si="0"/>
        <v>0.21852953063427935</v>
      </c>
      <c r="H34" s="31">
        <v>88286626</v>
      </c>
      <c r="I34" s="36">
        <f t="shared" si="1"/>
        <v>0.28066590752257758</v>
      </c>
      <c r="J34" s="31">
        <v>75953182</v>
      </c>
      <c r="K34" s="36">
        <f t="shared" si="2"/>
        <v>0.24310681500774059</v>
      </c>
      <c r="L34" s="31">
        <v>0</v>
      </c>
      <c r="M34" s="36">
        <f t="shared" si="3"/>
        <v>0</v>
      </c>
      <c r="N34" s="31">
        <f t="shared" si="4"/>
        <v>232980736</v>
      </c>
      <c r="O34" s="36">
        <f t="shared" si="5"/>
        <v>0.74571207151162211</v>
      </c>
      <c r="P34" s="31">
        <v>75850048</v>
      </c>
      <c r="Q34" s="31">
        <v>282233683</v>
      </c>
      <c r="R34" s="31">
        <v>297569767</v>
      </c>
      <c r="S34" s="31">
        <v>221706247</v>
      </c>
      <c r="T34" s="36">
        <f t="shared" si="6"/>
        <v>0.74505635849760232</v>
      </c>
      <c r="U34" s="36">
        <f t="shared" si="7"/>
        <v>1.3597090933943345E-3</v>
      </c>
    </row>
    <row r="35" spans="1:21" ht="16.5" x14ac:dyDescent="0.3">
      <c r="A35" s="18" t="s">
        <v>0</v>
      </c>
      <c r="B35" s="13" t="s">
        <v>77</v>
      </c>
      <c r="C35" s="12" t="s">
        <v>0</v>
      </c>
      <c r="D35" s="32">
        <f>SUM(D28:D34)</f>
        <v>1014117320</v>
      </c>
      <c r="E35" s="32">
        <f>SUM(E28:E34)</f>
        <v>1042371385</v>
      </c>
      <c r="F35" s="32">
        <f>SUM(F28:F34)</f>
        <v>226350865</v>
      </c>
      <c r="G35" s="37">
        <f t="shared" si="0"/>
        <v>0.22319988085796622</v>
      </c>
      <c r="H35" s="32">
        <f>SUM(H28:H34)</f>
        <v>247730094</v>
      </c>
      <c r="I35" s="37">
        <f t="shared" si="1"/>
        <v>0.24428149397941454</v>
      </c>
      <c r="J35" s="32">
        <f>SUM(J28:J34)</f>
        <v>161046524</v>
      </c>
      <c r="K35" s="37">
        <f t="shared" si="2"/>
        <v>0.1545001391226794</v>
      </c>
      <c r="L35" s="32">
        <f>SUM(L28:L34)</f>
        <v>0</v>
      </c>
      <c r="M35" s="37">
        <f t="shared" si="3"/>
        <v>0</v>
      </c>
      <c r="N35" s="32">
        <f t="shared" si="4"/>
        <v>635127483</v>
      </c>
      <c r="O35" s="37">
        <f t="shared" si="5"/>
        <v>0.60931016731622967</v>
      </c>
      <c r="P35" s="32">
        <f>SUM(P28:P34)</f>
        <v>222560030</v>
      </c>
      <c r="Q35" s="32">
        <f>SUM(Q28:Q34)</f>
        <v>858284337</v>
      </c>
      <c r="R35" s="32">
        <f>SUM(R28:R34)</f>
        <v>927277315</v>
      </c>
      <c r="S35" s="32">
        <f>SUM(S28:S34)</f>
        <v>639056874</v>
      </c>
      <c r="T35" s="37">
        <f t="shared" si="6"/>
        <v>0.68917557203478008</v>
      </c>
      <c r="U35" s="37">
        <f t="shared" si="7"/>
        <v>-0.27639062593584307</v>
      </c>
    </row>
    <row r="36" spans="1:21" x14ac:dyDescent="0.2">
      <c r="A36" s="17" t="s">
        <v>29</v>
      </c>
      <c r="B36" s="11" t="s">
        <v>78</v>
      </c>
      <c r="C36" s="10" t="s">
        <v>79</v>
      </c>
      <c r="D36" s="31">
        <v>120010872</v>
      </c>
      <c r="E36" s="31">
        <v>138990137</v>
      </c>
      <c r="F36" s="31">
        <v>21570013</v>
      </c>
      <c r="G36" s="36">
        <f t="shared" si="0"/>
        <v>0.17973382444883826</v>
      </c>
      <c r="H36" s="31">
        <v>23347992</v>
      </c>
      <c r="I36" s="36">
        <f t="shared" si="1"/>
        <v>0.19454897386296802</v>
      </c>
      <c r="J36" s="31">
        <v>23100224</v>
      </c>
      <c r="K36" s="36">
        <f t="shared" si="2"/>
        <v>0.16620045492868318</v>
      </c>
      <c r="L36" s="31">
        <v>0</v>
      </c>
      <c r="M36" s="36">
        <f t="shared" si="3"/>
        <v>0</v>
      </c>
      <c r="N36" s="31">
        <f t="shared" si="4"/>
        <v>68018229</v>
      </c>
      <c r="O36" s="36">
        <f t="shared" si="5"/>
        <v>0.48937450144394057</v>
      </c>
      <c r="P36" s="31">
        <v>15116197</v>
      </c>
      <c r="Q36" s="31">
        <v>127596120</v>
      </c>
      <c r="R36" s="31">
        <v>131026798</v>
      </c>
      <c r="S36" s="31">
        <v>61264880</v>
      </c>
      <c r="T36" s="36">
        <f t="shared" si="6"/>
        <v>0.46757519022940636</v>
      </c>
      <c r="U36" s="36">
        <f t="shared" si="7"/>
        <v>0.52817696144076454</v>
      </c>
    </row>
    <row r="37" spans="1:21" x14ac:dyDescent="0.2">
      <c r="A37" s="17" t="s">
        <v>29</v>
      </c>
      <c r="B37" s="11" t="s">
        <v>80</v>
      </c>
      <c r="C37" s="10" t="s">
        <v>81</v>
      </c>
      <c r="D37" s="31">
        <v>97009359</v>
      </c>
      <c r="E37" s="31">
        <v>102441866</v>
      </c>
      <c r="F37" s="31">
        <v>17003242</v>
      </c>
      <c r="G37" s="36">
        <f t="shared" si="0"/>
        <v>0.17527424338511505</v>
      </c>
      <c r="H37" s="31">
        <v>20722510</v>
      </c>
      <c r="I37" s="36">
        <f t="shared" si="1"/>
        <v>0.21361351331060749</v>
      </c>
      <c r="J37" s="31">
        <v>13579772</v>
      </c>
      <c r="K37" s="36">
        <f t="shared" si="2"/>
        <v>0.13256076377991788</v>
      </c>
      <c r="L37" s="31">
        <v>0</v>
      </c>
      <c r="M37" s="36">
        <f t="shared" si="3"/>
        <v>0</v>
      </c>
      <c r="N37" s="31">
        <f t="shared" si="4"/>
        <v>51305524</v>
      </c>
      <c r="O37" s="36">
        <f t="shared" si="5"/>
        <v>0.50082574637990296</v>
      </c>
      <c r="P37" s="31">
        <v>15143258</v>
      </c>
      <c r="Q37" s="31">
        <v>93070836</v>
      </c>
      <c r="R37" s="31">
        <v>94035157</v>
      </c>
      <c r="S37" s="31">
        <v>52202728</v>
      </c>
      <c r="T37" s="36">
        <f t="shared" si="6"/>
        <v>0.55514054174440308</v>
      </c>
      <c r="U37" s="36">
        <f t="shared" si="7"/>
        <v>-0.10324634236569175</v>
      </c>
    </row>
    <row r="38" spans="1:21" x14ac:dyDescent="0.2">
      <c r="A38" s="17" t="s">
        <v>29</v>
      </c>
      <c r="B38" s="11" t="s">
        <v>82</v>
      </c>
      <c r="C38" s="10" t="s">
        <v>83</v>
      </c>
      <c r="D38" s="31">
        <v>114770119</v>
      </c>
      <c r="E38" s="31">
        <v>129593470</v>
      </c>
      <c r="F38" s="31">
        <v>30034074</v>
      </c>
      <c r="G38" s="36">
        <f t="shared" si="0"/>
        <v>0.26168896801440106</v>
      </c>
      <c r="H38" s="31">
        <v>35240824</v>
      </c>
      <c r="I38" s="36">
        <f t="shared" si="1"/>
        <v>0.30705574157329224</v>
      </c>
      <c r="J38" s="31">
        <v>30341219</v>
      </c>
      <c r="K38" s="36">
        <f t="shared" si="2"/>
        <v>0.23412614076928412</v>
      </c>
      <c r="L38" s="31">
        <v>0</v>
      </c>
      <c r="M38" s="36">
        <f t="shared" si="3"/>
        <v>0</v>
      </c>
      <c r="N38" s="31">
        <f t="shared" si="4"/>
        <v>95616117</v>
      </c>
      <c r="O38" s="36">
        <f t="shared" si="5"/>
        <v>0.73781585599953459</v>
      </c>
      <c r="P38" s="31">
        <v>77202641</v>
      </c>
      <c r="Q38" s="31">
        <v>94823551</v>
      </c>
      <c r="R38" s="31">
        <v>126065187</v>
      </c>
      <c r="S38" s="31">
        <v>126537036</v>
      </c>
      <c r="T38" s="36">
        <f t="shared" si="6"/>
        <v>1.0037428969188773</v>
      </c>
      <c r="U38" s="36">
        <f t="shared" si="7"/>
        <v>-0.60699247322381111</v>
      </c>
    </row>
    <row r="39" spans="1:21" x14ac:dyDescent="0.2">
      <c r="A39" s="17" t="s">
        <v>44</v>
      </c>
      <c r="B39" s="11" t="s">
        <v>84</v>
      </c>
      <c r="C39" s="10" t="s">
        <v>85</v>
      </c>
      <c r="D39" s="31">
        <v>148013104</v>
      </c>
      <c r="E39" s="31">
        <v>139680987</v>
      </c>
      <c r="F39" s="31">
        <v>24673505</v>
      </c>
      <c r="G39" s="36">
        <f t="shared" si="0"/>
        <v>0.16669811208067092</v>
      </c>
      <c r="H39" s="31">
        <v>29376412</v>
      </c>
      <c r="I39" s="36">
        <f t="shared" si="1"/>
        <v>0.19847169747889348</v>
      </c>
      <c r="J39" s="31">
        <v>23327292</v>
      </c>
      <c r="K39" s="36">
        <f t="shared" si="2"/>
        <v>0.16700406047388539</v>
      </c>
      <c r="L39" s="31">
        <v>0</v>
      </c>
      <c r="M39" s="36">
        <f t="shared" si="3"/>
        <v>0</v>
      </c>
      <c r="N39" s="31">
        <f t="shared" si="4"/>
        <v>77377209</v>
      </c>
      <c r="O39" s="36">
        <f t="shared" si="5"/>
        <v>0.55395663119133032</v>
      </c>
      <c r="P39" s="31">
        <v>23323488</v>
      </c>
      <c r="Q39" s="31">
        <v>143870438</v>
      </c>
      <c r="R39" s="31">
        <v>146398458</v>
      </c>
      <c r="S39" s="31">
        <v>86046717</v>
      </c>
      <c r="T39" s="36">
        <f t="shared" si="6"/>
        <v>0.58775698989944281</v>
      </c>
      <c r="U39" s="36">
        <f t="shared" si="7"/>
        <v>1.6309738920705641E-4</v>
      </c>
    </row>
    <row r="40" spans="1:21" ht="16.5" x14ac:dyDescent="0.3">
      <c r="A40" s="18" t="s">
        <v>0</v>
      </c>
      <c r="B40" s="13" t="s">
        <v>86</v>
      </c>
      <c r="C40" s="12" t="s">
        <v>0</v>
      </c>
      <c r="D40" s="32">
        <f>SUM(D36:D39)</f>
        <v>479803454</v>
      </c>
      <c r="E40" s="32">
        <f>SUM(E36:E39)</f>
        <v>510706460</v>
      </c>
      <c r="F40" s="32">
        <f>SUM(F36:F39)</f>
        <v>93280834</v>
      </c>
      <c r="G40" s="37">
        <f t="shared" si="0"/>
        <v>0.1944146779735354</v>
      </c>
      <c r="H40" s="32">
        <f>SUM(H36:H39)</f>
        <v>108687738</v>
      </c>
      <c r="I40" s="37">
        <f t="shared" si="1"/>
        <v>0.22652554310290562</v>
      </c>
      <c r="J40" s="32">
        <f>SUM(J36:J39)</f>
        <v>90348507</v>
      </c>
      <c r="K40" s="37">
        <f t="shared" si="2"/>
        <v>0.17690887834079874</v>
      </c>
      <c r="L40" s="32">
        <f>SUM(L36:L39)</f>
        <v>0</v>
      </c>
      <c r="M40" s="37">
        <f t="shared" si="3"/>
        <v>0</v>
      </c>
      <c r="N40" s="32">
        <f t="shared" si="4"/>
        <v>292317079</v>
      </c>
      <c r="O40" s="37">
        <f t="shared" si="5"/>
        <v>0.57237787632449377</v>
      </c>
      <c r="P40" s="32">
        <f>SUM(P36:P39)</f>
        <v>130785584</v>
      </c>
      <c r="Q40" s="32">
        <f>SUM(Q36:Q39)</f>
        <v>459360945</v>
      </c>
      <c r="R40" s="32">
        <f>SUM(R36:R39)</f>
        <v>497525600</v>
      </c>
      <c r="S40" s="32">
        <f>SUM(S36:S39)</f>
        <v>326051361</v>
      </c>
      <c r="T40" s="37">
        <f t="shared" si="6"/>
        <v>0.65534589777892838</v>
      </c>
      <c r="U40" s="37">
        <f t="shared" si="7"/>
        <v>-0.30918604148298179</v>
      </c>
    </row>
    <row r="41" spans="1:21" x14ac:dyDescent="0.2">
      <c r="A41" s="17" t="s">
        <v>29</v>
      </c>
      <c r="B41" s="11" t="s">
        <v>87</v>
      </c>
      <c r="C41" s="10" t="s">
        <v>88</v>
      </c>
      <c r="D41" s="31">
        <v>218532977</v>
      </c>
      <c r="E41" s="31">
        <v>205838811</v>
      </c>
      <c r="F41" s="31">
        <v>24879640</v>
      </c>
      <c r="G41" s="36">
        <f t="shared" si="0"/>
        <v>0.11384844677240634</v>
      </c>
      <c r="H41" s="31">
        <v>28881992</v>
      </c>
      <c r="I41" s="36">
        <f t="shared" si="1"/>
        <v>0.13216308310301378</v>
      </c>
      <c r="J41" s="31">
        <v>34424308</v>
      </c>
      <c r="K41" s="36">
        <f t="shared" si="2"/>
        <v>0.16723915102677114</v>
      </c>
      <c r="L41" s="31">
        <v>0</v>
      </c>
      <c r="M41" s="36">
        <f t="shared" si="3"/>
        <v>0</v>
      </c>
      <c r="N41" s="31">
        <f t="shared" si="4"/>
        <v>88185940</v>
      </c>
      <c r="O41" s="36">
        <f t="shared" si="5"/>
        <v>0.42842231536209174</v>
      </c>
      <c r="P41" s="31">
        <v>22691779</v>
      </c>
      <c r="Q41" s="31">
        <v>215479194</v>
      </c>
      <c r="R41" s="31">
        <v>184164322</v>
      </c>
      <c r="S41" s="31">
        <v>80953827</v>
      </c>
      <c r="T41" s="36">
        <f t="shared" si="6"/>
        <v>0.4395738877153415</v>
      </c>
      <c r="U41" s="36">
        <f t="shared" si="7"/>
        <v>0.51703874782140269</v>
      </c>
    </row>
    <row r="42" spans="1:21" x14ac:dyDescent="0.2">
      <c r="A42" s="17" t="s">
        <v>29</v>
      </c>
      <c r="B42" s="11" t="s">
        <v>89</v>
      </c>
      <c r="C42" s="10" t="s">
        <v>90</v>
      </c>
      <c r="D42" s="31">
        <v>75936181</v>
      </c>
      <c r="E42" s="31">
        <v>80011959</v>
      </c>
      <c r="F42" s="31">
        <v>15345501</v>
      </c>
      <c r="G42" s="36">
        <f t="shared" si="0"/>
        <v>0.20208418171569623</v>
      </c>
      <c r="H42" s="31">
        <v>7441052</v>
      </c>
      <c r="I42" s="36">
        <f t="shared" si="1"/>
        <v>9.7990864196870794E-2</v>
      </c>
      <c r="J42" s="31">
        <v>51898596</v>
      </c>
      <c r="K42" s="36">
        <f t="shared" si="2"/>
        <v>0.64863548710262176</v>
      </c>
      <c r="L42" s="31">
        <v>0</v>
      </c>
      <c r="M42" s="36">
        <f t="shared" si="3"/>
        <v>0</v>
      </c>
      <c r="N42" s="31">
        <f t="shared" si="4"/>
        <v>74685149</v>
      </c>
      <c r="O42" s="36">
        <f t="shared" si="5"/>
        <v>0.93342482715615049</v>
      </c>
      <c r="P42" s="31">
        <v>11724208</v>
      </c>
      <c r="Q42" s="31">
        <v>59990480</v>
      </c>
      <c r="R42" s="31">
        <v>69853882</v>
      </c>
      <c r="S42" s="31">
        <v>40426066</v>
      </c>
      <c r="T42" s="36">
        <f t="shared" si="6"/>
        <v>0.57872325549494874</v>
      </c>
      <c r="U42" s="36">
        <f t="shared" si="7"/>
        <v>3.4266184973859213</v>
      </c>
    </row>
    <row r="43" spans="1:21" x14ac:dyDescent="0.2">
      <c r="A43" s="17" t="s">
        <v>29</v>
      </c>
      <c r="B43" s="11" t="s">
        <v>91</v>
      </c>
      <c r="C43" s="10" t="s">
        <v>92</v>
      </c>
      <c r="D43" s="31">
        <v>185228992</v>
      </c>
      <c r="E43" s="31">
        <v>184064417</v>
      </c>
      <c r="F43" s="31">
        <v>25944111</v>
      </c>
      <c r="G43" s="36">
        <f t="shared" si="0"/>
        <v>0.14006506605618196</v>
      </c>
      <c r="H43" s="31">
        <v>24221250</v>
      </c>
      <c r="I43" s="36">
        <f t="shared" si="1"/>
        <v>0.13076381692991126</v>
      </c>
      <c r="J43" s="31">
        <v>22964225</v>
      </c>
      <c r="K43" s="36">
        <f t="shared" si="2"/>
        <v>0.12476189246289793</v>
      </c>
      <c r="L43" s="31">
        <v>0</v>
      </c>
      <c r="M43" s="36">
        <f t="shared" si="3"/>
        <v>0</v>
      </c>
      <c r="N43" s="31">
        <f t="shared" si="4"/>
        <v>73129586</v>
      </c>
      <c r="O43" s="36">
        <f t="shared" si="5"/>
        <v>0.39730430895831431</v>
      </c>
      <c r="P43" s="31">
        <v>23857332</v>
      </c>
      <c r="Q43" s="31">
        <v>201441357</v>
      </c>
      <c r="R43" s="31">
        <v>195304428</v>
      </c>
      <c r="S43" s="31">
        <v>72681449</v>
      </c>
      <c r="T43" s="36">
        <f t="shared" si="6"/>
        <v>0.3721443991018985</v>
      </c>
      <c r="U43" s="36">
        <f t="shared" si="7"/>
        <v>-3.7435325961846844E-2</v>
      </c>
    </row>
    <row r="44" spans="1:21" x14ac:dyDescent="0.2">
      <c r="A44" s="17" t="s">
        <v>29</v>
      </c>
      <c r="B44" s="11" t="s">
        <v>93</v>
      </c>
      <c r="C44" s="10" t="s">
        <v>94</v>
      </c>
      <c r="D44" s="31">
        <v>115452775</v>
      </c>
      <c r="E44" s="31">
        <v>121974438</v>
      </c>
      <c r="F44" s="31">
        <v>20276578</v>
      </c>
      <c r="G44" s="36">
        <f t="shared" si="0"/>
        <v>0.17562659710864464</v>
      </c>
      <c r="H44" s="31">
        <v>19661353</v>
      </c>
      <c r="I44" s="36">
        <f t="shared" si="1"/>
        <v>0.17029779492091029</v>
      </c>
      <c r="J44" s="31">
        <v>19187079</v>
      </c>
      <c r="K44" s="36">
        <f t="shared" si="2"/>
        <v>0.15730409842101506</v>
      </c>
      <c r="L44" s="31">
        <v>0</v>
      </c>
      <c r="M44" s="36">
        <f t="shared" si="3"/>
        <v>0</v>
      </c>
      <c r="N44" s="31">
        <f t="shared" si="4"/>
        <v>59125010</v>
      </c>
      <c r="O44" s="36">
        <f t="shared" si="5"/>
        <v>0.48473279294797816</v>
      </c>
      <c r="P44" s="31">
        <v>16823663</v>
      </c>
      <c r="Q44" s="31">
        <v>112089795</v>
      </c>
      <c r="R44" s="31">
        <v>90825172</v>
      </c>
      <c r="S44" s="31">
        <v>57112537</v>
      </c>
      <c r="T44" s="36">
        <f t="shared" si="6"/>
        <v>0.62881837427183729</v>
      </c>
      <c r="U44" s="36">
        <f t="shared" si="7"/>
        <v>0.14048165372784749</v>
      </c>
    </row>
    <row r="45" spans="1:21" x14ac:dyDescent="0.2">
      <c r="A45" s="17" t="s">
        <v>29</v>
      </c>
      <c r="B45" s="11" t="s">
        <v>95</v>
      </c>
      <c r="C45" s="10" t="s">
        <v>96</v>
      </c>
      <c r="D45" s="31">
        <v>420108947</v>
      </c>
      <c r="E45" s="31">
        <v>417387022</v>
      </c>
      <c r="F45" s="31">
        <v>80613998</v>
      </c>
      <c r="G45" s="36">
        <f t="shared" si="0"/>
        <v>0.1918883151041294</v>
      </c>
      <c r="H45" s="31">
        <v>81591060</v>
      </c>
      <c r="I45" s="36">
        <f t="shared" si="1"/>
        <v>0.1942140499092965</v>
      </c>
      <c r="J45" s="31">
        <v>117425676</v>
      </c>
      <c r="K45" s="36">
        <f t="shared" si="2"/>
        <v>0.28133523519090153</v>
      </c>
      <c r="L45" s="31">
        <v>0</v>
      </c>
      <c r="M45" s="36">
        <f t="shared" si="3"/>
        <v>0</v>
      </c>
      <c r="N45" s="31">
        <f t="shared" si="4"/>
        <v>279630734</v>
      </c>
      <c r="O45" s="36">
        <f t="shared" si="5"/>
        <v>0.66995550714559593</v>
      </c>
      <c r="P45" s="31">
        <v>82469657</v>
      </c>
      <c r="Q45" s="31">
        <v>353433424</v>
      </c>
      <c r="R45" s="31">
        <v>344270541</v>
      </c>
      <c r="S45" s="31">
        <v>255496503</v>
      </c>
      <c r="T45" s="36">
        <f t="shared" si="6"/>
        <v>0.74213873268930086</v>
      </c>
      <c r="U45" s="36">
        <f t="shared" si="7"/>
        <v>0.42386521626978513</v>
      </c>
    </row>
    <row r="46" spans="1:21" x14ac:dyDescent="0.2">
      <c r="A46" s="17" t="s">
        <v>44</v>
      </c>
      <c r="B46" s="11" t="s">
        <v>97</v>
      </c>
      <c r="C46" s="10" t="s">
        <v>98</v>
      </c>
      <c r="D46" s="31">
        <v>344443191</v>
      </c>
      <c r="E46" s="31">
        <v>386853660</v>
      </c>
      <c r="F46" s="31">
        <v>22335269</v>
      </c>
      <c r="G46" s="36">
        <f t="shared" si="0"/>
        <v>6.4844565326303699E-2</v>
      </c>
      <c r="H46" s="31">
        <v>143614866</v>
      </c>
      <c r="I46" s="36">
        <f t="shared" si="1"/>
        <v>0.41694790244815727</v>
      </c>
      <c r="J46" s="31">
        <v>71092768</v>
      </c>
      <c r="K46" s="36">
        <f t="shared" si="2"/>
        <v>0.18377173425217175</v>
      </c>
      <c r="L46" s="31">
        <v>0</v>
      </c>
      <c r="M46" s="36">
        <f t="shared" si="3"/>
        <v>0</v>
      </c>
      <c r="N46" s="31">
        <f t="shared" si="4"/>
        <v>237042903</v>
      </c>
      <c r="O46" s="36">
        <f t="shared" si="5"/>
        <v>0.61274566460092428</v>
      </c>
      <c r="P46" s="31">
        <v>74742608</v>
      </c>
      <c r="Q46" s="31">
        <v>300270478</v>
      </c>
      <c r="R46" s="31">
        <v>323218990</v>
      </c>
      <c r="S46" s="31">
        <v>221925295</v>
      </c>
      <c r="T46" s="36">
        <f t="shared" si="6"/>
        <v>0.68660970384196796</v>
      </c>
      <c r="U46" s="36">
        <f t="shared" si="7"/>
        <v>-4.8832119960277587E-2</v>
      </c>
    </row>
    <row r="47" spans="1:21" ht="16.5" x14ac:dyDescent="0.3">
      <c r="A47" s="18" t="s">
        <v>0</v>
      </c>
      <c r="B47" s="13" t="s">
        <v>99</v>
      </c>
      <c r="C47" s="12" t="s">
        <v>0</v>
      </c>
      <c r="D47" s="32">
        <f>SUM(D41:D46)</f>
        <v>1359703063</v>
      </c>
      <c r="E47" s="32">
        <f>SUM(E41:E46)</f>
        <v>1396130307</v>
      </c>
      <c r="F47" s="32">
        <f>SUM(F41:F46)</f>
        <v>189395097</v>
      </c>
      <c r="G47" s="37">
        <f t="shared" si="0"/>
        <v>0.1392915130911932</v>
      </c>
      <c r="H47" s="32">
        <f>SUM(H41:H46)</f>
        <v>305411573</v>
      </c>
      <c r="I47" s="37">
        <f t="shared" si="1"/>
        <v>0.22461637493567962</v>
      </c>
      <c r="J47" s="32">
        <f>SUM(J41:J46)</f>
        <v>316992652</v>
      </c>
      <c r="K47" s="37">
        <f t="shared" si="2"/>
        <v>0.22705090664577915</v>
      </c>
      <c r="L47" s="32">
        <f>SUM(L41:L46)</f>
        <v>0</v>
      </c>
      <c r="M47" s="37">
        <f t="shared" si="3"/>
        <v>0</v>
      </c>
      <c r="N47" s="32">
        <f t="shared" si="4"/>
        <v>811799322</v>
      </c>
      <c r="O47" s="37">
        <f t="shared" si="5"/>
        <v>0.58146386331544619</v>
      </c>
      <c r="P47" s="32">
        <f>SUM(P41:P46)</f>
        <v>232309247</v>
      </c>
      <c r="Q47" s="32">
        <f>SUM(Q41:Q46)</f>
        <v>1242704728</v>
      </c>
      <c r="R47" s="32">
        <f>SUM(R41:R46)</f>
        <v>1207637335</v>
      </c>
      <c r="S47" s="32">
        <f>SUM(S41:S46)</f>
        <v>728595677</v>
      </c>
      <c r="T47" s="37">
        <f t="shared" si="6"/>
        <v>0.60332324604720833</v>
      </c>
      <c r="U47" s="37">
        <f t="shared" si="7"/>
        <v>0.3645287740095855</v>
      </c>
    </row>
    <row r="48" spans="1:21" x14ac:dyDescent="0.2">
      <c r="A48" s="17" t="s">
        <v>29</v>
      </c>
      <c r="B48" s="11" t="s">
        <v>100</v>
      </c>
      <c r="C48" s="10" t="s">
        <v>101</v>
      </c>
      <c r="D48" s="31">
        <v>194744172</v>
      </c>
      <c r="E48" s="31">
        <v>211319371</v>
      </c>
      <c r="F48" s="31">
        <v>40111793</v>
      </c>
      <c r="G48" s="36">
        <f t="shared" si="0"/>
        <v>0.20597172479184639</v>
      </c>
      <c r="H48" s="31">
        <v>47643696</v>
      </c>
      <c r="I48" s="36">
        <f t="shared" si="1"/>
        <v>0.24464760876130351</v>
      </c>
      <c r="J48" s="31">
        <v>50273103</v>
      </c>
      <c r="K48" s="36">
        <f t="shared" si="2"/>
        <v>0.23790106303127317</v>
      </c>
      <c r="L48" s="31">
        <v>0</v>
      </c>
      <c r="M48" s="36">
        <f t="shared" si="3"/>
        <v>0</v>
      </c>
      <c r="N48" s="31">
        <f t="shared" si="4"/>
        <v>138028592</v>
      </c>
      <c r="O48" s="36">
        <f t="shared" si="5"/>
        <v>0.65317529267111063</v>
      </c>
      <c r="P48" s="31">
        <v>42244696</v>
      </c>
      <c r="Q48" s="31">
        <v>191437872</v>
      </c>
      <c r="R48" s="31">
        <v>195682872</v>
      </c>
      <c r="S48" s="31">
        <v>128855674</v>
      </c>
      <c r="T48" s="36">
        <f t="shared" si="6"/>
        <v>0.65849234878359719</v>
      </c>
      <c r="U48" s="36">
        <f t="shared" si="7"/>
        <v>0.19004532545340136</v>
      </c>
    </row>
    <row r="49" spans="1:21" x14ac:dyDescent="0.2">
      <c r="A49" s="17" t="s">
        <v>29</v>
      </c>
      <c r="B49" s="11" t="s">
        <v>102</v>
      </c>
      <c r="C49" s="10" t="s">
        <v>103</v>
      </c>
      <c r="D49" s="31">
        <v>137461671</v>
      </c>
      <c r="E49" s="31">
        <v>283723363</v>
      </c>
      <c r="F49" s="31">
        <v>35141972</v>
      </c>
      <c r="G49" s="36">
        <f t="shared" si="0"/>
        <v>0.2556492420348942</v>
      </c>
      <c r="H49" s="31">
        <v>28877747</v>
      </c>
      <c r="I49" s="36">
        <f t="shared" si="1"/>
        <v>0.21007853891140316</v>
      </c>
      <c r="J49" s="31">
        <v>68123172</v>
      </c>
      <c r="K49" s="36">
        <f t="shared" si="2"/>
        <v>0.24010420319175477</v>
      </c>
      <c r="L49" s="31">
        <v>0</v>
      </c>
      <c r="M49" s="36">
        <f t="shared" si="3"/>
        <v>0</v>
      </c>
      <c r="N49" s="31">
        <f t="shared" si="4"/>
        <v>132142891</v>
      </c>
      <c r="O49" s="36">
        <f t="shared" si="5"/>
        <v>0.46574554031350601</v>
      </c>
      <c r="P49" s="31">
        <v>23553808</v>
      </c>
      <c r="Q49" s="31">
        <v>201091688</v>
      </c>
      <c r="R49" s="31">
        <v>142231846</v>
      </c>
      <c r="S49" s="31">
        <v>87861969</v>
      </c>
      <c r="T49" s="36">
        <f t="shared" si="6"/>
        <v>0.61773766896057858</v>
      </c>
      <c r="U49" s="36">
        <f t="shared" si="7"/>
        <v>1.8922360240008751</v>
      </c>
    </row>
    <row r="50" spans="1:21" x14ac:dyDescent="0.2">
      <c r="A50" s="17" t="s">
        <v>29</v>
      </c>
      <c r="B50" s="11" t="s">
        <v>104</v>
      </c>
      <c r="C50" s="10" t="s">
        <v>105</v>
      </c>
      <c r="D50" s="31">
        <v>144047148</v>
      </c>
      <c r="E50" s="31">
        <v>149229313</v>
      </c>
      <c r="F50" s="31">
        <v>28509493</v>
      </c>
      <c r="G50" s="36">
        <f t="shared" si="0"/>
        <v>0.19791778869512919</v>
      </c>
      <c r="H50" s="31">
        <v>28283532</v>
      </c>
      <c r="I50" s="36">
        <f t="shared" si="1"/>
        <v>0.19634912868944826</v>
      </c>
      <c r="J50" s="31">
        <v>21255451</v>
      </c>
      <c r="K50" s="36">
        <f t="shared" si="2"/>
        <v>0.14243482445034106</v>
      </c>
      <c r="L50" s="31">
        <v>0</v>
      </c>
      <c r="M50" s="36">
        <f t="shared" si="3"/>
        <v>0</v>
      </c>
      <c r="N50" s="31">
        <f t="shared" si="4"/>
        <v>78048476</v>
      </c>
      <c r="O50" s="36">
        <f t="shared" si="5"/>
        <v>0.52301035521084249</v>
      </c>
      <c r="P50" s="31">
        <v>22399982</v>
      </c>
      <c r="Q50" s="31">
        <v>132843850</v>
      </c>
      <c r="R50" s="31">
        <v>134123649</v>
      </c>
      <c r="S50" s="31">
        <v>73515862</v>
      </c>
      <c r="T50" s="36">
        <f t="shared" si="6"/>
        <v>0.54812005599400293</v>
      </c>
      <c r="U50" s="36">
        <f t="shared" si="7"/>
        <v>-5.1095174987194181E-2</v>
      </c>
    </row>
    <row r="51" spans="1:21" x14ac:dyDescent="0.2">
      <c r="A51" s="17" t="s">
        <v>29</v>
      </c>
      <c r="B51" s="11" t="s">
        <v>106</v>
      </c>
      <c r="C51" s="10" t="s">
        <v>107</v>
      </c>
      <c r="D51" s="31">
        <v>140037138</v>
      </c>
      <c r="E51" s="31">
        <v>128171442</v>
      </c>
      <c r="F51" s="31">
        <v>19306393</v>
      </c>
      <c r="G51" s="36">
        <f t="shared" si="0"/>
        <v>0.13786623516970192</v>
      </c>
      <c r="H51" s="31">
        <v>21541468</v>
      </c>
      <c r="I51" s="36">
        <f t="shared" si="1"/>
        <v>0.15382682271041559</v>
      </c>
      <c r="J51" s="31">
        <v>17646752</v>
      </c>
      <c r="K51" s="36">
        <f t="shared" si="2"/>
        <v>0.13768084157155694</v>
      </c>
      <c r="L51" s="31">
        <v>0</v>
      </c>
      <c r="M51" s="36">
        <f t="shared" si="3"/>
        <v>0</v>
      </c>
      <c r="N51" s="31">
        <f t="shared" si="4"/>
        <v>58494613</v>
      </c>
      <c r="O51" s="36">
        <f t="shared" si="5"/>
        <v>0.4563778957874251</v>
      </c>
      <c r="P51" s="31">
        <v>13632950</v>
      </c>
      <c r="Q51" s="31">
        <v>104885796</v>
      </c>
      <c r="R51" s="31">
        <v>138854119</v>
      </c>
      <c r="S51" s="31">
        <v>54536025</v>
      </c>
      <c r="T51" s="36">
        <f t="shared" si="6"/>
        <v>0.39275770422049922</v>
      </c>
      <c r="U51" s="36">
        <f t="shared" si="7"/>
        <v>0.29441918293546143</v>
      </c>
    </row>
    <row r="52" spans="1:21" x14ac:dyDescent="0.2">
      <c r="A52" s="17" t="s">
        <v>44</v>
      </c>
      <c r="B52" s="11" t="s">
        <v>108</v>
      </c>
      <c r="C52" s="10" t="s">
        <v>109</v>
      </c>
      <c r="D52" s="31">
        <v>271096879</v>
      </c>
      <c r="E52" s="31">
        <v>338483011</v>
      </c>
      <c r="F52" s="31">
        <v>73317702</v>
      </c>
      <c r="G52" s="36">
        <f t="shared" si="0"/>
        <v>0.27044834404013923</v>
      </c>
      <c r="H52" s="31">
        <v>69141094</v>
      </c>
      <c r="I52" s="36">
        <f t="shared" si="1"/>
        <v>0.25504201396578968</v>
      </c>
      <c r="J52" s="31">
        <v>48536307</v>
      </c>
      <c r="K52" s="36">
        <f t="shared" si="2"/>
        <v>0.14339362810737938</v>
      </c>
      <c r="L52" s="31">
        <v>0</v>
      </c>
      <c r="M52" s="36">
        <f t="shared" si="3"/>
        <v>0</v>
      </c>
      <c r="N52" s="31">
        <f t="shared" si="4"/>
        <v>190995103</v>
      </c>
      <c r="O52" s="36">
        <f t="shared" si="5"/>
        <v>0.56426791535484189</v>
      </c>
      <c r="P52" s="31">
        <v>78088921</v>
      </c>
      <c r="Q52" s="31">
        <v>346149815</v>
      </c>
      <c r="R52" s="31">
        <v>355162396</v>
      </c>
      <c r="S52" s="31">
        <v>201522233</v>
      </c>
      <c r="T52" s="36">
        <f t="shared" si="6"/>
        <v>0.56740869886461742</v>
      </c>
      <c r="U52" s="36">
        <f t="shared" si="7"/>
        <v>-0.37844823083161827</v>
      </c>
    </row>
    <row r="53" spans="1:21" ht="16.5" x14ac:dyDescent="0.3">
      <c r="A53" s="18" t="s">
        <v>0</v>
      </c>
      <c r="B53" s="13" t="s">
        <v>110</v>
      </c>
      <c r="C53" s="12" t="s">
        <v>0</v>
      </c>
      <c r="D53" s="32">
        <f>SUM(D48:D52)</f>
        <v>887387008</v>
      </c>
      <c r="E53" s="32">
        <f>SUM(E48:E52)</f>
        <v>1110926500</v>
      </c>
      <c r="F53" s="32">
        <f>SUM(F48:F52)</f>
        <v>196387353</v>
      </c>
      <c r="G53" s="37">
        <f t="shared" si="0"/>
        <v>0.22130970053598081</v>
      </c>
      <c r="H53" s="32">
        <f>SUM(H48:H52)</f>
        <v>195487537</v>
      </c>
      <c r="I53" s="37">
        <f t="shared" si="1"/>
        <v>0.22029569425474393</v>
      </c>
      <c r="J53" s="32">
        <f>SUM(J48:J52)</f>
        <v>205834785</v>
      </c>
      <c r="K53" s="37">
        <f t="shared" si="2"/>
        <v>0.1852820911194395</v>
      </c>
      <c r="L53" s="32">
        <f>SUM(L48:L52)</f>
        <v>0</v>
      </c>
      <c r="M53" s="37">
        <f t="shared" si="3"/>
        <v>0</v>
      </c>
      <c r="N53" s="32">
        <f t="shared" si="4"/>
        <v>597709675</v>
      </c>
      <c r="O53" s="37">
        <f t="shared" si="5"/>
        <v>0.53802810086895936</v>
      </c>
      <c r="P53" s="32">
        <f>SUM(P48:P52)</f>
        <v>179920357</v>
      </c>
      <c r="Q53" s="32">
        <f>SUM(Q48:Q52)</f>
        <v>976409021</v>
      </c>
      <c r="R53" s="32">
        <f>SUM(R48:R52)</f>
        <v>966054882</v>
      </c>
      <c r="S53" s="32">
        <f>SUM(S48:S52)</f>
        <v>546291763</v>
      </c>
      <c r="T53" s="37">
        <f t="shared" si="6"/>
        <v>0.56548729598987735</v>
      </c>
      <c r="U53" s="37">
        <f t="shared" si="7"/>
        <v>0.14403277334537523</v>
      </c>
    </row>
    <row r="54" spans="1:21" ht="16.5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9313281336</v>
      </c>
      <c r="E54" s="32">
        <f>SUM(E8:E9,E11:E18,E20:E26,E28:E34,E36:E39,E41:E46,E48:E52)</f>
        <v>9679659789</v>
      </c>
      <c r="F54" s="32">
        <f>SUM(F8:F9,F11:F18,F20:F26,F28:F34,F36:F39,F41:F46,F48:F52)</f>
        <v>2265476336</v>
      </c>
      <c r="G54" s="37">
        <f t="shared" si="0"/>
        <v>0.24325221737293817</v>
      </c>
      <c r="H54" s="32">
        <f>SUM(H8:H9,H11:H18,H20:H26,H28:H34,H36:H39,H41:H46,H48:H52)</f>
        <v>1920552725</v>
      </c>
      <c r="I54" s="37">
        <f t="shared" si="1"/>
        <v>0.20621654771409131</v>
      </c>
      <c r="J54" s="32">
        <f>SUM(J8:J9,J11:J18,J20:J26,J28:J34,J36:J39,J41:J46,J48:J52)</f>
        <v>1918964703</v>
      </c>
      <c r="K54" s="37">
        <f t="shared" si="2"/>
        <v>0.19824712281527893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6104993764</v>
      </c>
      <c r="O54" s="37">
        <f t="shared" si="5"/>
        <v>0.63070334051799393</v>
      </c>
      <c r="P54" s="32">
        <f>SUM(P8:P9,P11:P18,P20:P26,P28:P34,P36:P39,P41:P46,P48:P52)</f>
        <v>1984448939</v>
      </c>
      <c r="Q54" s="32">
        <f>SUM(Q8:Q9,Q11:Q18,Q20:Q26,Q28:Q34,Q36:Q39,Q41:Q46,Q48:Q52)</f>
        <v>9179804942</v>
      </c>
      <c r="R54" s="32">
        <f>SUM(R8:R9,R11:R18,R20:R26,R28:R34,R36:R39,R41:R46,R48:R52)</f>
        <v>9314968441</v>
      </c>
      <c r="S54" s="32">
        <f>SUM(S8:S9,S11:S18,S20:S26,S28:S34,S36:S39,S41:S46,S48:S52)</f>
        <v>5699882662</v>
      </c>
      <c r="T54" s="37">
        <f t="shared" si="6"/>
        <v>0.61190574054033986</v>
      </c>
      <c r="U54" s="37">
        <f t="shared" si="7"/>
        <v>-3.2998700401431713E-2</v>
      </c>
    </row>
    <row r="55" spans="1:21" ht="14.4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4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x14ac:dyDescent="0.2">
      <c r="A57" s="17" t="s">
        <v>23</v>
      </c>
      <c r="B57" s="11" t="s">
        <v>113</v>
      </c>
      <c r="C57" s="10" t="s">
        <v>114</v>
      </c>
      <c r="D57" s="31">
        <v>1182803127</v>
      </c>
      <c r="E57" s="31">
        <v>1133283810</v>
      </c>
      <c r="F57" s="31">
        <v>262133201</v>
      </c>
      <c r="G57" s="36">
        <f t="shared" ref="G57:G85" si="8">IF(($D57      =0),0,($F57      /$D57      ))</f>
        <v>0.22162031450226288</v>
      </c>
      <c r="H57" s="31">
        <v>282725352</v>
      </c>
      <c r="I57" s="36">
        <f t="shared" ref="I57:I85" si="9">IF(($D57      =0),0,($H57      /$D57      ))</f>
        <v>0.23902993283175519</v>
      </c>
      <c r="J57" s="31">
        <v>283776175</v>
      </c>
      <c r="K57" s="36">
        <f t="shared" ref="K57:K85" si="10">IF(($E57      =0),0,($J57      /$E57      ))</f>
        <v>0.25040168446419436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828634728</v>
      </c>
      <c r="O57" s="36">
        <f t="shared" ref="O57:O85" si="13">IF(($E57      =0),0,($N57      /$E57      ))</f>
        <v>0.73118023983771552</v>
      </c>
      <c r="P57" s="31">
        <v>290001209</v>
      </c>
      <c r="Q57" s="31">
        <v>1183003110</v>
      </c>
      <c r="R57" s="31">
        <v>1136106032</v>
      </c>
      <c r="S57" s="31">
        <v>867589823</v>
      </c>
      <c r="T57" s="36">
        <f t="shared" ref="T57:T85" si="14">IF(($R57      =0),0,($S57      /$R57      ))</f>
        <v>0.76365215795280628</v>
      </c>
      <c r="U57" s="36">
        <f t="shared" ref="U57:U85" si="15">IF(($P57      =0),0,(($J57      /$P57      )-1))</f>
        <v>-2.1465544993641728E-2</v>
      </c>
    </row>
    <row r="58" spans="1:21" ht="16.5" x14ac:dyDescent="0.3">
      <c r="A58" s="18" t="s">
        <v>0</v>
      </c>
      <c r="B58" s="13" t="s">
        <v>28</v>
      </c>
      <c r="C58" s="12" t="s">
        <v>0</v>
      </c>
      <c r="D58" s="32">
        <f>D57</f>
        <v>1182803127</v>
      </c>
      <c r="E58" s="32">
        <f>E57</f>
        <v>1133283810</v>
      </c>
      <c r="F58" s="32">
        <f>F57</f>
        <v>262133201</v>
      </c>
      <c r="G58" s="37">
        <f t="shared" si="8"/>
        <v>0.22162031450226288</v>
      </c>
      <c r="H58" s="32">
        <f>H57</f>
        <v>282725352</v>
      </c>
      <c r="I58" s="37">
        <f t="shared" si="9"/>
        <v>0.23902993283175519</v>
      </c>
      <c r="J58" s="32">
        <f>J57</f>
        <v>283776175</v>
      </c>
      <c r="K58" s="37">
        <f t="shared" si="10"/>
        <v>0.25040168446419436</v>
      </c>
      <c r="L58" s="32">
        <f>L57</f>
        <v>0</v>
      </c>
      <c r="M58" s="37">
        <f t="shared" si="11"/>
        <v>0</v>
      </c>
      <c r="N58" s="32">
        <f t="shared" si="12"/>
        <v>828634728</v>
      </c>
      <c r="O58" s="37">
        <f t="shared" si="13"/>
        <v>0.73118023983771552</v>
      </c>
      <c r="P58" s="32">
        <f>P57</f>
        <v>290001209</v>
      </c>
      <c r="Q58" s="32">
        <f>Q57</f>
        <v>1183003110</v>
      </c>
      <c r="R58" s="32">
        <f>R57</f>
        <v>1136106032</v>
      </c>
      <c r="S58" s="32">
        <f>S57</f>
        <v>867589823</v>
      </c>
      <c r="T58" s="37">
        <f t="shared" si="14"/>
        <v>0.76365215795280628</v>
      </c>
      <c r="U58" s="37">
        <f t="shared" si="15"/>
        <v>-2.1465544993641728E-2</v>
      </c>
    </row>
    <row r="59" spans="1:21" x14ac:dyDescent="0.2">
      <c r="A59" s="17" t="s">
        <v>29</v>
      </c>
      <c r="B59" s="11" t="s">
        <v>115</v>
      </c>
      <c r="C59" s="10" t="s">
        <v>116</v>
      </c>
      <c r="D59" s="31">
        <v>157116329</v>
      </c>
      <c r="E59" s="31">
        <v>147858759</v>
      </c>
      <c r="F59" s="31">
        <v>1115574</v>
      </c>
      <c r="G59" s="36">
        <f t="shared" si="8"/>
        <v>7.1003059140975731E-3</v>
      </c>
      <c r="H59" s="31">
        <v>21212268</v>
      </c>
      <c r="I59" s="36">
        <f t="shared" si="9"/>
        <v>0.13500995176637559</v>
      </c>
      <c r="J59" s="31">
        <v>7462673</v>
      </c>
      <c r="K59" s="36">
        <f t="shared" si="10"/>
        <v>5.047163286417141E-2</v>
      </c>
      <c r="L59" s="31">
        <v>0</v>
      </c>
      <c r="M59" s="36">
        <f t="shared" si="11"/>
        <v>0</v>
      </c>
      <c r="N59" s="31">
        <f t="shared" si="12"/>
        <v>29790515</v>
      </c>
      <c r="O59" s="36">
        <f t="shared" si="13"/>
        <v>0.20147954170236204</v>
      </c>
      <c r="P59" s="31">
        <v>17073542</v>
      </c>
      <c r="Q59" s="31">
        <v>144745701</v>
      </c>
      <c r="R59" s="31">
        <v>146152598</v>
      </c>
      <c r="S59" s="31">
        <v>45625169</v>
      </c>
      <c r="T59" s="36">
        <f t="shared" si="14"/>
        <v>0.31217487492080026</v>
      </c>
      <c r="U59" s="36">
        <f t="shared" si="15"/>
        <v>-0.56291008626095285</v>
      </c>
    </row>
    <row r="60" spans="1:21" x14ac:dyDescent="0.2">
      <c r="A60" s="17" t="s">
        <v>29</v>
      </c>
      <c r="B60" s="11" t="s">
        <v>117</v>
      </c>
      <c r="C60" s="10" t="s">
        <v>118</v>
      </c>
      <c r="D60" s="31">
        <v>226238242</v>
      </c>
      <c r="E60" s="31">
        <v>274285029</v>
      </c>
      <c r="F60" s="31">
        <v>7595948</v>
      </c>
      <c r="G60" s="36">
        <f t="shared" si="8"/>
        <v>3.3574995689720749E-2</v>
      </c>
      <c r="H60" s="31">
        <v>11072323</v>
      </c>
      <c r="I60" s="36">
        <f t="shared" si="9"/>
        <v>4.8940987616054761E-2</v>
      </c>
      <c r="J60" s="31">
        <v>3680015</v>
      </c>
      <c r="K60" s="36">
        <f t="shared" si="10"/>
        <v>1.3416754875090175E-2</v>
      </c>
      <c r="L60" s="31">
        <v>0</v>
      </c>
      <c r="M60" s="36">
        <f t="shared" si="11"/>
        <v>0</v>
      </c>
      <c r="N60" s="31">
        <f t="shared" si="12"/>
        <v>22348286</v>
      </c>
      <c r="O60" s="36">
        <f t="shared" si="13"/>
        <v>8.1478329610180797E-2</v>
      </c>
      <c r="P60" s="31">
        <v>10362158</v>
      </c>
      <c r="Q60" s="31">
        <v>179314839</v>
      </c>
      <c r="R60" s="31">
        <v>174746447</v>
      </c>
      <c r="S60" s="31">
        <v>48432416</v>
      </c>
      <c r="T60" s="36">
        <f t="shared" si="14"/>
        <v>0.27715823029008424</v>
      </c>
      <c r="U60" s="36">
        <f t="shared" si="15"/>
        <v>-0.6448601729485306</v>
      </c>
    </row>
    <row r="61" spans="1:21" x14ac:dyDescent="0.2">
      <c r="A61" s="17" t="s">
        <v>29</v>
      </c>
      <c r="B61" s="11" t="s">
        <v>119</v>
      </c>
      <c r="C61" s="10" t="s">
        <v>120</v>
      </c>
      <c r="D61" s="31">
        <v>96217801</v>
      </c>
      <c r="E61" s="31">
        <v>104666398</v>
      </c>
      <c r="F61" s="31">
        <v>7486968</v>
      </c>
      <c r="G61" s="36">
        <f t="shared" si="8"/>
        <v>7.7812711600008397E-2</v>
      </c>
      <c r="H61" s="31">
        <v>16147345</v>
      </c>
      <c r="I61" s="36">
        <f t="shared" si="9"/>
        <v>0.16782076530724288</v>
      </c>
      <c r="J61" s="31">
        <v>7573504</v>
      </c>
      <c r="K61" s="36">
        <f t="shared" si="10"/>
        <v>7.2358504206861116E-2</v>
      </c>
      <c r="L61" s="31">
        <v>0</v>
      </c>
      <c r="M61" s="36">
        <f t="shared" si="11"/>
        <v>0</v>
      </c>
      <c r="N61" s="31">
        <f t="shared" si="12"/>
        <v>31207817</v>
      </c>
      <c r="O61" s="36">
        <f t="shared" si="13"/>
        <v>0.29816462204039923</v>
      </c>
      <c r="P61" s="31">
        <v>12379512</v>
      </c>
      <c r="Q61" s="31">
        <v>107193558</v>
      </c>
      <c r="R61" s="31">
        <v>109525024</v>
      </c>
      <c r="S61" s="31">
        <v>30507239</v>
      </c>
      <c r="T61" s="36">
        <f t="shared" si="14"/>
        <v>0.27854126742761542</v>
      </c>
      <c r="U61" s="36">
        <f t="shared" si="15"/>
        <v>-0.3882227344664313</v>
      </c>
    </row>
    <row r="62" spans="1:21" x14ac:dyDescent="0.2">
      <c r="A62" s="17" t="s">
        <v>44</v>
      </c>
      <c r="B62" s="11" t="s">
        <v>121</v>
      </c>
      <c r="C62" s="10" t="s">
        <v>122</v>
      </c>
      <c r="D62" s="31">
        <v>33334347</v>
      </c>
      <c r="E62" s="31">
        <v>36311145</v>
      </c>
      <c r="F62" s="31">
        <v>6241897</v>
      </c>
      <c r="G62" s="36">
        <f t="shared" si="8"/>
        <v>0.18725121569053085</v>
      </c>
      <c r="H62" s="31">
        <v>8954876</v>
      </c>
      <c r="I62" s="36">
        <f t="shared" si="9"/>
        <v>0.26863811071505317</v>
      </c>
      <c r="J62" s="31">
        <v>8526919</v>
      </c>
      <c r="K62" s="36">
        <f t="shared" si="10"/>
        <v>0.23482925145984793</v>
      </c>
      <c r="L62" s="31">
        <v>0</v>
      </c>
      <c r="M62" s="36">
        <f t="shared" si="11"/>
        <v>0</v>
      </c>
      <c r="N62" s="31">
        <f t="shared" si="12"/>
        <v>23723692</v>
      </c>
      <c r="O62" s="36">
        <f t="shared" si="13"/>
        <v>0.65334464115631719</v>
      </c>
      <c r="P62" s="31">
        <v>9072011</v>
      </c>
      <c r="Q62" s="31">
        <v>36344198</v>
      </c>
      <c r="R62" s="31">
        <v>37293605</v>
      </c>
      <c r="S62" s="31">
        <v>27066749</v>
      </c>
      <c r="T62" s="36">
        <f t="shared" si="14"/>
        <v>0.72577453962951555</v>
      </c>
      <c r="U62" s="36">
        <f t="shared" si="15"/>
        <v>-6.0085024147347288E-2</v>
      </c>
    </row>
    <row r="63" spans="1:21" ht="16.5" x14ac:dyDescent="0.3">
      <c r="A63" s="18" t="s">
        <v>0</v>
      </c>
      <c r="B63" s="13" t="s">
        <v>123</v>
      </c>
      <c r="C63" s="12" t="s">
        <v>0</v>
      </c>
      <c r="D63" s="32">
        <f>SUM(D59:D62)</f>
        <v>512906719</v>
      </c>
      <c r="E63" s="32">
        <f>SUM(E59:E62)</f>
        <v>563121331</v>
      </c>
      <c r="F63" s="32">
        <f>SUM(F59:F62)</f>
        <v>22440387</v>
      </c>
      <c r="G63" s="37">
        <f t="shared" si="8"/>
        <v>4.3751399949978037E-2</v>
      </c>
      <c r="H63" s="32">
        <f>SUM(H59:H62)</f>
        <v>57386812</v>
      </c>
      <c r="I63" s="37">
        <f t="shared" si="9"/>
        <v>0.11188547522224991</v>
      </c>
      <c r="J63" s="32">
        <f>SUM(J59:J62)</f>
        <v>27243111</v>
      </c>
      <c r="K63" s="37">
        <f t="shared" si="10"/>
        <v>4.8378758715499626E-2</v>
      </c>
      <c r="L63" s="32">
        <f>SUM(L59:L62)</f>
        <v>0</v>
      </c>
      <c r="M63" s="37">
        <f t="shared" si="11"/>
        <v>0</v>
      </c>
      <c r="N63" s="32">
        <f t="shared" si="12"/>
        <v>107070310</v>
      </c>
      <c r="O63" s="37">
        <f t="shared" si="13"/>
        <v>0.19013719442995136</v>
      </c>
      <c r="P63" s="32">
        <f>SUM(P59:P62)</f>
        <v>48887223</v>
      </c>
      <c r="Q63" s="32">
        <f>SUM(Q59:Q62)</f>
        <v>467598296</v>
      </c>
      <c r="R63" s="32">
        <f>SUM(R59:R62)</f>
        <v>467717674</v>
      </c>
      <c r="S63" s="32">
        <f>SUM(S59:S62)</f>
        <v>151631573</v>
      </c>
      <c r="T63" s="37">
        <f t="shared" si="14"/>
        <v>0.32419466150000564</v>
      </c>
      <c r="U63" s="37">
        <f t="shared" si="15"/>
        <v>-0.44273555894144367</v>
      </c>
    </row>
    <row r="64" spans="1:21" x14ac:dyDescent="0.2">
      <c r="A64" s="17" t="s">
        <v>29</v>
      </c>
      <c r="B64" s="11" t="s">
        <v>124</v>
      </c>
      <c r="C64" s="10" t="s">
        <v>125</v>
      </c>
      <c r="D64" s="31">
        <v>292473657</v>
      </c>
      <c r="E64" s="31">
        <v>273152510</v>
      </c>
      <c r="F64" s="31">
        <v>25355</v>
      </c>
      <c r="G64" s="36">
        <f t="shared" si="8"/>
        <v>8.6691568259769807E-5</v>
      </c>
      <c r="H64" s="31">
        <v>0</v>
      </c>
      <c r="I64" s="36">
        <f t="shared" si="9"/>
        <v>0</v>
      </c>
      <c r="J64" s="31">
        <v>1386853</v>
      </c>
      <c r="K64" s="36">
        <f t="shared" si="10"/>
        <v>5.077211261943008E-3</v>
      </c>
      <c r="L64" s="31">
        <v>0</v>
      </c>
      <c r="M64" s="36">
        <f t="shared" si="11"/>
        <v>0</v>
      </c>
      <c r="N64" s="31">
        <f t="shared" si="12"/>
        <v>1412208</v>
      </c>
      <c r="O64" s="36">
        <f t="shared" si="13"/>
        <v>5.1700348644059682E-3</v>
      </c>
      <c r="P64" s="31">
        <v>162840</v>
      </c>
      <c r="Q64" s="31">
        <v>203026461</v>
      </c>
      <c r="R64" s="31">
        <v>203026461</v>
      </c>
      <c r="S64" s="31">
        <v>813641</v>
      </c>
      <c r="T64" s="36">
        <f t="shared" si="14"/>
        <v>4.0075613592062765E-3</v>
      </c>
      <c r="U64" s="36">
        <f t="shared" si="15"/>
        <v>7.5166605256693693</v>
      </c>
    </row>
    <row r="65" spans="1:21" x14ac:dyDescent="0.2">
      <c r="A65" s="17" t="s">
        <v>29</v>
      </c>
      <c r="B65" s="11" t="s">
        <v>126</v>
      </c>
      <c r="C65" s="10" t="s">
        <v>127</v>
      </c>
      <c r="D65" s="31">
        <v>42647038</v>
      </c>
      <c r="E65" s="31">
        <v>86257038</v>
      </c>
      <c r="F65" s="31">
        <v>24593114</v>
      </c>
      <c r="G65" s="36">
        <f t="shared" si="8"/>
        <v>0.57666640295159532</v>
      </c>
      <c r="H65" s="31">
        <v>21419546</v>
      </c>
      <c r="I65" s="36">
        <f t="shared" si="9"/>
        <v>0.50225166868564242</v>
      </c>
      <c r="J65" s="31">
        <v>25915802</v>
      </c>
      <c r="K65" s="36">
        <f t="shared" si="10"/>
        <v>0.30044855006498139</v>
      </c>
      <c r="L65" s="31">
        <v>0</v>
      </c>
      <c r="M65" s="36">
        <f t="shared" si="11"/>
        <v>0</v>
      </c>
      <c r="N65" s="31">
        <f t="shared" si="12"/>
        <v>71928462</v>
      </c>
      <c r="O65" s="36">
        <f t="shared" si="13"/>
        <v>0.83388513758146898</v>
      </c>
      <c r="P65" s="31">
        <v>17121648</v>
      </c>
      <c r="Q65" s="31">
        <v>40456023</v>
      </c>
      <c r="R65" s="31">
        <v>52296422</v>
      </c>
      <c r="S65" s="31">
        <v>37997582</v>
      </c>
      <c r="T65" s="36">
        <f t="shared" si="14"/>
        <v>0.72658091217024368</v>
      </c>
      <c r="U65" s="36">
        <f t="shared" si="15"/>
        <v>0.5136277769523121</v>
      </c>
    </row>
    <row r="66" spans="1:21" x14ac:dyDescent="0.2">
      <c r="A66" s="17" t="s">
        <v>29</v>
      </c>
      <c r="B66" s="11" t="s">
        <v>128</v>
      </c>
      <c r="C66" s="10" t="s">
        <v>129</v>
      </c>
      <c r="D66" s="31">
        <v>63964995</v>
      </c>
      <c r="E66" s="31">
        <v>67607074</v>
      </c>
      <c r="F66" s="31">
        <v>10487902</v>
      </c>
      <c r="G66" s="36">
        <f t="shared" si="8"/>
        <v>0.16396314890667935</v>
      </c>
      <c r="H66" s="31">
        <v>15307713</v>
      </c>
      <c r="I66" s="36">
        <f t="shared" si="9"/>
        <v>0.23931390911544667</v>
      </c>
      <c r="J66" s="31">
        <v>28483274</v>
      </c>
      <c r="K66" s="36">
        <f t="shared" si="10"/>
        <v>0.42130611953417774</v>
      </c>
      <c r="L66" s="31">
        <v>0</v>
      </c>
      <c r="M66" s="36">
        <f t="shared" si="11"/>
        <v>0</v>
      </c>
      <c r="N66" s="31">
        <f t="shared" si="12"/>
        <v>54278889</v>
      </c>
      <c r="O66" s="36">
        <f t="shared" si="13"/>
        <v>0.80285812990516348</v>
      </c>
      <c r="P66" s="31">
        <v>7297047</v>
      </c>
      <c r="Q66" s="31">
        <v>51112900</v>
      </c>
      <c r="R66" s="31">
        <v>62745391</v>
      </c>
      <c r="S66" s="31">
        <v>23313335</v>
      </c>
      <c r="T66" s="36">
        <f t="shared" si="14"/>
        <v>0.3715545417511224</v>
      </c>
      <c r="U66" s="36">
        <f t="shared" si="15"/>
        <v>2.9033973606035426</v>
      </c>
    </row>
    <row r="67" spans="1:21" x14ac:dyDescent="0.2">
      <c r="A67" s="17" t="s">
        <v>29</v>
      </c>
      <c r="B67" s="11" t="s">
        <v>130</v>
      </c>
      <c r="C67" s="10" t="s">
        <v>131</v>
      </c>
      <c r="D67" s="31">
        <v>563675845</v>
      </c>
      <c r="E67" s="31">
        <v>564407895</v>
      </c>
      <c r="F67" s="31">
        <v>108844527</v>
      </c>
      <c r="G67" s="36">
        <f t="shared" si="8"/>
        <v>0.19309773155172189</v>
      </c>
      <c r="H67" s="31">
        <v>103677338</v>
      </c>
      <c r="I67" s="36">
        <f t="shared" si="9"/>
        <v>0.18393078028738308</v>
      </c>
      <c r="J67" s="31">
        <v>108309486</v>
      </c>
      <c r="K67" s="36">
        <f t="shared" si="10"/>
        <v>0.19189931069266847</v>
      </c>
      <c r="L67" s="31">
        <v>0</v>
      </c>
      <c r="M67" s="36">
        <f t="shared" si="11"/>
        <v>0</v>
      </c>
      <c r="N67" s="31">
        <f t="shared" si="12"/>
        <v>320831351</v>
      </c>
      <c r="O67" s="36">
        <f t="shared" si="13"/>
        <v>0.5684388078944218</v>
      </c>
      <c r="P67" s="31">
        <v>104071565</v>
      </c>
      <c r="Q67" s="31">
        <v>454476091</v>
      </c>
      <c r="R67" s="31">
        <v>471532942</v>
      </c>
      <c r="S67" s="31">
        <v>314013098</v>
      </c>
      <c r="T67" s="36">
        <f t="shared" si="14"/>
        <v>0.66594095561620381</v>
      </c>
      <c r="U67" s="36">
        <f t="shared" si="15"/>
        <v>4.0721219095725125E-2</v>
      </c>
    </row>
    <row r="68" spans="1:21" x14ac:dyDescent="0.2">
      <c r="A68" s="17" t="s">
        <v>29</v>
      </c>
      <c r="B68" s="11" t="s">
        <v>132</v>
      </c>
      <c r="C68" s="10" t="s">
        <v>133</v>
      </c>
      <c r="D68" s="31">
        <v>131105382</v>
      </c>
      <c r="E68" s="31">
        <v>181353718</v>
      </c>
      <c r="F68" s="31">
        <v>30899527</v>
      </c>
      <c r="G68" s="36">
        <f t="shared" si="8"/>
        <v>0.23568465709516029</v>
      </c>
      <c r="H68" s="31">
        <v>27678112</v>
      </c>
      <c r="I68" s="36">
        <f t="shared" si="9"/>
        <v>0.21111346901075351</v>
      </c>
      <c r="J68" s="31">
        <v>41701361</v>
      </c>
      <c r="K68" s="36">
        <f t="shared" si="10"/>
        <v>0.22994489145240463</v>
      </c>
      <c r="L68" s="31">
        <v>0</v>
      </c>
      <c r="M68" s="36">
        <f t="shared" si="11"/>
        <v>0</v>
      </c>
      <c r="N68" s="31">
        <f t="shared" si="12"/>
        <v>100279000</v>
      </c>
      <c r="O68" s="36">
        <f t="shared" si="13"/>
        <v>0.55294703139198942</v>
      </c>
      <c r="P68" s="31">
        <v>26494200</v>
      </c>
      <c r="Q68" s="31">
        <v>127117229</v>
      </c>
      <c r="R68" s="31">
        <v>127117229</v>
      </c>
      <c r="S68" s="31">
        <v>71190138</v>
      </c>
      <c r="T68" s="36">
        <f t="shared" si="14"/>
        <v>0.56003531983850907</v>
      </c>
      <c r="U68" s="36">
        <f t="shared" si="15"/>
        <v>0.57398075805270588</v>
      </c>
    </row>
    <row r="69" spans="1:21" x14ac:dyDescent="0.2">
      <c r="A69" s="17" t="s">
        <v>44</v>
      </c>
      <c r="B69" s="11" t="s">
        <v>134</v>
      </c>
      <c r="C69" s="10" t="s">
        <v>135</v>
      </c>
      <c r="D69" s="31">
        <v>62630920</v>
      </c>
      <c r="E69" s="31">
        <v>62168140</v>
      </c>
      <c r="F69" s="31">
        <v>11646541</v>
      </c>
      <c r="G69" s="36">
        <f t="shared" si="8"/>
        <v>0.18595513206575923</v>
      </c>
      <c r="H69" s="31">
        <v>14584849</v>
      </c>
      <c r="I69" s="36">
        <f t="shared" si="9"/>
        <v>0.23286978699977584</v>
      </c>
      <c r="J69" s="31">
        <v>13249730</v>
      </c>
      <c r="K69" s="36">
        <f t="shared" si="10"/>
        <v>0.21312733499828046</v>
      </c>
      <c r="L69" s="31">
        <v>0</v>
      </c>
      <c r="M69" s="36">
        <f t="shared" si="11"/>
        <v>0</v>
      </c>
      <c r="N69" s="31">
        <f t="shared" si="12"/>
        <v>39481120</v>
      </c>
      <c r="O69" s="36">
        <f t="shared" si="13"/>
        <v>0.63506998922599256</v>
      </c>
      <c r="P69" s="31">
        <v>15299965</v>
      </c>
      <c r="Q69" s="31">
        <v>59113225</v>
      </c>
      <c r="R69" s="31">
        <v>59550658</v>
      </c>
      <c r="S69" s="31">
        <v>37466607</v>
      </c>
      <c r="T69" s="36">
        <f t="shared" si="14"/>
        <v>0.6291552143722744</v>
      </c>
      <c r="U69" s="36">
        <f t="shared" si="15"/>
        <v>-0.13400259412358129</v>
      </c>
    </row>
    <row r="70" spans="1:21" ht="16.5" x14ac:dyDescent="0.3">
      <c r="A70" s="18" t="s">
        <v>0</v>
      </c>
      <c r="B70" s="13" t="s">
        <v>136</v>
      </c>
      <c r="C70" s="12" t="s">
        <v>0</v>
      </c>
      <c r="D70" s="32">
        <f>SUM(D64:D69)</f>
        <v>1156497837</v>
      </c>
      <c r="E70" s="32">
        <f>SUM(E64:E69)</f>
        <v>1234946375</v>
      </c>
      <c r="F70" s="32">
        <f>SUM(F64:F69)</f>
        <v>186496966</v>
      </c>
      <c r="G70" s="37">
        <f t="shared" si="8"/>
        <v>0.16126010791665665</v>
      </c>
      <c r="H70" s="32">
        <f>SUM(H64:H69)</f>
        <v>182667558</v>
      </c>
      <c r="I70" s="37">
        <f t="shared" si="9"/>
        <v>0.15794889722737976</v>
      </c>
      <c r="J70" s="32">
        <f>SUM(J64:J69)</f>
        <v>219046506</v>
      </c>
      <c r="K70" s="37">
        <f t="shared" si="10"/>
        <v>0.17737329363795251</v>
      </c>
      <c r="L70" s="32">
        <f>SUM(L64:L69)</f>
        <v>0</v>
      </c>
      <c r="M70" s="37">
        <f t="shared" si="11"/>
        <v>0</v>
      </c>
      <c r="N70" s="32">
        <f t="shared" si="12"/>
        <v>588211030</v>
      </c>
      <c r="O70" s="37">
        <f t="shared" si="13"/>
        <v>0.47630491647866086</v>
      </c>
      <c r="P70" s="32">
        <f>SUM(P64:P69)</f>
        <v>170447265</v>
      </c>
      <c r="Q70" s="32">
        <f>SUM(Q64:Q69)</f>
        <v>935301929</v>
      </c>
      <c r="R70" s="32">
        <f>SUM(R64:R69)</f>
        <v>976269103</v>
      </c>
      <c r="S70" s="32">
        <f>SUM(S64:S69)</f>
        <v>484794401</v>
      </c>
      <c r="T70" s="37">
        <f t="shared" si="14"/>
        <v>0.49657865798504125</v>
      </c>
      <c r="U70" s="37">
        <f t="shared" si="15"/>
        <v>0.28512772557541477</v>
      </c>
    </row>
    <row r="71" spans="1:21" x14ac:dyDescent="0.2">
      <c r="A71" s="17" t="s">
        <v>29</v>
      </c>
      <c r="B71" s="11" t="s">
        <v>137</v>
      </c>
      <c r="C71" s="10" t="s">
        <v>138</v>
      </c>
      <c r="D71" s="31">
        <v>119561664</v>
      </c>
      <c r="E71" s="31">
        <v>120297460</v>
      </c>
      <c r="F71" s="31">
        <v>30138732</v>
      </c>
      <c r="G71" s="36">
        <f t="shared" si="8"/>
        <v>0.2520768864508276</v>
      </c>
      <c r="H71" s="31">
        <v>31090679</v>
      </c>
      <c r="I71" s="36">
        <f t="shared" si="9"/>
        <v>0.26003886162039364</v>
      </c>
      <c r="J71" s="31">
        <v>27649257</v>
      </c>
      <c r="K71" s="36">
        <f t="shared" si="10"/>
        <v>0.22984073811699765</v>
      </c>
      <c r="L71" s="31">
        <v>0</v>
      </c>
      <c r="M71" s="36">
        <f t="shared" si="11"/>
        <v>0</v>
      </c>
      <c r="N71" s="31">
        <f t="shared" si="12"/>
        <v>88878668</v>
      </c>
      <c r="O71" s="36">
        <f t="shared" si="13"/>
        <v>0.73882414474919089</v>
      </c>
      <c r="P71" s="31">
        <v>25900106</v>
      </c>
      <c r="Q71" s="31">
        <v>110608200</v>
      </c>
      <c r="R71" s="31">
        <v>106327000</v>
      </c>
      <c r="S71" s="31">
        <v>82346287</v>
      </c>
      <c r="T71" s="36">
        <f t="shared" si="14"/>
        <v>0.77446262003066013</v>
      </c>
      <c r="U71" s="36">
        <f t="shared" si="15"/>
        <v>6.7534511248718454E-2</v>
      </c>
    </row>
    <row r="72" spans="1:21" x14ac:dyDescent="0.2">
      <c r="A72" s="17" t="s">
        <v>29</v>
      </c>
      <c r="B72" s="11" t="s">
        <v>139</v>
      </c>
      <c r="C72" s="10" t="s">
        <v>140</v>
      </c>
      <c r="D72" s="31">
        <v>295581449</v>
      </c>
      <c r="E72" s="31">
        <v>306529542</v>
      </c>
      <c r="F72" s="31">
        <v>73946036</v>
      </c>
      <c r="G72" s="36">
        <f t="shared" si="8"/>
        <v>0.25017143751805615</v>
      </c>
      <c r="H72" s="31">
        <v>54050625</v>
      </c>
      <c r="I72" s="36">
        <f t="shared" si="9"/>
        <v>0.18286203407846477</v>
      </c>
      <c r="J72" s="31">
        <v>80094105</v>
      </c>
      <c r="K72" s="36">
        <f t="shared" si="10"/>
        <v>0.26129326549543469</v>
      </c>
      <c r="L72" s="31">
        <v>0</v>
      </c>
      <c r="M72" s="36">
        <f t="shared" si="11"/>
        <v>0</v>
      </c>
      <c r="N72" s="31">
        <f t="shared" si="12"/>
        <v>208090766</v>
      </c>
      <c r="O72" s="36">
        <f t="shared" si="13"/>
        <v>0.67886039512628771</v>
      </c>
      <c r="P72" s="31">
        <v>71838544</v>
      </c>
      <c r="Q72" s="31">
        <v>278695366</v>
      </c>
      <c r="R72" s="31">
        <v>281535538</v>
      </c>
      <c r="S72" s="31">
        <v>210324480</v>
      </c>
      <c r="T72" s="36">
        <f t="shared" si="14"/>
        <v>0.74706192153972406</v>
      </c>
      <c r="U72" s="36">
        <f t="shared" si="15"/>
        <v>0.11491826727445931</v>
      </c>
    </row>
    <row r="73" spans="1:21" x14ac:dyDescent="0.2">
      <c r="A73" s="17" t="s">
        <v>29</v>
      </c>
      <c r="B73" s="11" t="s">
        <v>141</v>
      </c>
      <c r="C73" s="10" t="s">
        <v>142</v>
      </c>
      <c r="D73" s="31">
        <v>117069548</v>
      </c>
      <c r="E73" s="31">
        <v>117069548</v>
      </c>
      <c r="F73" s="31">
        <v>27768551</v>
      </c>
      <c r="G73" s="36">
        <f t="shared" si="8"/>
        <v>0.2371970463232676</v>
      </c>
      <c r="H73" s="31">
        <v>16729040</v>
      </c>
      <c r="I73" s="36">
        <f t="shared" si="9"/>
        <v>0.1428983052023059</v>
      </c>
      <c r="J73" s="31">
        <v>16275639</v>
      </c>
      <c r="K73" s="36">
        <f t="shared" si="10"/>
        <v>0.13902538514968896</v>
      </c>
      <c r="L73" s="31">
        <v>0</v>
      </c>
      <c r="M73" s="36">
        <f t="shared" si="11"/>
        <v>0</v>
      </c>
      <c r="N73" s="31">
        <f t="shared" si="12"/>
        <v>60773230</v>
      </c>
      <c r="O73" s="36">
        <f t="shared" si="13"/>
        <v>0.51912073667526248</v>
      </c>
      <c r="P73" s="31">
        <v>16798571</v>
      </c>
      <c r="Q73" s="31">
        <v>110580602</v>
      </c>
      <c r="R73" s="31">
        <v>111726587</v>
      </c>
      <c r="S73" s="31">
        <v>55037890</v>
      </c>
      <c r="T73" s="36">
        <f t="shared" si="14"/>
        <v>0.49261229111026189</v>
      </c>
      <c r="U73" s="36">
        <f t="shared" si="15"/>
        <v>-3.1129552626827595E-2</v>
      </c>
    </row>
    <row r="74" spans="1:21" x14ac:dyDescent="0.2">
      <c r="A74" s="17" t="s">
        <v>29</v>
      </c>
      <c r="B74" s="11" t="s">
        <v>143</v>
      </c>
      <c r="C74" s="10" t="s">
        <v>144</v>
      </c>
      <c r="D74" s="31">
        <v>605305753</v>
      </c>
      <c r="E74" s="31">
        <v>617774331</v>
      </c>
      <c r="F74" s="31">
        <v>105702986</v>
      </c>
      <c r="G74" s="36">
        <f t="shared" si="8"/>
        <v>0.17462742667836498</v>
      </c>
      <c r="H74" s="31">
        <v>105877319</v>
      </c>
      <c r="I74" s="36">
        <f t="shared" si="9"/>
        <v>0.17491543484471062</v>
      </c>
      <c r="J74" s="31">
        <v>86957182</v>
      </c>
      <c r="K74" s="36">
        <f t="shared" si="10"/>
        <v>0.14075881375524488</v>
      </c>
      <c r="L74" s="31">
        <v>0</v>
      </c>
      <c r="M74" s="36">
        <f t="shared" si="11"/>
        <v>0</v>
      </c>
      <c r="N74" s="31">
        <f t="shared" si="12"/>
        <v>298537487</v>
      </c>
      <c r="O74" s="36">
        <f t="shared" si="13"/>
        <v>0.48324682982012729</v>
      </c>
      <c r="P74" s="31">
        <v>131663028</v>
      </c>
      <c r="Q74" s="31">
        <v>756705681</v>
      </c>
      <c r="R74" s="31">
        <v>620889971</v>
      </c>
      <c r="S74" s="31">
        <v>337931289</v>
      </c>
      <c r="T74" s="36">
        <f t="shared" si="14"/>
        <v>0.54426920192595607</v>
      </c>
      <c r="U74" s="36">
        <f t="shared" si="15"/>
        <v>-0.33954745443041157</v>
      </c>
    </row>
    <row r="75" spans="1:21" x14ac:dyDescent="0.2">
      <c r="A75" s="17" t="s">
        <v>29</v>
      </c>
      <c r="B75" s="11" t="s">
        <v>145</v>
      </c>
      <c r="C75" s="10" t="s">
        <v>146</v>
      </c>
      <c r="D75" s="31">
        <v>68519200</v>
      </c>
      <c r="E75" s="31">
        <v>69673978</v>
      </c>
      <c r="F75" s="31">
        <v>15184979</v>
      </c>
      <c r="G75" s="36">
        <f t="shared" si="8"/>
        <v>0.22161640824761528</v>
      </c>
      <c r="H75" s="31">
        <v>19645388</v>
      </c>
      <c r="I75" s="36">
        <f t="shared" si="9"/>
        <v>0.28671362187532839</v>
      </c>
      <c r="J75" s="31">
        <v>14385808</v>
      </c>
      <c r="K75" s="36">
        <f t="shared" si="10"/>
        <v>0.20647318285745073</v>
      </c>
      <c r="L75" s="31">
        <v>0</v>
      </c>
      <c r="M75" s="36">
        <f t="shared" si="11"/>
        <v>0</v>
      </c>
      <c r="N75" s="31">
        <f t="shared" si="12"/>
        <v>49216175</v>
      </c>
      <c r="O75" s="36">
        <f t="shared" si="13"/>
        <v>0.7063781402003485</v>
      </c>
      <c r="P75" s="31">
        <v>16486267</v>
      </c>
      <c r="Q75" s="31">
        <v>57809142</v>
      </c>
      <c r="R75" s="31">
        <v>57470893</v>
      </c>
      <c r="S75" s="31">
        <v>41784509</v>
      </c>
      <c r="T75" s="36">
        <f t="shared" si="14"/>
        <v>0.72705515468499859</v>
      </c>
      <c r="U75" s="36">
        <f t="shared" si="15"/>
        <v>-0.12740658634243884</v>
      </c>
    </row>
    <row r="76" spans="1:21" x14ac:dyDescent="0.2">
      <c r="A76" s="17" t="s">
        <v>29</v>
      </c>
      <c r="B76" s="11" t="s">
        <v>147</v>
      </c>
      <c r="C76" s="10" t="s">
        <v>148</v>
      </c>
      <c r="D76" s="31">
        <v>76973131</v>
      </c>
      <c r="E76" s="31">
        <v>93186141</v>
      </c>
      <c r="F76" s="31">
        <v>5013829</v>
      </c>
      <c r="G76" s="36">
        <f t="shared" si="8"/>
        <v>6.5137391903676109E-2</v>
      </c>
      <c r="H76" s="31">
        <v>8143553</v>
      </c>
      <c r="I76" s="36">
        <f t="shared" si="9"/>
        <v>0.10579734634933845</v>
      </c>
      <c r="J76" s="31">
        <v>16845337</v>
      </c>
      <c r="K76" s="36">
        <f t="shared" si="10"/>
        <v>0.18077084016173606</v>
      </c>
      <c r="L76" s="31">
        <v>0</v>
      </c>
      <c r="M76" s="36">
        <f t="shared" si="11"/>
        <v>0</v>
      </c>
      <c r="N76" s="31">
        <f t="shared" si="12"/>
        <v>30002719</v>
      </c>
      <c r="O76" s="36">
        <f t="shared" si="13"/>
        <v>0.32196546265393694</v>
      </c>
      <c r="P76" s="31">
        <v>8674131</v>
      </c>
      <c r="Q76" s="31">
        <v>131745687</v>
      </c>
      <c r="R76" s="31">
        <v>87714811</v>
      </c>
      <c r="S76" s="31">
        <v>20851888</v>
      </c>
      <c r="T76" s="36">
        <f t="shared" si="14"/>
        <v>0.23772368385995837</v>
      </c>
      <c r="U76" s="36">
        <f t="shared" si="15"/>
        <v>0.94202012858694428</v>
      </c>
    </row>
    <row r="77" spans="1:21" x14ac:dyDescent="0.2">
      <c r="A77" s="17" t="s">
        <v>44</v>
      </c>
      <c r="B77" s="11" t="s">
        <v>149</v>
      </c>
      <c r="C77" s="10" t="s">
        <v>150</v>
      </c>
      <c r="D77" s="31">
        <v>58073820</v>
      </c>
      <c r="E77" s="31">
        <v>58747944</v>
      </c>
      <c r="F77" s="31">
        <v>11698525</v>
      </c>
      <c r="G77" s="36">
        <f t="shared" si="8"/>
        <v>0.2014423194479027</v>
      </c>
      <c r="H77" s="31">
        <v>14000686</v>
      </c>
      <c r="I77" s="36">
        <f t="shared" si="9"/>
        <v>0.24108429581522275</v>
      </c>
      <c r="J77" s="31">
        <v>10444299</v>
      </c>
      <c r="K77" s="36">
        <f t="shared" si="10"/>
        <v>0.17778152372447281</v>
      </c>
      <c r="L77" s="31">
        <v>0</v>
      </c>
      <c r="M77" s="36">
        <f t="shared" si="11"/>
        <v>0</v>
      </c>
      <c r="N77" s="31">
        <f t="shared" si="12"/>
        <v>36143510</v>
      </c>
      <c r="O77" s="36">
        <f t="shared" si="13"/>
        <v>0.61523021129045807</v>
      </c>
      <c r="P77" s="31">
        <v>11681279</v>
      </c>
      <c r="Q77" s="31">
        <v>52979469</v>
      </c>
      <c r="R77" s="31">
        <v>55549992</v>
      </c>
      <c r="S77" s="31">
        <v>36433828</v>
      </c>
      <c r="T77" s="36">
        <f t="shared" si="14"/>
        <v>0.65587458590453085</v>
      </c>
      <c r="U77" s="36">
        <f t="shared" si="15"/>
        <v>-0.10589422613739474</v>
      </c>
    </row>
    <row r="78" spans="1:21" ht="16.5" x14ac:dyDescent="0.3">
      <c r="A78" s="18" t="s">
        <v>0</v>
      </c>
      <c r="B78" s="13" t="s">
        <v>151</v>
      </c>
      <c r="C78" s="12" t="s">
        <v>0</v>
      </c>
      <c r="D78" s="32">
        <f>SUM(D71:D77)</f>
        <v>1341084565</v>
      </c>
      <c r="E78" s="32">
        <f>SUM(E71:E77)</f>
        <v>1383278944</v>
      </c>
      <c r="F78" s="32">
        <f>SUM(F71:F77)</f>
        <v>269453638</v>
      </c>
      <c r="G78" s="37">
        <f t="shared" si="8"/>
        <v>0.2009221827111253</v>
      </c>
      <c r="H78" s="32">
        <f>SUM(H71:H77)</f>
        <v>249537290</v>
      </c>
      <c r="I78" s="37">
        <f t="shared" si="9"/>
        <v>0.18607125643862735</v>
      </c>
      <c r="J78" s="32">
        <f>SUM(J71:J77)</f>
        <v>252651627</v>
      </c>
      <c r="K78" s="37">
        <f t="shared" si="10"/>
        <v>0.18264691159789678</v>
      </c>
      <c r="L78" s="32">
        <f>SUM(L71:L77)</f>
        <v>0</v>
      </c>
      <c r="M78" s="37">
        <f t="shared" si="11"/>
        <v>0</v>
      </c>
      <c r="N78" s="32">
        <f t="shared" si="12"/>
        <v>771642555</v>
      </c>
      <c r="O78" s="37">
        <f t="shared" si="13"/>
        <v>0.55783582794129483</v>
      </c>
      <c r="P78" s="32">
        <f>SUM(P71:P77)</f>
        <v>283041926</v>
      </c>
      <c r="Q78" s="32">
        <f>SUM(Q71:Q77)</f>
        <v>1499124147</v>
      </c>
      <c r="R78" s="32">
        <f>SUM(R71:R77)</f>
        <v>1321214792</v>
      </c>
      <c r="S78" s="32">
        <f>SUM(S71:S77)</f>
        <v>784710171</v>
      </c>
      <c r="T78" s="37">
        <f t="shared" si="14"/>
        <v>0.59393080954849009</v>
      </c>
      <c r="U78" s="37">
        <f t="shared" si="15"/>
        <v>-0.10737030880718357</v>
      </c>
    </row>
    <row r="79" spans="1:21" x14ac:dyDescent="0.2">
      <c r="A79" s="17" t="s">
        <v>29</v>
      </c>
      <c r="B79" s="11" t="s">
        <v>152</v>
      </c>
      <c r="C79" s="10" t="s">
        <v>153</v>
      </c>
      <c r="D79" s="31">
        <v>210672772</v>
      </c>
      <c r="E79" s="31">
        <v>200469445</v>
      </c>
      <c r="F79" s="31">
        <v>0</v>
      </c>
      <c r="G79" s="36">
        <f t="shared" si="8"/>
        <v>0</v>
      </c>
      <c r="H79" s="31">
        <v>0</v>
      </c>
      <c r="I79" s="36">
        <f t="shared" si="9"/>
        <v>0</v>
      </c>
      <c r="J79" s="31">
        <v>137073462</v>
      </c>
      <c r="K79" s="36">
        <f t="shared" si="10"/>
        <v>0.68376236588074557</v>
      </c>
      <c r="L79" s="31">
        <v>0</v>
      </c>
      <c r="M79" s="36">
        <f t="shared" si="11"/>
        <v>0</v>
      </c>
      <c r="N79" s="31">
        <f t="shared" si="12"/>
        <v>137073462</v>
      </c>
      <c r="O79" s="36">
        <f t="shared" si="13"/>
        <v>0.68376236588074557</v>
      </c>
      <c r="P79" s="31">
        <v>37690719</v>
      </c>
      <c r="Q79" s="31">
        <v>178866167</v>
      </c>
      <c r="R79" s="31">
        <v>187083774</v>
      </c>
      <c r="S79" s="31">
        <v>117226640</v>
      </c>
      <c r="T79" s="36">
        <f t="shared" si="14"/>
        <v>0.62659971783549762</v>
      </c>
      <c r="U79" s="36">
        <f t="shared" si="15"/>
        <v>2.6367961566347407</v>
      </c>
    </row>
    <row r="80" spans="1:21" x14ac:dyDescent="0.2">
      <c r="A80" s="17" t="s">
        <v>29</v>
      </c>
      <c r="B80" s="11" t="s">
        <v>154</v>
      </c>
      <c r="C80" s="10" t="s">
        <v>155</v>
      </c>
      <c r="D80" s="31">
        <v>179999784</v>
      </c>
      <c r="E80" s="31">
        <v>176151344</v>
      </c>
      <c r="F80" s="31">
        <v>35966888</v>
      </c>
      <c r="G80" s="36">
        <f t="shared" si="8"/>
        <v>0.19981628422398551</v>
      </c>
      <c r="H80" s="31">
        <v>36333653</v>
      </c>
      <c r="I80" s="36">
        <f t="shared" si="9"/>
        <v>0.20185387000242178</v>
      </c>
      <c r="J80" s="31">
        <v>29296964</v>
      </c>
      <c r="K80" s="36">
        <f t="shared" si="10"/>
        <v>0.16631700522250911</v>
      </c>
      <c r="L80" s="31">
        <v>0</v>
      </c>
      <c r="M80" s="36">
        <f t="shared" si="11"/>
        <v>0</v>
      </c>
      <c r="N80" s="31">
        <f t="shared" si="12"/>
        <v>101597505</v>
      </c>
      <c r="O80" s="36">
        <f t="shared" si="13"/>
        <v>0.57676258774386646</v>
      </c>
      <c r="P80" s="31">
        <v>28107252</v>
      </c>
      <c r="Q80" s="31">
        <v>155113842</v>
      </c>
      <c r="R80" s="31">
        <v>154881366</v>
      </c>
      <c r="S80" s="31">
        <v>85881607</v>
      </c>
      <c r="T80" s="36">
        <f t="shared" si="14"/>
        <v>0.55449928689291128</v>
      </c>
      <c r="U80" s="36">
        <f t="shared" si="15"/>
        <v>4.2327581508146084E-2</v>
      </c>
    </row>
    <row r="81" spans="1:21" x14ac:dyDescent="0.2">
      <c r="A81" s="17" t="s">
        <v>29</v>
      </c>
      <c r="B81" s="11" t="s">
        <v>156</v>
      </c>
      <c r="C81" s="10" t="s">
        <v>157</v>
      </c>
      <c r="D81" s="31">
        <v>264744040</v>
      </c>
      <c r="E81" s="31">
        <v>274518785</v>
      </c>
      <c r="F81" s="31">
        <v>42221331</v>
      </c>
      <c r="G81" s="36">
        <f t="shared" si="8"/>
        <v>0.15947981680720744</v>
      </c>
      <c r="H81" s="31">
        <v>68484016</v>
      </c>
      <c r="I81" s="36">
        <f t="shared" si="9"/>
        <v>0.25868010475325526</v>
      </c>
      <c r="J81" s="31">
        <v>51596872</v>
      </c>
      <c r="K81" s="36">
        <f t="shared" si="10"/>
        <v>0.18795388446732342</v>
      </c>
      <c r="L81" s="31">
        <v>0</v>
      </c>
      <c r="M81" s="36">
        <f t="shared" si="11"/>
        <v>0</v>
      </c>
      <c r="N81" s="31">
        <f t="shared" si="12"/>
        <v>162302219</v>
      </c>
      <c r="O81" s="36">
        <f t="shared" si="13"/>
        <v>0.59122445482191688</v>
      </c>
      <c r="P81" s="31">
        <v>47686791</v>
      </c>
      <c r="Q81" s="31">
        <v>248011320</v>
      </c>
      <c r="R81" s="31">
        <v>227325320</v>
      </c>
      <c r="S81" s="31">
        <v>128956836</v>
      </c>
      <c r="T81" s="36">
        <f t="shared" si="14"/>
        <v>0.56727880554616616</v>
      </c>
      <c r="U81" s="36">
        <f t="shared" si="15"/>
        <v>8.1995053934327489E-2</v>
      </c>
    </row>
    <row r="82" spans="1:21" x14ac:dyDescent="0.2">
      <c r="A82" s="17" t="s">
        <v>29</v>
      </c>
      <c r="B82" s="11" t="s">
        <v>158</v>
      </c>
      <c r="C82" s="10" t="s">
        <v>159</v>
      </c>
      <c r="D82" s="31">
        <v>178057317</v>
      </c>
      <c r="E82" s="31">
        <v>217552753</v>
      </c>
      <c r="F82" s="31">
        <v>16697210</v>
      </c>
      <c r="G82" s="36">
        <f t="shared" si="8"/>
        <v>9.3774354692764461E-2</v>
      </c>
      <c r="H82" s="31">
        <v>25608723</v>
      </c>
      <c r="I82" s="36">
        <f t="shared" si="9"/>
        <v>0.14382291854931184</v>
      </c>
      <c r="J82" s="31">
        <v>22990024</v>
      </c>
      <c r="K82" s="36">
        <f t="shared" si="10"/>
        <v>0.10567562893584712</v>
      </c>
      <c r="L82" s="31">
        <v>0</v>
      </c>
      <c r="M82" s="36">
        <f t="shared" si="11"/>
        <v>0</v>
      </c>
      <c r="N82" s="31">
        <f t="shared" si="12"/>
        <v>65295957</v>
      </c>
      <c r="O82" s="36">
        <f t="shared" si="13"/>
        <v>0.30013850020091448</v>
      </c>
      <c r="P82" s="31">
        <v>22076540</v>
      </c>
      <c r="Q82" s="31">
        <v>164005852</v>
      </c>
      <c r="R82" s="31">
        <v>168114699</v>
      </c>
      <c r="S82" s="31">
        <v>63410965</v>
      </c>
      <c r="T82" s="36">
        <f t="shared" si="14"/>
        <v>0.3771887013877353</v>
      </c>
      <c r="U82" s="36">
        <f t="shared" si="15"/>
        <v>4.1378042030137063E-2</v>
      </c>
    </row>
    <row r="83" spans="1:21" x14ac:dyDescent="0.2">
      <c r="A83" s="17" t="s">
        <v>44</v>
      </c>
      <c r="B83" s="11" t="s">
        <v>160</v>
      </c>
      <c r="C83" s="10" t="s">
        <v>161</v>
      </c>
      <c r="D83" s="31">
        <v>125672000</v>
      </c>
      <c r="E83" s="31">
        <v>130473500</v>
      </c>
      <c r="F83" s="31">
        <v>28627168</v>
      </c>
      <c r="G83" s="36">
        <f t="shared" si="8"/>
        <v>0.22779273028200395</v>
      </c>
      <c r="H83" s="31">
        <v>27587470</v>
      </c>
      <c r="I83" s="36">
        <f t="shared" si="9"/>
        <v>0.21951962250938953</v>
      </c>
      <c r="J83" s="31">
        <v>25849364</v>
      </c>
      <c r="K83" s="36">
        <f t="shared" si="10"/>
        <v>0.19811964881757599</v>
      </c>
      <c r="L83" s="31">
        <v>0</v>
      </c>
      <c r="M83" s="36">
        <f t="shared" si="11"/>
        <v>0</v>
      </c>
      <c r="N83" s="31">
        <f t="shared" si="12"/>
        <v>82064002</v>
      </c>
      <c r="O83" s="36">
        <f t="shared" si="13"/>
        <v>0.62897064921229218</v>
      </c>
      <c r="P83" s="31">
        <v>24199372</v>
      </c>
      <c r="Q83" s="31">
        <v>132430770</v>
      </c>
      <c r="R83" s="31">
        <v>132749390</v>
      </c>
      <c r="S83" s="31">
        <v>81658066</v>
      </c>
      <c r="T83" s="36">
        <f t="shared" si="14"/>
        <v>0.61512950078339346</v>
      </c>
      <c r="U83" s="36">
        <f t="shared" si="15"/>
        <v>6.8183256986999563E-2</v>
      </c>
    </row>
    <row r="84" spans="1:21" ht="16.5" x14ac:dyDescent="0.3">
      <c r="A84" s="18" t="s">
        <v>0</v>
      </c>
      <c r="B84" s="13" t="s">
        <v>162</v>
      </c>
      <c r="C84" s="12" t="s">
        <v>0</v>
      </c>
      <c r="D84" s="32">
        <f>SUM(D79:D83)</f>
        <v>959145913</v>
      </c>
      <c r="E84" s="32">
        <f>SUM(E79:E83)</f>
        <v>999165827</v>
      </c>
      <c r="F84" s="32">
        <f>SUM(F79:F83)</f>
        <v>123512597</v>
      </c>
      <c r="G84" s="37">
        <f t="shared" si="8"/>
        <v>0.12877352165707451</v>
      </c>
      <c r="H84" s="32">
        <f>SUM(H79:H83)</f>
        <v>158013862</v>
      </c>
      <c r="I84" s="37">
        <f t="shared" si="9"/>
        <v>0.16474434166723076</v>
      </c>
      <c r="J84" s="32">
        <f>SUM(J79:J83)</f>
        <v>266806686</v>
      </c>
      <c r="K84" s="37">
        <f t="shared" si="10"/>
        <v>0.26702943474466928</v>
      </c>
      <c r="L84" s="32">
        <f>SUM(L79:L83)</f>
        <v>0</v>
      </c>
      <c r="M84" s="37">
        <f t="shared" si="11"/>
        <v>0</v>
      </c>
      <c r="N84" s="32">
        <f t="shared" si="12"/>
        <v>548333145</v>
      </c>
      <c r="O84" s="37">
        <f t="shared" si="13"/>
        <v>0.54879093157776704</v>
      </c>
      <c r="P84" s="32">
        <f>SUM(P79:P83)</f>
        <v>159760674</v>
      </c>
      <c r="Q84" s="32">
        <f>SUM(Q79:Q83)</f>
        <v>878427951</v>
      </c>
      <c r="R84" s="32">
        <f>SUM(R79:R83)</f>
        <v>870154549</v>
      </c>
      <c r="S84" s="32">
        <f>SUM(S79:S83)</f>
        <v>477134114</v>
      </c>
      <c r="T84" s="37">
        <f t="shared" si="14"/>
        <v>0.54833260890072066</v>
      </c>
      <c r="U84" s="37">
        <f t="shared" si="15"/>
        <v>0.67003981217555464</v>
      </c>
    </row>
    <row r="85" spans="1:21" ht="16.5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5152438161</v>
      </c>
      <c r="E85" s="32">
        <f>SUM(E57,E59:E62,E64:E69,E71:E77,E79:E83)</f>
        <v>5313796287</v>
      </c>
      <c r="F85" s="32">
        <f>SUM(F57,F59:F62,F64:F69,F71:F77,F79:F83)</f>
        <v>864036789</v>
      </c>
      <c r="G85" s="37">
        <f t="shared" si="8"/>
        <v>0.16769474217858546</v>
      </c>
      <c r="H85" s="32">
        <f>SUM(H57,H59:H62,H64:H69,H71:H77,H79:H83)</f>
        <v>930330874</v>
      </c>
      <c r="I85" s="37">
        <f t="shared" si="9"/>
        <v>0.18056128864231505</v>
      </c>
      <c r="J85" s="32">
        <f>SUM(J57,J59:J62,J64:J69,J71:J77,J79:J83)</f>
        <v>1049524105</v>
      </c>
      <c r="K85" s="37">
        <f t="shared" si="10"/>
        <v>0.19750928494711412</v>
      </c>
      <c r="L85" s="32">
        <f>SUM(L57,L59:L62,L64:L69,L71:L77,L79:L83)</f>
        <v>0</v>
      </c>
      <c r="M85" s="37">
        <f t="shared" si="11"/>
        <v>0</v>
      </c>
      <c r="N85" s="32">
        <f t="shared" si="12"/>
        <v>2843891768</v>
      </c>
      <c r="O85" s="37">
        <f t="shared" si="13"/>
        <v>0.53519021324876015</v>
      </c>
      <c r="P85" s="32">
        <f>SUM(P57,P59:P62,P64:P69,P71:P77,P79:P83)</f>
        <v>952138297</v>
      </c>
      <c r="Q85" s="32">
        <f>SUM(Q57,Q59:Q62,Q64:Q69,Q71:Q77,Q79:Q83)</f>
        <v>4963455433</v>
      </c>
      <c r="R85" s="32">
        <f>SUM(R57,R59:R62,R64:R69,R71:R77,R79:R83)</f>
        <v>4771462150</v>
      </c>
      <c r="S85" s="32">
        <f>SUM(S57,S59:S62,S64:S69,S71:S77,S79:S83)</f>
        <v>2765860082</v>
      </c>
      <c r="T85" s="37">
        <f t="shared" si="14"/>
        <v>0.57966719530615995</v>
      </c>
      <c r="U85" s="37">
        <f t="shared" si="15"/>
        <v>0.10228115842713548</v>
      </c>
    </row>
    <row r="86" spans="1:21" ht="14.4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4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x14ac:dyDescent="0.2">
      <c r="A88" s="17" t="s">
        <v>23</v>
      </c>
      <c r="B88" s="11" t="s">
        <v>165</v>
      </c>
      <c r="C88" s="10" t="s">
        <v>166</v>
      </c>
      <c r="D88" s="31">
        <v>6666535600</v>
      </c>
      <c r="E88" s="31">
        <v>7551003913</v>
      </c>
      <c r="F88" s="31">
        <v>1249651330</v>
      </c>
      <c r="G88" s="36">
        <f t="shared" ref="G88:G99" si="16">IF(($D88      =0),0,($F88      /$D88      ))</f>
        <v>0.18745138479422505</v>
      </c>
      <c r="H88" s="31">
        <v>1577839396</v>
      </c>
      <c r="I88" s="36">
        <f t="shared" ref="I88:I99" si="17">IF(($D88      =0),0,($H88      /$D88      ))</f>
        <v>0.23668056253985953</v>
      </c>
      <c r="J88" s="31">
        <v>1611507876</v>
      </c>
      <c r="K88" s="36">
        <f t="shared" ref="K88:K99" si="18">IF(($E88      =0),0,($J88      /$E88      ))</f>
        <v>0.21341637410961833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4438998602</v>
      </c>
      <c r="O88" s="36">
        <f t="shared" ref="O88:O99" si="21">IF(($E88      =0),0,($N88      /$E88      ))</f>
        <v>0.58786866662295156</v>
      </c>
      <c r="P88" s="31">
        <v>1795259843</v>
      </c>
      <c r="Q88" s="31">
        <v>5275635307</v>
      </c>
      <c r="R88" s="31">
        <v>6511165070</v>
      </c>
      <c r="S88" s="31">
        <v>4452201286</v>
      </c>
      <c r="T88" s="36">
        <f t="shared" ref="T88:T99" si="22">IF(($R88      =0),0,($S88      /$R88      ))</f>
        <v>0.68377951382516555</v>
      </c>
      <c r="U88" s="36">
        <f t="shared" ref="U88:U99" si="23">IF(($P88      =0),0,(($J88      /$P88      )-1))</f>
        <v>-0.10235396715215228</v>
      </c>
    </row>
    <row r="89" spans="1:21" x14ac:dyDescent="0.2">
      <c r="A89" s="17" t="s">
        <v>23</v>
      </c>
      <c r="B89" s="11" t="s">
        <v>167</v>
      </c>
      <c r="C89" s="10" t="s">
        <v>168</v>
      </c>
      <c r="D89" s="31">
        <v>18529199491</v>
      </c>
      <c r="E89" s="31">
        <v>18451988638</v>
      </c>
      <c r="F89" s="31">
        <v>10386301917</v>
      </c>
      <c r="G89" s="36">
        <f t="shared" si="16"/>
        <v>0.56053700118263783</v>
      </c>
      <c r="H89" s="31">
        <v>5601460620</v>
      </c>
      <c r="I89" s="36">
        <f t="shared" si="17"/>
        <v>0.30230451254630514</v>
      </c>
      <c r="J89" s="31">
        <v>9113429711</v>
      </c>
      <c r="K89" s="36">
        <f t="shared" si="18"/>
        <v>0.49389959476952067</v>
      </c>
      <c r="L89" s="31">
        <v>0</v>
      </c>
      <c r="M89" s="36">
        <f t="shared" si="19"/>
        <v>0</v>
      </c>
      <c r="N89" s="31">
        <f t="shared" si="20"/>
        <v>25101192248</v>
      </c>
      <c r="O89" s="36">
        <f t="shared" si="21"/>
        <v>1.3603515989765265</v>
      </c>
      <c r="P89" s="31">
        <v>6166940236</v>
      </c>
      <c r="Q89" s="31">
        <v>21510904153</v>
      </c>
      <c r="R89" s="31">
        <v>17136503565</v>
      </c>
      <c r="S89" s="31">
        <v>20063175488</v>
      </c>
      <c r="T89" s="36">
        <f t="shared" si="22"/>
        <v>1.1707858264026219</v>
      </c>
      <c r="U89" s="36">
        <f t="shared" si="23"/>
        <v>0.47778790814278294</v>
      </c>
    </row>
    <row r="90" spans="1:21" x14ac:dyDescent="0.2">
      <c r="A90" s="17" t="s">
        <v>23</v>
      </c>
      <c r="B90" s="11" t="s">
        <v>169</v>
      </c>
      <c r="C90" s="10" t="s">
        <v>170</v>
      </c>
      <c r="D90" s="31">
        <v>7606549958</v>
      </c>
      <c r="E90" s="31">
        <v>7606549958</v>
      </c>
      <c r="F90" s="31">
        <v>908781080</v>
      </c>
      <c r="G90" s="36">
        <f t="shared" si="16"/>
        <v>0.11947349126974603</v>
      </c>
      <c r="H90" s="31">
        <v>3007528248</v>
      </c>
      <c r="I90" s="36">
        <f t="shared" si="17"/>
        <v>0.39538664238140009</v>
      </c>
      <c r="J90" s="31">
        <v>1747796773</v>
      </c>
      <c r="K90" s="36">
        <f t="shared" si="18"/>
        <v>0.22977523090633201</v>
      </c>
      <c r="L90" s="31">
        <v>0</v>
      </c>
      <c r="M90" s="36">
        <f t="shared" si="19"/>
        <v>0</v>
      </c>
      <c r="N90" s="31">
        <f t="shared" si="20"/>
        <v>5664106101</v>
      </c>
      <c r="O90" s="36">
        <f t="shared" si="21"/>
        <v>0.74463536455747814</v>
      </c>
      <c r="P90" s="31">
        <v>1264099735</v>
      </c>
      <c r="Q90" s="31">
        <v>934842112</v>
      </c>
      <c r="R90" s="31">
        <v>7237895703</v>
      </c>
      <c r="S90" s="31">
        <v>1982376223</v>
      </c>
      <c r="T90" s="36">
        <f t="shared" si="22"/>
        <v>0.27388847592516907</v>
      </c>
      <c r="U90" s="36">
        <f t="shared" si="23"/>
        <v>0.38264151522822676</v>
      </c>
    </row>
    <row r="91" spans="1:21" ht="16.5" x14ac:dyDescent="0.3">
      <c r="A91" s="18" t="s">
        <v>0</v>
      </c>
      <c r="B91" s="13" t="s">
        <v>28</v>
      </c>
      <c r="C91" s="12" t="s">
        <v>0</v>
      </c>
      <c r="D91" s="32">
        <f>SUM(D88:D90)</f>
        <v>32802285049</v>
      </c>
      <c r="E91" s="32">
        <f>SUM(E88:E90)</f>
        <v>33609542509</v>
      </c>
      <c r="F91" s="32">
        <f>SUM(F88:F90)</f>
        <v>12544734327</v>
      </c>
      <c r="G91" s="37">
        <f t="shared" si="16"/>
        <v>0.38243476965890322</v>
      </c>
      <c r="H91" s="32">
        <f>SUM(H88:H90)</f>
        <v>10186828264</v>
      </c>
      <c r="I91" s="37">
        <f t="shared" si="17"/>
        <v>0.31055239745593738</v>
      </c>
      <c r="J91" s="32">
        <f>SUM(J88:J90)</f>
        <v>12472734360</v>
      </c>
      <c r="K91" s="37">
        <f t="shared" si="18"/>
        <v>0.37110693656898297</v>
      </c>
      <c r="L91" s="32">
        <f>SUM(L88:L90)</f>
        <v>0</v>
      </c>
      <c r="M91" s="37">
        <f t="shared" si="19"/>
        <v>0</v>
      </c>
      <c r="N91" s="32">
        <f t="shared" si="20"/>
        <v>35204296951</v>
      </c>
      <c r="O91" s="37">
        <f t="shared" si="21"/>
        <v>1.0474494540225578</v>
      </c>
      <c r="P91" s="32">
        <f>SUM(P88:P90)</f>
        <v>9226299814</v>
      </c>
      <c r="Q91" s="32">
        <f>SUM(Q88:Q90)</f>
        <v>27721381572</v>
      </c>
      <c r="R91" s="32">
        <f>SUM(R88:R90)</f>
        <v>30885564338</v>
      </c>
      <c r="S91" s="32">
        <f>SUM(S88:S90)</f>
        <v>26497752997</v>
      </c>
      <c r="T91" s="37">
        <f t="shared" si="22"/>
        <v>0.85793326315875462</v>
      </c>
      <c r="U91" s="37">
        <f t="shared" si="23"/>
        <v>0.35186744539494108</v>
      </c>
    </row>
    <row r="92" spans="1:21" x14ac:dyDescent="0.2">
      <c r="A92" s="17" t="s">
        <v>29</v>
      </c>
      <c r="B92" s="11" t="s">
        <v>171</v>
      </c>
      <c r="C92" s="10" t="s">
        <v>172</v>
      </c>
      <c r="D92" s="31">
        <v>948310986</v>
      </c>
      <c r="E92" s="31">
        <v>860340693</v>
      </c>
      <c r="F92" s="31">
        <v>325565626</v>
      </c>
      <c r="G92" s="36">
        <f t="shared" si="16"/>
        <v>0.34331103488871739</v>
      </c>
      <c r="H92" s="31">
        <v>260354590</v>
      </c>
      <c r="I92" s="36">
        <f t="shared" si="17"/>
        <v>0.27454558034615029</v>
      </c>
      <c r="J92" s="31">
        <v>269994672</v>
      </c>
      <c r="K92" s="36">
        <f t="shared" si="18"/>
        <v>0.31382297059381337</v>
      </c>
      <c r="L92" s="31">
        <v>0</v>
      </c>
      <c r="M92" s="36">
        <f t="shared" si="19"/>
        <v>0</v>
      </c>
      <c r="N92" s="31">
        <f t="shared" si="20"/>
        <v>855914888</v>
      </c>
      <c r="O92" s="36">
        <f t="shared" si="21"/>
        <v>0.99485575303364149</v>
      </c>
      <c r="P92" s="31">
        <v>289873141</v>
      </c>
      <c r="Q92" s="31">
        <v>924446134</v>
      </c>
      <c r="R92" s="31">
        <v>906825000</v>
      </c>
      <c r="S92" s="31">
        <v>776702877</v>
      </c>
      <c r="T92" s="36">
        <f t="shared" si="22"/>
        <v>0.85650801091721118</v>
      </c>
      <c r="U92" s="36">
        <f t="shared" si="23"/>
        <v>-6.857644323797496E-2</v>
      </c>
    </row>
    <row r="93" spans="1:21" x14ac:dyDescent="0.2">
      <c r="A93" s="17" t="s">
        <v>29</v>
      </c>
      <c r="B93" s="11" t="s">
        <v>173</v>
      </c>
      <c r="C93" s="10" t="s">
        <v>174</v>
      </c>
      <c r="D93" s="31">
        <v>232656362</v>
      </c>
      <c r="E93" s="31">
        <v>229634638</v>
      </c>
      <c r="F93" s="31">
        <v>46842270</v>
      </c>
      <c r="G93" s="36">
        <f t="shared" si="16"/>
        <v>0.20133672510532938</v>
      </c>
      <c r="H93" s="31">
        <v>51031420</v>
      </c>
      <c r="I93" s="36">
        <f t="shared" si="17"/>
        <v>0.21934246526213627</v>
      </c>
      <c r="J93" s="31">
        <v>46175203</v>
      </c>
      <c r="K93" s="36">
        <f t="shared" si="18"/>
        <v>0.20108117574144019</v>
      </c>
      <c r="L93" s="31">
        <v>0</v>
      </c>
      <c r="M93" s="36">
        <f t="shared" si="19"/>
        <v>0</v>
      </c>
      <c r="N93" s="31">
        <f t="shared" si="20"/>
        <v>144048893</v>
      </c>
      <c r="O93" s="36">
        <f t="shared" si="21"/>
        <v>0.62729601359181708</v>
      </c>
      <c r="P93" s="31">
        <v>34918337</v>
      </c>
      <c r="Q93" s="31">
        <v>212696548</v>
      </c>
      <c r="R93" s="31">
        <v>207947101</v>
      </c>
      <c r="S93" s="31">
        <v>123091182</v>
      </c>
      <c r="T93" s="36">
        <f t="shared" si="22"/>
        <v>0.5919350710255874</v>
      </c>
      <c r="U93" s="36">
        <f t="shared" si="23"/>
        <v>0.32237692190209399</v>
      </c>
    </row>
    <row r="94" spans="1:21" x14ac:dyDescent="0.2">
      <c r="A94" s="17" t="s">
        <v>29</v>
      </c>
      <c r="B94" s="11" t="s">
        <v>175</v>
      </c>
      <c r="C94" s="10" t="s">
        <v>176</v>
      </c>
      <c r="D94" s="31">
        <v>219494411</v>
      </c>
      <c r="E94" s="31">
        <v>228521581</v>
      </c>
      <c r="F94" s="31">
        <v>35953754</v>
      </c>
      <c r="G94" s="36">
        <f t="shared" si="16"/>
        <v>0.16380259449977522</v>
      </c>
      <c r="H94" s="31">
        <v>53850296</v>
      </c>
      <c r="I94" s="36">
        <f t="shared" si="17"/>
        <v>0.24533789154203112</v>
      </c>
      <c r="J94" s="31">
        <v>39120557</v>
      </c>
      <c r="K94" s="36">
        <f t="shared" si="18"/>
        <v>0.17118977047511325</v>
      </c>
      <c r="L94" s="31">
        <v>0</v>
      </c>
      <c r="M94" s="36">
        <f t="shared" si="19"/>
        <v>0</v>
      </c>
      <c r="N94" s="31">
        <f t="shared" si="20"/>
        <v>128924607</v>
      </c>
      <c r="O94" s="36">
        <f t="shared" si="21"/>
        <v>0.56416819118715966</v>
      </c>
      <c r="P94" s="31">
        <v>45441815</v>
      </c>
      <c r="Q94" s="31">
        <v>189738080</v>
      </c>
      <c r="R94" s="31">
        <v>210105391</v>
      </c>
      <c r="S94" s="31">
        <v>127418225</v>
      </c>
      <c r="T94" s="36">
        <f t="shared" si="22"/>
        <v>0.60644909868114716</v>
      </c>
      <c r="U94" s="36">
        <f t="shared" si="23"/>
        <v>-0.13910663559543124</v>
      </c>
    </row>
    <row r="95" spans="1:21" x14ac:dyDescent="0.2">
      <c r="A95" s="17" t="s">
        <v>44</v>
      </c>
      <c r="B95" s="11" t="s">
        <v>177</v>
      </c>
      <c r="C95" s="10" t="s">
        <v>178</v>
      </c>
      <c r="D95" s="31">
        <v>163240002</v>
      </c>
      <c r="E95" s="31">
        <v>165013594</v>
      </c>
      <c r="F95" s="31">
        <v>41994066</v>
      </c>
      <c r="G95" s="36">
        <f t="shared" si="16"/>
        <v>0.25725352539508056</v>
      </c>
      <c r="H95" s="31">
        <v>38913428</v>
      </c>
      <c r="I95" s="36">
        <f t="shared" si="17"/>
        <v>0.23838169274219931</v>
      </c>
      <c r="J95" s="31">
        <v>39907411</v>
      </c>
      <c r="K95" s="36">
        <f t="shared" si="18"/>
        <v>0.2418431720237546</v>
      </c>
      <c r="L95" s="31">
        <v>0</v>
      </c>
      <c r="M95" s="36">
        <f t="shared" si="19"/>
        <v>0</v>
      </c>
      <c r="N95" s="31">
        <f t="shared" si="20"/>
        <v>120814905</v>
      </c>
      <c r="O95" s="36">
        <f t="shared" si="21"/>
        <v>0.73215122506816011</v>
      </c>
      <c r="P95" s="31">
        <v>36270802</v>
      </c>
      <c r="Q95" s="31">
        <v>159633792</v>
      </c>
      <c r="R95" s="31">
        <v>158935839</v>
      </c>
      <c r="S95" s="31">
        <v>108935246</v>
      </c>
      <c r="T95" s="36">
        <f t="shared" si="22"/>
        <v>0.68540391321053773</v>
      </c>
      <c r="U95" s="36">
        <f t="shared" si="23"/>
        <v>0.10026271269105114</v>
      </c>
    </row>
    <row r="96" spans="1:21" ht="16.5" x14ac:dyDescent="0.3">
      <c r="A96" s="18" t="s">
        <v>0</v>
      </c>
      <c r="B96" s="13" t="s">
        <v>179</v>
      </c>
      <c r="C96" s="12" t="s">
        <v>0</v>
      </c>
      <c r="D96" s="32">
        <f>SUM(D92:D95)</f>
        <v>1563701761</v>
      </c>
      <c r="E96" s="32">
        <f>SUM(E92:E95)</f>
        <v>1483510506</v>
      </c>
      <c r="F96" s="32">
        <f>SUM(F92:F95)</f>
        <v>450355716</v>
      </c>
      <c r="G96" s="37">
        <f t="shared" si="16"/>
        <v>0.28800614492625104</v>
      </c>
      <c r="H96" s="32">
        <f>SUM(H92:H95)</f>
        <v>404149734</v>
      </c>
      <c r="I96" s="37">
        <f t="shared" si="17"/>
        <v>0.25845704345919707</v>
      </c>
      <c r="J96" s="32">
        <f>SUM(J92:J95)</f>
        <v>395197843</v>
      </c>
      <c r="K96" s="37">
        <f t="shared" si="18"/>
        <v>0.26639369347344549</v>
      </c>
      <c r="L96" s="32">
        <f>SUM(L92:L95)</f>
        <v>0</v>
      </c>
      <c r="M96" s="37">
        <f t="shared" si="19"/>
        <v>0</v>
      </c>
      <c r="N96" s="32">
        <f t="shared" si="20"/>
        <v>1249703293</v>
      </c>
      <c r="O96" s="37">
        <f t="shared" si="21"/>
        <v>0.84239598435307605</v>
      </c>
      <c r="P96" s="32">
        <f>SUM(P92:P95)</f>
        <v>406504095</v>
      </c>
      <c r="Q96" s="32">
        <f>SUM(Q92:Q95)</f>
        <v>1486514554</v>
      </c>
      <c r="R96" s="32">
        <f>SUM(R92:R95)</f>
        <v>1483813331</v>
      </c>
      <c r="S96" s="32">
        <f>SUM(S92:S95)</f>
        <v>1136147530</v>
      </c>
      <c r="T96" s="37">
        <f t="shared" si="22"/>
        <v>0.7656943810002742</v>
      </c>
      <c r="U96" s="37">
        <f t="shared" si="23"/>
        <v>-2.7813377870154032E-2</v>
      </c>
    </row>
    <row r="97" spans="1:21" x14ac:dyDescent="0.2">
      <c r="A97" s="17" t="s">
        <v>29</v>
      </c>
      <c r="B97" s="11" t="s">
        <v>180</v>
      </c>
      <c r="C97" s="10" t="s">
        <v>181</v>
      </c>
      <c r="D97" s="31">
        <v>814850638</v>
      </c>
      <c r="E97" s="31">
        <v>815279223</v>
      </c>
      <c r="F97" s="31">
        <v>142071282</v>
      </c>
      <c r="G97" s="36">
        <f t="shared" si="16"/>
        <v>0.17435254434936087</v>
      </c>
      <c r="H97" s="31">
        <v>164423368</v>
      </c>
      <c r="I97" s="36">
        <f t="shared" si="17"/>
        <v>0.20178344390030409</v>
      </c>
      <c r="J97" s="31">
        <v>263696185</v>
      </c>
      <c r="K97" s="36">
        <f t="shared" si="18"/>
        <v>0.32344278814032773</v>
      </c>
      <c r="L97" s="31">
        <v>0</v>
      </c>
      <c r="M97" s="36">
        <f t="shared" si="19"/>
        <v>0</v>
      </c>
      <c r="N97" s="31">
        <f t="shared" si="20"/>
        <v>570190835</v>
      </c>
      <c r="O97" s="36">
        <f t="shared" si="21"/>
        <v>0.69938104506313414</v>
      </c>
      <c r="P97" s="31">
        <v>153967491</v>
      </c>
      <c r="Q97" s="31">
        <v>705569929</v>
      </c>
      <c r="R97" s="31">
        <v>743052516</v>
      </c>
      <c r="S97" s="31">
        <v>358625764</v>
      </c>
      <c r="T97" s="36">
        <f t="shared" si="22"/>
        <v>0.48263851649484218</v>
      </c>
      <c r="U97" s="36">
        <f t="shared" si="23"/>
        <v>0.71267443073421255</v>
      </c>
    </row>
    <row r="98" spans="1:21" x14ac:dyDescent="0.2">
      <c r="A98" s="17" t="s">
        <v>29</v>
      </c>
      <c r="B98" s="11" t="s">
        <v>182</v>
      </c>
      <c r="C98" s="10" t="s">
        <v>183</v>
      </c>
      <c r="D98" s="31">
        <v>472384542</v>
      </c>
      <c r="E98" s="31">
        <v>557545261</v>
      </c>
      <c r="F98" s="31">
        <v>51117833</v>
      </c>
      <c r="G98" s="36">
        <f t="shared" si="16"/>
        <v>0.10821233223165037</v>
      </c>
      <c r="H98" s="31">
        <v>42278683</v>
      </c>
      <c r="I98" s="36">
        <f t="shared" si="17"/>
        <v>8.950056413996714E-2</v>
      </c>
      <c r="J98" s="31">
        <v>0</v>
      </c>
      <c r="K98" s="36">
        <f t="shared" si="18"/>
        <v>0</v>
      </c>
      <c r="L98" s="31">
        <v>0</v>
      </c>
      <c r="M98" s="36">
        <f t="shared" si="19"/>
        <v>0</v>
      </c>
      <c r="N98" s="31">
        <f t="shared" si="20"/>
        <v>93396516</v>
      </c>
      <c r="O98" s="36">
        <f t="shared" si="21"/>
        <v>0.16751378324422705</v>
      </c>
      <c r="P98" s="31">
        <v>51307407</v>
      </c>
      <c r="Q98" s="31">
        <v>389487420</v>
      </c>
      <c r="R98" s="31">
        <v>410491638</v>
      </c>
      <c r="S98" s="31">
        <v>152960814</v>
      </c>
      <c r="T98" s="36">
        <f t="shared" si="22"/>
        <v>0.37262833110378729</v>
      </c>
      <c r="U98" s="36">
        <f t="shared" si="23"/>
        <v>-1</v>
      </c>
    </row>
    <row r="99" spans="1:21" x14ac:dyDescent="0.2">
      <c r="A99" s="17" t="s">
        <v>29</v>
      </c>
      <c r="B99" s="11" t="s">
        <v>184</v>
      </c>
      <c r="C99" s="10" t="s">
        <v>185</v>
      </c>
      <c r="D99" s="31">
        <v>344961543</v>
      </c>
      <c r="E99" s="31">
        <v>376053576</v>
      </c>
      <c r="F99" s="31">
        <v>112711663</v>
      </c>
      <c r="G99" s="36">
        <f t="shared" si="16"/>
        <v>0.32673689368324749</v>
      </c>
      <c r="H99" s="31">
        <v>105081989</v>
      </c>
      <c r="I99" s="36">
        <f t="shared" si="17"/>
        <v>0.30461943115786677</v>
      </c>
      <c r="J99" s="31">
        <v>547517077</v>
      </c>
      <c r="K99" s="36">
        <f t="shared" si="18"/>
        <v>1.4559549807339154</v>
      </c>
      <c r="L99" s="31">
        <v>0</v>
      </c>
      <c r="M99" s="36">
        <f t="shared" si="19"/>
        <v>0</v>
      </c>
      <c r="N99" s="31">
        <f t="shared" si="20"/>
        <v>765310729</v>
      </c>
      <c r="O99" s="36">
        <f t="shared" si="21"/>
        <v>2.0351108933478139</v>
      </c>
      <c r="P99" s="31">
        <v>80661271</v>
      </c>
      <c r="Q99" s="31">
        <v>478658002</v>
      </c>
      <c r="R99" s="31">
        <v>451806488</v>
      </c>
      <c r="S99" s="31">
        <v>274773977</v>
      </c>
      <c r="T99" s="36">
        <f t="shared" si="22"/>
        <v>0.60816739975633105</v>
      </c>
      <c r="U99" s="36">
        <f t="shared" si="23"/>
        <v>5.7878558100082502</v>
      </c>
    </row>
    <row r="100" spans="1:21" x14ac:dyDescent="0.2">
      <c r="A100" s="17" t="s">
        <v>44</v>
      </c>
      <c r="B100" s="11" t="s">
        <v>186</v>
      </c>
      <c r="C100" s="10" t="s">
        <v>187</v>
      </c>
      <c r="D100" s="31">
        <v>73750188</v>
      </c>
      <c r="E100" s="31">
        <v>88291360</v>
      </c>
      <c r="F100" s="31">
        <v>16279794</v>
      </c>
      <c r="G100" s="36">
        <f>IF(($D100     =0),0,($F100     /$D100     ))</f>
        <v>0.22074240678545795</v>
      </c>
      <c r="H100" s="31">
        <v>13972554</v>
      </c>
      <c r="I100" s="36">
        <f>IF(($D100     =0),0,($H100     /$D100     ))</f>
        <v>0.18945787636500669</v>
      </c>
      <c r="J100" s="31">
        <v>15159462</v>
      </c>
      <c r="K100" s="36">
        <f>IF(($E100     =0),0,($J100     /$E100     ))</f>
        <v>0.17169813671462303</v>
      </c>
      <c r="L100" s="31">
        <v>0</v>
      </c>
      <c r="M100" s="36">
        <f>IF(($E100     =0),0,($L100     /$E100     ))</f>
        <v>0</v>
      </c>
      <c r="N100" s="31">
        <f>$F100     +$H100     +$J100</f>
        <v>45411810</v>
      </c>
      <c r="O100" s="36">
        <f>IF(($E100     =0),0,($N100     /$E100     ))</f>
        <v>0.51434036127657334</v>
      </c>
      <c r="P100" s="31">
        <v>14748787</v>
      </c>
      <c r="Q100" s="31">
        <v>54025002</v>
      </c>
      <c r="R100" s="31">
        <v>65137616</v>
      </c>
      <c r="S100" s="31">
        <v>43631218</v>
      </c>
      <c r="T100" s="36">
        <f>IF(($R100     =0),0,($S100     /$R100     ))</f>
        <v>0.66983136134426535</v>
      </c>
      <c r="U100" s="36">
        <f>IF(($P100     =0),0,(($J100     /$P100     )-1))</f>
        <v>2.7844662750909688E-2</v>
      </c>
    </row>
    <row r="101" spans="1:21" ht="16.5" x14ac:dyDescent="0.3">
      <c r="A101" s="18" t="s">
        <v>0</v>
      </c>
      <c r="B101" s="13" t="s">
        <v>188</v>
      </c>
      <c r="C101" s="12" t="s">
        <v>0</v>
      </c>
      <c r="D101" s="32">
        <f>SUM(D97:D100)</f>
        <v>1705946911</v>
      </c>
      <c r="E101" s="32">
        <f>SUM(E97:E100)</f>
        <v>1837169420</v>
      </c>
      <c r="F101" s="32">
        <f>SUM(F97:F100)</f>
        <v>322180572</v>
      </c>
      <c r="G101" s="37">
        <f>IF(($D101     =0),0,($F101     /$D101     ))</f>
        <v>0.18885732605309663</v>
      </c>
      <c r="H101" s="32">
        <f>SUM(H97:H100)</f>
        <v>325756594</v>
      </c>
      <c r="I101" s="37">
        <f>IF(($D101     =0),0,($H101     /$D101     ))</f>
        <v>0.19095353548197258</v>
      </c>
      <c r="J101" s="32">
        <f>SUM(J97:J100)</f>
        <v>826372724</v>
      </c>
      <c r="K101" s="37">
        <f>IF(($E101     =0),0,($J101     /$E101     ))</f>
        <v>0.44980757626588408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1474309890</v>
      </c>
      <c r="O101" s="37">
        <f>IF(($E101     =0),0,($N101     /$E101     ))</f>
        <v>0.80248989230399881</v>
      </c>
      <c r="P101" s="32">
        <f>SUM(P97:P100)</f>
        <v>300684956</v>
      </c>
      <c r="Q101" s="32">
        <f>SUM(Q97:Q100)</f>
        <v>1627740353</v>
      </c>
      <c r="R101" s="32">
        <f>SUM(R97:R100)</f>
        <v>1670488258</v>
      </c>
      <c r="S101" s="32">
        <f>SUM(S97:S100)</f>
        <v>829991773</v>
      </c>
      <c r="T101" s="37">
        <f>IF(($R101     =0),0,($S101     /$R101     ))</f>
        <v>0.49685579591784235</v>
      </c>
      <c r="U101" s="37">
        <f>IF(($P101     =0),0,(($J101     /$P101     )-1))</f>
        <v>1.748300862780777</v>
      </c>
    </row>
    <row r="102" spans="1:21" ht="16.5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36071933721</v>
      </c>
      <c r="E102" s="32">
        <f>SUM(E88:E90,E92:E95,E97:E100)</f>
        <v>36930222435</v>
      </c>
      <c r="F102" s="32">
        <f>SUM(F88:F90,F92:F95,F97:F100)</f>
        <v>13317270615</v>
      </c>
      <c r="G102" s="37">
        <f>IF(($D102     =0),0,($F102     /$D102     ))</f>
        <v>0.36918649047215019</v>
      </c>
      <c r="H102" s="32">
        <f>SUM(H88:H90,H92:H95,H97:H100)</f>
        <v>10916734592</v>
      </c>
      <c r="I102" s="37">
        <f>IF(($D102     =0),0,($H102     /$D102     ))</f>
        <v>0.30263790891932707</v>
      </c>
      <c r="J102" s="32">
        <f>SUM(J88:J90,J92:J95,J97:J100)</f>
        <v>13694304927</v>
      </c>
      <c r="K102" s="37">
        <f>IF(($E102     =0),0,($J102     /$E102     ))</f>
        <v>0.37081566327153914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37928310134</v>
      </c>
      <c r="O102" s="37">
        <f>IF(($E102     =0),0,($N102     /$E102     ))</f>
        <v>1.0270263116003893</v>
      </c>
      <c r="P102" s="32">
        <f>SUM(P88:P90,P92:P95,P97:P100)</f>
        <v>9933488865</v>
      </c>
      <c r="Q102" s="32">
        <f>SUM(Q88:Q90,Q92:Q95,Q97:Q100)</f>
        <v>30835636479</v>
      </c>
      <c r="R102" s="32">
        <f>SUM(R88:R90,R92:R95,R97:R100)</f>
        <v>34039865927</v>
      </c>
      <c r="S102" s="32">
        <f>SUM(S88:S90,S92:S95,S97:S100)</f>
        <v>28463892300</v>
      </c>
      <c r="T102" s="37">
        <f>IF(($R102     =0),0,($S102     /$R102     ))</f>
        <v>0.83619284403299587</v>
      </c>
      <c r="U102" s="37">
        <f>IF(($P102     =0),0,(($J102     /$P102     )-1))</f>
        <v>0.37859971588139496</v>
      </c>
    </row>
    <row r="103" spans="1:21" ht="14.4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x14ac:dyDescent="0.2">
      <c r="A105" s="17" t="s">
        <v>23</v>
      </c>
      <c r="B105" s="11" t="s">
        <v>191</v>
      </c>
      <c r="C105" s="10" t="s">
        <v>192</v>
      </c>
      <c r="D105" s="31">
        <v>7744247640</v>
      </c>
      <c r="E105" s="31">
        <v>7663467369</v>
      </c>
      <c r="F105" s="31">
        <v>1604603141</v>
      </c>
      <c r="G105" s="36">
        <f t="shared" ref="G105:G136" si="24">IF(($D105     =0),0,($F105     /$D105     ))</f>
        <v>0.20719935823229951</v>
      </c>
      <c r="H105" s="31">
        <v>1828878859</v>
      </c>
      <c r="I105" s="36">
        <f t="shared" ref="I105:I136" si="25">IF(($D105     =0),0,($H105     /$D105     ))</f>
        <v>0.23615965604632963</v>
      </c>
      <c r="J105" s="31">
        <v>1447069042</v>
      </c>
      <c r="K105" s="36">
        <f t="shared" ref="K105:K136" si="26">IF(($E105     =0),0,($J105     /$E105     ))</f>
        <v>0.18882693333485503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4880551042</v>
      </c>
      <c r="O105" s="36">
        <f t="shared" ref="O105:O136" si="29">IF(($E105     =0),0,($N105     /$E105     ))</f>
        <v>0.63685937539743964</v>
      </c>
      <c r="P105" s="31">
        <v>1461691362</v>
      </c>
      <c r="Q105" s="31">
        <v>6576271410</v>
      </c>
      <c r="R105" s="31">
        <v>6547465034</v>
      </c>
      <c r="S105" s="31">
        <v>4299930084</v>
      </c>
      <c r="T105" s="36">
        <f t="shared" ref="T105:T136" si="30">IF(($R105     =0),0,($S105     /$R105     ))</f>
        <v>0.65673204235091143</v>
      </c>
      <c r="U105" s="36">
        <f t="shared" ref="U105:U136" si="31">IF(($P105     =0),0,(($J105     /$P105     )-1))</f>
        <v>-1.0003698715160048E-2</v>
      </c>
    </row>
    <row r="106" spans="1:21" ht="16.5" x14ac:dyDescent="0.3">
      <c r="A106" s="18" t="s">
        <v>0</v>
      </c>
      <c r="B106" s="13" t="s">
        <v>28</v>
      </c>
      <c r="C106" s="12" t="s">
        <v>0</v>
      </c>
      <c r="D106" s="32">
        <f>D105</f>
        <v>7744247640</v>
      </c>
      <c r="E106" s="32">
        <f>E105</f>
        <v>7663467369</v>
      </c>
      <c r="F106" s="32">
        <f>F105</f>
        <v>1604603141</v>
      </c>
      <c r="G106" s="37">
        <f t="shared" si="24"/>
        <v>0.20719935823229951</v>
      </c>
      <c r="H106" s="32">
        <f>H105</f>
        <v>1828878859</v>
      </c>
      <c r="I106" s="37">
        <f t="shared" si="25"/>
        <v>0.23615965604632963</v>
      </c>
      <c r="J106" s="32">
        <f>J105</f>
        <v>1447069042</v>
      </c>
      <c r="K106" s="37">
        <f t="shared" si="26"/>
        <v>0.18882693333485503</v>
      </c>
      <c r="L106" s="32">
        <f>L105</f>
        <v>0</v>
      </c>
      <c r="M106" s="37">
        <f t="shared" si="27"/>
        <v>0</v>
      </c>
      <c r="N106" s="32">
        <f t="shared" si="28"/>
        <v>4880551042</v>
      </c>
      <c r="O106" s="37">
        <f t="shared" si="29"/>
        <v>0.63685937539743964</v>
      </c>
      <c r="P106" s="32">
        <f>P105</f>
        <v>1461691362</v>
      </c>
      <c r="Q106" s="32">
        <f>Q105</f>
        <v>6576271410</v>
      </c>
      <c r="R106" s="32">
        <f>R105</f>
        <v>6547465034</v>
      </c>
      <c r="S106" s="32">
        <f>S105</f>
        <v>4299930084</v>
      </c>
      <c r="T106" s="37">
        <f t="shared" si="30"/>
        <v>0.65673204235091143</v>
      </c>
      <c r="U106" s="37">
        <f t="shared" si="31"/>
        <v>-1.0003698715160048E-2</v>
      </c>
    </row>
    <row r="107" spans="1:21" x14ac:dyDescent="0.2">
      <c r="A107" s="17" t="s">
        <v>29</v>
      </c>
      <c r="B107" s="11" t="s">
        <v>193</v>
      </c>
      <c r="C107" s="10" t="s">
        <v>194</v>
      </c>
      <c r="D107" s="31">
        <v>153624237</v>
      </c>
      <c r="E107" s="31">
        <v>158647191</v>
      </c>
      <c r="F107" s="31">
        <v>24648381</v>
      </c>
      <c r="G107" s="36">
        <f t="shared" si="24"/>
        <v>0.16044591323177734</v>
      </c>
      <c r="H107" s="31">
        <v>32493721</v>
      </c>
      <c r="I107" s="36">
        <f t="shared" si="25"/>
        <v>0.21151428729309166</v>
      </c>
      <c r="J107" s="31">
        <v>25444242</v>
      </c>
      <c r="K107" s="36">
        <f t="shared" si="26"/>
        <v>0.1603825560327759</v>
      </c>
      <c r="L107" s="31">
        <v>0</v>
      </c>
      <c r="M107" s="36">
        <f t="shared" si="27"/>
        <v>0</v>
      </c>
      <c r="N107" s="31">
        <f t="shared" si="28"/>
        <v>82586344</v>
      </c>
      <c r="O107" s="36">
        <f t="shared" si="29"/>
        <v>0.52056606536449801</v>
      </c>
      <c r="P107" s="31">
        <v>24298392</v>
      </c>
      <c r="Q107" s="31">
        <v>140872572</v>
      </c>
      <c r="R107" s="31">
        <v>137144718</v>
      </c>
      <c r="S107" s="31">
        <v>75218648</v>
      </c>
      <c r="T107" s="36">
        <f t="shared" si="30"/>
        <v>0.54846186639138372</v>
      </c>
      <c r="U107" s="36">
        <f t="shared" si="31"/>
        <v>4.7157441529464217E-2</v>
      </c>
    </row>
    <row r="108" spans="1:21" x14ac:dyDescent="0.2">
      <c r="A108" s="17" t="s">
        <v>29</v>
      </c>
      <c r="B108" s="11" t="s">
        <v>195</v>
      </c>
      <c r="C108" s="10" t="s">
        <v>196</v>
      </c>
      <c r="D108" s="31">
        <v>101575597</v>
      </c>
      <c r="E108" s="31">
        <v>104468747</v>
      </c>
      <c r="F108" s="31">
        <v>15885018</v>
      </c>
      <c r="G108" s="36">
        <f t="shared" si="24"/>
        <v>0.15638616428707774</v>
      </c>
      <c r="H108" s="31">
        <v>23172267</v>
      </c>
      <c r="I108" s="36">
        <f t="shared" si="25"/>
        <v>0.22812828754528511</v>
      </c>
      <c r="J108" s="31">
        <v>22154181</v>
      </c>
      <c r="K108" s="36">
        <f t="shared" si="26"/>
        <v>0.21206515475867629</v>
      </c>
      <c r="L108" s="31">
        <v>0</v>
      </c>
      <c r="M108" s="36">
        <f t="shared" si="27"/>
        <v>0</v>
      </c>
      <c r="N108" s="31">
        <f t="shared" si="28"/>
        <v>61211466</v>
      </c>
      <c r="O108" s="36">
        <f t="shared" si="29"/>
        <v>0.58593089089122508</v>
      </c>
      <c r="P108" s="31">
        <v>17545384</v>
      </c>
      <c r="Q108" s="31">
        <v>98335310</v>
      </c>
      <c r="R108" s="31">
        <v>108290050</v>
      </c>
      <c r="S108" s="31">
        <v>59088101</v>
      </c>
      <c r="T108" s="36">
        <f t="shared" si="30"/>
        <v>0.54564663143105019</v>
      </c>
      <c r="U108" s="36">
        <f t="shared" si="31"/>
        <v>0.26267860538133569</v>
      </c>
    </row>
    <row r="109" spans="1:21" x14ac:dyDescent="0.2">
      <c r="A109" s="17" t="s">
        <v>29</v>
      </c>
      <c r="B109" s="11" t="s">
        <v>197</v>
      </c>
      <c r="C109" s="10" t="s">
        <v>198</v>
      </c>
      <c r="D109" s="31">
        <v>74752576</v>
      </c>
      <c r="E109" s="31">
        <v>82790770</v>
      </c>
      <c r="F109" s="31">
        <v>8627752</v>
      </c>
      <c r="G109" s="36">
        <f t="shared" si="24"/>
        <v>0.1154174539750978</v>
      </c>
      <c r="H109" s="31">
        <v>18298123</v>
      </c>
      <c r="I109" s="36">
        <f t="shared" si="25"/>
        <v>0.24478250756201364</v>
      </c>
      <c r="J109" s="31">
        <v>20747767</v>
      </c>
      <c r="K109" s="36">
        <f t="shared" si="26"/>
        <v>0.25060483191544181</v>
      </c>
      <c r="L109" s="31">
        <v>0</v>
      </c>
      <c r="M109" s="36">
        <f t="shared" si="27"/>
        <v>0</v>
      </c>
      <c r="N109" s="31">
        <f t="shared" si="28"/>
        <v>47673642</v>
      </c>
      <c r="O109" s="36">
        <f t="shared" si="29"/>
        <v>0.57583281324717717</v>
      </c>
      <c r="P109" s="31">
        <v>6996326</v>
      </c>
      <c r="Q109" s="31">
        <v>65289036</v>
      </c>
      <c r="R109" s="31">
        <v>73443056</v>
      </c>
      <c r="S109" s="31">
        <v>40514796</v>
      </c>
      <c r="T109" s="36">
        <f t="shared" si="30"/>
        <v>0.55164910349046481</v>
      </c>
      <c r="U109" s="36">
        <f t="shared" si="31"/>
        <v>1.9655231903144594</v>
      </c>
    </row>
    <row r="110" spans="1:21" x14ac:dyDescent="0.2">
      <c r="A110" s="17" t="s">
        <v>29</v>
      </c>
      <c r="B110" s="11" t="s">
        <v>199</v>
      </c>
      <c r="C110" s="10" t="s">
        <v>200</v>
      </c>
      <c r="D110" s="31">
        <v>268751316</v>
      </c>
      <c r="E110" s="31">
        <v>309921469</v>
      </c>
      <c r="F110" s="31">
        <v>60541386</v>
      </c>
      <c r="G110" s="36">
        <f t="shared" si="24"/>
        <v>0.22526917040287162</v>
      </c>
      <c r="H110" s="31">
        <v>64701975</v>
      </c>
      <c r="I110" s="36">
        <f t="shared" si="25"/>
        <v>0.24075035599081496</v>
      </c>
      <c r="J110" s="31">
        <v>64888541</v>
      </c>
      <c r="K110" s="36">
        <f t="shared" si="26"/>
        <v>0.20937091324899471</v>
      </c>
      <c r="L110" s="31">
        <v>0</v>
      </c>
      <c r="M110" s="36">
        <f t="shared" si="27"/>
        <v>0</v>
      </c>
      <c r="N110" s="31">
        <f t="shared" si="28"/>
        <v>190131902</v>
      </c>
      <c r="O110" s="36">
        <f t="shared" si="29"/>
        <v>0.61348412749037406</v>
      </c>
      <c r="P110" s="31">
        <v>76318667</v>
      </c>
      <c r="Q110" s="31">
        <v>375352970</v>
      </c>
      <c r="R110" s="31">
        <v>376105187</v>
      </c>
      <c r="S110" s="31">
        <v>237570897</v>
      </c>
      <c r="T110" s="36">
        <f t="shared" si="30"/>
        <v>0.63166078323721708</v>
      </c>
      <c r="U110" s="36">
        <f t="shared" si="31"/>
        <v>-0.14976841773192917</v>
      </c>
    </row>
    <row r="111" spans="1:21" x14ac:dyDescent="0.2">
      <c r="A111" s="17" t="s">
        <v>44</v>
      </c>
      <c r="B111" s="11" t="s">
        <v>201</v>
      </c>
      <c r="C111" s="10" t="s">
        <v>202</v>
      </c>
      <c r="D111" s="31">
        <v>520893826</v>
      </c>
      <c r="E111" s="31">
        <v>415013518</v>
      </c>
      <c r="F111" s="31">
        <v>104444318</v>
      </c>
      <c r="G111" s="36">
        <f t="shared" si="24"/>
        <v>0.20050980216455858</v>
      </c>
      <c r="H111" s="31">
        <v>98735857</v>
      </c>
      <c r="I111" s="36">
        <f t="shared" si="25"/>
        <v>0.1895508298844763</v>
      </c>
      <c r="J111" s="31">
        <v>92785821</v>
      </c>
      <c r="K111" s="36">
        <f t="shared" si="26"/>
        <v>0.22357300901220284</v>
      </c>
      <c r="L111" s="31">
        <v>0</v>
      </c>
      <c r="M111" s="36">
        <f t="shared" si="27"/>
        <v>0</v>
      </c>
      <c r="N111" s="31">
        <f t="shared" si="28"/>
        <v>295965996</v>
      </c>
      <c r="O111" s="36">
        <f t="shared" si="29"/>
        <v>0.71314784498176276</v>
      </c>
      <c r="P111" s="31">
        <v>3903330</v>
      </c>
      <c r="Q111" s="31">
        <v>604910568</v>
      </c>
      <c r="R111" s="31">
        <v>577437252</v>
      </c>
      <c r="S111" s="31">
        <v>235122914</v>
      </c>
      <c r="T111" s="36">
        <f t="shared" si="30"/>
        <v>0.40718348735838056</v>
      </c>
      <c r="U111" s="36">
        <f t="shared" si="31"/>
        <v>22.770939428641697</v>
      </c>
    </row>
    <row r="112" spans="1:21" ht="16.5" x14ac:dyDescent="0.3">
      <c r="A112" s="18" t="s">
        <v>0</v>
      </c>
      <c r="B112" s="13" t="s">
        <v>203</v>
      </c>
      <c r="C112" s="12" t="s">
        <v>0</v>
      </c>
      <c r="D112" s="32">
        <f>SUM(D107:D111)</f>
        <v>1119597552</v>
      </c>
      <c r="E112" s="32">
        <f>SUM(E107:E111)</f>
        <v>1070841695</v>
      </c>
      <c r="F112" s="32">
        <f>SUM(F107:F111)</f>
        <v>214146855</v>
      </c>
      <c r="G112" s="37">
        <f t="shared" si="24"/>
        <v>0.19127127834234492</v>
      </c>
      <c r="H112" s="32">
        <f>SUM(H107:H111)</f>
        <v>237401943</v>
      </c>
      <c r="I112" s="37">
        <f t="shared" si="25"/>
        <v>0.21204221336132395</v>
      </c>
      <c r="J112" s="32">
        <f>SUM(J107:J111)</f>
        <v>226020552</v>
      </c>
      <c r="K112" s="37">
        <f t="shared" si="26"/>
        <v>0.21106812804856276</v>
      </c>
      <c r="L112" s="32">
        <f>SUM(L107:L111)</f>
        <v>0</v>
      </c>
      <c r="M112" s="37">
        <f t="shared" si="27"/>
        <v>0</v>
      </c>
      <c r="N112" s="32">
        <f t="shared" si="28"/>
        <v>677569350</v>
      </c>
      <c r="O112" s="37">
        <f t="shared" si="29"/>
        <v>0.63274464672390252</v>
      </c>
      <c r="P112" s="32">
        <f>SUM(P107:P111)</f>
        <v>129062099</v>
      </c>
      <c r="Q112" s="32">
        <f>SUM(Q107:Q111)</f>
        <v>1284760456</v>
      </c>
      <c r="R112" s="32">
        <f>SUM(R107:R111)</f>
        <v>1272420263</v>
      </c>
      <c r="S112" s="32">
        <f>SUM(S107:S111)</f>
        <v>647515356</v>
      </c>
      <c r="T112" s="37">
        <f t="shared" si="30"/>
        <v>0.5088848196061776</v>
      </c>
      <c r="U112" s="37">
        <f t="shared" si="31"/>
        <v>0.75125427024087066</v>
      </c>
    </row>
    <row r="113" spans="1:21" x14ac:dyDescent="0.2">
      <c r="A113" s="17" t="s">
        <v>29</v>
      </c>
      <c r="B113" s="11" t="s">
        <v>204</v>
      </c>
      <c r="C113" s="10" t="s">
        <v>205</v>
      </c>
      <c r="D113" s="31">
        <v>114407378</v>
      </c>
      <c r="E113" s="31">
        <v>188830038</v>
      </c>
      <c r="F113" s="31">
        <v>72942463</v>
      </c>
      <c r="G113" s="36">
        <f t="shared" si="24"/>
        <v>0.63756782364158371</v>
      </c>
      <c r="H113" s="31">
        <v>77031935</v>
      </c>
      <c r="I113" s="36">
        <f t="shared" si="25"/>
        <v>0.67331265121730177</v>
      </c>
      <c r="J113" s="31">
        <v>149365589</v>
      </c>
      <c r="K113" s="36">
        <f t="shared" si="26"/>
        <v>0.79100544903772141</v>
      </c>
      <c r="L113" s="31">
        <v>0</v>
      </c>
      <c r="M113" s="36">
        <f t="shared" si="27"/>
        <v>0</v>
      </c>
      <c r="N113" s="31">
        <f t="shared" si="28"/>
        <v>299339987</v>
      </c>
      <c r="O113" s="36">
        <f t="shared" si="29"/>
        <v>1.5852350090614291</v>
      </c>
      <c r="P113" s="31">
        <v>29386886</v>
      </c>
      <c r="Q113" s="31">
        <v>73836319</v>
      </c>
      <c r="R113" s="31">
        <v>109291920</v>
      </c>
      <c r="S113" s="31">
        <v>53927617</v>
      </c>
      <c r="T113" s="36">
        <f t="shared" si="30"/>
        <v>0.4934273000236431</v>
      </c>
      <c r="U113" s="36">
        <f t="shared" si="31"/>
        <v>4.0827293848010981</v>
      </c>
    </row>
    <row r="114" spans="1:21" x14ac:dyDescent="0.2">
      <c r="A114" s="17" t="s">
        <v>29</v>
      </c>
      <c r="B114" s="11" t="s">
        <v>206</v>
      </c>
      <c r="C114" s="10" t="s">
        <v>207</v>
      </c>
      <c r="D114" s="31">
        <v>167733036</v>
      </c>
      <c r="E114" s="31">
        <v>177211659</v>
      </c>
      <c r="F114" s="31">
        <v>37965830</v>
      </c>
      <c r="G114" s="36">
        <f t="shared" si="24"/>
        <v>0.22634676450976537</v>
      </c>
      <c r="H114" s="31">
        <v>38717146</v>
      </c>
      <c r="I114" s="36">
        <f t="shared" si="25"/>
        <v>0.23082600138472423</v>
      </c>
      <c r="J114" s="31">
        <v>37258501</v>
      </c>
      <c r="K114" s="36">
        <f t="shared" si="26"/>
        <v>0.21024858753791137</v>
      </c>
      <c r="L114" s="31">
        <v>0</v>
      </c>
      <c r="M114" s="36">
        <f t="shared" si="27"/>
        <v>0</v>
      </c>
      <c r="N114" s="31">
        <f t="shared" si="28"/>
        <v>113941477</v>
      </c>
      <c r="O114" s="36">
        <f t="shared" si="29"/>
        <v>0.64296828799509176</v>
      </c>
      <c r="P114" s="31">
        <v>42821542</v>
      </c>
      <c r="Q114" s="31">
        <v>164808422</v>
      </c>
      <c r="R114" s="31">
        <v>179760818</v>
      </c>
      <c r="S114" s="31">
        <v>130134384</v>
      </c>
      <c r="T114" s="36">
        <f t="shared" si="30"/>
        <v>0.72393075113843774</v>
      </c>
      <c r="U114" s="36">
        <f t="shared" si="31"/>
        <v>-0.12991220633764189</v>
      </c>
    </row>
    <row r="115" spans="1:21" x14ac:dyDescent="0.2">
      <c r="A115" s="17" t="s">
        <v>29</v>
      </c>
      <c r="B115" s="11" t="s">
        <v>208</v>
      </c>
      <c r="C115" s="10" t="s">
        <v>209</v>
      </c>
      <c r="D115" s="31">
        <v>37280388</v>
      </c>
      <c r="E115" s="31">
        <v>64690484</v>
      </c>
      <c r="F115" s="31">
        <v>9702820</v>
      </c>
      <c r="G115" s="36">
        <f t="shared" si="24"/>
        <v>0.26026606804628749</v>
      </c>
      <c r="H115" s="31">
        <v>11333661</v>
      </c>
      <c r="I115" s="36">
        <f t="shared" si="25"/>
        <v>0.30401134773597316</v>
      </c>
      <c r="J115" s="31">
        <v>2205190</v>
      </c>
      <c r="K115" s="36">
        <f t="shared" si="26"/>
        <v>3.4088321243662359E-2</v>
      </c>
      <c r="L115" s="31">
        <v>0</v>
      </c>
      <c r="M115" s="36">
        <f t="shared" si="27"/>
        <v>0</v>
      </c>
      <c r="N115" s="31">
        <f t="shared" si="28"/>
        <v>23241671</v>
      </c>
      <c r="O115" s="36">
        <f t="shared" si="29"/>
        <v>0.35927495920420072</v>
      </c>
      <c r="P115" s="31">
        <v>11231479</v>
      </c>
      <c r="Q115" s="31">
        <v>38953568</v>
      </c>
      <c r="R115" s="31">
        <v>40616521</v>
      </c>
      <c r="S115" s="31">
        <v>31436369</v>
      </c>
      <c r="T115" s="36">
        <f t="shared" si="30"/>
        <v>0.77397985415836079</v>
      </c>
      <c r="U115" s="36">
        <f t="shared" si="31"/>
        <v>-0.8036598741804174</v>
      </c>
    </row>
    <row r="116" spans="1:21" x14ac:dyDescent="0.2">
      <c r="A116" s="17" t="s">
        <v>29</v>
      </c>
      <c r="B116" s="11" t="s">
        <v>210</v>
      </c>
      <c r="C116" s="10" t="s">
        <v>211</v>
      </c>
      <c r="D116" s="31">
        <v>58590700</v>
      </c>
      <c r="E116" s="31">
        <v>60461221</v>
      </c>
      <c r="F116" s="31">
        <v>15145130</v>
      </c>
      <c r="G116" s="36">
        <f t="shared" si="24"/>
        <v>0.25849034061719695</v>
      </c>
      <c r="H116" s="31">
        <v>15961991</v>
      </c>
      <c r="I116" s="36">
        <f t="shared" si="25"/>
        <v>0.27243216073540683</v>
      </c>
      <c r="J116" s="31">
        <v>19150992</v>
      </c>
      <c r="K116" s="36">
        <f t="shared" si="26"/>
        <v>0.31674835015323294</v>
      </c>
      <c r="L116" s="31">
        <v>0</v>
      </c>
      <c r="M116" s="36">
        <f t="shared" si="27"/>
        <v>0</v>
      </c>
      <c r="N116" s="31">
        <f t="shared" si="28"/>
        <v>50258113</v>
      </c>
      <c r="O116" s="36">
        <f t="shared" si="29"/>
        <v>0.83124541927461237</v>
      </c>
      <c r="P116" s="31">
        <v>11979816</v>
      </c>
      <c r="Q116" s="31">
        <v>60167030</v>
      </c>
      <c r="R116" s="31">
        <v>59966114</v>
      </c>
      <c r="S116" s="31">
        <v>44907322</v>
      </c>
      <c r="T116" s="36">
        <f t="shared" si="30"/>
        <v>0.74887830817251222</v>
      </c>
      <c r="U116" s="36">
        <f t="shared" si="31"/>
        <v>0.59860485336335723</v>
      </c>
    </row>
    <row r="117" spans="1:21" x14ac:dyDescent="0.2">
      <c r="A117" s="17" t="s">
        <v>29</v>
      </c>
      <c r="B117" s="11" t="s">
        <v>212</v>
      </c>
      <c r="C117" s="10" t="s">
        <v>213</v>
      </c>
      <c r="D117" s="31">
        <v>932233842</v>
      </c>
      <c r="E117" s="31">
        <v>1384382862</v>
      </c>
      <c r="F117" s="31">
        <v>183058309</v>
      </c>
      <c r="G117" s="36">
        <f t="shared" si="24"/>
        <v>0.19636522592579297</v>
      </c>
      <c r="H117" s="31">
        <v>206492746</v>
      </c>
      <c r="I117" s="36">
        <f t="shared" si="25"/>
        <v>0.22150316443886403</v>
      </c>
      <c r="J117" s="31">
        <v>232314093</v>
      </c>
      <c r="K117" s="36">
        <f t="shared" si="26"/>
        <v>0.16781058143437202</v>
      </c>
      <c r="L117" s="31">
        <v>0</v>
      </c>
      <c r="M117" s="36">
        <f t="shared" si="27"/>
        <v>0</v>
      </c>
      <c r="N117" s="31">
        <f t="shared" si="28"/>
        <v>621865148</v>
      </c>
      <c r="O117" s="36">
        <f t="shared" si="29"/>
        <v>0.44920026465915613</v>
      </c>
      <c r="P117" s="31">
        <v>-100493509</v>
      </c>
      <c r="Q117" s="31">
        <v>878260904</v>
      </c>
      <c r="R117" s="31">
        <v>1199961879</v>
      </c>
      <c r="S117" s="31">
        <v>357388004</v>
      </c>
      <c r="T117" s="36">
        <f t="shared" si="30"/>
        <v>0.29783279807007934</v>
      </c>
      <c r="U117" s="36">
        <f t="shared" si="31"/>
        <v>-3.3117323229304292</v>
      </c>
    </row>
    <row r="118" spans="1:21" x14ac:dyDescent="0.2">
      <c r="A118" s="17" t="s">
        <v>29</v>
      </c>
      <c r="B118" s="11" t="s">
        <v>214</v>
      </c>
      <c r="C118" s="10" t="s">
        <v>215</v>
      </c>
      <c r="D118" s="31">
        <v>70959216</v>
      </c>
      <c r="E118" s="31">
        <v>74157395</v>
      </c>
      <c r="F118" s="31">
        <v>19271399</v>
      </c>
      <c r="G118" s="36">
        <f t="shared" si="24"/>
        <v>0.27158415899070815</v>
      </c>
      <c r="H118" s="31">
        <v>14965153</v>
      </c>
      <c r="I118" s="36">
        <f t="shared" si="25"/>
        <v>0.21089794735048933</v>
      </c>
      <c r="J118" s="31">
        <v>13841530</v>
      </c>
      <c r="K118" s="36">
        <f t="shared" si="26"/>
        <v>0.18665070422174349</v>
      </c>
      <c r="L118" s="31">
        <v>0</v>
      </c>
      <c r="M118" s="36">
        <f t="shared" si="27"/>
        <v>0</v>
      </c>
      <c r="N118" s="31">
        <f t="shared" si="28"/>
        <v>48078082</v>
      </c>
      <c r="O118" s="36">
        <f t="shared" si="29"/>
        <v>0.64832485013800711</v>
      </c>
      <c r="P118" s="31">
        <v>11677853</v>
      </c>
      <c r="Q118" s="31">
        <v>59728238</v>
      </c>
      <c r="R118" s="31">
        <v>72902611</v>
      </c>
      <c r="S118" s="31">
        <v>46337261</v>
      </c>
      <c r="T118" s="36">
        <f t="shared" si="30"/>
        <v>0.6356049579623424</v>
      </c>
      <c r="U118" s="36">
        <f t="shared" si="31"/>
        <v>0.18528037645276063</v>
      </c>
    </row>
    <row r="119" spans="1:21" x14ac:dyDescent="0.2">
      <c r="A119" s="17" t="s">
        <v>29</v>
      </c>
      <c r="B119" s="11" t="s">
        <v>216</v>
      </c>
      <c r="C119" s="10" t="s">
        <v>217</v>
      </c>
      <c r="D119" s="31">
        <v>54255884</v>
      </c>
      <c r="E119" s="31">
        <v>51730754</v>
      </c>
      <c r="F119" s="31">
        <v>12007593</v>
      </c>
      <c r="G119" s="36">
        <f t="shared" si="24"/>
        <v>0.22131411590307881</v>
      </c>
      <c r="H119" s="31">
        <v>16059351</v>
      </c>
      <c r="I119" s="36">
        <f t="shared" si="25"/>
        <v>0.2959927996012377</v>
      </c>
      <c r="J119" s="31">
        <v>9476107</v>
      </c>
      <c r="K119" s="36">
        <f t="shared" si="26"/>
        <v>0.18318130449055509</v>
      </c>
      <c r="L119" s="31">
        <v>0</v>
      </c>
      <c r="M119" s="36">
        <f t="shared" si="27"/>
        <v>0</v>
      </c>
      <c r="N119" s="31">
        <f t="shared" si="28"/>
        <v>37543051</v>
      </c>
      <c r="O119" s="36">
        <f t="shared" si="29"/>
        <v>0.72573948951140366</v>
      </c>
      <c r="P119" s="31">
        <v>10492963</v>
      </c>
      <c r="Q119" s="31">
        <v>55510840</v>
      </c>
      <c r="R119" s="31">
        <v>59187071</v>
      </c>
      <c r="S119" s="31">
        <v>29532258</v>
      </c>
      <c r="T119" s="36">
        <f t="shared" si="30"/>
        <v>0.4989646809858187</v>
      </c>
      <c r="U119" s="36">
        <f t="shared" si="31"/>
        <v>-9.6908375641846844E-2</v>
      </c>
    </row>
    <row r="120" spans="1:21" x14ac:dyDescent="0.2">
      <c r="A120" s="17" t="s">
        <v>44</v>
      </c>
      <c r="B120" s="11" t="s">
        <v>218</v>
      </c>
      <c r="C120" s="10" t="s">
        <v>219</v>
      </c>
      <c r="D120" s="31">
        <v>164896161</v>
      </c>
      <c r="E120" s="31">
        <v>183324149</v>
      </c>
      <c r="F120" s="31">
        <v>35941371</v>
      </c>
      <c r="G120" s="36">
        <f t="shared" si="24"/>
        <v>0.21796366138566439</v>
      </c>
      <c r="H120" s="31">
        <v>43732634</v>
      </c>
      <c r="I120" s="36">
        <f t="shared" si="25"/>
        <v>0.26521317254923843</v>
      </c>
      <c r="J120" s="31">
        <v>45539670</v>
      </c>
      <c r="K120" s="36">
        <f t="shared" si="26"/>
        <v>0.24841064446997652</v>
      </c>
      <c r="L120" s="31">
        <v>0</v>
      </c>
      <c r="M120" s="36">
        <f t="shared" si="27"/>
        <v>0</v>
      </c>
      <c r="N120" s="31">
        <f t="shared" si="28"/>
        <v>125213675</v>
      </c>
      <c r="O120" s="36">
        <f t="shared" si="29"/>
        <v>0.68301789853119677</v>
      </c>
      <c r="P120" s="31">
        <v>-20150271</v>
      </c>
      <c r="Q120" s="31">
        <v>327196459</v>
      </c>
      <c r="R120" s="31">
        <v>149908508</v>
      </c>
      <c r="S120" s="31">
        <v>61635819</v>
      </c>
      <c r="T120" s="36">
        <f t="shared" si="30"/>
        <v>0.41115624338012891</v>
      </c>
      <c r="U120" s="36">
        <f t="shared" si="31"/>
        <v>-3.2600028555447218</v>
      </c>
    </row>
    <row r="121" spans="1:21" ht="16.5" x14ac:dyDescent="0.3">
      <c r="A121" s="18" t="s">
        <v>0</v>
      </c>
      <c r="B121" s="13" t="s">
        <v>220</v>
      </c>
      <c r="C121" s="12" t="s">
        <v>0</v>
      </c>
      <c r="D121" s="32">
        <f>SUM(D113:D120)</f>
        <v>1600356605</v>
      </c>
      <c r="E121" s="32">
        <f>SUM(E113:E120)</f>
        <v>2184788562</v>
      </c>
      <c r="F121" s="32">
        <f>SUM(F113:F120)</f>
        <v>386034915</v>
      </c>
      <c r="G121" s="37">
        <f t="shared" si="24"/>
        <v>0.24121805964614992</v>
      </c>
      <c r="H121" s="32">
        <f>SUM(H113:H120)</f>
        <v>424294617</v>
      </c>
      <c r="I121" s="37">
        <f t="shared" si="25"/>
        <v>0.26512504505206824</v>
      </c>
      <c r="J121" s="32">
        <f>SUM(J113:J120)</f>
        <v>509151672</v>
      </c>
      <c r="K121" s="37">
        <f t="shared" si="26"/>
        <v>0.2330439113677491</v>
      </c>
      <c r="L121" s="32">
        <f>SUM(L113:L120)</f>
        <v>0</v>
      </c>
      <c r="M121" s="37">
        <f t="shared" si="27"/>
        <v>0</v>
      </c>
      <c r="N121" s="32">
        <f t="shared" si="28"/>
        <v>1319481204</v>
      </c>
      <c r="O121" s="37">
        <f t="shared" si="29"/>
        <v>0.60393999993853864</v>
      </c>
      <c r="P121" s="32">
        <f>SUM(P113:P120)</f>
        <v>-3053241</v>
      </c>
      <c r="Q121" s="32">
        <f>SUM(Q113:Q120)</f>
        <v>1658461780</v>
      </c>
      <c r="R121" s="32">
        <f>SUM(R113:R120)</f>
        <v>1871595442</v>
      </c>
      <c r="S121" s="32">
        <f>SUM(S113:S120)</f>
        <v>755299034</v>
      </c>
      <c r="T121" s="37">
        <f t="shared" si="30"/>
        <v>0.40355891933188409</v>
      </c>
      <c r="U121" s="37">
        <f t="shared" si="31"/>
        <v>-167.75777378857418</v>
      </c>
    </row>
    <row r="122" spans="1:21" x14ac:dyDescent="0.2">
      <c r="A122" s="17" t="s">
        <v>29</v>
      </c>
      <c r="B122" s="11" t="s">
        <v>221</v>
      </c>
      <c r="C122" s="10" t="s">
        <v>222</v>
      </c>
      <c r="D122" s="31">
        <v>76344418</v>
      </c>
      <c r="E122" s="31">
        <v>82034763</v>
      </c>
      <c r="F122" s="31">
        <v>17395398</v>
      </c>
      <c r="G122" s="36">
        <f t="shared" si="24"/>
        <v>0.22785422242658265</v>
      </c>
      <c r="H122" s="31">
        <v>20385555</v>
      </c>
      <c r="I122" s="36">
        <f t="shared" si="25"/>
        <v>0.26702089732349521</v>
      </c>
      <c r="J122" s="31">
        <v>18072481</v>
      </c>
      <c r="K122" s="36">
        <f t="shared" si="26"/>
        <v>0.22030271483809857</v>
      </c>
      <c r="L122" s="31">
        <v>0</v>
      </c>
      <c r="M122" s="36">
        <f t="shared" si="27"/>
        <v>0</v>
      </c>
      <c r="N122" s="31">
        <f t="shared" si="28"/>
        <v>55853434</v>
      </c>
      <c r="O122" s="36">
        <f t="shared" si="29"/>
        <v>0.68085079980056751</v>
      </c>
      <c r="P122" s="31">
        <v>18127602</v>
      </c>
      <c r="Q122" s="31">
        <v>82358959</v>
      </c>
      <c r="R122" s="31">
        <v>92053109</v>
      </c>
      <c r="S122" s="31">
        <v>60036807</v>
      </c>
      <c r="T122" s="36">
        <f t="shared" si="30"/>
        <v>0.65219749394884641</v>
      </c>
      <c r="U122" s="36">
        <f t="shared" si="31"/>
        <v>-3.0407220988192263E-3</v>
      </c>
    </row>
    <row r="123" spans="1:21" x14ac:dyDescent="0.2">
      <c r="A123" s="17" t="s">
        <v>29</v>
      </c>
      <c r="B123" s="11" t="s">
        <v>223</v>
      </c>
      <c r="C123" s="10" t="s">
        <v>224</v>
      </c>
      <c r="D123" s="31">
        <v>170090017</v>
      </c>
      <c r="E123" s="31">
        <v>162385101</v>
      </c>
      <c r="F123" s="31">
        <v>36539092</v>
      </c>
      <c r="G123" s="36">
        <f t="shared" si="24"/>
        <v>0.21482208447307052</v>
      </c>
      <c r="H123" s="31">
        <v>35169089</v>
      </c>
      <c r="I123" s="36">
        <f t="shared" si="25"/>
        <v>0.20676750828944887</v>
      </c>
      <c r="J123" s="31">
        <v>36053084</v>
      </c>
      <c r="K123" s="36">
        <f t="shared" si="26"/>
        <v>0.22202211765721044</v>
      </c>
      <c r="L123" s="31">
        <v>0</v>
      </c>
      <c r="M123" s="36">
        <f t="shared" si="27"/>
        <v>0</v>
      </c>
      <c r="N123" s="31">
        <f t="shared" si="28"/>
        <v>107761265</v>
      </c>
      <c r="O123" s="36">
        <f t="shared" si="29"/>
        <v>0.66361546925416515</v>
      </c>
      <c r="P123" s="31">
        <v>16977814</v>
      </c>
      <c r="Q123" s="31">
        <v>325249937</v>
      </c>
      <c r="R123" s="31">
        <v>284968501</v>
      </c>
      <c r="S123" s="31">
        <v>89547027</v>
      </c>
      <c r="T123" s="36">
        <f t="shared" si="30"/>
        <v>0.31423482485174736</v>
      </c>
      <c r="U123" s="36">
        <f t="shared" si="31"/>
        <v>1.1235409929688238</v>
      </c>
    </row>
    <row r="124" spans="1:21" x14ac:dyDescent="0.2">
      <c r="A124" s="17" t="s">
        <v>29</v>
      </c>
      <c r="B124" s="11" t="s">
        <v>225</v>
      </c>
      <c r="C124" s="10" t="s">
        <v>226</v>
      </c>
      <c r="D124" s="31">
        <v>181992644</v>
      </c>
      <c r="E124" s="31">
        <v>191003677</v>
      </c>
      <c r="F124" s="31">
        <v>37798105</v>
      </c>
      <c r="G124" s="36">
        <f t="shared" si="24"/>
        <v>0.20769028994380673</v>
      </c>
      <c r="H124" s="31">
        <v>37366035</v>
      </c>
      <c r="I124" s="36">
        <f t="shared" si="25"/>
        <v>0.20531618299913265</v>
      </c>
      <c r="J124" s="31">
        <v>41765018</v>
      </c>
      <c r="K124" s="36">
        <f t="shared" si="26"/>
        <v>0.21866080620008169</v>
      </c>
      <c r="L124" s="31">
        <v>0</v>
      </c>
      <c r="M124" s="36">
        <f t="shared" si="27"/>
        <v>0</v>
      </c>
      <c r="N124" s="31">
        <f t="shared" si="28"/>
        <v>116929158</v>
      </c>
      <c r="O124" s="36">
        <f t="shared" si="29"/>
        <v>0.61218275918321718</v>
      </c>
      <c r="P124" s="31">
        <v>40522874</v>
      </c>
      <c r="Q124" s="31">
        <v>137763792</v>
      </c>
      <c r="R124" s="31">
        <v>179571279</v>
      </c>
      <c r="S124" s="31">
        <v>108407656</v>
      </c>
      <c r="T124" s="36">
        <f t="shared" si="30"/>
        <v>0.60370264445240152</v>
      </c>
      <c r="U124" s="36">
        <f t="shared" si="31"/>
        <v>3.0652909761533786E-2</v>
      </c>
    </row>
    <row r="125" spans="1:21" x14ac:dyDescent="0.2">
      <c r="A125" s="17" t="s">
        <v>44</v>
      </c>
      <c r="B125" s="11" t="s">
        <v>227</v>
      </c>
      <c r="C125" s="10" t="s">
        <v>228</v>
      </c>
      <c r="D125" s="31">
        <v>353261180</v>
      </c>
      <c r="E125" s="31">
        <v>334262836</v>
      </c>
      <c r="F125" s="31">
        <v>30113651</v>
      </c>
      <c r="G125" s="36">
        <f t="shared" si="24"/>
        <v>8.5244721766484496E-2</v>
      </c>
      <c r="H125" s="31">
        <v>61657597</v>
      </c>
      <c r="I125" s="36">
        <f t="shared" si="25"/>
        <v>0.17453827505190353</v>
      </c>
      <c r="J125" s="31">
        <v>139042453</v>
      </c>
      <c r="K125" s="36">
        <f t="shared" si="26"/>
        <v>0.4159674304923327</v>
      </c>
      <c r="L125" s="31">
        <v>0</v>
      </c>
      <c r="M125" s="36">
        <f t="shared" si="27"/>
        <v>0</v>
      </c>
      <c r="N125" s="31">
        <f t="shared" si="28"/>
        <v>230813701</v>
      </c>
      <c r="O125" s="36">
        <f t="shared" si="29"/>
        <v>0.69051559473994295</v>
      </c>
      <c r="P125" s="31">
        <v>33686452</v>
      </c>
      <c r="Q125" s="31">
        <v>301434875</v>
      </c>
      <c r="R125" s="31">
        <v>323544093</v>
      </c>
      <c r="S125" s="31">
        <v>112107806</v>
      </c>
      <c r="T125" s="36">
        <f t="shared" si="30"/>
        <v>0.34649931315544064</v>
      </c>
      <c r="U125" s="36">
        <f t="shared" si="31"/>
        <v>3.1275481609045679</v>
      </c>
    </row>
    <row r="126" spans="1:21" ht="16.5" x14ac:dyDescent="0.3">
      <c r="A126" s="18" t="s">
        <v>0</v>
      </c>
      <c r="B126" s="13" t="s">
        <v>229</v>
      </c>
      <c r="C126" s="12" t="s">
        <v>0</v>
      </c>
      <c r="D126" s="32">
        <f>SUM(D122:D125)</f>
        <v>781688259</v>
      </c>
      <c r="E126" s="32">
        <f>SUM(E122:E125)</f>
        <v>769686377</v>
      </c>
      <c r="F126" s="32">
        <f>SUM(F122:F125)</f>
        <v>121846246</v>
      </c>
      <c r="G126" s="37">
        <f t="shared" si="24"/>
        <v>0.15587575302189616</v>
      </c>
      <c r="H126" s="32">
        <f>SUM(H122:H125)</f>
        <v>154578276</v>
      </c>
      <c r="I126" s="37">
        <f t="shared" si="25"/>
        <v>0.19774926157615474</v>
      </c>
      <c r="J126" s="32">
        <f>SUM(J122:J125)</f>
        <v>234933036</v>
      </c>
      <c r="K126" s="37">
        <f t="shared" si="26"/>
        <v>0.30523216081294891</v>
      </c>
      <c r="L126" s="32">
        <f>SUM(L122:L125)</f>
        <v>0</v>
      </c>
      <c r="M126" s="37">
        <f t="shared" si="27"/>
        <v>0</v>
      </c>
      <c r="N126" s="32">
        <f t="shared" si="28"/>
        <v>511357558</v>
      </c>
      <c r="O126" s="37">
        <f t="shared" si="29"/>
        <v>0.66437132484157246</v>
      </c>
      <c r="P126" s="32">
        <f>SUM(P122:P125)</f>
        <v>109314742</v>
      </c>
      <c r="Q126" s="32">
        <f>SUM(Q122:Q125)</f>
        <v>846807563</v>
      </c>
      <c r="R126" s="32">
        <f>SUM(R122:R125)</f>
        <v>880136982</v>
      </c>
      <c r="S126" s="32">
        <f>SUM(S122:S125)</f>
        <v>370099296</v>
      </c>
      <c r="T126" s="37">
        <f t="shared" si="30"/>
        <v>0.4205019259149822</v>
      </c>
      <c r="U126" s="37">
        <f t="shared" si="31"/>
        <v>1.1491432143708487</v>
      </c>
    </row>
    <row r="127" spans="1:21" x14ac:dyDescent="0.2">
      <c r="A127" s="17" t="s">
        <v>29</v>
      </c>
      <c r="B127" s="11" t="s">
        <v>230</v>
      </c>
      <c r="C127" s="10" t="s">
        <v>231</v>
      </c>
      <c r="D127" s="31">
        <v>84816782</v>
      </c>
      <c r="E127" s="31">
        <v>84258227</v>
      </c>
      <c r="F127" s="31">
        <v>18487317</v>
      </c>
      <c r="G127" s="36">
        <f t="shared" si="24"/>
        <v>0.21796767767020447</v>
      </c>
      <c r="H127" s="31">
        <v>15692905</v>
      </c>
      <c r="I127" s="36">
        <f t="shared" si="25"/>
        <v>0.18502122610593738</v>
      </c>
      <c r="J127" s="31">
        <v>18090026</v>
      </c>
      <c r="K127" s="36">
        <f t="shared" si="26"/>
        <v>0.21469744432196514</v>
      </c>
      <c r="L127" s="31">
        <v>0</v>
      </c>
      <c r="M127" s="36">
        <f t="shared" si="27"/>
        <v>0</v>
      </c>
      <c r="N127" s="31">
        <f t="shared" si="28"/>
        <v>52270248</v>
      </c>
      <c r="O127" s="36">
        <f t="shared" si="29"/>
        <v>0.62035779604049823</v>
      </c>
      <c r="P127" s="31">
        <v>14841977</v>
      </c>
      <c r="Q127" s="31">
        <v>69199019</v>
      </c>
      <c r="R127" s="31">
        <v>73712903</v>
      </c>
      <c r="S127" s="31">
        <v>51775251</v>
      </c>
      <c r="T127" s="36">
        <f t="shared" si="30"/>
        <v>0.70239061131536229</v>
      </c>
      <c r="U127" s="36">
        <f t="shared" si="31"/>
        <v>0.21884207205010497</v>
      </c>
    </row>
    <row r="128" spans="1:21" x14ac:dyDescent="0.2">
      <c r="A128" s="17" t="s">
        <v>29</v>
      </c>
      <c r="B128" s="11" t="s">
        <v>232</v>
      </c>
      <c r="C128" s="10" t="s">
        <v>233</v>
      </c>
      <c r="D128" s="31">
        <v>108874885</v>
      </c>
      <c r="E128" s="31">
        <v>121112014</v>
      </c>
      <c r="F128" s="31">
        <v>6562425</v>
      </c>
      <c r="G128" s="36">
        <f t="shared" si="24"/>
        <v>6.0274920152613709E-2</v>
      </c>
      <c r="H128" s="31">
        <v>11350788</v>
      </c>
      <c r="I128" s="36">
        <f t="shared" si="25"/>
        <v>0.10425533859346901</v>
      </c>
      <c r="J128" s="31">
        <v>8767728</v>
      </c>
      <c r="K128" s="36">
        <f t="shared" si="26"/>
        <v>7.2393544706473134E-2</v>
      </c>
      <c r="L128" s="31">
        <v>0</v>
      </c>
      <c r="M128" s="36">
        <f t="shared" si="27"/>
        <v>0</v>
      </c>
      <c r="N128" s="31">
        <f t="shared" si="28"/>
        <v>26680941</v>
      </c>
      <c r="O128" s="36">
        <f t="shared" si="29"/>
        <v>0.22029970536201304</v>
      </c>
      <c r="P128" s="31">
        <v>10244020</v>
      </c>
      <c r="Q128" s="31">
        <v>128734728</v>
      </c>
      <c r="R128" s="31">
        <v>124781022</v>
      </c>
      <c r="S128" s="31">
        <v>34774844</v>
      </c>
      <c r="T128" s="36">
        <f t="shared" si="30"/>
        <v>0.27868696250941111</v>
      </c>
      <c r="U128" s="36">
        <f t="shared" si="31"/>
        <v>-0.14411256518437099</v>
      </c>
    </row>
    <row r="129" spans="1:21" x14ac:dyDescent="0.2">
      <c r="A129" s="17" t="s">
        <v>29</v>
      </c>
      <c r="B129" s="11" t="s">
        <v>234</v>
      </c>
      <c r="C129" s="10" t="s">
        <v>235</v>
      </c>
      <c r="D129" s="31">
        <v>137850468</v>
      </c>
      <c r="E129" s="31">
        <v>173664900</v>
      </c>
      <c r="F129" s="31">
        <v>12138068</v>
      </c>
      <c r="G129" s="36">
        <f t="shared" si="24"/>
        <v>8.8052425037831575E-2</v>
      </c>
      <c r="H129" s="31">
        <v>36379621</v>
      </c>
      <c r="I129" s="36">
        <f t="shared" si="25"/>
        <v>0.26390640182665176</v>
      </c>
      <c r="J129" s="31">
        <v>16748772</v>
      </c>
      <c r="K129" s="36">
        <f t="shared" si="26"/>
        <v>9.6443046349607778E-2</v>
      </c>
      <c r="L129" s="31">
        <v>0</v>
      </c>
      <c r="M129" s="36">
        <f t="shared" si="27"/>
        <v>0</v>
      </c>
      <c r="N129" s="31">
        <f t="shared" si="28"/>
        <v>65266461</v>
      </c>
      <c r="O129" s="36">
        <f t="shared" si="29"/>
        <v>0.37581837780691435</v>
      </c>
      <c r="P129" s="31">
        <v>11597880</v>
      </c>
      <c r="Q129" s="31">
        <v>129303736</v>
      </c>
      <c r="R129" s="31">
        <v>120282840</v>
      </c>
      <c r="S129" s="31">
        <v>66048654</v>
      </c>
      <c r="T129" s="36">
        <f t="shared" si="30"/>
        <v>0.54911119491358862</v>
      </c>
      <c r="U129" s="36">
        <f t="shared" si="31"/>
        <v>0.44412358120622053</v>
      </c>
    </row>
    <row r="130" spans="1:21" x14ac:dyDescent="0.2">
      <c r="A130" s="17" t="s">
        <v>29</v>
      </c>
      <c r="B130" s="11" t="s">
        <v>236</v>
      </c>
      <c r="C130" s="10" t="s">
        <v>237</v>
      </c>
      <c r="D130" s="31">
        <v>84235522</v>
      </c>
      <c r="E130" s="31">
        <v>83282899</v>
      </c>
      <c r="F130" s="31">
        <v>15132990</v>
      </c>
      <c r="G130" s="36">
        <f t="shared" si="24"/>
        <v>0.1796509315867954</v>
      </c>
      <c r="H130" s="31">
        <v>11193387</v>
      </c>
      <c r="I130" s="36">
        <f t="shared" si="25"/>
        <v>0.13288202808311678</v>
      </c>
      <c r="J130" s="31">
        <v>12345548</v>
      </c>
      <c r="K130" s="36">
        <f t="shared" si="26"/>
        <v>0.14823629038177452</v>
      </c>
      <c r="L130" s="31">
        <v>0</v>
      </c>
      <c r="M130" s="36">
        <f t="shared" si="27"/>
        <v>0</v>
      </c>
      <c r="N130" s="31">
        <f t="shared" si="28"/>
        <v>38671925</v>
      </c>
      <c r="O130" s="36">
        <f t="shared" si="29"/>
        <v>0.46434412663757058</v>
      </c>
      <c r="P130" s="31">
        <v>17544693</v>
      </c>
      <c r="Q130" s="31">
        <v>62017686</v>
      </c>
      <c r="R130" s="31">
        <v>79242026</v>
      </c>
      <c r="S130" s="31">
        <v>41205661</v>
      </c>
      <c r="T130" s="36">
        <f t="shared" si="30"/>
        <v>0.51999757048109796</v>
      </c>
      <c r="U130" s="36">
        <f t="shared" si="31"/>
        <v>-0.29633718868720016</v>
      </c>
    </row>
    <row r="131" spans="1:21" x14ac:dyDescent="0.2">
      <c r="A131" s="17" t="s">
        <v>44</v>
      </c>
      <c r="B131" s="11" t="s">
        <v>238</v>
      </c>
      <c r="C131" s="10" t="s">
        <v>239</v>
      </c>
      <c r="D131" s="31">
        <v>166684281</v>
      </c>
      <c r="E131" s="31">
        <v>147542603</v>
      </c>
      <c r="F131" s="31">
        <v>30516012</v>
      </c>
      <c r="G131" s="36">
        <f t="shared" si="24"/>
        <v>0.18307672335341568</v>
      </c>
      <c r="H131" s="31">
        <v>40338134</v>
      </c>
      <c r="I131" s="36">
        <f t="shared" si="25"/>
        <v>0.24200322764688292</v>
      </c>
      <c r="J131" s="31">
        <v>51465701</v>
      </c>
      <c r="K131" s="36">
        <f t="shared" si="26"/>
        <v>0.34881925595415991</v>
      </c>
      <c r="L131" s="31">
        <v>0</v>
      </c>
      <c r="M131" s="36">
        <f t="shared" si="27"/>
        <v>0</v>
      </c>
      <c r="N131" s="31">
        <f t="shared" si="28"/>
        <v>122319847</v>
      </c>
      <c r="O131" s="36">
        <f t="shared" si="29"/>
        <v>0.82904764124298391</v>
      </c>
      <c r="P131" s="31">
        <v>38287487</v>
      </c>
      <c r="Q131" s="31">
        <v>152412838</v>
      </c>
      <c r="R131" s="31">
        <v>138584373</v>
      </c>
      <c r="S131" s="31">
        <v>101016053</v>
      </c>
      <c r="T131" s="36">
        <f t="shared" si="30"/>
        <v>0.72891373546135685</v>
      </c>
      <c r="U131" s="36">
        <f t="shared" si="31"/>
        <v>0.34419114526894901</v>
      </c>
    </row>
    <row r="132" spans="1:21" ht="16.5" x14ac:dyDescent="0.3">
      <c r="A132" s="18" t="s">
        <v>0</v>
      </c>
      <c r="B132" s="13" t="s">
        <v>240</v>
      </c>
      <c r="C132" s="12" t="s">
        <v>0</v>
      </c>
      <c r="D132" s="32">
        <f>SUM(D127:D131)</f>
        <v>582461938</v>
      </c>
      <c r="E132" s="32">
        <f>SUM(E127:E131)</f>
        <v>609860643</v>
      </c>
      <c r="F132" s="32">
        <f>SUM(F127:F131)</f>
        <v>82836812</v>
      </c>
      <c r="G132" s="37">
        <f t="shared" si="24"/>
        <v>0.14221841221837916</v>
      </c>
      <c r="H132" s="32">
        <f>SUM(H127:H131)</f>
        <v>114954835</v>
      </c>
      <c r="I132" s="37">
        <f t="shared" si="25"/>
        <v>0.19736025223333992</v>
      </c>
      <c r="J132" s="32">
        <f>SUM(J127:J131)</f>
        <v>107417775</v>
      </c>
      <c r="K132" s="37">
        <f t="shared" si="26"/>
        <v>0.17613495186637254</v>
      </c>
      <c r="L132" s="32">
        <f>SUM(L127:L131)</f>
        <v>0</v>
      </c>
      <c r="M132" s="37">
        <f t="shared" si="27"/>
        <v>0</v>
      </c>
      <c r="N132" s="32">
        <f t="shared" si="28"/>
        <v>305209422</v>
      </c>
      <c r="O132" s="37">
        <f t="shared" si="29"/>
        <v>0.50045764635446399</v>
      </c>
      <c r="P132" s="32">
        <f>SUM(P127:P131)</f>
        <v>92516057</v>
      </c>
      <c r="Q132" s="32">
        <f>SUM(Q127:Q131)</f>
        <v>541668007</v>
      </c>
      <c r="R132" s="32">
        <f>SUM(R127:R131)</f>
        <v>536603164</v>
      </c>
      <c r="S132" s="32">
        <f>SUM(S127:S131)</f>
        <v>294820463</v>
      </c>
      <c r="T132" s="37">
        <f t="shared" si="30"/>
        <v>0.5494199117320151</v>
      </c>
      <c r="U132" s="37">
        <f t="shared" si="31"/>
        <v>0.16107169374933483</v>
      </c>
    </row>
    <row r="133" spans="1:21" x14ac:dyDescent="0.2">
      <c r="A133" s="17" t="s">
        <v>29</v>
      </c>
      <c r="B133" s="11" t="s">
        <v>241</v>
      </c>
      <c r="C133" s="10" t="s">
        <v>242</v>
      </c>
      <c r="D133" s="31">
        <v>395598980</v>
      </c>
      <c r="E133" s="31">
        <v>489308873</v>
      </c>
      <c r="F133" s="31">
        <v>86844781</v>
      </c>
      <c r="G133" s="36">
        <f t="shared" si="24"/>
        <v>0.2195273127347295</v>
      </c>
      <c r="H133" s="31">
        <v>93473372</v>
      </c>
      <c r="I133" s="36">
        <f t="shared" si="25"/>
        <v>0.2362831471405715</v>
      </c>
      <c r="J133" s="31">
        <v>95600939</v>
      </c>
      <c r="K133" s="36">
        <f t="shared" si="26"/>
        <v>0.19537953279665951</v>
      </c>
      <c r="L133" s="31">
        <v>0</v>
      </c>
      <c r="M133" s="36">
        <f t="shared" si="27"/>
        <v>0</v>
      </c>
      <c r="N133" s="31">
        <f t="shared" si="28"/>
        <v>275919092</v>
      </c>
      <c r="O133" s="36">
        <f t="shared" si="29"/>
        <v>0.56389554170214284</v>
      </c>
      <c r="P133" s="31">
        <v>121340091</v>
      </c>
      <c r="Q133" s="31">
        <v>367327583</v>
      </c>
      <c r="R133" s="31">
        <v>402251081</v>
      </c>
      <c r="S133" s="31">
        <v>287111079</v>
      </c>
      <c r="T133" s="36">
        <f t="shared" si="30"/>
        <v>0.71376086370293679</v>
      </c>
      <c r="U133" s="36">
        <f t="shared" si="31"/>
        <v>-0.21212405387103261</v>
      </c>
    </row>
    <row r="134" spans="1:21" x14ac:dyDescent="0.2">
      <c r="A134" s="17" t="s">
        <v>29</v>
      </c>
      <c r="B134" s="11" t="s">
        <v>243</v>
      </c>
      <c r="C134" s="10" t="s">
        <v>244</v>
      </c>
      <c r="D134" s="31">
        <v>46386909</v>
      </c>
      <c r="E134" s="31">
        <v>47740417</v>
      </c>
      <c r="F134" s="31">
        <v>4873648</v>
      </c>
      <c r="G134" s="36">
        <f t="shared" si="24"/>
        <v>0.1050651596552812</v>
      </c>
      <c r="H134" s="31">
        <v>7617998</v>
      </c>
      <c r="I134" s="36">
        <f t="shared" si="25"/>
        <v>0.16422732542924987</v>
      </c>
      <c r="J134" s="31">
        <v>7931258</v>
      </c>
      <c r="K134" s="36">
        <f t="shared" si="26"/>
        <v>0.16613298539055493</v>
      </c>
      <c r="L134" s="31">
        <v>0</v>
      </c>
      <c r="M134" s="36">
        <f t="shared" si="27"/>
        <v>0</v>
      </c>
      <c r="N134" s="31">
        <f t="shared" si="28"/>
        <v>20422904</v>
      </c>
      <c r="O134" s="36">
        <f t="shared" si="29"/>
        <v>0.42779064958732976</v>
      </c>
      <c r="P134" s="31">
        <v>7222766</v>
      </c>
      <c r="Q134" s="31">
        <v>34261226</v>
      </c>
      <c r="R134" s="31">
        <v>34238442</v>
      </c>
      <c r="S134" s="31">
        <v>18180116</v>
      </c>
      <c r="T134" s="36">
        <f t="shared" si="30"/>
        <v>0.53098549285624619</v>
      </c>
      <c r="U134" s="36">
        <f t="shared" si="31"/>
        <v>9.8091506771782466E-2</v>
      </c>
    </row>
    <row r="135" spans="1:21" x14ac:dyDescent="0.2">
      <c r="A135" s="17" t="s">
        <v>29</v>
      </c>
      <c r="B135" s="11" t="s">
        <v>245</v>
      </c>
      <c r="C135" s="10" t="s">
        <v>246</v>
      </c>
      <c r="D135" s="31">
        <v>88347383</v>
      </c>
      <c r="E135" s="31">
        <v>97456520</v>
      </c>
      <c r="F135" s="31">
        <v>17422145</v>
      </c>
      <c r="G135" s="36">
        <f t="shared" si="24"/>
        <v>0.19720046489662291</v>
      </c>
      <c r="H135" s="31">
        <v>17177816</v>
      </c>
      <c r="I135" s="36">
        <f t="shared" si="25"/>
        <v>0.19443491608574304</v>
      </c>
      <c r="J135" s="31">
        <v>17658748</v>
      </c>
      <c r="K135" s="36">
        <f t="shared" si="26"/>
        <v>0.18119616830151539</v>
      </c>
      <c r="L135" s="31">
        <v>0</v>
      </c>
      <c r="M135" s="36">
        <f t="shared" si="27"/>
        <v>0</v>
      </c>
      <c r="N135" s="31">
        <f t="shared" si="28"/>
        <v>52258709</v>
      </c>
      <c r="O135" s="36">
        <f t="shared" si="29"/>
        <v>0.53622588822174233</v>
      </c>
      <c r="P135" s="31">
        <v>9436192</v>
      </c>
      <c r="Q135" s="31">
        <v>58664040</v>
      </c>
      <c r="R135" s="31">
        <v>77189760</v>
      </c>
      <c r="S135" s="31">
        <v>43854468</v>
      </c>
      <c r="T135" s="36">
        <f t="shared" si="30"/>
        <v>0.56813841628734174</v>
      </c>
      <c r="U135" s="36">
        <f t="shared" si="31"/>
        <v>0.87138498241663576</v>
      </c>
    </row>
    <row r="136" spans="1:21" x14ac:dyDescent="0.2">
      <c r="A136" s="17" t="s">
        <v>44</v>
      </c>
      <c r="B136" s="11" t="s">
        <v>247</v>
      </c>
      <c r="C136" s="10" t="s">
        <v>248</v>
      </c>
      <c r="D136" s="31">
        <v>74216957</v>
      </c>
      <c r="E136" s="31">
        <v>144308188</v>
      </c>
      <c r="F136" s="31">
        <v>20118148</v>
      </c>
      <c r="G136" s="36">
        <f t="shared" si="24"/>
        <v>0.27107212169854927</v>
      </c>
      <c r="H136" s="31">
        <v>24418705</v>
      </c>
      <c r="I136" s="36">
        <f t="shared" si="25"/>
        <v>0.32901786851756804</v>
      </c>
      <c r="J136" s="31">
        <v>28069090</v>
      </c>
      <c r="K136" s="36">
        <f t="shared" si="26"/>
        <v>0.19450795127439338</v>
      </c>
      <c r="L136" s="31">
        <v>0</v>
      </c>
      <c r="M136" s="36">
        <f t="shared" si="27"/>
        <v>0</v>
      </c>
      <c r="N136" s="31">
        <f t="shared" si="28"/>
        <v>72605943</v>
      </c>
      <c r="O136" s="36">
        <f t="shared" si="29"/>
        <v>0.50313113903141793</v>
      </c>
      <c r="P136" s="31">
        <v>24104835</v>
      </c>
      <c r="Q136" s="31">
        <v>58793977</v>
      </c>
      <c r="R136" s="31">
        <v>84956357</v>
      </c>
      <c r="S136" s="31">
        <v>64503024</v>
      </c>
      <c r="T136" s="36">
        <f t="shared" si="30"/>
        <v>0.75924894001751986</v>
      </c>
      <c r="U136" s="36">
        <f t="shared" si="31"/>
        <v>0.16445891457045869</v>
      </c>
    </row>
    <row r="137" spans="1:21" ht="16.5" x14ac:dyDescent="0.3">
      <c r="A137" s="18" t="s">
        <v>0</v>
      </c>
      <c r="B137" s="13" t="s">
        <v>249</v>
      </c>
      <c r="C137" s="12" t="s">
        <v>0</v>
      </c>
      <c r="D137" s="32">
        <f>SUM(D133:D136)</f>
        <v>604550229</v>
      </c>
      <c r="E137" s="32">
        <f>SUM(E133:E136)</f>
        <v>778813998</v>
      </c>
      <c r="F137" s="32">
        <f>SUM(F133:F136)</f>
        <v>129258722</v>
      </c>
      <c r="G137" s="37">
        <f t="shared" ref="G137:G170" si="32">IF(($D137     =0),0,($F137     /$D137     ))</f>
        <v>0.21380973126717648</v>
      </c>
      <c r="H137" s="32">
        <f>SUM(H133:H136)</f>
        <v>142687891</v>
      </c>
      <c r="I137" s="37">
        <f t="shared" ref="I137:I170" si="33">IF(($D137     =0),0,($H137     /$D137     ))</f>
        <v>0.23602321884158942</v>
      </c>
      <c r="J137" s="32">
        <f>SUM(J133:J136)</f>
        <v>149260035</v>
      </c>
      <c r="K137" s="37">
        <f t="shared" ref="K137:K170" si="34">IF(($E137     =0),0,($J137     /$E137     ))</f>
        <v>0.19165042665296317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421206648</v>
      </c>
      <c r="O137" s="37">
        <f t="shared" ref="O137:O170" si="37">IF(($E137     =0),0,($N137     /$E137     ))</f>
        <v>0.54083086472721564</v>
      </c>
      <c r="P137" s="32">
        <f>SUM(P133:P136)</f>
        <v>162103884</v>
      </c>
      <c r="Q137" s="32">
        <f>SUM(Q133:Q136)</f>
        <v>519046826</v>
      </c>
      <c r="R137" s="32">
        <f>SUM(R133:R136)</f>
        <v>598635640</v>
      </c>
      <c r="S137" s="32">
        <f>SUM(S133:S136)</f>
        <v>413648687</v>
      </c>
      <c r="T137" s="37">
        <f t="shared" ref="T137:T170" si="38">IF(($R137     =0),0,($S137     /$R137     ))</f>
        <v>0.69098573382633888</v>
      </c>
      <c r="U137" s="37">
        <f t="shared" ref="U137:U170" si="39">IF(($P137     =0),0,(($J137     /$P137     )-1))</f>
        <v>-7.9232210130141034E-2</v>
      </c>
    </row>
    <row r="138" spans="1:21" x14ac:dyDescent="0.2">
      <c r="A138" s="17" t="s">
        <v>29</v>
      </c>
      <c r="B138" s="11" t="s">
        <v>250</v>
      </c>
      <c r="C138" s="10" t="s">
        <v>251</v>
      </c>
      <c r="D138" s="31">
        <v>80890508</v>
      </c>
      <c r="E138" s="31">
        <v>95721801</v>
      </c>
      <c r="F138" s="31">
        <v>15228488</v>
      </c>
      <c r="G138" s="36">
        <f t="shared" si="32"/>
        <v>0.18826050641195133</v>
      </c>
      <c r="H138" s="31">
        <v>15620037</v>
      </c>
      <c r="I138" s="36">
        <f t="shared" si="33"/>
        <v>0.19310098781923832</v>
      </c>
      <c r="J138" s="31">
        <v>15283841</v>
      </c>
      <c r="K138" s="36">
        <f t="shared" si="34"/>
        <v>0.15966938398912908</v>
      </c>
      <c r="L138" s="31">
        <v>0</v>
      </c>
      <c r="M138" s="36">
        <f t="shared" si="35"/>
        <v>0</v>
      </c>
      <c r="N138" s="31">
        <f t="shared" si="36"/>
        <v>46132366</v>
      </c>
      <c r="O138" s="36">
        <f t="shared" si="37"/>
        <v>0.48194210219676081</v>
      </c>
      <c r="P138" s="31">
        <v>25580440</v>
      </c>
      <c r="Q138" s="31">
        <v>78678108</v>
      </c>
      <c r="R138" s="31">
        <v>79036429</v>
      </c>
      <c r="S138" s="31">
        <v>53064785</v>
      </c>
      <c r="T138" s="36">
        <f t="shared" si="38"/>
        <v>0.67139654044845576</v>
      </c>
      <c r="U138" s="36">
        <f t="shared" si="39"/>
        <v>-0.4025184476889373</v>
      </c>
    </row>
    <row r="139" spans="1:21" x14ac:dyDescent="0.2">
      <c r="A139" s="17" t="s">
        <v>29</v>
      </c>
      <c r="B139" s="11" t="s">
        <v>252</v>
      </c>
      <c r="C139" s="10" t="s">
        <v>253</v>
      </c>
      <c r="D139" s="31">
        <v>100911309</v>
      </c>
      <c r="E139" s="31">
        <v>109656110</v>
      </c>
      <c r="F139" s="31">
        <v>24314797</v>
      </c>
      <c r="G139" s="36">
        <f t="shared" si="32"/>
        <v>0.24095215135897208</v>
      </c>
      <c r="H139" s="31">
        <v>24944469</v>
      </c>
      <c r="I139" s="36">
        <f t="shared" si="33"/>
        <v>0.24719200699299224</v>
      </c>
      <c r="J139" s="31">
        <v>26744334</v>
      </c>
      <c r="K139" s="36">
        <f t="shared" si="34"/>
        <v>0.24389278445131785</v>
      </c>
      <c r="L139" s="31">
        <v>0</v>
      </c>
      <c r="M139" s="36">
        <f t="shared" si="35"/>
        <v>0</v>
      </c>
      <c r="N139" s="31">
        <f t="shared" si="36"/>
        <v>76003600</v>
      </c>
      <c r="O139" s="36">
        <f t="shared" si="37"/>
        <v>0.693108664897925</v>
      </c>
      <c r="P139" s="31">
        <v>23526229</v>
      </c>
      <c r="Q139" s="31">
        <v>87634567</v>
      </c>
      <c r="R139" s="31">
        <v>100877779</v>
      </c>
      <c r="S139" s="31">
        <v>71711599</v>
      </c>
      <c r="T139" s="36">
        <f t="shared" si="38"/>
        <v>0.71087606914898471</v>
      </c>
      <c r="U139" s="36">
        <f t="shared" si="39"/>
        <v>0.1367879654661186</v>
      </c>
    </row>
    <row r="140" spans="1:21" x14ac:dyDescent="0.2">
      <c r="A140" s="17" t="s">
        <v>29</v>
      </c>
      <c r="B140" s="11" t="s">
        <v>254</v>
      </c>
      <c r="C140" s="10" t="s">
        <v>255</v>
      </c>
      <c r="D140" s="31">
        <v>101318557</v>
      </c>
      <c r="E140" s="31">
        <v>124946502</v>
      </c>
      <c r="F140" s="31">
        <v>25030727</v>
      </c>
      <c r="G140" s="36">
        <f t="shared" si="32"/>
        <v>0.24704977786053545</v>
      </c>
      <c r="H140" s="31">
        <v>38919551</v>
      </c>
      <c r="I140" s="36">
        <f t="shared" si="33"/>
        <v>0.38413053000744968</v>
      </c>
      <c r="J140" s="31">
        <v>44382642</v>
      </c>
      <c r="K140" s="36">
        <f t="shared" si="34"/>
        <v>0.3552131615497327</v>
      </c>
      <c r="L140" s="31">
        <v>0</v>
      </c>
      <c r="M140" s="36">
        <f t="shared" si="35"/>
        <v>0</v>
      </c>
      <c r="N140" s="31">
        <f t="shared" si="36"/>
        <v>108332920</v>
      </c>
      <c r="O140" s="36">
        <f t="shared" si="37"/>
        <v>0.86703443686642789</v>
      </c>
      <c r="P140" s="31">
        <v>25487875</v>
      </c>
      <c r="Q140" s="31">
        <v>102638288</v>
      </c>
      <c r="R140" s="31">
        <v>107834384</v>
      </c>
      <c r="S140" s="31">
        <v>76448523</v>
      </c>
      <c r="T140" s="36">
        <f t="shared" si="38"/>
        <v>0.7089438467047765</v>
      </c>
      <c r="U140" s="36">
        <f t="shared" si="39"/>
        <v>0.74132374707581539</v>
      </c>
    </row>
    <row r="141" spans="1:21" x14ac:dyDescent="0.2">
      <c r="A141" s="17" t="s">
        <v>29</v>
      </c>
      <c r="B141" s="11" t="s">
        <v>256</v>
      </c>
      <c r="C141" s="10" t="s">
        <v>257</v>
      </c>
      <c r="D141" s="31">
        <v>113906931</v>
      </c>
      <c r="E141" s="31">
        <v>105003681</v>
      </c>
      <c r="F141" s="31">
        <v>38192105</v>
      </c>
      <c r="G141" s="36">
        <f t="shared" si="32"/>
        <v>0.33529219569615126</v>
      </c>
      <c r="H141" s="31">
        <v>28143679</v>
      </c>
      <c r="I141" s="36">
        <f t="shared" si="33"/>
        <v>0.24707608881148768</v>
      </c>
      <c r="J141" s="31">
        <v>25702775</v>
      </c>
      <c r="K141" s="36">
        <f t="shared" si="34"/>
        <v>0.24477975205459701</v>
      </c>
      <c r="L141" s="31">
        <v>0</v>
      </c>
      <c r="M141" s="36">
        <f t="shared" si="35"/>
        <v>0</v>
      </c>
      <c r="N141" s="31">
        <f t="shared" si="36"/>
        <v>92038559</v>
      </c>
      <c r="O141" s="36">
        <f t="shared" si="37"/>
        <v>0.87652697623048093</v>
      </c>
      <c r="P141" s="31">
        <v>27473775</v>
      </c>
      <c r="Q141" s="31">
        <v>85538308</v>
      </c>
      <c r="R141" s="31">
        <v>86801353</v>
      </c>
      <c r="S141" s="31">
        <v>93356053</v>
      </c>
      <c r="T141" s="36">
        <f t="shared" si="38"/>
        <v>1.0755137998828197</v>
      </c>
      <c r="U141" s="36">
        <f t="shared" si="39"/>
        <v>-6.446147280451997E-2</v>
      </c>
    </row>
    <row r="142" spans="1:21" x14ac:dyDescent="0.2">
      <c r="A142" s="17" t="s">
        <v>29</v>
      </c>
      <c r="B142" s="11" t="s">
        <v>258</v>
      </c>
      <c r="C142" s="10" t="s">
        <v>259</v>
      </c>
      <c r="D142" s="31">
        <v>104075235</v>
      </c>
      <c r="E142" s="31">
        <v>146657522</v>
      </c>
      <c r="F142" s="31">
        <v>30512497</v>
      </c>
      <c r="G142" s="36">
        <f t="shared" si="32"/>
        <v>0.29317730582112067</v>
      </c>
      <c r="H142" s="31">
        <v>34291401</v>
      </c>
      <c r="I142" s="36">
        <f t="shared" si="33"/>
        <v>0.32948665453409737</v>
      </c>
      <c r="J142" s="31">
        <v>42968631</v>
      </c>
      <c r="K142" s="36">
        <f t="shared" si="34"/>
        <v>0.2929862063263281</v>
      </c>
      <c r="L142" s="31">
        <v>0</v>
      </c>
      <c r="M142" s="36">
        <f t="shared" si="35"/>
        <v>0</v>
      </c>
      <c r="N142" s="31">
        <f t="shared" si="36"/>
        <v>107772529</v>
      </c>
      <c r="O142" s="36">
        <f t="shared" si="37"/>
        <v>0.73485851615575504</v>
      </c>
      <c r="P142" s="31">
        <v>52771105</v>
      </c>
      <c r="Q142" s="31">
        <v>122115122</v>
      </c>
      <c r="R142" s="31">
        <v>126077281</v>
      </c>
      <c r="S142" s="31">
        <v>113615879</v>
      </c>
      <c r="T142" s="36">
        <f t="shared" si="38"/>
        <v>0.90116060640616136</v>
      </c>
      <c r="U142" s="36">
        <f t="shared" si="39"/>
        <v>-0.18575457155956843</v>
      </c>
    </row>
    <row r="143" spans="1:21" x14ac:dyDescent="0.2">
      <c r="A143" s="17" t="s">
        <v>44</v>
      </c>
      <c r="B143" s="11" t="s">
        <v>260</v>
      </c>
      <c r="C143" s="10" t="s">
        <v>261</v>
      </c>
      <c r="D143" s="31">
        <v>176201346</v>
      </c>
      <c r="E143" s="31">
        <v>268538113</v>
      </c>
      <c r="F143" s="31">
        <v>81207617</v>
      </c>
      <c r="G143" s="36">
        <f t="shared" si="32"/>
        <v>0.46087966320075668</v>
      </c>
      <c r="H143" s="31">
        <v>80742365</v>
      </c>
      <c r="I143" s="36">
        <f t="shared" si="33"/>
        <v>0.45823920664033974</v>
      </c>
      <c r="J143" s="31">
        <v>68952383</v>
      </c>
      <c r="K143" s="36">
        <f t="shared" si="34"/>
        <v>0.25676944784370331</v>
      </c>
      <c r="L143" s="31">
        <v>0</v>
      </c>
      <c r="M143" s="36">
        <f t="shared" si="35"/>
        <v>0</v>
      </c>
      <c r="N143" s="31">
        <f t="shared" si="36"/>
        <v>230902365</v>
      </c>
      <c r="O143" s="36">
        <f t="shared" si="37"/>
        <v>0.85984951044919278</v>
      </c>
      <c r="P143" s="31">
        <v>83641483</v>
      </c>
      <c r="Q143" s="31">
        <v>177557787</v>
      </c>
      <c r="R143" s="31">
        <v>227991418</v>
      </c>
      <c r="S143" s="31">
        <v>177824193</v>
      </c>
      <c r="T143" s="36">
        <f t="shared" si="38"/>
        <v>0.77996002902179418</v>
      </c>
      <c r="U143" s="36">
        <f t="shared" si="39"/>
        <v>-0.17561979382885884</v>
      </c>
    </row>
    <row r="144" spans="1:21" ht="16.5" x14ac:dyDescent="0.3">
      <c r="A144" s="18" t="s">
        <v>0</v>
      </c>
      <c r="B144" s="13" t="s">
        <v>262</v>
      </c>
      <c r="C144" s="12" t="s">
        <v>0</v>
      </c>
      <c r="D144" s="32">
        <f>SUM(D138:D143)</f>
        <v>677303886</v>
      </c>
      <c r="E144" s="32">
        <f>SUM(E138:E143)</f>
        <v>850523729</v>
      </c>
      <c r="F144" s="32">
        <f>SUM(F138:F143)</f>
        <v>214486231</v>
      </c>
      <c r="G144" s="37">
        <f t="shared" si="32"/>
        <v>0.31667651025406934</v>
      </c>
      <c r="H144" s="32">
        <f>SUM(H138:H143)</f>
        <v>222661502</v>
      </c>
      <c r="I144" s="37">
        <f t="shared" si="33"/>
        <v>0.32874682487795442</v>
      </c>
      <c r="J144" s="32">
        <f>SUM(J138:J143)</f>
        <v>224034606</v>
      </c>
      <c r="K144" s="37">
        <f t="shared" si="34"/>
        <v>0.26340782550935743</v>
      </c>
      <c r="L144" s="32">
        <f>SUM(L138:L143)</f>
        <v>0</v>
      </c>
      <c r="M144" s="37">
        <f t="shared" si="35"/>
        <v>0</v>
      </c>
      <c r="N144" s="32">
        <f t="shared" si="36"/>
        <v>661182339</v>
      </c>
      <c r="O144" s="37">
        <f t="shared" si="37"/>
        <v>0.77738258963965956</v>
      </c>
      <c r="P144" s="32">
        <f>SUM(P138:P143)</f>
        <v>238480907</v>
      </c>
      <c r="Q144" s="32">
        <f>SUM(Q138:Q143)</f>
        <v>654162180</v>
      </c>
      <c r="R144" s="32">
        <f>SUM(R138:R143)</f>
        <v>728618644</v>
      </c>
      <c r="S144" s="32">
        <f>SUM(S138:S143)</f>
        <v>586021032</v>
      </c>
      <c r="T144" s="37">
        <f t="shared" si="38"/>
        <v>0.80429047050297553</v>
      </c>
      <c r="U144" s="37">
        <f t="shared" si="39"/>
        <v>-6.05763420716946E-2</v>
      </c>
    </row>
    <row r="145" spans="1:21" x14ac:dyDescent="0.2">
      <c r="A145" s="17" t="s">
        <v>29</v>
      </c>
      <c r="B145" s="11" t="s">
        <v>263</v>
      </c>
      <c r="C145" s="10" t="s">
        <v>264</v>
      </c>
      <c r="D145" s="31">
        <v>72954320</v>
      </c>
      <c r="E145" s="31">
        <v>89049840</v>
      </c>
      <c r="F145" s="31">
        <v>14449867</v>
      </c>
      <c r="G145" s="36">
        <f t="shared" si="32"/>
        <v>0.19806732486849304</v>
      </c>
      <c r="H145" s="31">
        <v>15331153</v>
      </c>
      <c r="I145" s="36">
        <f t="shared" si="33"/>
        <v>0.2101472949100204</v>
      </c>
      <c r="J145" s="31">
        <v>19625219</v>
      </c>
      <c r="K145" s="36">
        <f t="shared" si="34"/>
        <v>0.22038466324027084</v>
      </c>
      <c r="L145" s="31">
        <v>0</v>
      </c>
      <c r="M145" s="36">
        <f t="shared" si="35"/>
        <v>0</v>
      </c>
      <c r="N145" s="31">
        <f t="shared" si="36"/>
        <v>49406239</v>
      </c>
      <c r="O145" s="36">
        <f t="shared" si="37"/>
        <v>0.55481558417174026</v>
      </c>
      <c r="P145" s="31">
        <v>14336779</v>
      </c>
      <c r="Q145" s="31">
        <v>87098718</v>
      </c>
      <c r="R145" s="31">
        <v>92526291</v>
      </c>
      <c r="S145" s="31">
        <v>49132955</v>
      </c>
      <c r="T145" s="36">
        <f t="shared" si="38"/>
        <v>0.53101615193891216</v>
      </c>
      <c r="U145" s="36">
        <f t="shared" si="39"/>
        <v>0.36887225505812715</v>
      </c>
    </row>
    <row r="146" spans="1:21" x14ac:dyDescent="0.2">
      <c r="A146" s="17" t="s">
        <v>29</v>
      </c>
      <c r="B146" s="11" t="s">
        <v>265</v>
      </c>
      <c r="C146" s="10" t="s">
        <v>266</v>
      </c>
      <c r="D146" s="31">
        <v>134597351</v>
      </c>
      <c r="E146" s="31">
        <v>154433322</v>
      </c>
      <c r="F146" s="31">
        <v>32697005</v>
      </c>
      <c r="G146" s="36">
        <f t="shared" si="32"/>
        <v>0.24292458029133129</v>
      </c>
      <c r="H146" s="31">
        <v>38704227</v>
      </c>
      <c r="I146" s="36">
        <f t="shared" si="33"/>
        <v>0.28755563696049263</v>
      </c>
      <c r="J146" s="31">
        <v>31751243</v>
      </c>
      <c r="K146" s="36">
        <f t="shared" si="34"/>
        <v>0.20559839410823527</v>
      </c>
      <c r="L146" s="31">
        <v>0</v>
      </c>
      <c r="M146" s="36">
        <f t="shared" si="35"/>
        <v>0</v>
      </c>
      <c r="N146" s="31">
        <f t="shared" si="36"/>
        <v>103152475</v>
      </c>
      <c r="O146" s="36">
        <f t="shared" si="37"/>
        <v>0.667941825404753</v>
      </c>
      <c r="P146" s="31">
        <v>28204531</v>
      </c>
      <c r="Q146" s="31">
        <v>106069741</v>
      </c>
      <c r="R146" s="31">
        <v>111452353</v>
      </c>
      <c r="S146" s="31">
        <v>76442601</v>
      </c>
      <c r="T146" s="36">
        <f t="shared" si="38"/>
        <v>0.68587695945728488</v>
      </c>
      <c r="U146" s="36">
        <f t="shared" si="39"/>
        <v>0.12574972439711907</v>
      </c>
    </row>
    <row r="147" spans="1:21" x14ac:dyDescent="0.2">
      <c r="A147" s="17" t="s">
        <v>29</v>
      </c>
      <c r="B147" s="11" t="s">
        <v>267</v>
      </c>
      <c r="C147" s="10" t="s">
        <v>268</v>
      </c>
      <c r="D147" s="31">
        <v>107488203</v>
      </c>
      <c r="E147" s="31">
        <v>111029865</v>
      </c>
      <c r="F147" s="31">
        <v>23399062</v>
      </c>
      <c r="G147" s="36">
        <f t="shared" si="32"/>
        <v>0.21768958217675291</v>
      </c>
      <c r="H147" s="31">
        <v>21961057</v>
      </c>
      <c r="I147" s="36">
        <f t="shared" si="33"/>
        <v>0.20431132335517788</v>
      </c>
      <c r="J147" s="31">
        <v>22239088</v>
      </c>
      <c r="K147" s="36">
        <f t="shared" si="34"/>
        <v>0.20029825308713112</v>
      </c>
      <c r="L147" s="31">
        <v>0</v>
      </c>
      <c r="M147" s="36">
        <f t="shared" si="35"/>
        <v>0</v>
      </c>
      <c r="N147" s="31">
        <f t="shared" si="36"/>
        <v>67599207</v>
      </c>
      <c r="O147" s="36">
        <f t="shared" si="37"/>
        <v>0.60883805451803441</v>
      </c>
      <c r="P147" s="31">
        <v>38608612</v>
      </c>
      <c r="Q147" s="31">
        <v>105498679</v>
      </c>
      <c r="R147" s="31">
        <v>115547842</v>
      </c>
      <c r="S147" s="31">
        <v>95577533</v>
      </c>
      <c r="T147" s="36">
        <f t="shared" si="38"/>
        <v>0.82716848143299815</v>
      </c>
      <c r="U147" s="36">
        <f t="shared" si="39"/>
        <v>-0.42398633755598358</v>
      </c>
    </row>
    <row r="148" spans="1:21" x14ac:dyDescent="0.2">
      <c r="A148" s="17" t="s">
        <v>29</v>
      </c>
      <c r="B148" s="11" t="s">
        <v>269</v>
      </c>
      <c r="C148" s="10" t="s">
        <v>270</v>
      </c>
      <c r="D148" s="31">
        <v>93089947</v>
      </c>
      <c r="E148" s="31">
        <v>93909946</v>
      </c>
      <c r="F148" s="31">
        <v>16793433</v>
      </c>
      <c r="G148" s="36">
        <f t="shared" si="32"/>
        <v>0.18040007048236906</v>
      </c>
      <c r="H148" s="31">
        <v>20443141</v>
      </c>
      <c r="I148" s="36">
        <f t="shared" si="33"/>
        <v>0.21960632333371077</v>
      </c>
      <c r="J148" s="31">
        <v>12394969</v>
      </c>
      <c r="K148" s="36">
        <f t="shared" si="34"/>
        <v>0.13198781947973859</v>
      </c>
      <c r="L148" s="31">
        <v>0</v>
      </c>
      <c r="M148" s="36">
        <f t="shared" si="35"/>
        <v>0</v>
      </c>
      <c r="N148" s="31">
        <f t="shared" si="36"/>
        <v>49631543</v>
      </c>
      <c r="O148" s="36">
        <f t="shared" si="37"/>
        <v>0.52850145393545434</v>
      </c>
      <c r="P148" s="31">
        <v>12038580</v>
      </c>
      <c r="Q148" s="31">
        <v>87842148</v>
      </c>
      <c r="R148" s="31">
        <v>93679083</v>
      </c>
      <c r="S148" s="31">
        <v>45241749</v>
      </c>
      <c r="T148" s="36">
        <f t="shared" si="38"/>
        <v>0.48294397800627487</v>
      </c>
      <c r="U148" s="36">
        <f t="shared" si="39"/>
        <v>2.960390677305802E-2</v>
      </c>
    </row>
    <row r="149" spans="1:21" x14ac:dyDescent="0.2">
      <c r="A149" s="17" t="s">
        <v>44</v>
      </c>
      <c r="B149" s="11" t="s">
        <v>271</v>
      </c>
      <c r="C149" s="10" t="s">
        <v>272</v>
      </c>
      <c r="D149" s="31">
        <v>220970606</v>
      </c>
      <c r="E149" s="31">
        <v>232511765</v>
      </c>
      <c r="F149" s="31">
        <v>21946759</v>
      </c>
      <c r="G149" s="36">
        <f t="shared" si="32"/>
        <v>9.9319811794334315E-2</v>
      </c>
      <c r="H149" s="31">
        <v>50032986</v>
      </c>
      <c r="I149" s="36">
        <f t="shared" si="33"/>
        <v>0.22642371718888257</v>
      </c>
      <c r="J149" s="31">
        <v>144737901</v>
      </c>
      <c r="K149" s="36">
        <f t="shared" si="34"/>
        <v>0.62249710675930747</v>
      </c>
      <c r="L149" s="31">
        <v>0</v>
      </c>
      <c r="M149" s="36">
        <f t="shared" si="35"/>
        <v>0</v>
      </c>
      <c r="N149" s="31">
        <f t="shared" si="36"/>
        <v>216717646</v>
      </c>
      <c r="O149" s="36">
        <f t="shared" si="37"/>
        <v>0.93207174269224613</v>
      </c>
      <c r="P149" s="31">
        <v>40170177</v>
      </c>
      <c r="Q149" s="31">
        <v>200939649</v>
      </c>
      <c r="R149" s="31">
        <v>194352625</v>
      </c>
      <c r="S149" s="31">
        <v>114930895</v>
      </c>
      <c r="T149" s="36">
        <f t="shared" si="38"/>
        <v>0.59135241934602123</v>
      </c>
      <c r="U149" s="36">
        <f t="shared" si="39"/>
        <v>2.6031183283060964</v>
      </c>
    </row>
    <row r="150" spans="1:21" ht="16.5" x14ac:dyDescent="0.3">
      <c r="A150" s="18" t="s">
        <v>0</v>
      </c>
      <c r="B150" s="13" t="s">
        <v>273</v>
      </c>
      <c r="C150" s="12" t="s">
        <v>0</v>
      </c>
      <c r="D150" s="32">
        <f>SUM(D145:D149)</f>
        <v>629100427</v>
      </c>
      <c r="E150" s="32">
        <f>SUM(E145:E149)</f>
        <v>680934738</v>
      </c>
      <c r="F150" s="32">
        <f>SUM(F145:F149)</f>
        <v>109286126</v>
      </c>
      <c r="G150" s="37">
        <f t="shared" si="32"/>
        <v>0.17371809223076556</v>
      </c>
      <c r="H150" s="32">
        <f>SUM(H145:H149)</f>
        <v>146472564</v>
      </c>
      <c r="I150" s="37">
        <f t="shared" si="33"/>
        <v>0.23282858779556989</v>
      </c>
      <c r="J150" s="32">
        <f>SUM(J145:J149)</f>
        <v>230748420</v>
      </c>
      <c r="K150" s="37">
        <f t="shared" si="34"/>
        <v>0.33887009594743278</v>
      </c>
      <c r="L150" s="32">
        <f>SUM(L145:L149)</f>
        <v>0</v>
      </c>
      <c r="M150" s="37">
        <f t="shared" si="35"/>
        <v>0</v>
      </c>
      <c r="N150" s="32">
        <f t="shared" si="36"/>
        <v>486507110</v>
      </c>
      <c r="O150" s="37">
        <f t="shared" si="37"/>
        <v>0.71446951205476605</v>
      </c>
      <c r="P150" s="32">
        <f>SUM(P145:P149)</f>
        <v>133358679</v>
      </c>
      <c r="Q150" s="32">
        <f>SUM(Q145:Q149)</f>
        <v>587448935</v>
      </c>
      <c r="R150" s="32">
        <f>SUM(R145:R149)</f>
        <v>607558194</v>
      </c>
      <c r="S150" s="32">
        <f>SUM(S145:S149)</f>
        <v>381325733</v>
      </c>
      <c r="T150" s="37">
        <f t="shared" si="38"/>
        <v>0.62763655690239939</v>
      </c>
      <c r="U150" s="37">
        <f t="shared" si="39"/>
        <v>0.73028423594387881</v>
      </c>
    </row>
    <row r="151" spans="1:21" x14ac:dyDescent="0.2">
      <c r="A151" s="17" t="s">
        <v>29</v>
      </c>
      <c r="B151" s="11" t="s">
        <v>274</v>
      </c>
      <c r="C151" s="10" t="s">
        <v>275</v>
      </c>
      <c r="D151" s="31">
        <v>87921249</v>
      </c>
      <c r="E151" s="31">
        <v>91827799</v>
      </c>
      <c r="F151" s="31">
        <v>23912161</v>
      </c>
      <c r="G151" s="36">
        <f t="shared" si="32"/>
        <v>0.271972489835762</v>
      </c>
      <c r="H151" s="31">
        <v>23268905</v>
      </c>
      <c r="I151" s="36">
        <f t="shared" si="33"/>
        <v>0.26465621524553185</v>
      </c>
      <c r="J151" s="31">
        <v>28039115</v>
      </c>
      <c r="K151" s="36">
        <f t="shared" si="34"/>
        <v>0.30534451773149873</v>
      </c>
      <c r="L151" s="31">
        <v>0</v>
      </c>
      <c r="M151" s="36">
        <f t="shared" si="35"/>
        <v>0</v>
      </c>
      <c r="N151" s="31">
        <f t="shared" si="36"/>
        <v>75220181</v>
      </c>
      <c r="O151" s="36">
        <f t="shared" si="37"/>
        <v>0.81914389563012391</v>
      </c>
      <c r="P151" s="31">
        <v>21995110</v>
      </c>
      <c r="Q151" s="31">
        <v>87697849</v>
      </c>
      <c r="R151" s="31">
        <v>89990772</v>
      </c>
      <c r="S151" s="31">
        <v>61025108</v>
      </c>
      <c r="T151" s="36">
        <f t="shared" si="38"/>
        <v>0.67812628610409076</v>
      </c>
      <c r="U151" s="36">
        <f t="shared" si="39"/>
        <v>0.27478857800665701</v>
      </c>
    </row>
    <row r="152" spans="1:21" x14ac:dyDescent="0.2">
      <c r="A152" s="17" t="s">
        <v>29</v>
      </c>
      <c r="B152" s="11" t="s">
        <v>276</v>
      </c>
      <c r="C152" s="10" t="s">
        <v>277</v>
      </c>
      <c r="D152" s="31">
        <v>672400100</v>
      </c>
      <c r="E152" s="31">
        <v>655049400</v>
      </c>
      <c r="F152" s="31">
        <v>137726889</v>
      </c>
      <c r="G152" s="36">
        <f t="shared" si="32"/>
        <v>0.20482877530803462</v>
      </c>
      <c r="H152" s="31">
        <v>162774916</v>
      </c>
      <c r="I152" s="36">
        <f t="shared" si="33"/>
        <v>0.24208044585359223</v>
      </c>
      <c r="J152" s="31">
        <v>153058834</v>
      </c>
      <c r="K152" s="36">
        <f t="shared" si="34"/>
        <v>0.23365998655979228</v>
      </c>
      <c r="L152" s="31">
        <v>0</v>
      </c>
      <c r="M152" s="36">
        <f t="shared" si="35"/>
        <v>0</v>
      </c>
      <c r="N152" s="31">
        <f t="shared" si="36"/>
        <v>453560639</v>
      </c>
      <c r="O152" s="36">
        <f t="shared" si="37"/>
        <v>0.69240676962684033</v>
      </c>
      <c r="P152" s="31">
        <v>128313724</v>
      </c>
      <c r="Q152" s="31">
        <v>600728700</v>
      </c>
      <c r="R152" s="31">
        <v>688477572</v>
      </c>
      <c r="S152" s="31">
        <v>414562055</v>
      </c>
      <c r="T152" s="36">
        <f t="shared" si="38"/>
        <v>0.60214315158548115</v>
      </c>
      <c r="U152" s="36">
        <f t="shared" si="39"/>
        <v>0.19284850621278826</v>
      </c>
    </row>
    <row r="153" spans="1:21" x14ac:dyDescent="0.2">
      <c r="A153" s="17" t="s">
        <v>29</v>
      </c>
      <c r="B153" s="11" t="s">
        <v>278</v>
      </c>
      <c r="C153" s="10" t="s">
        <v>279</v>
      </c>
      <c r="D153" s="31">
        <v>77951810</v>
      </c>
      <c r="E153" s="31">
        <v>79879280</v>
      </c>
      <c r="F153" s="31">
        <v>18061316</v>
      </c>
      <c r="G153" s="36">
        <f t="shared" si="32"/>
        <v>0.23169848140793653</v>
      </c>
      <c r="H153" s="31">
        <v>16320619</v>
      </c>
      <c r="I153" s="36">
        <f t="shared" si="33"/>
        <v>0.20936805700855438</v>
      </c>
      <c r="J153" s="31">
        <v>16234829</v>
      </c>
      <c r="K153" s="36">
        <f t="shared" si="34"/>
        <v>0.20324205476063378</v>
      </c>
      <c r="L153" s="31">
        <v>0</v>
      </c>
      <c r="M153" s="36">
        <f t="shared" si="35"/>
        <v>0</v>
      </c>
      <c r="N153" s="31">
        <f t="shared" si="36"/>
        <v>50616764</v>
      </c>
      <c r="O153" s="36">
        <f t="shared" si="37"/>
        <v>0.63366575161919336</v>
      </c>
      <c r="P153" s="31">
        <v>6747898</v>
      </c>
      <c r="Q153" s="31">
        <v>79094710</v>
      </c>
      <c r="R153" s="31">
        <v>76991950</v>
      </c>
      <c r="S153" s="31">
        <v>48368230</v>
      </c>
      <c r="T153" s="36">
        <f t="shared" si="38"/>
        <v>0.62822450918570061</v>
      </c>
      <c r="U153" s="36">
        <f t="shared" si="39"/>
        <v>1.405909069757723</v>
      </c>
    </row>
    <row r="154" spans="1:21" x14ac:dyDescent="0.2">
      <c r="A154" s="17" t="s">
        <v>29</v>
      </c>
      <c r="B154" s="11" t="s">
        <v>280</v>
      </c>
      <c r="C154" s="10" t="s">
        <v>281</v>
      </c>
      <c r="D154" s="31">
        <v>41623367</v>
      </c>
      <c r="E154" s="31">
        <v>40619576</v>
      </c>
      <c r="F154" s="31">
        <v>13223078</v>
      </c>
      <c r="G154" s="36">
        <f t="shared" si="32"/>
        <v>0.31768400667826802</v>
      </c>
      <c r="H154" s="31">
        <v>12036474</v>
      </c>
      <c r="I154" s="36">
        <f t="shared" si="33"/>
        <v>0.28917588526656191</v>
      </c>
      <c r="J154" s="31">
        <v>9041046</v>
      </c>
      <c r="K154" s="36">
        <f t="shared" si="34"/>
        <v>0.22257854193258936</v>
      </c>
      <c r="L154" s="31">
        <v>0</v>
      </c>
      <c r="M154" s="36">
        <f t="shared" si="35"/>
        <v>0</v>
      </c>
      <c r="N154" s="31">
        <f t="shared" si="36"/>
        <v>34300598</v>
      </c>
      <c r="O154" s="36">
        <f t="shared" si="37"/>
        <v>0.84443515609320985</v>
      </c>
      <c r="P154" s="31">
        <v>12342601</v>
      </c>
      <c r="Q154" s="31">
        <v>54314776</v>
      </c>
      <c r="R154" s="31">
        <v>56783773</v>
      </c>
      <c r="S154" s="31">
        <v>47665979</v>
      </c>
      <c r="T154" s="36">
        <f t="shared" si="38"/>
        <v>0.83942958492736997</v>
      </c>
      <c r="U154" s="36">
        <f t="shared" si="39"/>
        <v>-0.26749264599900779</v>
      </c>
    </row>
    <row r="155" spans="1:21" x14ac:dyDescent="0.2">
      <c r="A155" s="17" t="s">
        <v>29</v>
      </c>
      <c r="B155" s="11" t="s">
        <v>282</v>
      </c>
      <c r="C155" s="10" t="s">
        <v>283</v>
      </c>
      <c r="D155" s="31">
        <v>85956691</v>
      </c>
      <c r="E155" s="31">
        <v>71719667</v>
      </c>
      <c r="F155" s="31">
        <v>15508541</v>
      </c>
      <c r="G155" s="36">
        <f t="shared" si="32"/>
        <v>0.18042273172195519</v>
      </c>
      <c r="H155" s="31">
        <v>16957357</v>
      </c>
      <c r="I155" s="36">
        <f t="shared" si="33"/>
        <v>0.19727791755036267</v>
      </c>
      <c r="J155" s="31">
        <v>17721278</v>
      </c>
      <c r="K155" s="36">
        <f t="shared" si="34"/>
        <v>0.24709091301274447</v>
      </c>
      <c r="L155" s="31">
        <v>0</v>
      </c>
      <c r="M155" s="36">
        <f t="shared" si="35"/>
        <v>0</v>
      </c>
      <c r="N155" s="31">
        <f t="shared" si="36"/>
        <v>50187176</v>
      </c>
      <c r="O155" s="36">
        <f t="shared" si="37"/>
        <v>0.69976867014733912</v>
      </c>
      <c r="P155" s="31">
        <v>12351027</v>
      </c>
      <c r="Q155" s="31">
        <v>102439035</v>
      </c>
      <c r="R155" s="31">
        <v>77273476</v>
      </c>
      <c r="S155" s="31">
        <v>52556355</v>
      </c>
      <c r="T155" s="36">
        <f t="shared" si="38"/>
        <v>0.68013447460290255</v>
      </c>
      <c r="U155" s="36">
        <f t="shared" si="39"/>
        <v>0.43480198043450158</v>
      </c>
    </row>
    <row r="156" spans="1:21" x14ac:dyDescent="0.2">
      <c r="A156" s="17" t="s">
        <v>44</v>
      </c>
      <c r="B156" s="11" t="s">
        <v>284</v>
      </c>
      <c r="C156" s="10" t="s">
        <v>285</v>
      </c>
      <c r="D156" s="31">
        <v>257643681</v>
      </c>
      <c r="E156" s="31">
        <v>268242879</v>
      </c>
      <c r="F156" s="31">
        <v>70877161</v>
      </c>
      <c r="G156" s="36">
        <f t="shared" si="32"/>
        <v>0.2750976104863212</v>
      </c>
      <c r="H156" s="31">
        <v>61541839</v>
      </c>
      <c r="I156" s="36">
        <f t="shared" si="33"/>
        <v>0.2388641505242273</v>
      </c>
      <c r="J156" s="31">
        <v>63715897</v>
      </c>
      <c r="K156" s="36">
        <f t="shared" si="34"/>
        <v>0.2375306186599645</v>
      </c>
      <c r="L156" s="31">
        <v>0</v>
      </c>
      <c r="M156" s="36">
        <f t="shared" si="35"/>
        <v>0</v>
      </c>
      <c r="N156" s="31">
        <f t="shared" si="36"/>
        <v>196134897</v>
      </c>
      <c r="O156" s="36">
        <f t="shared" si="37"/>
        <v>0.73118398419814157</v>
      </c>
      <c r="P156" s="31">
        <v>49726654</v>
      </c>
      <c r="Q156" s="31">
        <v>238940450</v>
      </c>
      <c r="R156" s="31">
        <v>254343200</v>
      </c>
      <c r="S156" s="31">
        <v>172169539</v>
      </c>
      <c r="T156" s="36">
        <f t="shared" si="38"/>
        <v>0.67691819164027189</v>
      </c>
      <c r="U156" s="36">
        <f t="shared" si="39"/>
        <v>0.28132282940251718</v>
      </c>
    </row>
    <row r="157" spans="1:21" ht="16.5" x14ac:dyDescent="0.3">
      <c r="A157" s="18" t="s">
        <v>0</v>
      </c>
      <c r="B157" s="13" t="s">
        <v>286</v>
      </c>
      <c r="C157" s="12" t="s">
        <v>0</v>
      </c>
      <c r="D157" s="32">
        <f>SUM(D151:D156)</f>
        <v>1223496898</v>
      </c>
      <c r="E157" s="32">
        <f>SUM(E151:E156)</f>
        <v>1207338601</v>
      </c>
      <c r="F157" s="32">
        <f>SUM(F151:F156)</f>
        <v>279309146</v>
      </c>
      <c r="G157" s="37">
        <f t="shared" si="32"/>
        <v>0.22828758001477173</v>
      </c>
      <c r="H157" s="32">
        <f>SUM(H151:H156)</f>
        <v>292900110</v>
      </c>
      <c r="I157" s="37">
        <f t="shared" si="33"/>
        <v>0.2393958746268926</v>
      </c>
      <c r="J157" s="32">
        <f>SUM(J151:J156)</f>
        <v>287810999</v>
      </c>
      <c r="K157" s="37">
        <f t="shared" si="34"/>
        <v>0.23838465759449365</v>
      </c>
      <c r="L157" s="32">
        <f>SUM(L151:L156)</f>
        <v>0</v>
      </c>
      <c r="M157" s="37">
        <f t="shared" si="35"/>
        <v>0</v>
      </c>
      <c r="N157" s="32">
        <f t="shared" si="36"/>
        <v>860020255</v>
      </c>
      <c r="O157" s="37">
        <f t="shared" si="37"/>
        <v>0.71232730759015961</v>
      </c>
      <c r="P157" s="32">
        <f>SUM(P151:P156)</f>
        <v>231477014</v>
      </c>
      <c r="Q157" s="32">
        <f>SUM(Q151:Q156)</f>
        <v>1163215520</v>
      </c>
      <c r="R157" s="32">
        <f>SUM(R151:R156)</f>
        <v>1243860743</v>
      </c>
      <c r="S157" s="32">
        <f>SUM(S151:S156)</f>
        <v>796347266</v>
      </c>
      <c r="T157" s="37">
        <f t="shared" si="38"/>
        <v>0.6402222037165779</v>
      </c>
      <c r="U157" s="37">
        <f t="shared" si="39"/>
        <v>0.24336751207616669</v>
      </c>
    </row>
    <row r="158" spans="1:21" x14ac:dyDescent="0.2">
      <c r="A158" s="17" t="s">
        <v>29</v>
      </c>
      <c r="B158" s="11" t="s">
        <v>287</v>
      </c>
      <c r="C158" s="10" t="s">
        <v>288</v>
      </c>
      <c r="D158" s="31">
        <v>139277107</v>
      </c>
      <c r="E158" s="31">
        <v>147575113</v>
      </c>
      <c r="F158" s="31">
        <v>24408059</v>
      </c>
      <c r="G158" s="36">
        <f t="shared" si="32"/>
        <v>0.1752481762849942</v>
      </c>
      <c r="H158" s="31">
        <v>49696091</v>
      </c>
      <c r="I158" s="36">
        <f t="shared" si="33"/>
        <v>0.35681449787724268</v>
      </c>
      <c r="J158" s="31">
        <v>27886398</v>
      </c>
      <c r="K158" s="36">
        <f t="shared" si="34"/>
        <v>0.18896409721874988</v>
      </c>
      <c r="L158" s="31">
        <v>0</v>
      </c>
      <c r="M158" s="36">
        <f t="shared" si="35"/>
        <v>0</v>
      </c>
      <c r="N158" s="31">
        <f t="shared" si="36"/>
        <v>101990548</v>
      </c>
      <c r="O158" s="36">
        <f t="shared" si="37"/>
        <v>0.69110940135278776</v>
      </c>
      <c r="P158" s="31">
        <v>19221065</v>
      </c>
      <c r="Q158" s="31">
        <v>135118732</v>
      </c>
      <c r="R158" s="31">
        <v>137782857</v>
      </c>
      <c r="S158" s="31">
        <v>85544538</v>
      </c>
      <c r="T158" s="36">
        <f t="shared" si="38"/>
        <v>0.62086488742209778</v>
      </c>
      <c r="U158" s="36">
        <f t="shared" si="39"/>
        <v>0.45082481121623585</v>
      </c>
    </row>
    <row r="159" spans="1:21" x14ac:dyDescent="0.2">
      <c r="A159" s="17" t="s">
        <v>29</v>
      </c>
      <c r="B159" s="11" t="s">
        <v>289</v>
      </c>
      <c r="C159" s="10" t="s">
        <v>290</v>
      </c>
      <c r="D159" s="31">
        <v>251835608</v>
      </c>
      <c r="E159" s="31">
        <v>267116480</v>
      </c>
      <c r="F159" s="31">
        <v>46601394</v>
      </c>
      <c r="G159" s="36">
        <f t="shared" si="32"/>
        <v>0.18504688185318099</v>
      </c>
      <c r="H159" s="31">
        <v>52407067</v>
      </c>
      <c r="I159" s="36">
        <f t="shared" si="33"/>
        <v>0.20810030565653767</v>
      </c>
      <c r="J159" s="31">
        <v>61701415</v>
      </c>
      <c r="K159" s="36">
        <f t="shared" si="34"/>
        <v>0.23099067118584371</v>
      </c>
      <c r="L159" s="31">
        <v>0</v>
      </c>
      <c r="M159" s="36">
        <f t="shared" si="35"/>
        <v>0</v>
      </c>
      <c r="N159" s="31">
        <f t="shared" si="36"/>
        <v>160709876</v>
      </c>
      <c r="O159" s="36">
        <f t="shared" si="37"/>
        <v>0.60164717654260791</v>
      </c>
      <c r="P159" s="31">
        <v>49688274</v>
      </c>
      <c r="Q159" s="31">
        <v>199036744</v>
      </c>
      <c r="R159" s="31">
        <v>231569095</v>
      </c>
      <c r="S159" s="31">
        <v>135111046</v>
      </c>
      <c r="T159" s="36">
        <f t="shared" si="38"/>
        <v>0.58345888513318234</v>
      </c>
      <c r="U159" s="36">
        <f t="shared" si="39"/>
        <v>0.24177014077808368</v>
      </c>
    </row>
    <row r="160" spans="1:21" x14ac:dyDescent="0.2">
      <c r="A160" s="17" t="s">
        <v>29</v>
      </c>
      <c r="B160" s="11" t="s">
        <v>291</v>
      </c>
      <c r="C160" s="10" t="s">
        <v>292</v>
      </c>
      <c r="D160" s="31">
        <v>105983497</v>
      </c>
      <c r="E160" s="31">
        <v>115553188</v>
      </c>
      <c r="F160" s="31">
        <v>31314457</v>
      </c>
      <c r="G160" s="36">
        <f t="shared" si="32"/>
        <v>0.29546540627924367</v>
      </c>
      <c r="H160" s="31">
        <v>31878210</v>
      </c>
      <c r="I160" s="36">
        <f t="shared" si="33"/>
        <v>0.3007846589549692</v>
      </c>
      <c r="J160" s="31">
        <v>31313178</v>
      </c>
      <c r="K160" s="36">
        <f t="shared" si="34"/>
        <v>0.27098497706528013</v>
      </c>
      <c r="L160" s="31">
        <v>0</v>
      </c>
      <c r="M160" s="36">
        <f t="shared" si="35"/>
        <v>0</v>
      </c>
      <c r="N160" s="31">
        <f t="shared" si="36"/>
        <v>94505845</v>
      </c>
      <c r="O160" s="36">
        <f t="shared" si="37"/>
        <v>0.8178557998763305</v>
      </c>
      <c r="P160" s="31">
        <v>23405260</v>
      </c>
      <c r="Q160" s="31">
        <v>100366315</v>
      </c>
      <c r="R160" s="31">
        <v>100149859</v>
      </c>
      <c r="S160" s="31">
        <v>73785790</v>
      </c>
      <c r="T160" s="36">
        <f t="shared" si="38"/>
        <v>0.73675380811070335</v>
      </c>
      <c r="U160" s="36">
        <f t="shared" si="39"/>
        <v>0.33786926528481209</v>
      </c>
    </row>
    <row r="161" spans="1:21" x14ac:dyDescent="0.2">
      <c r="A161" s="17" t="s">
        <v>29</v>
      </c>
      <c r="B161" s="11" t="s">
        <v>293</v>
      </c>
      <c r="C161" s="10" t="s">
        <v>294</v>
      </c>
      <c r="D161" s="31">
        <v>74388636</v>
      </c>
      <c r="E161" s="31">
        <v>77313302</v>
      </c>
      <c r="F161" s="31">
        <v>14801810</v>
      </c>
      <c r="G161" s="36">
        <f t="shared" si="32"/>
        <v>0.19897945164635092</v>
      </c>
      <c r="H161" s="31">
        <v>13907138</v>
      </c>
      <c r="I161" s="36">
        <f t="shared" si="33"/>
        <v>0.1869524533290273</v>
      </c>
      <c r="J161" s="31">
        <v>17796279</v>
      </c>
      <c r="K161" s="36">
        <f t="shared" si="34"/>
        <v>0.23018392100236515</v>
      </c>
      <c r="L161" s="31">
        <v>0</v>
      </c>
      <c r="M161" s="36">
        <f t="shared" si="35"/>
        <v>0</v>
      </c>
      <c r="N161" s="31">
        <f t="shared" si="36"/>
        <v>46505227</v>
      </c>
      <c r="O161" s="36">
        <f t="shared" si="37"/>
        <v>0.60151650229607323</v>
      </c>
      <c r="P161" s="31">
        <v>15478782</v>
      </c>
      <c r="Q161" s="31">
        <v>75221038</v>
      </c>
      <c r="R161" s="31">
        <v>77509719</v>
      </c>
      <c r="S161" s="31">
        <v>50892939</v>
      </c>
      <c r="T161" s="36">
        <f t="shared" si="38"/>
        <v>0.6566007419017994</v>
      </c>
      <c r="U161" s="36">
        <f t="shared" si="39"/>
        <v>0.14972088889164525</v>
      </c>
    </row>
    <row r="162" spans="1:21" x14ac:dyDescent="0.2">
      <c r="A162" s="17" t="s">
        <v>44</v>
      </c>
      <c r="B162" s="11" t="s">
        <v>295</v>
      </c>
      <c r="C162" s="10" t="s">
        <v>296</v>
      </c>
      <c r="D162" s="31">
        <v>382663845</v>
      </c>
      <c r="E162" s="31">
        <v>211516224</v>
      </c>
      <c r="F162" s="31">
        <v>59966306</v>
      </c>
      <c r="G162" s="36">
        <f t="shared" si="32"/>
        <v>0.15670753007773702</v>
      </c>
      <c r="H162" s="31">
        <v>92906924</v>
      </c>
      <c r="I162" s="36">
        <f t="shared" si="33"/>
        <v>0.24278991917828036</v>
      </c>
      <c r="J162" s="31">
        <v>56381123</v>
      </c>
      <c r="K162" s="36">
        <f t="shared" si="34"/>
        <v>0.26655696633464865</v>
      </c>
      <c r="L162" s="31">
        <v>0</v>
      </c>
      <c r="M162" s="36">
        <f t="shared" si="35"/>
        <v>0</v>
      </c>
      <c r="N162" s="31">
        <f t="shared" si="36"/>
        <v>209254353</v>
      </c>
      <c r="O162" s="36">
        <f t="shared" si="37"/>
        <v>0.98930639476620008</v>
      </c>
      <c r="P162" s="31">
        <v>76947396</v>
      </c>
      <c r="Q162" s="31">
        <v>319053121</v>
      </c>
      <c r="R162" s="31">
        <v>362383562</v>
      </c>
      <c r="S162" s="31">
        <v>229185647</v>
      </c>
      <c r="T162" s="36">
        <f t="shared" si="38"/>
        <v>0.63243941235943812</v>
      </c>
      <c r="U162" s="36">
        <f t="shared" si="39"/>
        <v>-0.26727704989522971</v>
      </c>
    </row>
    <row r="163" spans="1:21" ht="16.5" x14ac:dyDescent="0.3">
      <c r="A163" s="18" t="s">
        <v>0</v>
      </c>
      <c r="B163" s="13" t="s">
        <v>297</v>
      </c>
      <c r="C163" s="12" t="s">
        <v>0</v>
      </c>
      <c r="D163" s="32">
        <f>SUM(D158:D162)</f>
        <v>954148693</v>
      </c>
      <c r="E163" s="32">
        <f>SUM(E158:E162)</f>
        <v>819074307</v>
      </c>
      <c r="F163" s="32">
        <f>SUM(F158:F162)</f>
        <v>177092026</v>
      </c>
      <c r="G163" s="37">
        <f t="shared" si="32"/>
        <v>0.1856021260619177</v>
      </c>
      <c r="H163" s="32">
        <f>SUM(H158:H162)</f>
        <v>240795430</v>
      </c>
      <c r="I163" s="37">
        <f t="shared" si="33"/>
        <v>0.25236677654810769</v>
      </c>
      <c r="J163" s="32">
        <f>SUM(J158:J162)</f>
        <v>195078393</v>
      </c>
      <c r="K163" s="37">
        <f t="shared" si="34"/>
        <v>0.23816934719208571</v>
      </c>
      <c r="L163" s="32">
        <f>SUM(L158:L162)</f>
        <v>0</v>
      </c>
      <c r="M163" s="37">
        <f t="shared" si="35"/>
        <v>0</v>
      </c>
      <c r="N163" s="32">
        <f t="shared" si="36"/>
        <v>612965849</v>
      </c>
      <c r="O163" s="37">
        <f t="shared" si="37"/>
        <v>0.74836415177652493</v>
      </c>
      <c r="P163" s="32">
        <f>SUM(P158:P162)</f>
        <v>184740777</v>
      </c>
      <c r="Q163" s="32">
        <f>SUM(Q158:Q162)</f>
        <v>828795950</v>
      </c>
      <c r="R163" s="32">
        <f>SUM(R158:R162)</f>
        <v>909395092</v>
      </c>
      <c r="S163" s="32">
        <f>SUM(S158:S162)</f>
        <v>574519960</v>
      </c>
      <c r="T163" s="37">
        <f t="shared" si="38"/>
        <v>0.63176056815578241</v>
      </c>
      <c r="U163" s="37">
        <f t="shared" si="39"/>
        <v>5.5957413235303122E-2</v>
      </c>
    </row>
    <row r="164" spans="1:21" x14ac:dyDescent="0.2">
      <c r="A164" s="17" t="s">
        <v>29</v>
      </c>
      <c r="B164" s="11" t="s">
        <v>298</v>
      </c>
      <c r="C164" s="10" t="s">
        <v>299</v>
      </c>
      <c r="D164" s="31">
        <v>113117603</v>
      </c>
      <c r="E164" s="31">
        <v>119827703</v>
      </c>
      <c r="F164" s="31">
        <v>37642643</v>
      </c>
      <c r="G164" s="36">
        <f t="shared" si="32"/>
        <v>0.33277440470516334</v>
      </c>
      <c r="H164" s="31">
        <v>38602464</v>
      </c>
      <c r="I164" s="36">
        <f t="shared" si="33"/>
        <v>0.34125956505637767</v>
      </c>
      <c r="J164" s="31">
        <v>31559967</v>
      </c>
      <c r="K164" s="36">
        <f t="shared" si="34"/>
        <v>0.26337788516233179</v>
      </c>
      <c r="L164" s="31">
        <v>0</v>
      </c>
      <c r="M164" s="36">
        <f t="shared" si="35"/>
        <v>0</v>
      </c>
      <c r="N164" s="31">
        <f t="shared" si="36"/>
        <v>107805074</v>
      </c>
      <c r="O164" s="36">
        <f t="shared" si="37"/>
        <v>0.89966736656881419</v>
      </c>
      <c r="P164" s="31">
        <v>20665502</v>
      </c>
      <c r="Q164" s="31">
        <v>120261496</v>
      </c>
      <c r="R164" s="31">
        <v>123291852</v>
      </c>
      <c r="S164" s="31">
        <v>80520052</v>
      </c>
      <c r="T164" s="36">
        <f t="shared" si="38"/>
        <v>0.65308494189867472</v>
      </c>
      <c r="U164" s="36">
        <f t="shared" si="39"/>
        <v>0.52718124147189838</v>
      </c>
    </row>
    <row r="165" spans="1:21" x14ac:dyDescent="0.2">
      <c r="A165" s="17" t="s">
        <v>29</v>
      </c>
      <c r="B165" s="11" t="s">
        <v>300</v>
      </c>
      <c r="C165" s="10" t="s">
        <v>301</v>
      </c>
      <c r="D165" s="31">
        <v>99984376</v>
      </c>
      <c r="E165" s="31">
        <v>109561406</v>
      </c>
      <c r="F165" s="31">
        <v>19518517</v>
      </c>
      <c r="G165" s="36">
        <f t="shared" si="32"/>
        <v>0.19521567049635835</v>
      </c>
      <c r="H165" s="31">
        <v>19296614</v>
      </c>
      <c r="I165" s="36">
        <f t="shared" si="33"/>
        <v>0.19299629374093408</v>
      </c>
      <c r="J165" s="31">
        <v>19855314</v>
      </c>
      <c r="K165" s="36">
        <f t="shared" si="34"/>
        <v>0.18122543991448958</v>
      </c>
      <c r="L165" s="31">
        <v>0</v>
      </c>
      <c r="M165" s="36">
        <f t="shared" si="35"/>
        <v>0</v>
      </c>
      <c r="N165" s="31">
        <f t="shared" si="36"/>
        <v>58670445</v>
      </c>
      <c r="O165" s="36">
        <f t="shared" si="37"/>
        <v>0.53550284851218499</v>
      </c>
      <c r="P165" s="31">
        <v>18723786</v>
      </c>
      <c r="Q165" s="31">
        <v>94132250</v>
      </c>
      <c r="R165" s="31">
        <v>95349350</v>
      </c>
      <c r="S165" s="31">
        <v>59594429</v>
      </c>
      <c r="T165" s="36">
        <f t="shared" si="38"/>
        <v>0.62501138182903182</v>
      </c>
      <c r="U165" s="36">
        <f t="shared" si="39"/>
        <v>6.0432649678862971E-2</v>
      </c>
    </row>
    <row r="166" spans="1:21" x14ac:dyDescent="0.2">
      <c r="A166" s="17" t="s">
        <v>29</v>
      </c>
      <c r="B166" s="11" t="s">
        <v>302</v>
      </c>
      <c r="C166" s="10" t="s">
        <v>303</v>
      </c>
      <c r="D166" s="31">
        <v>93797351</v>
      </c>
      <c r="E166" s="31">
        <v>104659371</v>
      </c>
      <c r="F166" s="31">
        <v>25149529</v>
      </c>
      <c r="G166" s="36">
        <f t="shared" si="32"/>
        <v>0.26812621819138582</v>
      </c>
      <c r="H166" s="31">
        <v>22479507</v>
      </c>
      <c r="I166" s="36">
        <f t="shared" si="33"/>
        <v>0.23966036098396851</v>
      </c>
      <c r="J166" s="31">
        <v>22655520</v>
      </c>
      <c r="K166" s="36">
        <f t="shared" si="34"/>
        <v>0.2164691014624959</v>
      </c>
      <c r="L166" s="31">
        <v>0</v>
      </c>
      <c r="M166" s="36">
        <f t="shared" si="35"/>
        <v>0</v>
      </c>
      <c r="N166" s="31">
        <f t="shared" si="36"/>
        <v>70284556</v>
      </c>
      <c r="O166" s="36">
        <f t="shared" si="37"/>
        <v>0.67155530678662301</v>
      </c>
      <c r="P166" s="31">
        <v>22280621</v>
      </c>
      <c r="Q166" s="31">
        <v>92459060</v>
      </c>
      <c r="R166" s="31">
        <v>97909435</v>
      </c>
      <c r="S166" s="31">
        <v>67271805</v>
      </c>
      <c r="T166" s="36">
        <f t="shared" si="38"/>
        <v>0.68708194465630401</v>
      </c>
      <c r="U166" s="36">
        <f t="shared" si="39"/>
        <v>1.6826236575721909E-2</v>
      </c>
    </row>
    <row r="167" spans="1:21" x14ac:dyDescent="0.2">
      <c r="A167" s="17" t="s">
        <v>29</v>
      </c>
      <c r="B167" s="11" t="s">
        <v>304</v>
      </c>
      <c r="C167" s="10" t="s">
        <v>305</v>
      </c>
      <c r="D167" s="31">
        <v>137172644</v>
      </c>
      <c r="E167" s="31">
        <v>122083187</v>
      </c>
      <c r="F167" s="31">
        <v>14757407</v>
      </c>
      <c r="G167" s="36">
        <f t="shared" si="32"/>
        <v>0.10758272618846655</v>
      </c>
      <c r="H167" s="31">
        <v>8908812</v>
      </c>
      <c r="I167" s="36">
        <f t="shared" si="33"/>
        <v>6.4945981503425718E-2</v>
      </c>
      <c r="J167" s="31">
        <v>38354768</v>
      </c>
      <c r="K167" s="36">
        <f t="shared" si="34"/>
        <v>0.31416912469691671</v>
      </c>
      <c r="L167" s="31">
        <v>0</v>
      </c>
      <c r="M167" s="36">
        <f t="shared" si="35"/>
        <v>0</v>
      </c>
      <c r="N167" s="31">
        <f t="shared" si="36"/>
        <v>62020987</v>
      </c>
      <c r="O167" s="36">
        <f t="shared" si="37"/>
        <v>0.50802234545204006</v>
      </c>
      <c r="P167" s="31">
        <v>29016298</v>
      </c>
      <c r="Q167" s="31">
        <v>125481203</v>
      </c>
      <c r="R167" s="31">
        <v>130242331</v>
      </c>
      <c r="S167" s="31">
        <v>74263903</v>
      </c>
      <c r="T167" s="36">
        <f t="shared" si="38"/>
        <v>0.5701978951835559</v>
      </c>
      <c r="U167" s="36">
        <f t="shared" si="39"/>
        <v>0.32183533543803544</v>
      </c>
    </row>
    <row r="168" spans="1:21" x14ac:dyDescent="0.2">
      <c r="A168" s="17" t="s">
        <v>44</v>
      </c>
      <c r="B168" s="11" t="s">
        <v>306</v>
      </c>
      <c r="C168" s="10" t="s">
        <v>307</v>
      </c>
      <c r="D168" s="31">
        <v>244785344</v>
      </c>
      <c r="E168" s="31">
        <v>263792542</v>
      </c>
      <c r="F168" s="31">
        <v>42587257</v>
      </c>
      <c r="G168" s="36">
        <f t="shared" si="32"/>
        <v>0.17397796904049942</v>
      </c>
      <c r="H168" s="31">
        <v>57015938</v>
      </c>
      <c r="I168" s="36">
        <f t="shared" si="33"/>
        <v>0.23292218834800829</v>
      </c>
      <c r="J168" s="31">
        <v>53628002</v>
      </c>
      <c r="K168" s="36">
        <f t="shared" si="34"/>
        <v>0.20329612654477547</v>
      </c>
      <c r="L168" s="31">
        <v>0</v>
      </c>
      <c r="M168" s="36">
        <f t="shared" si="35"/>
        <v>0</v>
      </c>
      <c r="N168" s="31">
        <f t="shared" si="36"/>
        <v>153231197</v>
      </c>
      <c r="O168" s="36">
        <f t="shared" si="37"/>
        <v>0.58087766939218466</v>
      </c>
      <c r="P168" s="31">
        <v>48028849</v>
      </c>
      <c r="Q168" s="31">
        <v>223635112</v>
      </c>
      <c r="R168" s="31">
        <v>240403193</v>
      </c>
      <c r="S168" s="31">
        <v>152090412</v>
      </c>
      <c r="T168" s="36">
        <f t="shared" si="38"/>
        <v>0.6326472211207278</v>
      </c>
      <c r="U168" s="36">
        <f t="shared" si="39"/>
        <v>0.11657895445297894</v>
      </c>
    </row>
    <row r="169" spans="1:21" ht="16.5" x14ac:dyDescent="0.3">
      <c r="A169" s="18" t="s">
        <v>0</v>
      </c>
      <c r="B169" s="13" t="s">
        <v>308</v>
      </c>
      <c r="C169" s="12" t="s">
        <v>0</v>
      </c>
      <c r="D169" s="32">
        <f>SUM(D164:D168)</f>
        <v>688857318</v>
      </c>
      <c r="E169" s="32">
        <f>SUM(E164:E168)</f>
        <v>719924209</v>
      </c>
      <c r="F169" s="32">
        <f>SUM(F164:F168)</f>
        <v>139655353</v>
      </c>
      <c r="G169" s="37">
        <f t="shared" si="32"/>
        <v>0.20273480349380565</v>
      </c>
      <c r="H169" s="32">
        <f>SUM(H164:H168)</f>
        <v>146303335</v>
      </c>
      <c r="I169" s="37">
        <f t="shared" si="33"/>
        <v>0.21238554222632211</v>
      </c>
      <c r="J169" s="32">
        <f>SUM(J164:J168)</f>
        <v>166053571</v>
      </c>
      <c r="K169" s="37">
        <f t="shared" si="34"/>
        <v>0.23065423960482484</v>
      </c>
      <c r="L169" s="32">
        <f>SUM(L164:L168)</f>
        <v>0</v>
      </c>
      <c r="M169" s="37">
        <f t="shared" si="35"/>
        <v>0</v>
      </c>
      <c r="N169" s="32">
        <f t="shared" si="36"/>
        <v>452012259</v>
      </c>
      <c r="O169" s="37">
        <f t="shared" si="37"/>
        <v>0.62786089611830231</v>
      </c>
      <c r="P169" s="32">
        <f>SUM(P164:P168)</f>
        <v>138715056</v>
      </c>
      <c r="Q169" s="32">
        <f>SUM(Q164:Q168)</f>
        <v>655969121</v>
      </c>
      <c r="R169" s="32">
        <f>SUM(R164:R168)</f>
        <v>687196161</v>
      </c>
      <c r="S169" s="32">
        <f>SUM(S164:S168)</f>
        <v>433740601</v>
      </c>
      <c r="T169" s="37">
        <f t="shared" si="38"/>
        <v>0.63117436565539831</v>
      </c>
      <c r="U169" s="37">
        <f t="shared" si="39"/>
        <v>0.19708397767579022</v>
      </c>
    </row>
    <row r="170" spans="1:21" ht="16.5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16605809445</v>
      </c>
      <c r="E170" s="32">
        <f>SUM(E105,E107:E111,E113:E120,E122:E125,E127:E131,E133:E136,E138:E143,E145:E149,E151:E156,E158:E162,E164:E168)</f>
        <v>17355254228</v>
      </c>
      <c r="F170" s="32">
        <f>SUM(F105,F107:F111,F113:F120,F122:F125,F127:F131,F133:F136,F138:F143,F145:F149,F151:F156,F158:F162,F164:F168)</f>
        <v>3458555573</v>
      </c>
      <c r="G170" s="37">
        <f t="shared" si="32"/>
        <v>0.20827383238709687</v>
      </c>
      <c r="H170" s="32">
        <f>SUM(H105,H107:H111,H113:H120,H122:H125,H127:H131,H133:H136,H138:H143,H145:H149,H151:H156,H158:H162,H164:H168)</f>
        <v>3951929362</v>
      </c>
      <c r="I170" s="37">
        <f t="shared" si="33"/>
        <v>0.23798474715063792</v>
      </c>
      <c r="J170" s="32">
        <f>SUM(J105,J107:J111,J113:J120,J122:J125,J127:J131,J133:J136,J138:J143,J145:J149,J151:J156,J158:J162,J164:J168)</f>
        <v>3777578101</v>
      </c>
      <c r="K170" s="37">
        <f t="shared" si="34"/>
        <v>0.21766192827676739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11188063036</v>
      </c>
      <c r="O170" s="37">
        <f t="shared" si="37"/>
        <v>0.64464990768903874</v>
      </c>
      <c r="P170" s="32">
        <f>SUM(P105,P107:P111,P113:P120,P122:P125,P127:P131,P133:P136,P138:P143,P145:P149,P151:P156,P158:P162,P164:P168)</f>
        <v>2878407336</v>
      </c>
      <c r="Q170" s="32">
        <f>SUM(Q105,Q107:Q111,Q113:Q120,Q122:Q125,Q127:Q131,Q133:Q136,Q138:Q143,Q145:Q149,Q151:Q156,Q158:Q162,Q164:Q168)</f>
        <v>15316607748</v>
      </c>
      <c r="R170" s="32">
        <f>SUM(R105,R107:R111,R113:R120,R122:R125,R127:R131,R133:R136,R138:R143,R145:R149,R151:R156,R158:R162,R164:R168)</f>
        <v>15883485359</v>
      </c>
      <c r="S170" s="32">
        <f>SUM(S105,S107:S111,S113:S120,S122:S125,S127:S131,S133:S136,S138:S143,S145:S149,S151:S156,S158:S162,S164:S168)</f>
        <v>9553267512</v>
      </c>
      <c r="T170" s="37">
        <f t="shared" si="38"/>
        <v>0.60145914426690161</v>
      </c>
      <c r="U170" s="37">
        <f t="shared" si="39"/>
        <v>0.31238482259065514</v>
      </c>
    </row>
    <row r="171" spans="1:21" ht="14.4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4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x14ac:dyDescent="0.2">
      <c r="A173" s="17" t="s">
        <v>29</v>
      </c>
      <c r="B173" s="11" t="s">
        <v>311</v>
      </c>
      <c r="C173" s="10" t="s">
        <v>312</v>
      </c>
      <c r="D173" s="31">
        <v>312075500</v>
      </c>
      <c r="E173" s="31">
        <v>326575134</v>
      </c>
      <c r="F173" s="31">
        <v>34602416</v>
      </c>
      <c r="G173" s="36">
        <f t="shared" ref="G173:G205" si="40">IF(($D173     =0),0,($F173     /$D173     ))</f>
        <v>0.11087834834839647</v>
      </c>
      <c r="H173" s="31">
        <v>56174423</v>
      </c>
      <c r="I173" s="36">
        <f t="shared" ref="I173:I205" si="41">IF(($D173     =0),0,($H173     /$D173     ))</f>
        <v>0.18000266922587643</v>
      </c>
      <c r="J173" s="31">
        <v>44945711</v>
      </c>
      <c r="K173" s="36">
        <f t="shared" ref="K173:K205" si="42">IF(($E173     =0),0,($J173     /$E173     ))</f>
        <v>0.13762747472377979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135722550</v>
      </c>
      <c r="O173" s="36">
        <f t="shared" ref="O173:O205" si="45">IF(($E173     =0),0,($N173     /$E173     ))</f>
        <v>0.41559364406476829</v>
      </c>
      <c r="P173" s="31">
        <v>34217027</v>
      </c>
      <c r="Q173" s="31">
        <v>291250291</v>
      </c>
      <c r="R173" s="31">
        <v>287547957</v>
      </c>
      <c r="S173" s="31">
        <v>113108767</v>
      </c>
      <c r="T173" s="36">
        <f t="shared" ref="T173:T205" si="46">IF(($R173     =0),0,($S173     /$R173     ))</f>
        <v>0.39335618371303538</v>
      </c>
      <c r="U173" s="36">
        <f t="shared" ref="U173:U205" si="47">IF(($P173     =0),0,(($J173     /$P173     )-1))</f>
        <v>0.3135481057427929</v>
      </c>
    </row>
    <row r="174" spans="1:21" x14ac:dyDescent="0.2">
      <c r="A174" s="17" t="s">
        <v>29</v>
      </c>
      <c r="B174" s="11" t="s">
        <v>313</v>
      </c>
      <c r="C174" s="10" t="s">
        <v>314</v>
      </c>
      <c r="D174" s="31">
        <v>157552768</v>
      </c>
      <c r="E174" s="31">
        <v>166761854</v>
      </c>
      <c r="F174" s="31">
        <v>42740146</v>
      </c>
      <c r="G174" s="36">
        <f t="shared" si="40"/>
        <v>0.27127511971100376</v>
      </c>
      <c r="H174" s="31">
        <v>50091052</v>
      </c>
      <c r="I174" s="36">
        <f t="shared" si="41"/>
        <v>0.31793190710556096</v>
      </c>
      <c r="J174" s="31">
        <v>32924108</v>
      </c>
      <c r="K174" s="36">
        <f t="shared" si="42"/>
        <v>0.19743188990930743</v>
      </c>
      <c r="L174" s="31">
        <v>0</v>
      </c>
      <c r="M174" s="36">
        <f t="shared" si="43"/>
        <v>0</v>
      </c>
      <c r="N174" s="31">
        <f t="shared" si="44"/>
        <v>125755306</v>
      </c>
      <c r="O174" s="36">
        <f t="shared" si="45"/>
        <v>0.75410115073438799</v>
      </c>
      <c r="P174" s="31">
        <v>27238781</v>
      </c>
      <c r="Q174" s="31">
        <v>145506900</v>
      </c>
      <c r="R174" s="31">
        <v>146827484</v>
      </c>
      <c r="S174" s="31">
        <v>103413669</v>
      </c>
      <c r="T174" s="36">
        <f t="shared" si="46"/>
        <v>0.70432092264143131</v>
      </c>
      <c r="U174" s="36">
        <f t="shared" si="47"/>
        <v>0.20872178531043661</v>
      </c>
    </row>
    <row r="175" spans="1:21" x14ac:dyDescent="0.2">
      <c r="A175" s="17" t="s">
        <v>29</v>
      </c>
      <c r="B175" s="11" t="s">
        <v>315</v>
      </c>
      <c r="C175" s="10" t="s">
        <v>316</v>
      </c>
      <c r="D175" s="31">
        <v>317347871</v>
      </c>
      <c r="E175" s="31">
        <v>316531882</v>
      </c>
      <c r="F175" s="31">
        <v>54741960</v>
      </c>
      <c r="G175" s="36">
        <f t="shared" si="40"/>
        <v>0.17249827398400919</v>
      </c>
      <c r="H175" s="31">
        <v>69204728</v>
      </c>
      <c r="I175" s="36">
        <f t="shared" si="41"/>
        <v>0.21807213573523548</v>
      </c>
      <c r="J175" s="31">
        <v>71469929</v>
      </c>
      <c r="K175" s="36">
        <f t="shared" si="42"/>
        <v>0.22579061719918628</v>
      </c>
      <c r="L175" s="31">
        <v>0</v>
      </c>
      <c r="M175" s="36">
        <f t="shared" si="43"/>
        <v>0</v>
      </c>
      <c r="N175" s="31">
        <f t="shared" si="44"/>
        <v>195416617</v>
      </c>
      <c r="O175" s="36">
        <f t="shared" si="45"/>
        <v>0.61736788018086597</v>
      </c>
      <c r="P175" s="31">
        <v>63384395</v>
      </c>
      <c r="Q175" s="31">
        <v>285305399</v>
      </c>
      <c r="R175" s="31">
        <v>281278576</v>
      </c>
      <c r="S175" s="31">
        <v>184813624</v>
      </c>
      <c r="T175" s="36">
        <f t="shared" si="46"/>
        <v>0.6570483491071144</v>
      </c>
      <c r="U175" s="36">
        <f t="shared" si="47"/>
        <v>0.12756347993855588</v>
      </c>
    </row>
    <row r="176" spans="1:21" x14ac:dyDescent="0.2">
      <c r="A176" s="17" t="s">
        <v>29</v>
      </c>
      <c r="B176" s="11" t="s">
        <v>317</v>
      </c>
      <c r="C176" s="10" t="s">
        <v>318</v>
      </c>
      <c r="D176" s="31">
        <v>285514184</v>
      </c>
      <c r="E176" s="31">
        <v>270260739</v>
      </c>
      <c r="F176" s="31">
        <v>32562393</v>
      </c>
      <c r="G176" s="36">
        <f t="shared" si="40"/>
        <v>0.11404824987609022</v>
      </c>
      <c r="H176" s="31">
        <v>39241720</v>
      </c>
      <c r="I176" s="36">
        <f t="shared" si="41"/>
        <v>0.13744227852441826</v>
      </c>
      <c r="J176" s="31">
        <v>30515570</v>
      </c>
      <c r="K176" s="36">
        <f t="shared" si="42"/>
        <v>0.11291159090629142</v>
      </c>
      <c r="L176" s="31">
        <v>0</v>
      </c>
      <c r="M176" s="36">
        <f t="shared" si="43"/>
        <v>0</v>
      </c>
      <c r="N176" s="31">
        <f t="shared" si="44"/>
        <v>102319683</v>
      </c>
      <c r="O176" s="36">
        <f t="shared" si="45"/>
        <v>0.3785961785592542</v>
      </c>
      <c r="P176" s="31">
        <v>32593718</v>
      </c>
      <c r="Q176" s="31">
        <v>186793701</v>
      </c>
      <c r="R176" s="31">
        <v>216940902</v>
      </c>
      <c r="S176" s="31">
        <v>106962294</v>
      </c>
      <c r="T176" s="36">
        <f t="shared" si="46"/>
        <v>0.4930480744474825</v>
      </c>
      <c r="U176" s="36">
        <f t="shared" si="47"/>
        <v>-6.3759157516181442E-2</v>
      </c>
    </row>
    <row r="177" spans="1:21" x14ac:dyDescent="0.2">
      <c r="A177" s="17" t="s">
        <v>29</v>
      </c>
      <c r="B177" s="11" t="s">
        <v>319</v>
      </c>
      <c r="C177" s="10" t="s">
        <v>320</v>
      </c>
      <c r="D177" s="31">
        <v>141898035</v>
      </c>
      <c r="E177" s="31">
        <v>155817075</v>
      </c>
      <c r="F177" s="31">
        <v>22354833</v>
      </c>
      <c r="G177" s="36">
        <f t="shared" si="40"/>
        <v>0.15754152620929529</v>
      </c>
      <c r="H177" s="31">
        <v>23629564</v>
      </c>
      <c r="I177" s="36">
        <f t="shared" si="41"/>
        <v>0.16652495575432036</v>
      </c>
      <c r="J177" s="31">
        <v>27730593</v>
      </c>
      <c r="K177" s="36">
        <f t="shared" si="42"/>
        <v>0.17796889718280234</v>
      </c>
      <c r="L177" s="31">
        <v>0</v>
      </c>
      <c r="M177" s="36">
        <f t="shared" si="43"/>
        <v>0</v>
      </c>
      <c r="N177" s="31">
        <f t="shared" si="44"/>
        <v>73714990</v>
      </c>
      <c r="O177" s="36">
        <f t="shared" si="45"/>
        <v>0.47308672685583397</v>
      </c>
      <c r="P177" s="31">
        <v>21915188</v>
      </c>
      <c r="Q177" s="31">
        <v>136302399</v>
      </c>
      <c r="R177" s="31">
        <v>143722360</v>
      </c>
      <c r="S177" s="31">
        <v>68272858</v>
      </c>
      <c r="T177" s="36">
        <f t="shared" si="46"/>
        <v>0.47503295938085072</v>
      </c>
      <c r="U177" s="36">
        <f t="shared" si="47"/>
        <v>0.26535957619893558</v>
      </c>
    </row>
    <row r="178" spans="1:21" x14ac:dyDescent="0.2">
      <c r="A178" s="17" t="s">
        <v>44</v>
      </c>
      <c r="B178" s="11" t="s">
        <v>321</v>
      </c>
      <c r="C178" s="10" t="s">
        <v>322</v>
      </c>
      <c r="D178" s="31">
        <v>226997564</v>
      </c>
      <c r="E178" s="31">
        <v>246668828</v>
      </c>
      <c r="F178" s="31">
        <v>41620222</v>
      </c>
      <c r="G178" s="36">
        <f t="shared" si="40"/>
        <v>0.18335096318478555</v>
      </c>
      <c r="H178" s="31">
        <v>44955971</v>
      </c>
      <c r="I178" s="36">
        <f t="shared" si="41"/>
        <v>0.19804605039726331</v>
      </c>
      <c r="J178" s="31">
        <v>35116391</v>
      </c>
      <c r="K178" s="36">
        <f t="shared" si="42"/>
        <v>0.14236249989398742</v>
      </c>
      <c r="L178" s="31">
        <v>0</v>
      </c>
      <c r="M178" s="36">
        <f t="shared" si="43"/>
        <v>0</v>
      </c>
      <c r="N178" s="31">
        <f t="shared" si="44"/>
        <v>121692584</v>
      </c>
      <c r="O178" s="36">
        <f t="shared" si="45"/>
        <v>0.4933439907534648</v>
      </c>
      <c r="P178" s="31">
        <v>36319626</v>
      </c>
      <c r="Q178" s="31">
        <v>175584760</v>
      </c>
      <c r="R178" s="31">
        <v>175070097</v>
      </c>
      <c r="S178" s="31">
        <v>114820592</v>
      </c>
      <c r="T178" s="36">
        <f t="shared" si="46"/>
        <v>0.65585496305516988</v>
      </c>
      <c r="U178" s="36">
        <f t="shared" si="47"/>
        <v>-3.3129058102085107E-2</v>
      </c>
    </row>
    <row r="179" spans="1:21" ht="16.5" x14ac:dyDescent="0.3">
      <c r="A179" s="18" t="s">
        <v>0</v>
      </c>
      <c r="B179" s="13" t="s">
        <v>323</v>
      </c>
      <c r="C179" s="12" t="s">
        <v>0</v>
      </c>
      <c r="D179" s="32">
        <f>SUM(D173:D178)</f>
        <v>1441385922</v>
      </c>
      <c r="E179" s="32">
        <f>SUM(E173:E178)</f>
        <v>1482615512</v>
      </c>
      <c r="F179" s="32">
        <f>SUM(F173:F178)</f>
        <v>228621970</v>
      </c>
      <c r="G179" s="37">
        <f t="shared" si="40"/>
        <v>0.15861260090758678</v>
      </c>
      <c r="H179" s="32">
        <f>SUM(H173:H178)</f>
        <v>283297458</v>
      </c>
      <c r="I179" s="37">
        <f t="shared" si="41"/>
        <v>0.19654518174210389</v>
      </c>
      <c r="J179" s="32">
        <f>SUM(J173:J178)</f>
        <v>242702302</v>
      </c>
      <c r="K179" s="37">
        <f t="shared" si="42"/>
        <v>0.16369874727170669</v>
      </c>
      <c r="L179" s="32">
        <f>SUM(L173:L178)</f>
        <v>0</v>
      </c>
      <c r="M179" s="37">
        <f t="shared" si="43"/>
        <v>0</v>
      </c>
      <c r="N179" s="32">
        <f t="shared" si="44"/>
        <v>754621730</v>
      </c>
      <c r="O179" s="37">
        <f t="shared" si="45"/>
        <v>0.50898005847924788</v>
      </c>
      <c r="P179" s="32">
        <f>SUM(P173:P178)</f>
        <v>215668735</v>
      </c>
      <c r="Q179" s="32">
        <f>SUM(Q173:Q178)</f>
        <v>1220743450</v>
      </c>
      <c r="R179" s="32">
        <f>SUM(R173:R178)</f>
        <v>1251387376</v>
      </c>
      <c r="S179" s="32">
        <f>SUM(S173:S178)</f>
        <v>691391804</v>
      </c>
      <c r="T179" s="37">
        <f t="shared" si="46"/>
        <v>0.55250022276075761</v>
      </c>
      <c r="U179" s="37">
        <f t="shared" si="47"/>
        <v>0.12534764021312594</v>
      </c>
    </row>
    <row r="180" spans="1:21" x14ac:dyDescent="0.2">
      <c r="A180" s="17" t="s">
        <v>29</v>
      </c>
      <c r="B180" s="11" t="s">
        <v>324</v>
      </c>
      <c r="C180" s="10" t="s">
        <v>325</v>
      </c>
      <c r="D180" s="31">
        <v>137706785</v>
      </c>
      <c r="E180" s="31">
        <v>146113675</v>
      </c>
      <c r="F180" s="31">
        <v>18548958</v>
      </c>
      <c r="G180" s="36">
        <f t="shared" si="40"/>
        <v>0.13469894021561829</v>
      </c>
      <c r="H180" s="31">
        <v>27754150</v>
      </c>
      <c r="I180" s="36">
        <f t="shared" si="41"/>
        <v>0.20154526154974861</v>
      </c>
      <c r="J180" s="31">
        <v>24848670</v>
      </c>
      <c r="K180" s="36">
        <f t="shared" si="42"/>
        <v>0.17006395876361333</v>
      </c>
      <c r="L180" s="31">
        <v>0</v>
      </c>
      <c r="M180" s="36">
        <f t="shared" si="43"/>
        <v>0</v>
      </c>
      <c r="N180" s="31">
        <f t="shared" si="44"/>
        <v>71151778</v>
      </c>
      <c r="O180" s="36">
        <f t="shared" si="45"/>
        <v>0.48696179875018542</v>
      </c>
      <c r="P180" s="31">
        <v>20248852</v>
      </c>
      <c r="Q180" s="31">
        <v>123076888</v>
      </c>
      <c r="R180" s="31">
        <v>129139675</v>
      </c>
      <c r="S180" s="31">
        <v>64512160</v>
      </c>
      <c r="T180" s="36">
        <f t="shared" si="46"/>
        <v>0.49955337118511411</v>
      </c>
      <c r="U180" s="36">
        <f t="shared" si="47"/>
        <v>0.22716438443028775</v>
      </c>
    </row>
    <row r="181" spans="1:21" x14ac:dyDescent="0.2">
      <c r="A181" s="17" t="s">
        <v>29</v>
      </c>
      <c r="B181" s="11" t="s">
        <v>326</v>
      </c>
      <c r="C181" s="10" t="s">
        <v>327</v>
      </c>
      <c r="D181" s="31">
        <v>224904764</v>
      </c>
      <c r="E181" s="31">
        <v>231015309</v>
      </c>
      <c r="F181" s="31">
        <v>59788759</v>
      </c>
      <c r="G181" s="36">
        <f t="shared" si="40"/>
        <v>0.26584034031400067</v>
      </c>
      <c r="H181" s="31">
        <v>34879722</v>
      </c>
      <c r="I181" s="36">
        <f t="shared" si="41"/>
        <v>0.15508663035701636</v>
      </c>
      <c r="J181" s="31">
        <v>34536461</v>
      </c>
      <c r="K181" s="36">
        <f t="shared" si="42"/>
        <v>0.14949858149876985</v>
      </c>
      <c r="L181" s="31">
        <v>0</v>
      </c>
      <c r="M181" s="36">
        <f t="shared" si="43"/>
        <v>0</v>
      </c>
      <c r="N181" s="31">
        <f t="shared" si="44"/>
        <v>129204942</v>
      </c>
      <c r="O181" s="36">
        <f t="shared" si="45"/>
        <v>0.55929168746128421</v>
      </c>
      <c r="P181" s="31">
        <v>41728585</v>
      </c>
      <c r="Q181" s="31">
        <v>180291033</v>
      </c>
      <c r="R181" s="31">
        <v>193058219</v>
      </c>
      <c r="S181" s="31">
        <v>122471166</v>
      </c>
      <c r="T181" s="36">
        <f t="shared" si="46"/>
        <v>0.63437426613782244</v>
      </c>
      <c r="U181" s="36">
        <f t="shared" si="47"/>
        <v>-0.17235484979900473</v>
      </c>
    </row>
    <row r="182" spans="1:21" x14ac:dyDescent="0.2">
      <c r="A182" s="17" t="s">
        <v>29</v>
      </c>
      <c r="B182" s="11" t="s">
        <v>328</v>
      </c>
      <c r="C182" s="10" t="s">
        <v>329</v>
      </c>
      <c r="D182" s="31">
        <v>455565058</v>
      </c>
      <c r="E182" s="31">
        <v>469716603</v>
      </c>
      <c r="F182" s="31">
        <v>108470177</v>
      </c>
      <c r="G182" s="36">
        <f t="shared" si="40"/>
        <v>0.23810030004539989</v>
      </c>
      <c r="H182" s="31">
        <v>127317057</v>
      </c>
      <c r="I182" s="36">
        <f t="shared" si="41"/>
        <v>0.27947063710053022</v>
      </c>
      <c r="J182" s="31">
        <v>141597078</v>
      </c>
      <c r="K182" s="36">
        <f t="shared" si="42"/>
        <v>0.30145214602942194</v>
      </c>
      <c r="L182" s="31">
        <v>0</v>
      </c>
      <c r="M182" s="36">
        <f t="shared" si="43"/>
        <v>0</v>
      </c>
      <c r="N182" s="31">
        <f t="shared" si="44"/>
        <v>377384312</v>
      </c>
      <c r="O182" s="36">
        <f t="shared" si="45"/>
        <v>0.80342979062207009</v>
      </c>
      <c r="P182" s="31">
        <v>107520808</v>
      </c>
      <c r="Q182" s="31">
        <v>410391997</v>
      </c>
      <c r="R182" s="31">
        <v>481286645</v>
      </c>
      <c r="S182" s="31">
        <v>343648961</v>
      </c>
      <c r="T182" s="36">
        <f t="shared" si="46"/>
        <v>0.71402139363330974</v>
      </c>
      <c r="U182" s="36">
        <f t="shared" si="47"/>
        <v>0.31692721282377279</v>
      </c>
    </row>
    <row r="183" spans="1:21" x14ac:dyDescent="0.2">
      <c r="A183" s="17" t="s">
        <v>29</v>
      </c>
      <c r="B183" s="11" t="s">
        <v>330</v>
      </c>
      <c r="C183" s="10" t="s">
        <v>331</v>
      </c>
      <c r="D183" s="31">
        <v>211381538</v>
      </c>
      <c r="E183" s="31">
        <v>260213637</v>
      </c>
      <c r="F183" s="31">
        <v>71560663</v>
      </c>
      <c r="G183" s="36">
        <f t="shared" si="40"/>
        <v>0.33853790485714036</v>
      </c>
      <c r="H183" s="31">
        <v>54081991</v>
      </c>
      <c r="I183" s="36">
        <f t="shared" si="41"/>
        <v>0.25585011591693502</v>
      </c>
      <c r="J183" s="31">
        <v>55883967</v>
      </c>
      <c r="K183" s="36">
        <f t="shared" si="42"/>
        <v>0.21476186891773086</v>
      </c>
      <c r="L183" s="31">
        <v>0</v>
      </c>
      <c r="M183" s="36">
        <f t="shared" si="43"/>
        <v>0</v>
      </c>
      <c r="N183" s="31">
        <f t="shared" si="44"/>
        <v>181526621</v>
      </c>
      <c r="O183" s="36">
        <f t="shared" si="45"/>
        <v>0.69760610201993367</v>
      </c>
      <c r="P183" s="31">
        <v>22747607</v>
      </c>
      <c r="Q183" s="31">
        <v>190637878</v>
      </c>
      <c r="R183" s="31">
        <v>241375911</v>
      </c>
      <c r="S183" s="31">
        <v>162115745</v>
      </c>
      <c r="T183" s="36">
        <f t="shared" si="46"/>
        <v>0.6716318307339294</v>
      </c>
      <c r="U183" s="36">
        <f t="shared" si="47"/>
        <v>1.4566965219682229</v>
      </c>
    </row>
    <row r="184" spans="1:21" x14ac:dyDescent="0.2">
      <c r="A184" s="17" t="s">
        <v>44</v>
      </c>
      <c r="B184" s="11" t="s">
        <v>332</v>
      </c>
      <c r="C184" s="10" t="s">
        <v>333</v>
      </c>
      <c r="D184" s="31">
        <v>1007988104</v>
      </c>
      <c r="E184" s="31">
        <v>884950979</v>
      </c>
      <c r="F184" s="31">
        <v>123858942</v>
      </c>
      <c r="G184" s="36">
        <f t="shared" si="40"/>
        <v>0.12287738467199212</v>
      </c>
      <c r="H184" s="31">
        <v>52767977</v>
      </c>
      <c r="I184" s="36">
        <f t="shared" si="41"/>
        <v>5.2349801342496796E-2</v>
      </c>
      <c r="J184" s="31">
        <v>62469258</v>
      </c>
      <c r="K184" s="36">
        <f t="shared" si="42"/>
        <v>7.0590642286865027E-2</v>
      </c>
      <c r="L184" s="31">
        <v>0</v>
      </c>
      <c r="M184" s="36">
        <f t="shared" si="43"/>
        <v>0</v>
      </c>
      <c r="N184" s="31">
        <f t="shared" si="44"/>
        <v>239096177</v>
      </c>
      <c r="O184" s="36">
        <f t="shared" si="45"/>
        <v>0.27018013728871187</v>
      </c>
      <c r="P184" s="31">
        <v>60367057</v>
      </c>
      <c r="Q184" s="31">
        <v>503576647</v>
      </c>
      <c r="R184" s="31">
        <v>990666027</v>
      </c>
      <c r="S184" s="31">
        <v>191279311</v>
      </c>
      <c r="T184" s="36">
        <f t="shared" si="46"/>
        <v>0.19308152877639762</v>
      </c>
      <c r="U184" s="36">
        <f t="shared" si="47"/>
        <v>3.4823645618503374E-2</v>
      </c>
    </row>
    <row r="185" spans="1:21" ht="16.5" x14ac:dyDescent="0.3">
      <c r="A185" s="18" t="s">
        <v>0</v>
      </c>
      <c r="B185" s="13" t="s">
        <v>334</v>
      </c>
      <c r="C185" s="12" t="s">
        <v>0</v>
      </c>
      <c r="D185" s="32">
        <f>SUM(D180:D184)</f>
        <v>2037546249</v>
      </c>
      <c r="E185" s="32">
        <f>SUM(E180:E184)</f>
        <v>1992010203</v>
      </c>
      <c r="F185" s="32">
        <f>SUM(F180:F184)</f>
        <v>382227499</v>
      </c>
      <c r="G185" s="37">
        <f t="shared" si="40"/>
        <v>0.18759206039499327</v>
      </c>
      <c r="H185" s="32">
        <f>SUM(H180:H184)</f>
        <v>296800897</v>
      </c>
      <c r="I185" s="37">
        <f t="shared" si="41"/>
        <v>0.14566584544800681</v>
      </c>
      <c r="J185" s="32">
        <f>SUM(J180:J184)</f>
        <v>319335434</v>
      </c>
      <c r="K185" s="37">
        <f t="shared" si="42"/>
        <v>0.16030813171492575</v>
      </c>
      <c r="L185" s="32">
        <f>SUM(L180:L184)</f>
        <v>0</v>
      </c>
      <c r="M185" s="37">
        <f t="shared" si="43"/>
        <v>0</v>
      </c>
      <c r="N185" s="32">
        <f t="shared" si="44"/>
        <v>998363830</v>
      </c>
      <c r="O185" s="37">
        <f t="shared" si="45"/>
        <v>0.5011840945876922</v>
      </c>
      <c r="P185" s="32">
        <f>SUM(P180:P184)</f>
        <v>252612909</v>
      </c>
      <c r="Q185" s="32">
        <f>SUM(Q180:Q184)</f>
        <v>1407974443</v>
      </c>
      <c r="R185" s="32">
        <f>SUM(R180:R184)</f>
        <v>2035526477</v>
      </c>
      <c r="S185" s="32">
        <f>SUM(S180:S184)</f>
        <v>884027343</v>
      </c>
      <c r="T185" s="37">
        <f t="shared" si="46"/>
        <v>0.43429911277936178</v>
      </c>
      <c r="U185" s="37">
        <f t="shared" si="47"/>
        <v>0.26412951445802801</v>
      </c>
    </row>
    <row r="186" spans="1:21" x14ac:dyDescent="0.2">
      <c r="A186" s="17" t="s">
        <v>29</v>
      </c>
      <c r="B186" s="11" t="s">
        <v>335</v>
      </c>
      <c r="C186" s="10" t="s">
        <v>336</v>
      </c>
      <c r="D186" s="31">
        <v>121940498</v>
      </c>
      <c r="E186" s="31">
        <v>123474498</v>
      </c>
      <c r="F186" s="31">
        <v>27477715</v>
      </c>
      <c r="G186" s="36">
        <f t="shared" si="40"/>
        <v>0.22533707382431717</v>
      </c>
      <c r="H186" s="31">
        <v>16192372</v>
      </c>
      <c r="I186" s="36">
        <f t="shared" si="41"/>
        <v>0.13278912474180646</v>
      </c>
      <c r="J186" s="31">
        <v>32278509</v>
      </c>
      <c r="K186" s="36">
        <f t="shared" si="42"/>
        <v>0.26141842666167392</v>
      </c>
      <c r="L186" s="31">
        <v>0</v>
      </c>
      <c r="M186" s="36">
        <f t="shared" si="43"/>
        <v>0</v>
      </c>
      <c r="N186" s="31">
        <f t="shared" si="44"/>
        <v>75948596</v>
      </c>
      <c r="O186" s="36">
        <f t="shared" si="45"/>
        <v>0.61509540212911007</v>
      </c>
      <c r="P186" s="31">
        <v>25462593</v>
      </c>
      <c r="Q186" s="31">
        <v>127856012</v>
      </c>
      <c r="R186" s="31">
        <v>127899861</v>
      </c>
      <c r="S186" s="31">
        <v>80608309</v>
      </c>
      <c r="T186" s="36">
        <f t="shared" si="46"/>
        <v>0.63024547774919004</v>
      </c>
      <c r="U186" s="36">
        <f t="shared" si="47"/>
        <v>0.2676834994770565</v>
      </c>
    </row>
    <row r="187" spans="1:21" x14ac:dyDescent="0.2">
      <c r="A187" s="17" t="s">
        <v>29</v>
      </c>
      <c r="B187" s="11" t="s">
        <v>337</v>
      </c>
      <c r="C187" s="10" t="s">
        <v>338</v>
      </c>
      <c r="D187" s="31">
        <v>83370340</v>
      </c>
      <c r="E187" s="31">
        <v>84478116</v>
      </c>
      <c r="F187" s="31">
        <v>19637733</v>
      </c>
      <c r="G187" s="36">
        <f t="shared" si="40"/>
        <v>0.23554819375811589</v>
      </c>
      <c r="H187" s="31">
        <v>16339811</v>
      </c>
      <c r="I187" s="36">
        <f t="shared" si="41"/>
        <v>0.19599069645151981</v>
      </c>
      <c r="J187" s="31">
        <v>18956652</v>
      </c>
      <c r="K187" s="36">
        <f t="shared" si="42"/>
        <v>0.22439719181237422</v>
      </c>
      <c r="L187" s="31">
        <v>0</v>
      </c>
      <c r="M187" s="36">
        <f t="shared" si="43"/>
        <v>0</v>
      </c>
      <c r="N187" s="31">
        <f t="shared" si="44"/>
        <v>54934196</v>
      </c>
      <c r="O187" s="36">
        <f t="shared" si="45"/>
        <v>0.65027723866379783</v>
      </c>
      <c r="P187" s="31">
        <v>15636889</v>
      </c>
      <c r="Q187" s="31">
        <v>84977454</v>
      </c>
      <c r="R187" s="31">
        <v>83949785</v>
      </c>
      <c r="S187" s="31">
        <v>54395859</v>
      </c>
      <c r="T187" s="36">
        <f t="shared" si="46"/>
        <v>0.64795709720995709</v>
      </c>
      <c r="U187" s="36">
        <f t="shared" si="47"/>
        <v>0.21230329127488212</v>
      </c>
    </row>
    <row r="188" spans="1:21" x14ac:dyDescent="0.2">
      <c r="A188" s="17" t="s">
        <v>29</v>
      </c>
      <c r="B188" s="11" t="s">
        <v>339</v>
      </c>
      <c r="C188" s="10" t="s">
        <v>340</v>
      </c>
      <c r="D188" s="31">
        <v>959786261</v>
      </c>
      <c r="E188" s="31">
        <v>976217744</v>
      </c>
      <c r="F188" s="31">
        <v>219813285</v>
      </c>
      <c r="G188" s="36">
        <f t="shared" si="40"/>
        <v>0.22902316268934381</v>
      </c>
      <c r="H188" s="31">
        <v>254526480</v>
      </c>
      <c r="I188" s="36">
        <f t="shared" si="41"/>
        <v>0.26519079334893708</v>
      </c>
      <c r="J188" s="31">
        <v>205466638</v>
      </c>
      <c r="K188" s="36">
        <f t="shared" si="42"/>
        <v>0.21047214032200587</v>
      </c>
      <c r="L188" s="31">
        <v>0</v>
      </c>
      <c r="M188" s="36">
        <f t="shared" si="43"/>
        <v>0</v>
      </c>
      <c r="N188" s="31">
        <f t="shared" si="44"/>
        <v>679806403</v>
      </c>
      <c r="O188" s="36">
        <f t="shared" si="45"/>
        <v>0.69636759542448967</v>
      </c>
      <c r="P188" s="31">
        <v>204066522</v>
      </c>
      <c r="Q188" s="31">
        <v>906634840</v>
      </c>
      <c r="R188" s="31">
        <v>901784235</v>
      </c>
      <c r="S188" s="31">
        <v>585749693</v>
      </c>
      <c r="T188" s="36">
        <f t="shared" si="46"/>
        <v>0.64954527953130603</v>
      </c>
      <c r="U188" s="36">
        <f t="shared" si="47"/>
        <v>6.8610764091916465E-3</v>
      </c>
    </row>
    <row r="189" spans="1:21" x14ac:dyDescent="0.2">
      <c r="A189" s="17" t="s">
        <v>29</v>
      </c>
      <c r="B189" s="11" t="s">
        <v>341</v>
      </c>
      <c r="C189" s="10" t="s">
        <v>342</v>
      </c>
      <c r="D189" s="31">
        <v>259373066</v>
      </c>
      <c r="E189" s="31">
        <v>347369132</v>
      </c>
      <c r="F189" s="31">
        <v>38075167</v>
      </c>
      <c r="G189" s="36">
        <f t="shared" si="40"/>
        <v>0.14679691915273885</v>
      </c>
      <c r="H189" s="31">
        <v>45643776</v>
      </c>
      <c r="I189" s="36">
        <f t="shared" si="41"/>
        <v>0.17597731601013653</v>
      </c>
      <c r="J189" s="31">
        <v>38620164</v>
      </c>
      <c r="K189" s="36">
        <f t="shared" si="42"/>
        <v>0.11117903245358024</v>
      </c>
      <c r="L189" s="31">
        <v>0</v>
      </c>
      <c r="M189" s="36">
        <f t="shared" si="43"/>
        <v>0</v>
      </c>
      <c r="N189" s="31">
        <f t="shared" si="44"/>
        <v>122339107</v>
      </c>
      <c r="O189" s="36">
        <f t="shared" si="45"/>
        <v>0.35218761752267613</v>
      </c>
      <c r="P189" s="31">
        <v>42745349</v>
      </c>
      <c r="Q189" s="31">
        <v>212100946</v>
      </c>
      <c r="R189" s="31">
        <v>237638920</v>
      </c>
      <c r="S189" s="31">
        <v>106260194</v>
      </c>
      <c r="T189" s="36">
        <f t="shared" si="46"/>
        <v>0.44714979347659045</v>
      </c>
      <c r="U189" s="36">
        <f t="shared" si="47"/>
        <v>-9.6506054962845145E-2</v>
      </c>
    </row>
    <row r="190" spans="1:21" x14ac:dyDescent="0.2">
      <c r="A190" s="17" t="s">
        <v>44</v>
      </c>
      <c r="B190" s="11" t="s">
        <v>343</v>
      </c>
      <c r="C190" s="10" t="s">
        <v>344</v>
      </c>
      <c r="D190" s="31">
        <v>488493000</v>
      </c>
      <c r="E190" s="31">
        <v>526678000</v>
      </c>
      <c r="F190" s="31">
        <v>77605689</v>
      </c>
      <c r="G190" s="36">
        <f t="shared" si="40"/>
        <v>0.15886755593222421</v>
      </c>
      <c r="H190" s="31">
        <v>82247918</v>
      </c>
      <c r="I190" s="36">
        <f t="shared" si="41"/>
        <v>0.16837071974419285</v>
      </c>
      <c r="J190" s="31">
        <v>73489800</v>
      </c>
      <c r="K190" s="36">
        <f t="shared" si="42"/>
        <v>0.13953459229358356</v>
      </c>
      <c r="L190" s="31">
        <v>0</v>
      </c>
      <c r="M190" s="36">
        <f t="shared" si="43"/>
        <v>0</v>
      </c>
      <c r="N190" s="31">
        <f t="shared" si="44"/>
        <v>233343407</v>
      </c>
      <c r="O190" s="36">
        <f t="shared" si="45"/>
        <v>0.44304756796372735</v>
      </c>
      <c r="P190" s="31">
        <v>78712913</v>
      </c>
      <c r="Q190" s="31">
        <v>428910000</v>
      </c>
      <c r="R190" s="31">
        <v>450908000</v>
      </c>
      <c r="S190" s="31">
        <v>215619884</v>
      </c>
      <c r="T190" s="36">
        <f t="shared" si="46"/>
        <v>0.47819041578326399</v>
      </c>
      <c r="U190" s="36">
        <f t="shared" si="47"/>
        <v>-6.635649477233807E-2</v>
      </c>
    </row>
    <row r="191" spans="1:21" ht="16.5" x14ac:dyDescent="0.3">
      <c r="A191" s="18" t="s">
        <v>0</v>
      </c>
      <c r="B191" s="13" t="s">
        <v>345</v>
      </c>
      <c r="C191" s="12" t="s">
        <v>0</v>
      </c>
      <c r="D191" s="32">
        <f>SUM(D186:D190)</f>
        <v>1912963165</v>
      </c>
      <c r="E191" s="32">
        <f>SUM(E186:E190)</f>
        <v>2058217490</v>
      </c>
      <c r="F191" s="32">
        <f>SUM(F186:F190)</f>
        <v>382609589</v>
      </c>
      <c r="G191" s="37">
        <f t="shared" si="40"/>
        <v>0.20000886373575311</v>
      </c>
      <c r="H191" s="32">
        <f>SUM(H186:H190)</f>
        <v>414950357</v>
      </c>
      <c r="I191" s="37">
        <f t="shared" si="41"/>
        <v>0.21691497494150652</v>
      </c>
      <c r="J191" s="32">
        <f>SUM(J186:J190)</f>
        <v>368811763</v>
      </c>
      <c r="K191" s="37">
        <f t="shared" si="42"/>
        <v>0.17918988872259559</v>
      </c>
      <c r="L191" s="32">
        <f>SUM(L186:L190)</f>
        <v>0</v>
      </c>
      <c r="M191" s="37">
        <f t="shared" si="43"/>
        <v>0</v>
      </c>
      <c r="N191" s="32">
        <f t="shared" si="44"/>
        <v>1166371709</v>
      </c>
      <c r="O191" s="37">
        <f t="shared" si="45"/>
        <v>0.56669021357893523</v>
      </c>
      <c r="P191" s="32">
        <f>SUM(P186:P190)</f>
        <v>366624266</v>
      </c>
      <c r="Q191" s="32">
        <f>SUM(Q186:Q190)</f>
        <v>1760479252</v>
      </c>
      <c r="R191" s="32">
        <f>SUM(R186:R190)</f>
        <v>1802180801</v>
      </c>
      <c r="S191" s="32">
        <f>SUM(S186:S190)</f>
        <v>1042633939</v>
      </c>
      <c r="T191" s="37">
        <f t="shared" si="46"/>
        <v>0.57854014337599191</v>
      </c>
      <c r="U191" s="37">
        <f t="shared" si="47"/>
        <v>5.9665908748112173E-3</v>
      </c>
    </row>
    <row r="192" spans="1:21" x14ac:dyDescent="0.2">
      <c r="A192" s="17" t="s">
        <v>29</v>
      </c>
      <c r="B192" s="11" t="s">
        <v>346</v>
      </c>
      <c r="C192" s="10" t="s">
        <v>347</v>
      </c>
      <c r="D192" s="31">
        <v>131919638</v>
      </c>
      <c r="E192" s="31">
        <v>196538091</v>
      </c>
      <c r="F192" s="31">
        <v>31553438</v>
      </c>
      <c r="G192" s="36">
        <f t="shared" si="40"/>
        <v>0.23918681462725058</v>
      </c>
      <c r="H192" s="31">
        <v>46879230</v>
      </c>
      <c r="I192" s="36">
        <f t="shared" si="41"/>
        <v>0.35536202729725502</v>
      </c>
      <c r="J192" s="31">
        <v>25027710</v>
      </c>
      <c r="K192" s="36">
        <f t="shared" si="42"/>
        <v>0.12734279585528283</v>
      </c>
      <c r="L192" s="31">
        <v>0</v>
      </c>
      <c r="M192" s="36">
        <f t="shared" si="43"/>
        <v>0</v>
      </c>
      <c r="N192" s="31">
        <f t="shared" si="44"/>
        <v>103460378</v>
      </c>
      <c r="O192" s="36">
        <f t="shared" si="45"/>
        <v>0.52641387465191158</v>
      </c>
      <c r="P192" s="31">
        <v>11886648</v>
      </c>
      <c r="Q192" s="31">
        <v>124505574</v>
      </c>
      <c r="R192" s="31">
        <v>120788905</v>
      </c>
      <c r="S192" s="31">
        <v>56169005</v>
      </c>
      <c r="T192" s="36">
        <f t="shared" si="46"/>
        <v>0.46501791700156564</v>
      </c>
      <c r="U192" s="36">
        <f t="shared" si="47"/>
        <v>1.1055313491238237</v>
      </c>
    </row>
    <row r="193" spans="1:21" x14ac:dyDescent="0.2">
      <c r="A193" s="17" t="s">
        <v>29</v>
      </c>
      <c r="B193" s="11" t="s">
        <v>348</v>
      </c>
      <c r="C193" s="10" t="s">
        <v>349</v>
      </c>
      <c r="D193" s="31">
        <v>144000960</v>
      </c>
      <c r="E193" s="31">
        <v>158044914</v>
      </c>
      <c r="F193" s="31">
        <v>38308481</v>
      </c>
      <c r="G193" s="36">
        <f t="shared" si="40"/>
        <v>0.26602934452659205</v>
      </c>
      <c r="H193" s="31">
        <v>35971361</v>
      </c>
      <c r="I193" s="36">
        <f t="shared" si="41"/>
        <v>0.24979945272587073</v>
      </c>
      <c r="J193" s="31">
        <v>32801986</v>
      </c>
      <c r="K193" s="36">
        <f t="shared" si="42"/>
        <v>0.20754850738189526</v>
      </c>
      <c r="L193" s="31">
        <v>0</v>
      </c>
      <c r="M193" s="36">
        <f t="shared" si="43"/>
        <v>0</v>
      </c>
      <c r="N193" s="31">
        <f t="shared" si="44"/>
        <v>107081828</v>
      </c>
      <c r="O193" s="36">
        <f t="shared" si="45"/>
        <v>0.67754048700358682</v>
      </c>
      <c r="P193" s="31">
        <v>35126542</v>
      </c>
      <c r="Q193" s="31">
        <v>138168950</v>
      </c>
      <c r="R193" s="31">
        <v>187770566</v>
      </c>
      <c r="S193" s="31">
        <v>98085233</v>
      </c>
      <c r="T193" s="36">
        <f t="shared" si="46"/>
        <v>0.52236745667582429</v>
      </c>
      <c r="U193" s="36">
        <f t="shared" si="47"/>
        <v>-6.6176625071719286E-2</v>
      </c>
    </row>
    <row r="194" spans="1:21" x14ac:dyDescent="0.2">
      <c r="A194" s="17" t="s">
        <v>29</v>
      </c>
      <c r="B194" s="11" t="s">
        <v>350</v>
      </c>
      <c r="C194" s="10" t="s">
        <v>351</v>
      </c>
      <c r="D194" s="31">
        <v>132154490</v>
      </c>
      <c r="E194" s="31">
        <v>135375578</v>
      </c>
      <c r="F194" s="31">
        <v>21324423</v>
      </c>
      <c r="G194" s="36">
        <f t="shared" si="40"/>
        <v>0.16135980699558525</v>
      </c>
      <c r="H194" s="31">
        <v>25502247</v>
      </c>
      <c r="I194" s="36">
        <f t="shared" si="41"/>
        <v>0.19297298941564528</v>
      </c>
      <c r="J194" s="31">
        <v>22617989</v>
      </c>
      <c r="K194" s="36">
        <f t="shared" si="42"/>
        <v>0.16707584435946046</v>
      </c>
      <c r="L194" s="31">
        <v>0</v>
      </c>
      <c r="M194" s="36">
        <f t="shared" si="43"/>
        <v>0</v>
      </c>
      <c r="N194" s="31">
        <f t="shared" si="44"/>
        <v>69444659</v>
      </c>
      <c r="O194" s="36">
        <f t="shared" si="45"/>
        <v>0.51297774699067211</v>
      </c>
      <c r="P194" s="31">
        <v>14143080</v>
      </c>
      <c r="Q194" s="31">
        <v>128602937</v>
      </c>
      <c r="R194" s="31">
        <v>136544730</v>
      </c>
      <c r="S194" s="31">
        <v>52950013</v>
      </c>
      <c r="T194" s="36">
        <f t="shared" si="46"/>
        <v>0.38778510895294166</v>
      </c>
      <c r="U194" s="36">
        <f t="shared" si="47"/>
        <v>0.59922654754127103</v>
      </c>
    </row>
    <row r="195" spans="1:21" x14ac:dyDescent="0.2">
      <c r="A195" s="17" t="s">
        <v>29</v>
      </c>
      <c r="B195" s="11" t="s">
        <v>352</v>
      </c>
      <c r="C195" s="10" t="s">
        <v>353</v>
      </c>
      <c r="D195" s="31">
        <v>191980383</v>
      </c>
      <c r="E195" s="31">
        <v>258215726</v>
      </c>
      <c r="F195" s="31">
        <v>66630027</v>
      </c>
      <c r="G195" s="36">
        <f t="shared" si="40"/>
        <v>0.34706685109592683</v>
      </c>
      <c r="H195" s="31">
        <v>67945567</v>
      </c>
      <c r="I195" s="36">
        <f t="shared" si="41"/>
        <v>0.35391932205906684</v>
      </c>
      <c r="J195" s="31">
        <v>67815042</v>
      </c>
      <c r="K195" s="36">
        <f t="shared" si="42"/>
        <v>0.26262940313712729</v>
      </c>
      <c r="L195" s="31">
        <v>0</v>
      </c>
      <c r="M195" s="36">
        <f t="shared" si="43"/>
        <v>0</v>
      </c>
      <c r="N195" s="31">
        <f t="shared" si="44"/>
        <v>202390636</v>
      </c>
      <c r="O195" s="36">
        <f t="shared" si="45"/>
        <v>0.7838044534901798</v>
      </c>
      <c r="P195" s="31">
        <v>59692914</v>
      </c>
      <c r="Q195" s="31">
        <v>150014320</v>
      </c>
      <c r="R195" s="31">
        <v>202501207</v>
      </c>
      <c r="S195" s="31">
        <v>148230161</v>
      </c>
      <c r="T195" s="36">
        <f t="shared" si="46"/>
        <v>0.73199643200151399</v>
      </c>
      <c r="U195" s="36">
        <f t="shared" si="47"/>
        <v>0.13606519527594174</v>
      </c>
    </row>
    <row r="196" spans="1:21" x14ac:dyDescent="0.2">
      <c r="A196" s="17" t="s">
        <v>29</v>
      </c>
      <c r="B196" s="11" t="s">
        <v>354</v>
      </c>
      <c r="C196" s="10" t="s">
        <v>355</v>
      </c>
      <c r="D196" s="31">
        <v>246893906</v>
      </c>
      <c r="E196" s="31">
        <v>247100783</v>
      </c>
      <c r="F196" s="31">
        <v>32183660</v>
      </c>
      <c r="G196" s="36">
        <f t="shared" si="40"/>
        <v>0.13035420971467801</v>
      </c>
      <c r="H196" s="31">
        <v>43980801</v>
      </c>
      <c r="I196" s="36">
        <f t="shared" si="41"/>
        <v>0.1781364380860822</v>
      </c>
      <c r="J196" s="31">
        <v>48935696</v>
      </c>
      <c r="K196" s="36">
        <f t="shared" si="42"/>
        <v>0.19803942102441657</v>
      </c>
      <c r="L196" s="31">
        <v>0</v>
      </c>
      <c r="M196" s="36">
        <f t="shared" si="43"/>
        <v>0</v>
      </c>
      <c r="N196" s="31">
        <f t="shared" si="44"/>
        <v>125100157</v>
      </c>
      <c r="O196" s="36">
        <f t="shared" si="45"/>
        <v>0.5062717951808352</v>
      </c>
      <c r="P196" s="31">
        <v>23971170</v>
      </c>
      <c r="Q196" s="31">
        <v>208552347</v>
      </c>
      <c r="R196" s="31">
        <v>205750895</v>
      </c>
      <c r="S196" s="31">
        <v>77801352</v>
      </c>
      <c r="T196" s="36">
        <f t="shared" si="46"/>
        <v>0.37813372330652562</v>
      </c>
      <c r="U196" s="36">
        <f t="shared" si="47"/>
        <v>1.041439612668051</v>
      </c>
    </row>
    <row r="197" spans="1:21" x14ac:dyDescent="0.2">
      <c r="A197" s="17" t="s">
        <v>44</v>
      </c>
      <c r="B197" s="11" t="s">
        <v>356</v>
      </c>
      <c r="C197" s="10" t="s">
        <v>357</v>
      </c>
      <c r="D197" s="31">
        <v>52294053</v>
      </c>
      <c r="E197" s="31">
        <v>54538400</v>
      </c>
      <c r="F197" s="31">
        <v>10831841</v>
      </c>
      <c r="G197" s="36">
        <f t="shared" si="40"/>
        <v>0.20713332355401864</v>
      </c>
      <c r="H197" s="31">
        <v>13821244</v>
      </c>
      <c r="I197" s="36">
        <f t="shared" si="41"/>
        <v>0.26429858094953934</v>
      </c>
      <c r="J197" s="31">
        <v>13009465</v>
      </c>
      <c r="K197" s="36">
        <f t="shared" si="42"/>
        <v>0.23853770921039122</v>
      </c>
      <c r="L197" s="31">
        <v>0</v>
      </c>
      <c r="M197" s="36">
        <f t="shared" si="43"/>
        <v>0</v>
      </c>
      <c r="N197" s="31">
        <f t="shared" si="44"/>
        <v>37662550</v>
      </c>
      <c r="O197" s="36">
        <f t="shared" si="45"/>
        <v>0.69056939697534214</v>
      </c>
      <c r="P197" s="31">
        <v>11870012</v>
      </c>
      <c r="Q197" s="31">
        <v>46428972</v>
      </c>
      <c r="R197" s="31">
        <v>48728336</v>
      </c>
      <c r="S197" s="31">
        <v>39067245</v>
      </c>
      <c r="T197" s="36">
        <f t="shared" si="46"/>
        <v>0.80173566772319083</v>
      </c>
      <c r="U197" s="36">
        <f t="shared" si="47"/>
        <v>9.5994258472527294E-2</v>
      </c>
    </row>
    <row r="198" spans="1:21" ht="16.5" x14ac:dyDescent="0.3">
      <c r="A198" s="18" t="s">
        <v>0</v>
      </c>
      <c r="B198" s="13" t="s">
        <v>358</v>
      </c>
      <c r="C198" s="12" t="s">
        <v>0</v>
      </c>
      <c r="D198" s="32">
        <f>SUM(D192:D197)</f>
        <v>899243430</v>
      </c>
      <c r="E198" s="32">
        <f>SUM(E192:E197)</f>
        <v>1049813492</v>
      </c>
      <c r="F198" s="32">
        <f>SUM(F192:F197)</f>
        <v>200831870</v>
      </c>
      <c r="G198" s="37">
        <f t="shared" si="40"/>
        <v>0.22333426444939386</v>
      </c>
      <c r="H198" s="32">
        <f>SUM(H192:H197)</f>
        <v>234100450</v>
      </c>
      <c r="I198" s="37">
        <f t="shared" si="41"/>
        <v>0.26033045356806223</v>
      </c>
      <c r="J198" s="32">
        <f>SUM(J192:J197)</f>
        <v>210207888</v>
      </c>
      <c r="K198" s="37">
        <f t="shared" si="42"/>
        <v>0.20023355539042739</v>
      </c>
      <c r="L198" s="32">
        <f>SUM(L192:L197)</f>
        <v>0</v>
      </c>
      <c r="M198" s="37">
        <f t="shared" si="43"/>
        <v>0</v>
      </c>
      <c r="N198" s="32">
        <f t="shared" si="44"/>
        <v>645140208</v>
      </c>
      <c r="O198" s="37">
        <f t="shared" si="45"/>
        <v>0.6145284023459664</v>
      </c>
      <c r="P198" s="32">
        <f>SUM(P192:P197)</f>
        <v>156690366</v>
      </c>
      <c r="Q198" s="32">
        <f>SUM(Q192:Q197)</f>
        <v>796273100</v>
      </c>
      <c r="R198" s="32">
        <f>SUM(R192:R197)</f>
        <v>902084639</v>
      </c>
      <c r="S198" s="32">
        <f>SUM(S192:S197)</f>
        <v>472303009</v>
      </c>
      <c r="T198" s="37">
        <f t="shared" si="46"/>
        <v>0.5235683976656208</v>
      </c>
      <c r="U198" s="37">
        <f t="shared" si="47"/>
        <v>0.34154953725744686</v>
      </c>
    </row>
    <row r="199" spans="1:21" x14ac:dyDescent="0.2">
      <c r="A199" s="17" t="s">
        <v>29</v>
      </c>
      <c r="B199" s="11" t="s">
        <v>359</v>
      </c>
      <c r="C199" s="10" t="s">
        <v>360</v>
      </c>
      <c r="D199" s="31">
        <v>165182295</v>
      </c>
      <c r="E199" s="31">
        <v>184165434</v>
      </c>
      <c r="F199" s="31">
        <v>25601206</v>
      </c>
      <c r="G199" s="36">
        <f t="shared" si="40"/>
        <v>0.15498759113378344</v>
      </c>
      <c r="H199" s="31">
        <v>37964353</v>
      </c>
      <c r="I199" s="36">
        <f t="shared" si="41"/>
        <v>0.22983306413075325</v>
      </c>
      <c r="J199" s="31">
        <v>45777367</v>
      </c>
      <c r="K199" s="36">
        <f t="shared" si="42"/>
        <v>0.24856655239658057</v>
      </c>
      <c r="L199" s="31">
        <v>0</v>
      </c>
      <c r="M199" s="36">
        <f t="shared" si="43"/>
        <v>0</v>
      </c>
      <c r="N199" s="31">
        <f t="shared" si="44"/>
        <v>109342926</v>
      </c>
      <c r="O199" s="36">
        <f t="shared" si="45"/>
        <v>0.59372121915125509</v>
      </c>
      <c r="P199" s="31">
        <v>18643410</v>
      </c>
      <c r="Q199" s="31">
        <v>167817621</v>
      </c>
      <c r="R199" s="31">
        <v>173697578</v>
      </c>
      <c r="S199" s="31">
        <v>55784995</v>
      </c>
      <c r="T199" s="36">
        <f t="shared" si="46"/>
        <v>0.32116161688794531</v>
      </c>
      <c r="U199" s="36">
        <f t="shared" si="47"/>
        <v>1.4554181343434491</v>
      </c>
    </row>
    <row r="200" spans="1:21" x14ac:dyDescent="0.2">
      <c r="A200" s="17" t="s">
        <v>29</v>
      </c>
      <c r="B200" s="11" t="s">
        <v>361</v>
      </c>
      <c r="C200" s="10" t="s">
        <v>362</v>
      </c>
      <c r="D200" s="31">
        <v>170758190</v>
      </c>
      <c r="E200" s="31">
        <v>183871141</v>
      </c>
      <c r="F200" s="31">
        <v>42926761</v>
      </c>
      <c r="G200" s="36">
        <f t="shared" si="40"/>
        <v>0.25138917787779314</v>
      </c>
      <c r="H200" s="31">
        <v>42552703</v>
      </c>
      <c r="I200" s="36">
        <f t="shared" si="41"/>
        <v>0.24919860652071799</v>
      </c>
      <c r="J200" s="31">
        <v>47972871</v>
      </c>
      <c r="K200" s="36">
        <f t="shared" si="42"/>
        <v>0.26090484204913916</v>
      </c>
      <c r="L200" s="31">
        <v>0</v>
      </c>
      <c r="M200" s="36">
        <f t="shared" si="43"/>
        <v>0</v>
      </c>
      <c r="N200" s="31">
        <f t="shared" si="44"/>
        <v>133452335</v>
      </c>
      <c r="O200" s="36">
        <f t="shared" si="45"/>
        <v>0.72579271697672232</v>
      </c>
      <c r="P200" s="31">
        <v>31527043</v>
      </c>
      <c r="Q200" s="31">
        <v>168153277</v>
      </c>
      <c r="R200" s="31">
        <v>171521889</v>
      </c>
      <c r="S200" s="31">
        <v>114538429</v>
      </c>
      <c r="T200" s="36">
        <f t="shared" si="46"/>
        <v>0.66777732957453606</v>
      </c>
      <c r="U200" s="36">
        <f t="shared" si="47"/>
        <v>0.52164194402881359</v>
      </c>
    </row>
    <row r="201" spans="1:21" x14ac:dyDescent="0.2">
      <c r="A201" s="17" t="s">
        <v>29</v>
      </c>
      <c r="B201" s="11" t="s">
        <v>363</v>
      </c>
      <c r="C201" s="10" t="s">
        <v>364</v>
      </c>
      <c r="D201" s="31">
        <v>149402139</v>
      </c>
      <c r="E201" s="31">
        <v>168713719</v>
      </c>
      <c r="F201" s="31">
        <v>47657589</v>
      </c>
      <c r="G201" s="36">
        <f t="shared" si="40"/>
        <v>0.31898866588516511</v>
      </c>
      <c r="H201" s="31">
        <v>51956047</v>
      </c>
      <c r="I201" s="36">
        <f t="shared" si="41"/>
        <v>0.34775972651904269</v>
      </c>
      <c r="J201" s="31">
        <v>46652482</v>
      </c>
      <c r="K201" s="36">
        <f t="shared" si="42"/>
        <v>0.27651860368272718</v>
      </c>
      <c r="L201" s="31">
        <v>0</v>
      </c>
      <c r="M201" s="36">
        <f t="shared" si="43"/>
        <v>0</v>
      </c>
      <c r="N201" s="31">
        <f t="shared" si="44"/>
        <v>146266118</v>
      </c>
      <c r="O201" s="36">
        <f t="shared" si="45"/>
        <v>0.86694857339965337</v>
      </c>
      <c r="P201" s="31">
        <v>40326836</v>
      </c>
      <c r="Q201" s="31">
        <v>173505297</v>
      </c>
      <c r="R201" s="31">
        <v>171531673</v>
      </c>
      <c r="S201" s="31">
        <v>128170818</v>
      </c>
      <c r="T201" s="36">
        <f t="shared" si="46"/>
        <v>0.7472137113709606</v>
      </c>
      <c r="U201" s="36">
        <f t="shared" si="47"/>
        <v>0.15685946698124287</v>
      </c>
    </row>
    <row r="202" spans="1:21" x14ac:dyDescent="0.2">
      <c r="A202" s="17" t="s">
        <v>29</v>
      </c>
      <c r="B202" s="11" t="s">
        <v>365</v>
      </c>
      <c r="C202" s="10" t="s">
        <v>366</v>
      </c>
      <c r="D202" s="31">
        <v>286850560</v>
      </c>
      <c r="E202" s="31">
        <v>342660851</v>
      </c>
      <c r="F202" s="31">
        <v>57108743</v>
      </c>
      <c r="G202" s="36">
        <f t="shared" si="40"/>
        <v>0.19908883217798146</v>
      </c>
      <c r="H202" s="31">
        <v>87620002</v>
      </c>
      <c r="I202" s="36">
        <f t="shared" si="41"/>
        <v>0.30545522379318346</v>
      </c>
      <c r="J202" s="31">
        <v>55766450</v>
      </c>
      <c r="K202" s="36">
        <f t="shared" si="42"/>
        <v>0.16274532044514184</v>
      </c>
      <c r="L202" s="31">
        <v>0</v>
      </c>
      <c r="M202" s="36">
        <f t="shared" si="43"/>
        <v>0</v>
      </c>
      <c r="N202" s="31">
        <f t="shared" si="44"/>
        <v>200495195</v>
      </c>
      <c r="O202" s="36">
        <f t="shared" si="45"/>
        <v>0.58511263955274539</v>
      </c>
      <c r="P202" s="31">
        <v>69956606</v>
      </c>
      <c r="Q202" s="31">
        <v>323137677</v>
      </c>
      <c r="R202" s="31">
        <v>374092394</v>
      </c>
      <c r="S202" s="31">
        <v>239350011</v>
      </c>
      <c r="T202" s="36">
        <f t="shared" si="46"/>
        <v>0.63981522971033733</v>
      </c>
      <c r="U202" s="36">
        <f t="shared" si="47"/>
        <v>-0.20284225909987685</v>
      </c>
    </row>
    <row r="203" spans="1:21" x14ac:dyDescent="0.2">
      <c r="A203" s="17" t="s">
        <v>44</v>
      </c>
      <c r="B203" s="11" t="s">
        <v>367</v>
      </c>
      <c r="C203" s="10" t="s">
        <v>368</v>
      </c>
      <c r="D203" s="31">
        <v>462750637</v>
      </c>
      <c r="E203" s="31">
        <v>442840169</v>
      </c>
      <c r="F203" s="31">
        <v>79217790</v>
      </c>
      <c r="G203" s="36">
        <f t="shared" si="40"/>
        <v>0.17118893776909053</v>
      </c>
      <c r="H203" s="31">
        <v>70924021</v>
      </c>
      <c r="I203" s="36">
        <f t="shared" si="41"/>
        <v>0.15326617691938477</v>
      </c>
      <c r="J203" s="31">
        <v>75121972</v>
      </c>
      <c r="K203" s="36">
        <f t="shared" si="42"/>
        <v>0.16963676120356644</v>
      </c>
      <c r="L203" s="31">
        <v>0</v>
      </c>
      <c r="M203" s="36">
        <f t="shared" si="43"/>
        <v>0</v>
      </c>
      <c r="N203" s="31">
        <f t="shared" si="44"/>
        <v>225263783</v>
      </c>
      <c r="O203" s="36">
        <f t="shared" si="45"/>
        <v>0.50867965186780517</v>
      </c>
      <c r="P203" s="31">
        <v>92504888</v>
      </c>
      <c r="Q203" s="31">
        <v>432324401</v>
      </c>
      <c r="R203" s="31">
        <v>447447670</v>
      </c>
      <c r="S203" s="31">
        <v>225240969</v>
      </c>
      <c r="T203" s="36">
        <f t="shared" si="46"/>
        <v>0.50339064007194401</v>
      </c>
      <c r="U203" s="36">
        <f t="shared" si="47"/>
        <v>-0.18791348625815318</v>
      </c>
    </row>
    <row r="204" spans="1:21" ht="16.5" x14ac:dyDescent="0.3">
      <c r="A204" s="18" t="s">
        <v>0</v>
      </c>
      <c r="B204" s="13" t="s">
        <v>369</v>
      </c>
      <c r="C204" s="12" t="s">
        <v>0</v>
      </c>
      <c r="D204" s="32">
        <f>SUM(D199:D203)</f>
        <v>1234943821</v>
      </c>
      <c r="E204" s="32">
        <f>SUM(E199:E203)</f>
        <v>1322251314</v>
      </c>
      <c r="F204" s="32">
        <f>SUM(F199:F203)</f>
        <v>252512089</v>
      </c>
      <c r="G204" s="37">
        <f t="shared" si="40"/>
        <v>0.20447253122456005</v>
      </c>
      <c r="H204" s="32">
        <f>SUM(H199:H203)</f>
        <v>291017126</v>
      </c>
      <c r="I204" s="37">
        <f t="shared" si="41"/>
        <v>0.23565211716622694</v>
      </c>
      <c r="J204" s="32">
        <f>SUM(J199:J203)</f>
        <v>271291142</v>
      </c>
      <c r="K204" s="37">
        <f t="shared" si="42"/>
        <v>0.20517366035304238</v>
      </c>
      <c r="L204" s="32">
        <f>SUM(L199:L203)</f>
        <v>0</v>
      </c>
      <c r="M204" s="37">
        <f t="shared" si="43"/>
        <v>0</v>
      </c>
      <c r="N204" s="32">
        <f t="shared" si="44"/>
        <v>814820357</v>
      </c>
      <c r="O204" s="37">
        <f t="shared" si="45"/>
        <v>0.61623713160477145</v>
      </c>
      <c r="P204" s="32">
        <f>SUM(P199:P203)</f>
        <v>252958783</v>
      </c>
      <c r="Q204" s="32">
        <f>SUM(Q199:Q203)</f>
        <v>1264938273</v>
      </c>
      <c r="R204" s="32">
        <f>SUM(R199:R203)</f>
        <v>1338291204</v>
      </c>
      <c r="S204" s="32">
        <f>SUM(S199:S203)</f>
        <v>763085222</v>
      </c>
      <c r="T204" s="37">
        <f t="shared" si="46"/>
        <v>0.57019370651112788</v>
      </c>
      <c r="U204" s="37">
        <f t="shared" si="47"/>
        <v>7.2471723585102898E-2</v>
      </c>
    </row>
    <row r="205" spans="1:21" ht="16.5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7526082587</v>
      </c>
      <c r="E205" s="32">
        <f>SUM(E173:E178,E180:E184,E186:E190,E192:E197,E199:E203)</f>
        <v>7904908011</v>
      </c>
      <c r="F205" s="32">
        <f>SUM(F173:F178,F180:F184,F186:F190,F192:F197,F199:F203)</f>
        <v>1446803017</v>
      </c>
      <c r="G205" s="37">
        <f t="shared" si="40"/>
        <v>0.19223852519225618</v>
      </c>
      <c r="H205" s="32">
        <f>SUM(H173:H178,H180:H184,H186:H190,H192:H197,H199:H203)</f>
        <v>1520166288</v>
      </c>
      <c r="I205" s="37">
        <f t="shared" si="41"/>
        <v>0.20198639470497215</v>
      </c>
      <c r="J205" s="32">
        <f>SUM(J173:J178,J180:J184,J186:J190,J192:J197,J199:J203)</f>
        <v>1412348529</v>
      </c>
      <c r="K205" s="37">
        <f t="shared" si="42"/>
        <v>0.17866729467751677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4379317834</v>
      </c>
      <c r="O205" s="37">
        <f t="shared" si="45"/>
        <v>0.55399984767767085</v>
      </c>
      <c r="P205" s="32">
        <f>SUM(P173:P178,P180:P184,P186:P190,P192:P197,P199:P203)</f>
        <v>1244555059</v>
      </c>
      <c r="Q205" s="32">
        <f>SUM(Q173:Q178,Q180:Q184,Q186:Q190,Q192:Q197,Q199:Q203)</f>
        <v>6450408518</v>
      </c>
      <c r="R205" s="32">
        <f>SUM(R173:R178,R180:R184,R186:R190,R192:R197,R199:R203)</f>
        <v>7329470497</v>
      </c>
      <c r="S205" s="32">
        <f>SUM(S173:S178,S180:S184,S186:S190,S192:S197,S199:S203)</f>
        <v>3853441317</v>
      </c>
      <c r="T205" s="37">
        <f t="shared" si="46"/>
        <v>0.52574620752989432</v>
      </c>
      <c r="U205" s="37">
        <f t="shared" si="47"/>
        <v>0.13482205450582652</v>
      </c>
    </row>
    <row r="206" spans="1:21" ht="14.4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4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x14ac:dyDescent="0.2">
      <c r="A208" s="17" t="s">
        <v>29</v>
      </c>
      <c r="B208" s="11" t="s">
        <v>372</v>
      </c>
      <c r="C208" s="10" t="s">
        <v>373</v>
      </c>
      <c r="D208" s="31">
        <v>239465651</v>
      </c>
      <c r="E208" s="31">
        <v>289296509</v>
      </c>
      <c r="F208" s="31">
        <v>13865541</v>
      </c>
      <c r="G208" s="36">
        <f t="shared" ref="G208:G231" si="48">IF(($D208     =0),0,($F208     /$D208     ))</f>
        <v>5.7902003657301145E-2</v>
      </c>
      <c r="H208" s="31">
        <v>36109144</v>
      </c>
      <c r="I208" s="36">
        <f t="shared" ref="I208:I231" si="49">IF(($D208     =0),0,($H208     /$D208     ))</f>
        <v>0.15079049479209025</v>
      </c>
      <c r="J208" s="31">
        <v>26271571</v>
      </c>
      <c r="K208" s="36">
        <f t="shared" ref="K208:K231" si="50">IF(($E208     =0),0,($J208     /$E208     ))</f>
        <v>9.0811918508149028E-2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76246256</v>
      </c>
      <c r="O208" s="36">
        <f t="shared" ref="O208:O231" si="53">IF(($E208     =0),0,($N208     /$E208     ))</f>
        <v>0.26355747002809493</v>
      </c>
      <c r="P208" s="31">
        <v>54437476</v>
      </c>
      <c r="Q208" s="31">
        <v>247813217</v>
      </c>
      <c r="R208" s="31">
        <v>272590776</v>
      </c>
      <c r="S208" s="31">
        <v>134732280</v>
      </c>
      <c r="T208" s="36">
        <f t="shared" ref="T208:T231" si="54">IF(($R208     =0),0,($S208     /$R208     ))</f>
        <v>0.4942657340687126</v>
      </c>
      <c r="U208" s="36">
        <f t="shared" ref="U208:U231" si="55">IF(($P208     =0),0,(($J208     /$P208     )-1))</f>
        <v>-0.5173991718499219</v>
      </c>
    </row>
    <row r="209" spans="1:21" x14ac:dyDescent="0.2">
      <c r="A209" s="17" t="s">
        <v>29</v>
      </c>
      <c r="B209" s="11" t="s">
        <v>374</v>
      </c>
      <c r="C209" s="10" t="s">
        <v>375</v>
      </c>
      <c r="D209" s="31">
        <v>139196218</v>
      </c>
      <c r="E209" s="31">
        <v>165734640</v>
      </c>
      <c r="F209" s="31">
        <v>27572602</v>
      </c>
      <c r="G209" s="36">
        <f t="shared" si="48"/>
        <v>0.19808441921891873</v>
      </c>
      <c r="H209" s="31">
        <v>31394560</v>
      </c>
      <c r="I209" s="36">
        <f t="shared" si="49"/>
        <v>0.22554176004983123</v>
      </c>
      <c r="J209" s="31">
        <v>32768767</v>
      </c>
      <c r="K209" s="36">
        <f t="shared" si="50"/>
        <v>0.19771827422438665</v>
      </c>
      <c r="L209" s="31">
        <v>0</v>
      </c>
      <c r="M209" s="36">
        <f t="shared" si="51"/>
        <v>0</v>
      </c>
      <c r="N209" s="31">
        <f t="shared" si="52"/>
        <v>91735929</v>
      </c>
      <c r="O209" s="36">
        <f t="shared" si="53"/>
        <v>0.55351089548931953</v>
      </c>
      <c r="P209" s="31">
        <v>25786467</v>
      </c>
      <c r="Q209" s="31">
        <v>174791876</v>
      </c>
      <c r="R209" s="31">
        <v>124005723</v>
      </c>
      <c r="S209" s="31">
        <v>75466936</v>
      </c>
      <c r="T209" s="36">
        <f t="shared" si="54"/>
        <v>0.60857623482425893</v>
      </c>
      <c r="U209" s="36">
        <f t="shared" si="55"/>
        <v>0.2707738132563875</v>
      </c>
    </row>
    <row r="210" spans="1:21" x14ac:dyDescent="0.2">
      <c r="A210" s="17" t="s">
        <v>29</v>
      </c>
      <c r="B210" s="11" t="s">
        <v>376</v>
      </c>
      <c r="C210" s="10" t="s">
        <v>377</v>
      </c>
      <c r="D210" s="31">
        <v>142433113</v>
      </c>
      <c r="E210" s="31">
        <v>180180729</v>
      </c>
      <c r="F210" s="31">
        <v>40343230</v>
      </c>
      <c r="G210" s="36">
        <f t="shared" si="48"/>
        <v>0.2832433354173759</v>
      </c>
      <c r="H210" s="31">
        <v>48747606</v>
      </c>
      <c r="I210" s="36">
        <f t="shared" si="49"/>
        <v>0.34224910888523513</v>
      </c>
      <c r="J210" s="31">
        <v>45521434</v>
      </c>
      <c r="K210" s="36">
        <f t="shared" si="50"/>
        <v>0.25264318916147799</v>
      </c>
      <c r="L210" s="31">
        <v>0</v>
      </c>
      <c r="M210" s="36">
        <f t="shared" si="51"/>
        <v>0</v>
      </c>
      <c r="N210" s="31">
        <f t="shared" si="52"/>
        <v>134612270</v>
      </c>
      <c r="O210" s="36">
        <f t="shared" si="53"/>
        <v>0.74709582288347831</v>
      </c>
      <c r="P210" s="31">
        <v>20523568</v>
      </c>
      <c r="Q210" s="31">
        <v>152722624</v>
      </c>
      <c r="R210" s="31">
        <v>178193895</v>
      </c>
      <c r="S210" s="31">
        <v>95293768</v>
      </c>
      <c r="T210" s="36">
        <f t="shared" si="54"/>
        <v>0.53477571720400408</v>
      </c>
      <c r="U210" s="36">
        <f t="shared" si="55"/>
        <v>1.2180078044909148</v>
      </c>
    </row>
    <row r="211" spans="1:21" x14ac:dyDescent="0.2">
      <c r="A211" s="17" t="s">
        <v>29</v>
      </c>
      <c r="B211" s="11" t="s">
        <v>378</v>
      </c>
      <c r="C211" s="10" t="s">
        <v>379</v>
      </c>
      <c r="D211" s="31">
        <v>116988183</v>
      </c>
      <c r="E211" s="31">
        <v>124060726</v>
      </c>
      <c r="F211" s="31">
        <v>21437442</v>
      </c>
      <c r="G211" s="36">
        <f t="shared" si="48"/>
        <v>0.18324450769527723</v>
      </c>
      <c r="H211" s="31">
        <v>21055605</v>
      </c>
      <c r="I211" s="36">
        <f t="shared" si="49"/>
        <v>0.17998061393944378</v>
      </c>
      <c r="J211" s="31">
        <v>7560144</v>
      </c>
      <c r="K211" s="36">
        <f t="shared" si="50"/>
        <v>6.0939059795603649E-2</v>
      </c>
      <c r="L211" s="31">
        <v>0</v>
      </c>
      <c r="M211" s="36">
        <f t="shared" si="51"/>
        <v>0</v>
      </c>
      <c r="N211" s="31">
        <f t="shared" si="52"/>
        <v>50053191</v>
      </c>
      <c r="O211" s="36">
        <f t="shared" si="53"/>
        <v>0.40345718273484876</v>
      </c>
      <c r="P211" s="31">
        <v>21320950</v>
      </c>
      <c r="Q211" s="31">
        <v>65655456</v>
      </c>
      <c r="R211" s="31">
        <v>120567547</v>
      </c>
      <c r="S211" s="31">
        <v>78149231</v>
      </c>
      <c r="T211" s="36">
        <f t="shared" si="54"/>
        <v>0.64817799602408765</v>
      </c>
      <c r="U211" s="36">
        <f t="shared" si="55"/>
        <v>-0.64541242299240886</v>
      </c>
    </row>
    <row r="212" spans="1:21" x14ac:dyDescent="0.2">
      <c r="A212" s="17" t="s">
        <v>29</v>
      </c>
      <c r="B212" s="11" t="s">
        <v>380</v>
      </c>
      <c r="C212" s="10" t="s">
        <v>381</v>
      </c>
      <c r="D212" s="31">
        <v>166841333</v>
      </c>
      <c r="E212" s="31">
        <v>176286973</v>
      </c>
      <c r="F212" s="31">
        <v>45358594</v>
      </c>
      <c r="G212" s="36">
        <f t="shared" si="48"/>
        <v>0.27186664829631874</v>
      </c>
      <c r="H212" s="31">
        <v>39225606</v>
      </c>
      <c r="I212" s="36">
        <f t="shared" si="49"/>
        <v>0.23510724407842029</v>
      </c>
      <c r="J212" s="31">
        <v>18792301</v>
      </c>
      <c r="K212" s="36">
        <f t="shared" si="50"/>
        <v>0.10660062215714601</v>
      </c>
      <c r="L212" s="31">
        <v>0</v>
      </c>
      <c r="M212" s="36">
        <f t="shared" si="51"/>
        <v>0</v>
      </c>
      <c r="N212" s="31">
        <f t="shared" si="52"/>
        <v>103376501</v>
      </c>
      <c r="O212" s="36">
        <f t="shared" si="53"/>
        <v>0.5864103242614529</v>
      </c>
      <c r="P212" s="31">
        <v>22021790</v>
      </c>
      <c r="Q212" s="31">
        <v>150792605</v>
      </c>
      <c r="R212" s="31">
        <v>150792605</v>
      </c>
      <c r="S212" s="31">
        <v>84751922</v>
      </c>
      <c r="T212" s="36">
        <f t="shared" si="54"/>
        <v>0.56204295960004136</v>
      </c>
      <c r="U212" s="36">
        <f t="shared" si="55"/>
        <v>-0.14664970467886584</v>
      </c>
    </row>
    <row r="213" spans="1:21" x14ac:dyDescent="0.2">
      <c r="A213" s="17" t="s">
        <v>29</v>
      </c>
      <c r="B213" s="11" t="s">
        <v>382</v>
      </c>
      <c r="C213" s="10" t="s">
        <v>383</v>
      </c>
      <c r="D213" s="31">
        <v>146389670</v>
      </c>
      <c r="E213" s="31">
        <v>139389670</v>
      </c>
      <c r="F213" s="31">
        <v>29078430</v>
      </c>
      <c r="G213" s="36">
        <f t="shared" si="48"/>
        <v>0.19863717159824187</v>
      </c>
      <c r="H213" s="31">
        <v>17971516</v>
      </c>
      <c r="I213" s="36">
        <f t="shared" si="49"/>
        <v>0.12276491913671231</v>
      </c>
      <c r="J213" s="31">
        <v>25935341</v>
      </c>
      <c r="K213" s="36">
        <f t="shared" si="50"/>
        <v>0.18606357989081973</v>
      </c>
      <c r="L213" s="31">
        <v>0</v>
      </c>
      <c r="M213" s="36">
        <f t="shared" si="51"/>
        <v>0</v>
      </c>
      <c r="N213" s="31">
        <f t="shared" si="52"/>
        <v>72985287</v>
      </c>
      <c r="O213" s="36">
        <f t="shared" si="53"/>
        <v>0.52360613953673896</v>
      </c>
      <c r="P213" s="31">
        <v>10640653</v>
      </c>
      <c r="Q213" s="31">
        <v>134157500</v>
      </c>
      <c r="R213" s="31">
        <v>114441500</v>
      </c>
      <c r="S213" s="31">
        <v>39283105</v>
      </c>
      <c r="T213" s="36">
        <f t="shared" si="54"/>
        <v>0.34325926346648722</v>
      </c>
      <c r="U213" s="36">
        <f t="shared" si="55"/>
        <v>1.4373824613959312</v>
      </c>
    </row>
    <row r="214" spans="1:21" x14ac:dyDescent="0.2">
      <c r="A214" s="17" t="s">
        <v>29</v>
      </c>
      <c r="B214" s="11" t="s">
        <v>384</v>
      </c>
      <c r="C214" s="10" t="s">
        <v>385</v>
      </c>
      <c r="D214" s="31">
        <v>705371864</v>
      </c>
      <c r="E214" s="31">
        <v>735941782</v>
      </c>
      <c r="F214" s="31">
        <v>219211337</v>
      </c>
      <c r="G214" s="36">
        <f t="shared" si="48"/>
        <v>0.31077414366502149</v>
      </c>
      <c r="H214" s="31">
        <v>221490699</v>
      </c>
      <c r="I214" s="36">
        <f t="shared" si="49"/>
        <v>0.31400557678042001</v>
      </c>
      <c r="J214" s="31">
        <v>175450928</v>
      </c>
      <c r="K214" s="36">
        <f t="shared" si="50"/>
        <v>0.23840327087177121</v>
      </c>
      <c r="L214" s="31">
        <v>0</v>
      </c>
      <c r="M214" s="36">
        <f t="shared" si="51"/>
        <v>0</v>
      </c>
      <c r="N214" s="31">
        <f t="shared" si="52"/>
        <v>616152964</v>
      </c>
      <c r="O214" s="36">
        <f t="shared" si="53"/>
        <v>0.83723057865465778</v>
      </c>
      <c r="P214" s="31">
        <v>174937118</v>
      </c>
      <c r="Q214" s="31">
        <v>670171859</v>
      </c>
      <c r="R214" s="31">
        <v>689724544</v>
      </c>
      <c r="S214" s="31">
        <v>471355104</v>
      </c>
      <c r="T214" s="36">
        <f t="shared" si="54"/>
        <v>0.68339615880046167</v>
      </c>
      <c r="U214" s="36">
        <f t="shared" si="55"/>
        <v>2.9371125229122885E-3</v>
      </c>
    </row>
    <row r="215" spans="1:21" x14ac:dyDescent="0.2">
      <c r="A215" s="17" t="s">
        <v>44</v>
      </c>
      <c r="B215" s="11" t="s">
        <v>386</v>
      </c>
      <c r="C215" s="10" t="s">
        <v>387</v>
      </c>
      <c r="D215" s="31">
        <v>184813880</v>
      </c>
      <c r="E215" s="31">
        <v>174475448</v>
      </c>
      <c r="F215" s="31">
        <v>68078651</v>
      </c>
      <c r="G215" s="36">
        <f t="shared" si="48"/>
        <v>0.36836330150094787</v>
      </c>
      <c r="H215" s="31">
        <v>39171590</v>
      </c>
      <c r="I215" s="36">
        <f t="shared" si="49"/>
        <v>0.21195155904956922</v>
      </c>
      <c r="J215" s="31">
        <v>14375889</v>
      </c>
      <c r="K215" s="36">
        <f t="shared" si="50"/>
        <v>8.2394910944719277E-2</v>
      </c>
      <c r="L215" s="31">
        <v>0</v>
      </c>
      <c r="M215" s="36">
        <f t="shared" si="51"/>
        <v>0</v>
      </c>
      <c r="N215" s="31">
        <f t="shared" si="52"/>
        <v>121626130</v>
      </c>
      <c r="O215" s="36">
        <f t="shared" si="53"/>
        <v>0.69709596045857414</v>
      </c>
      <c r="P215" s="31">
        <v>36971904</v>
      </c>
      <c r="Q215" s="31">
        <v>174124139</v>
      </c>
      <c r="R215" s="31">
        <v>177858139</v>
      </c>
      <c r="S215" s="31">
        <v>121199484</v>
      </c>
      <c r="T215" s="36">
        <f t="shared" si="54"/>
        <v>0.68143906532160448</v>
      </c>
      <c r="U215" s="36">
        <f t="shared" si="55"/>
        <v>-0.61116719874637782</v>
      </c>
    </row>
    <row r="216" spans="1:21" ht="16.5" x14ac:dyDescent="0.3">
      <c r="A216" s="18" t="s">
        <v>0</v>
      </c>
      <c r="B216" s="13" t="s">
        <v>388</v>
      </c>
      <c r="C216" s="12" t="s">
        <v>0</v>
      </c>
      <c r="D216" s="32">
        <f>SUM(D208:D215)</f>
        <v>1841499912</v>
      </c>
      <c r="E216" s="32">
        <f>SUM(E208:E215)</f>
        <v>1985366477</v>
      </c>
      <c r="F216" s="32">
        <f>SUM(F208:F215)</f>
        <v>464945827</v>
      </c>
      <c r="G216" s="37">
        <f t="shared" si="48"/>
        <v>0.25248213370536399</v>
      </c>
      <c r="H216" s="32">
        <f>SUM(H208:H215)</f>
        <v>455166326</v>
      </c>
      <c r="I216" s="37">
        <f t="shared" si="49"/>
        <v>0.24717151656317862</v>
      </c>
      <c r="J216" s="32">
        <f>SUM(J208:J215)</f>
        <v>346676375</v>
      </c>
      <c r="K216" s="37">
        <f t="shared" si="50"/>
        <v>0.17461580973395271</v>
      </c>
      <c r="L216" s="32">
        <f>SUM(L208:L215)</f>
        <v>0</v>
      </c>
      <c r="M216" s="37">
        <f t="shared" si="51"/>
        <v>0</v>
      </c>
      <c r="N216" s="32">
        <f t="shared" si="52"/>
        <v>1266788528</v>
      </c>
      <c r="O216" s="37">
        <f t="shared" si="53"/>
        <v>0.63806281745735349</v>
      </c>
      <c r="P216" s="32">
        <f>SUM(P208:P215)</f>
        <v>366639926</v>
      </c>
      <c r="Q216" s="32">
        <f>SUM(Q208:Q215)</f>
        <v>1770229276</v>
      </c>
      <c r="R216" s="32">
        <f>SUM(R208:R215)</f>
        <v>1828174729</v>
      </c>
      <c r="S216" s="32">
        <f>SUM(S208:S215)</f>
        <v>1100231830</v>
      </c>
      <c r="T216" s="37">
        <f t="shared" si="54"/>
        <v>0.60181984388429866</v>
      </c>
      <c r="U216" s="37">
        <f t="shared" si="55"/>
        <v>-5.4450019172216368E-2</v>
      </c>
    </row>
    <row r="217" spans="1:21" x14ac:dyDescent="0.2">
      <c r="A217" s="17" t="s">
        <v>29</v>
      </c>
      <c r="B217" s="11" t="s">
        <v>389</v>
      </c>
      <c r="C217" s="10" t="s">
        <v>390</v>
      </c>
      <c r="D217" s="31">
        <v>279015987</v>
      </c>
      <c r="E217" s="31">
        <v>279015987</v>
      </c>
      <c r="F217" s="31">
        <v>49671423</v>
      </c>
      <c r="G217" s="36">
        <f t="shared" si="48"/>
        <v>0.17802357325137788</v>
      </c>
      <c r="H217" s="31">
        <v>54011115</v>
      </c>
      <c r="I217" s="36">
        <f t="shared" si="49"/>
        <v>0.19357713362854725</v>
      </c>
      <c r="J217" s="31">
        <v>46769367</v>
      </c>
      <c r="K217" s="36">
        <f t="shared" si="50"/>
        <v>0.16762253483346098</v>
      </c>
      <c r="L217" s="31">
        <v>0</v>
      </c>
      <c r="M217" s="36">
        <f t="shared" si="51"/>
        <v>0</v>
      </c>
      <c r="N217" s="31">
        <f t="shared" si="52"/>
        <v>150451905</v>
      </c>
      <c r="O217" s="36">
        <f t="shared" si="53"/>
        <v>0.53922324171338609</v>
      </c>
      <c r="P217" s="31">
        <v>27419789</v>
      </c>
      <c r="Q217" s="31">
        <v>152510235</v>
      </c>
      <c r="R217" s="31">
        <v>220141640</v>
      </c>
      <c r="S217" s="31">
        <v>87474454</v>
      </c>
      <c r="T217" s="36">
        <f t="shared" si="54"/>
        <v>0.39735532995938433</v>
      </c>
      <c r="U217" s="36">
        <f t="shared" si="55"/>
        <v>0.7056793179553642</v>
      </c>
    </row>
    <row r="218" spans="1:21" x14ac:dyDescent="0.2">
      <c r="A218" s="17" t="s">
        <v>29</v>
      </c>
      <c r="B218" s="11" t="s">
        <v>391</v>
      </c>
      <c r="C218" s="10" t="s">
        <v>392</v>
      </c>
      <c r="D218" s="31">
        <v>665862797</v>
      </c>
      <c r="E218" s="31">
        <v>726122188</v>
      </c>
      <c r="F218" s="31">
        <v>113983921</v>
      </c>
      <c r="G218" s="36">
        <f t="shared" si="48"/>
        <v>0.17118229388028117</v>
      </c>
      <c r="H218" s="31">
        <v>78051304</v>
      </c>
      <c r="I218" s="36">
        <f t="shared" si="49"/>
        <v>0.11721829835163475</v>
      </c>
      <c r="J218" s="31">
        <v>117686917</v>
      </c>
      <c r="K218" s="36">
        <f t="shared" si="50"/>
        <v>0.16207591359265833</v>
      </c>
      <c r="L218" s="31">
        <v>0</v>
      </c>
      <c r="M218" s="36">
        <f t="shared" si="51"/>
        <v>0</v>
      </c>
      <c r="N218" s="31">
        <f t="shared" si="52"/>
        <v>309722142</v>
      </c>
      <c r="O218" s="36">
        <f t="shared" si="53"/>
        <v>0.42654273222676953</v>
      </c>
      <c r="P218" s="31">
        <v>115572506</v>
      </c>
      <c r="Q218" s="31">
        <v>622523959</v>
      </c>
      <c r="R218" s="31">
        <v>600398176</v>
      </c>
      <c r="S218" s="31">
        <v>369063160</v>
      </c>
      <c r="T218" s="36">
        <f t="shared" si="54"/>
        <v>0.61469733712182362</v>
      </c>
      <c r="U218" s="36">
        <f t="shared" si="55"/>
        <v>1.8295103854544692E-2</v>
      </c>
    </row>
    <row r="219" spans="1:21" x14ac:dyDescent="0.2">
      <c r="A219" s="17" t="s">
        <v>29</v>
      </c>
      <c r="B219" s="11" t="s">
        <v>393</v>
      </c>
      <c r="C219" s="10" t="s">
        <v>394</v>
      </c>
      <c r="D219" s="31">
        <v>416706946</v>
      </c>
      <c r="E219" s="31">
        <v>377098337</v>
      </c>
      <c r="F219" s="31">
        <v>110492003</v>
      </c>
      <c r="G219" s="36">
        <f t="shared" si="48"/>
        <v>0.26515517454321486</v>
      </c>
      <c r="H219" s="31">
        <v>79082036</v>
      </c>
      <c r="I219" s="36">
        <f t="shared" si="49"/>
        <v>0.18977854043258496</v>
      </c>
      <c r="J219" s="31">
        <v>75211598</v>
      </c>
      <c r="K219" s="36">
        <f t="shared" si="50"/>
        <v>0.19944823569985673</v>
      </c>
      <c r="L219" s="31">
        <v>0</v>
      </c>
      <c r="M219" s="36">
        <f t="shared" si="51"/>
        <v>0</v>
      </c>
      <c r="N219" s="31">
        <f t="shared" si="52"/>
        <v>264785637</v>
      </c>
      <c r="O219" s="36">
        <f t="shared" si="53"/>
        <v>0.70216601618160945</v>
      </c>
      <c r="P219" s="31">
        <v>82248445</v>
      </c>
      <c r="Q219" s="31">
        <v>326384790</v>
      </c>
      <c r="R219" s="31">
        <v>374158549</v>
      </c>
      <c r="S219" s="31">
        <v>259793704</v>
      </c>
      <c r="T219" s="36">
        <f t="shared" si="54"/>
        <v>0.69434122164077561</v>
      </c>
      <c r="U219" s="36">
        <f t="shared" si="55"/>
        <v>-8.5555988322940313E-2</v>
      </c>
    </row>
    <row r="220" spans="1:21" x14ac:dyDescent="0.2">
      <c r="A220" s="17" t="s">
        <v>29</v>
      </c>
      <c r="B220" s="11" t="s">
        <v>395</v>
      </c>
      <c r="C220" s="10" t="s">
        <v>396</v>
      </c>
      <c r="D220" s="31">
        <v>78549417</v>
      </c>
      <c r="E220" s="31">
        <v>79140836</v>
      </c>
      <c r="F220" s="31">
        <v>14230032</v>
      </c>
      <c r="G220" s="36">
        <f t="shared" si="48"/>
        <v>0.18116024973170711</v>
      </c>
      <c r="H220" s="31">
        <v>26562954</v>
      </c>
      <c r="I220" s="36">
        <f t="shared" si="49"/>
        <v>0.33816869703819696</v>
      </c>
      <c r="J220" s="31">
        <v>1314522</v>
      </c>
      <c r="K220" s="36">
        <f t="shared" si="50"/>
        <v>1.6609907936782471E-2</v>
      </c>
      <c r="L220" s="31">
        <v>0</v>
      </c>
      <c r="M220" s="36">
        <f t="shared" si="51"/>
        <v>0</v>
      </c>
      <c r="N220" s="31">
        <f t="shared" si="52"/>
        <v>42107508</v>
      </c>
      <c r="O220" s="36">
        <f t="shared" si="53"/>
        <v>0.53205791255477763</v>
      </c>
      <c r="P220" s="31">
        <v>9989371</v>
      </c>
      <c r="Q220" s="31">
        <v>93958169</v>
      </c>
      <c r="R220" s="31">
        <v>98846089</v>
      </c>
      <c r="S220" s="31">
        <v>38340729</v>
      </c>
      <c r="T220" s="36">
        <f t="shared" si="54"/>
        <v>0.38788311594199748</v>
      </c>
      <c r="U220" s="36">
        <f t="shared" si="55"/>
        <v>-0.8684079307896363</v>
      </c>
    </row>
    <row r="221" spans="1:21" x14ac:dyDescent="0.2">
      <c r="A221" s="17" t="s">
        <v>29</v>
      </c>
      <c r="B221" s="11" t="s">
        <v>397</v>
      </c>
      <c r="C221" s="10" t="s">
        <v>398</v>
      </c>
      <c r="D221" s="31">
        <v>533927252</v>
      </c>
      <c r="E221" s="31">
        <v>550761882</v>
      </c>
      <c r="F221" s="31">
        <v>66337821</v>
      </c>
      <c r="G221" s="36">
        <f t="shared" si="48"/>
        <v>0.12424505539192819</v>
      </c>
      <c r="H221" s="31">
        <v>62513298</v>
      </c>
      <c r="I221" s="36">
        <f t="shared" si="49"/>
        <v>0.11708205147018792</v>
      </c>
      <c r="J221" s="31">
        <v>59342005</v>
      </c>
      <c r="K221" s="36">
        <f t="shared" si="50"/>
        <v>0.10774530144408215</v>
      </c>
      <c r="L221" s="31">
        <v>0</v>
      </c>
      <c r="M221" s="36">
        <f t="shared" si="51"/>
        <v>0</v>
      </c>
      <c r="N221" s="31">
        <f t="shared" si="52"/>
        <v>188193124</v>
      </c>
      <c r="O221" s="36">
        <f t="shared" si="53"/>
        <v>0.34169598541679758</v>
      </c>
      <c r="P221" s="31">
        <v>32158674</v>
      </c>
      <c r="Q221" s="31">
        <v>489428422</v>
      </c>
      <c r="R221" s="31">
        <v>494330102</v>
      </c>
      <c r="S221" s="31">
        <v>98461356</v>
      </c>
      <c r="T221" s="36">
        <f t="shared" si="54"/>
        <v>0.19918138831043714</v>
      </c>
      <c r="U221" s="36">
        <f t="shared" si="55"/>
        <v>0.84528768194857795</v>
      </c>
    </row>
    <row r="222" spans="1:21" x14ac:dyDescent="0.2">
      <c r="A222" s="17" t="s">
        <v>29</v>
      </c>
      <c r="B222" s="11" t="s">
        <v>399</v>
      </c>
      <c r="C222" s="10" t="s">
        <v>400</v>
      </c>
      <c r="D222" s="31">
        <v>251949293</v>
      </c>
      <c r="E222" s="31">
        <v>263049212</v>
      </c>
      <c r="F222" s="31">
        <v>50533515</v>
      </c>
      <c r="G222" s="36">
        <f t="shared" si="48"/>
        <v>0.2005701798099509</v>
      </c>
      <c r="H222" s="31">
        <v>50216354</v>
      </c>
      <c r="I222" s="36">
        <f t="shared" si="49"/>
        <v>0.19931135111381321</v>
      </c>
      <c r="J222" s="31">
        <v>39374072</v>
      </c>
      <c r="K222" s="36">
        <f t="shared" si="50"/>
        <v>0.1496832919613536</v>
      </c>
      <c r="L222" s="31">
        <v>0</v>
      </c>
      <c r="M222" s="36">
        <f t="shared" si="51"/>
        <v>0</v>
      </c>
      <c r="N222" s="31">
        <f t="shared" si="52"/>
        <v>140123941</v>
      </c>
      <c r="O222" s="36">
        <f t="shared" si="53"/>
        <v>0.53269097418927069</v>
      </c>
      <c r="P222" s="31">
        <v>50145916</v>
      </c>
      <c r="Q222" s="31">
        <v>237879720</v>
      </c>
      <c r="R222" s="31">
        <v>239925639</v>
      </c>
      <c r="S222" s="31">
        <v>122421641</v>
      </c>
      <c r="T222" s="36">
        <f t="shared" si="54"/>
        <v>0.51024826488010311</v>
      </c>
      <c r="U222" s="36">
        <f t="shared" si="55"/>
        <v>-0.21480999569336812</v>
      </c>
    </row>
    <row r="223" spans="1:21" x14ac:dyDescent="0.2">
      <c r="A223" s="17" t="s">
        <v>44</v>
      </c>
      <c r="B223" s="11" t="s">
        <v>401</v>
      </c>
      <c r="C223" s="10" t="s">
        <v>402</v>
      </c>
      <c r="D223" s="31">
        <v>196349758</v>
      </c>
      <c r="E223" s="31">
        <v>197155101</v>
      </c>
      <c r="F223" s="31">
        <v>33059184</v>
      </c>
      <c r="G223" s="36">
        <f t="shared" si="48"/>
        <v>0.16836885533620061</v>
      </c>
      <c r="H223" s="31">
        <v>44684427</v>
      </c>
      <c r="I223" s="36">
        <f t="shared" si="49"/>
        <v>0.22757566627609493</v>
      </c>
      <c r="J223" s="31">
        <v>34514683</v>
      </c>
      <c r="K223" s="36">
        <f t="shared" si="50"/>
        <v>0.17506360639383101</v>
      </c>
      <c r="L223" s="31">
        <v>0</v>
      </c>
      <c r="M223" s="36">
        <f t="shared" si="51"/>
        <v>0</v>
      </c>
      <c r="N223" s="31">
        <f t="shared" si="52"/>
        <v>112258294</v>
      </c>
      <c r="O223" s="36">
        <f t="shared" si="53"/>
        <v>0.56939076610551409</v>
      </c>
      <c r="P223" s="31">
        <v>27174114</v>
      </c>
      <c r="Q223" s="31">
        <v>153948251</v>
      </c>
      <c r="R223" s="31">
        <v>159103855</v>
      </c>
      <c r="S223" s="31">
        <v>96082517</v>
      </c>
      <c r="T223" s="36">
        <f t="shared" si="54"/>
        <v>0.60389810793710808</v>
      </c>
      <c r="U223" s="36">
        <f t="shared" si="55"/>
        <v>0.27013094152766115</v>
      </c>
    </row>
    <row r="224" spans="1:21" ht="16.5" x14ac:dyDescent="0.3">
      <c r="A224" s="18" t="s">
        <v>0</v>
      </c>
      <c r="B224" s="13" t="s">
        <v>403</v>
      </c>
      <c r="C224" s="12" t="s">
        <v>0</v>
      </c>
      <c r="D224" s="32">
        <f>SUM(D217:D223)</f>
        <v>2422361450</v>
      </c>
      <c r="E224" s="32">
        <f>SUM(E217:E223)</f>
        <v>2472343543</v>
      </c>
      <c r="F224" s="32">
        <f>SUM(F217:F223)</f>
        <v>438307899</v>
      </c>
      <c r="G224" s="37">
        <f t="shared" si="48"/>
        <v>0.18094240188639066</v>
      </c>
      <c r="H224" s="32">
        <f>SUM(H217:H223)</f>
        <v>395121488</v>
      </c>
      <c r="I224" s="37">
        <f t="shared" si="49"/>
        <v>0.1631141743937512</v>
      </c>
      <c r="J224" s="32">
        <f>SUM(J217:J223)</f>
        <v>374213164</v>
      </c>
      <c r="K224" s="37">
        <f t="shared" si="50"/>
        <v>0.15135969475581898</v>
      </c>
      <c r="L224" s="32">
        <f>SUM(L217:L223)</f>
        <v>0</v>
      </c>
      <c r="M224" s="37">
        <f t="shared" si="51"/>
        <v>0</v>
      </c>
      <c r="N224" s="32">
        <f t="shared" si="52"/>
        <v>1207642551</v>
      </c>
      <c r="O224" s="37">
        <f t="shared" si="53"/>
        <v>0.48846065686106793</v>
      </c>
      <c r="P224" s="32">
        <f>SUM(P217:P223)</f>
        <v>344708815</v>
      </c>
      <c r="Q224" s="32">
        <f>SUM(Q217:Q223)</f>
        <v>2076633546</v>
      </c>
      <c r="R224" s="32">
        <f>SUM(R217:R223)</f>
        <v>2186904050</v>
      </c>
      <c r="S224" s="32">
        <f>SUM(S217:S223)</f>
        <v>1071637561</v>
      </c>
      <c r="T224" s="37">
        <f t="shared" si="54"/>
        <v>0.49002495605602814</v>
      </c>
      <c r="U224" s="37">
        <f t="shared" si="55"/>
        <v>8.5592093140989256E-2</v>
      </c>
    </row>
    <row r="225" spans="1:21" x14ac:dyDescent="0.2">
      <c r="A225" s="17" t="s">
        <v>29</v>
      </c>
      <c r="B225" s="11" t="s">
        <v>404</v>
      </c>
      <c r="C225" s="10" t="s">
        <v>405</v>
      </c>
      <c r="D225" s="31">
        <v>272575396</v>
      </c>
      <c r="E225" s="31">
        <v>272575396</v>
      </c>
      <c r="F225" s="31">
        <v>69412713</v>
      </c>
      <c r="G225" s="36">
        <f t="shared" si="48"/>
        <v>0.25465509366810202</v>
      </c>
      <c r="H225" s="31">
        <v>78869485</v>
      </c>
      <c r="I225" s="36">
        <f t="shared" si="49"/>
        <v>0.28934924485994329</v>
      </c>
      <c r="J225" s="31">
        <v>23459743</v>
      </c>
      <c r="K225" s="36">
        <f t="shared" si="50"/>
        <v>8.6066986765012343E-2</v>
      </c>
      <c r="L225" s="31">
        <v>0</v>
      </c>
      <c r="M225" s="36">
        <f t="shared" si="51"/>
        <v>0</v>
      </c>
      <c r="N225" s="31">
        <f t="shared" si="52"/>
        <v>171741941</v>
      </c>
      <c r="O225" s="36">
        <f t="shared" si="53"/>
        <v>0.63007132529305765</v>
      </c>
      <c r="P225" s="31">
        <v>63480652</v>
      </c>
      <c r="Q225" s="31">
        <v>270637260</v>
      </c>
      <c r="R225" s="31">
        <v>270637260</v>
      </c>
      <c r="S225" s="31">
        <v>205439923</v>
      </c>
      <c r="T225" s="36">
        <f t="shared" si="54"/>
        <v>0.7590969661753153</v>
      </c>
      <c r="U225" s="36">
        <f t="shared" si="55"/>
        <v>-0.63044262683376351</v>
      </c>
    </row>
    <row r="226" spans="1:21" x14ac:dyDescent="0.2">
      <c r="A226" s="17" t="s">
        <v>29</v>
      </c>
      <c r="B226" s="11" t="s">
        <v>406</v>
      </c>
      <c r="C226" s="10" t="s">
        <v>407</v>
      </c>
      <c r="D226" s="31">
        <v>316499869</v>
      </c>
      <c r="E226" s="31">
        <v>319933942</v>
      </c>
      <c r="F226" s="31">
        <v>96143242</v>
      </c>
      <c r="G226" s="36">
        <f t="shared" si="48"/>
        <v>0.30377024263476077</v>
      </c>
      <c r="H226" s="31">
        <v>109759199</v>
      </c>
      <c r="I226" s="36">
        <f t="shared" si="49"/>
        <v>0.34679066170482364</v>
      </c>
      <c r="J226" s="31">
        <v>113306205</v>
      </c>
      <c r="K226" s="36">
        <f t="shared" si="50"/>
        <v>0.35415499928419597</v>
      </c>
      <c r="L226" s="31">
        <v>0</v>
      </c>
      <c r="M226" s="36">
        <f t="shared" si="51"/>
        <v>0</v>
      </c>
      <c r="N226" s="31">
        <f t="shared" si="52"/>
        <v>319208646</v>
      </c>
      <c r="O226" s="36">
        <f t="shared" si="53"/>
        <v>0.99773298201664395</v>
      </c>
      <c r="P226" s="31">
        <v>80972817</v>
      </c>
      <c r="Q226" s="31">
        <v>349740303</v>
      </c>
      <c r="R226" s="31">
        <v>337298629</v>
      </c>
      <c r="S226" s="31">
        <v>213256506</v>
      </c>
      <c r="T226" s="36">
        <f t="shared" si="54"/>
        <v>0.63224836291878317</v>
      </c>
      <c r="U226" s="36">
        <f t="shared" si="55"/>
        <v>0.39931163565669214</v>
      </c>
    </row>
    <row r="227" spans="1:21" x14ac:dyDescent="0.2">
      <c r="A227" s="17" t="s">
        <v>29</v>
      </c>
      <c r="B227" s="11" t="s">
        <v>408</v>
      </c>
      <c r="C227" s="10" t="s">
        <v>409</v>
      </c>
      <c r="D227" s="31">
        <v>560542209</v>
      </c>
      <c r="E227" s="31">
        <v>839560014</v>
      </c>
      <c r="F227" s="31">
        <v>120745970</v>
      </c>
      <c r="G227" s="36">
        <f t="shared" si="48"/>
        <v>0.2154092378081737</v>
      </c>
      <c r="H227" s="31">
        <v>131797190</v>
      </c>
      <c r="I227" s="36">
        <f t="shared" si="49"/>
        <v>0.2351244703500999</v>
      </c>
      <c r="J227" s="31">
        <v>109243284</v>
      </c>
      <c r="K227" s="36">
        <f t="shared" si="50"/>
        <v>0.13011968433265569</v>
      </c>
      <c r="L227" s="31">
        <v>0</v>
      </c>
      <c r="M227" s="36">
        <f t="shared" si="51"/>
        <v>0</v>
      </c>
      <c r="N227" s="31">
        <f t="shared" si="52"/>
        <v>361786444</v>
      </c>
      <c r="O227" s="36">
        <f t="shared" si="53"/>
        <v>0.43092386246017667</v>
      </c>
      <c r="P227" s="31">
        <v>80886218</v>
      </c>
      <c r="Q227" s="31">
        <v>752321578</v>
      </c>
      <c r="R227" s="31">
        <v>720305769</v>
      </c>
      <c r="S227" s="31">
        <v>246073337</v>
      </c>
      <c r="T227" s="36">
        <f t="shared" si="54"/>
        <v>0.34162344325191707</v>
      </c>
      <c r="U227" s="36">
        <f t="shared" si="55"/>
        <v>0.35057969949837431</v>
      </c>
    </row>
    <row r="228" spans="1:21" x14ac:dyDescent="0.2">
      <c r="A228" s="17" t="s">
        <v>29</v>
      </c>
      <c r="B228" s="11" t="s">
        <v>410</v>
      </c>
      <c r="C228" s="10" t="s">
        <v>411</v>
      </c>
      <c r="D228" s="31">
        <v>755660199</v>
      </c>
      <c r="E228" s="31">
        <v>785180831</v>
      </c>
      <c r="F228" s="31">
        <v>105279478</v>
      </c>
      <c r="G228" s="36">
        <f t="shared" si="48"/>
        <v>0.13932118978784536</v>
      </c>
      <c r="H228" s="31">
        <v>197441061</v>
      </c>
      <c r="I228" s="36">
        <f t="shared" si="49"/>
        <v>0.26128286399268197</v>
      </c>
      <c r="J228" s="31">
        <v>216388476</v>
      </c>
      <c r="K228" s="36">
        <f t="shared" si="50"/>
        <v>0.2755906250594648</v>
      </c>
      <c r="L228" s="31">
        <v>0</v>
      </c>
      <c r="M228" s="36">
        <f t="shared" si="51"/>
        <v>0</v>
      </c>
      <c r="N228" s="31">
        <f t="shared" si="52"/>
        <v>519109015</v>
      </c>
      <c r="O228" s="36">
        <f t="shared" si="53"/>
        <v>0.66113307215978123</v>
      </c>
      <c r="P228" s="31">
        <v>163896016</v>
      </c>
      <c r="Q228" s="31">
        <v>537444478</v>
      </c>
      <c r="R228" s="31">
        <v>704118844</v>
      </c>
      <c r="S228" s="31">
        <v>433553631</v>
      </c>
      <c r="T228" s="36">
        <f t="shared" si="54"/>
        <v>0.61573928136483735</v>
      </c>
      <c r="U228" s="36">
        <f t="shared" si="55"/>
        <v>0.32027904814965114</v>
      </c>
    </row>
    <row r="229" spans="1:21" x14ac:dyDescent="0.2">
      <c r="A229" s="17" t="s">
        <v>44</v>
      </c>
      <c r="B229" s="11" t="s">
        <v>412</v>
      </c>
      <c r="C229" s="10" t="s">
        <v>413</v>
      </c>
      <c r="D229" s="31">
        <v>116553503</v>
      </c>
      <c r="E229" s="31">
        <v>124611207</v>
      </c>
      <c r="F229" s="31">
        <v>32321888</v>
      </c>
      <c r="G229" s="36">
        <f t="shared" si="48"/>
        <v>0.27731374148402899</v>
      </c>
      <c r="H229" s="31">
        <v>35949888</v>
      </c>
      <c r="I229" s="36">
        <f t="shared" si="49"/>
        <v>0.30844107705625973</v>
      </c>
      <c r="J229" s="31">
        <v>30089189</v>
      </c>
      <c r="K229" s="36">
        <f t="shared" si="50"/>
        <v>0.24146454981372581</v>
      </c>
      <c r="L229" s="31">
        <v>0</v>
      </c>
      <c r="M229" s="36">
        <f t="shared" si="51"/>
        <v>0</v>
      </c>
      <c r="N229" s="31">
        <f t="shared" si="52"/>
        <v>98360965</v>
      </c>
      <c r="O229" s="36">
        <f t="shared" si="53"/>
        <v>0.78934284779056829</v>
      </c>
      <c r="P229" s="31">
        <v>24075060</v>
      </c>
      <c r="Q229" s="31">
        <v>114018538</v>
      </c>
      <c r="R229" s="31">
        <v>117212422</v>
      </c>
      <c r="S229" s="31">
        <v>86148826</v>
      </c>
      <c r="T229" s="36">
        <f t="shared" si="54"/>
        <v>0.73498034192997053</v>
      </c>
      <c r="U229" s="36">
        <f t="shared" si="55"/>
        <v>0.24980743557856133</v>
      </c>
    </row>
    <row r="230" spans="1:21" ht="16.5" x14ac:dyDescent="0.3">
      <c r="A230" s="18" t="s">
        <v>0</v>
      </c>
      <c r="B230" s="13" t="s">
        <v>414</v>
      </c>
      <c r="C230" s="12" t="s">
        <v>0</v>
      </c>
      <c r="D230" s="32">
        <f>SUM(D225:D229)</f>
        <v>2021831176</v>
      </c>
      <c r="E230" s="32">
        <f>SUM(E225:E229)</f>
        <v>2341861390</v>
      </c>
      <c r="F230" s="32">
        <f>SUM(F225:F229)</f>
        <v>423903291</v>
      </c>
      <c r="G230" s="37">
        <f t="shared" si="48"/>
        <v>0.20966305002708099</v>
      </c>
      <c r="H230" s="32">
        <f>SUM(H225:H229)</f>
        <v>553816823</v>
      </c>
      <c r="I230" s="37">
        <f t="shared" si="49"/>
        <v>0.27391843076417177</v>
      </c>
      <c r="J230" s="32">
        <f>SUM(J225:J229)</f>
        <v>492486897</v>
      </c>
      <c r="K230" s="37">
        <f t="shared" si="50"/>
        <v>0.21029720166316077</v>
      </c>
      <c r="L230" s="32">
        <f>SUM(L225:L229)</f>
        <v>0</v>
      </c>
      <c r="M230" s="37">
        <f t="shared" si="51"/>
        <v>0</v>
      </c>
      <c r="N230" s="32">
        <f t="shared" si="52"/>
        <v>1470207011</v>
      </c>
      <c r="O230" s="37">
        <f t="shared" si="53"/>
        <v>0.62779420561692589</v>
      </c>
      <c r="P230" s="32">
        <f>SUM(P225:P229)</f>
        <v>413310763</v>
      </c>
      <c r="Q230" s="32">
        <f>SUM(Q225:Q229)</f>
        <v>2024162157</v>
      </c>
      <c r="R230" s="32">
        <f>SUM(R225:R229)</f>
        <v>2149572924</v>
      </c>
      <c r="S230" s="32">
        <f>SUM(S225:S229)</f>
        <v>1184472223</v>
      </c>
      <c r="T230" s="37">
        <f t="shared" si="54"/>
        <v>0.55102676898064618</v>
      </c>
      <c r="U230" s="37">
        <f t="shared" si="55"/>
        <v>0.19156562346768591</v>
      </c>
    </row>
    <row r="231" spans="1:21" ht="16.5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6285692538</v>
      </c>
      <c r="E231" s="32">
        <f>SUM(E208:E215,E217:E223,E225:E229)</f>
        <v>6799571410</v>
      </c>
      <c r="F231" s="32">
        <f>SUM(F208:F215,F217:F223,F225:F229)</f>
        <v>1327157017</v>
      </c>
      <c r="G231" s="37">
        <f t="shared" si="48"/>
        <v>0.21113934685425748</v>
      </c>
      <c r="H231" s="32">
        <f>SUM(H208:H215,H217:H223,H225:H229)</f>
        <v>1404104637</v>
      </c>
      <c r="I231" s="37">
        <f t="shared" si="49"/>
        <v>0.22338105602708372</v>
      </c>
      <c r="J231" s="32">
        <f>SUM(J208:J215,J217:J223,J225:J229)</f>
        <v>1213376436</v>
      </c>
      <c r="K231" s="37">
        <f t="shared" si="50"/>
        <v>0.17844895844692657</v>
      </c>
      <c r="L231" s="32">
        <f>SUM(L208:L215,L217:L223,L225:L229)</f>
        <v>0</v>
      </c>
      <c r="M231" s="37">
        <f t="shared" si="51"/>
        <v>0</v>
      </c>
      <c r="N231" s="32">
        <f t="shared" si="52"/>
        <v>3944638090</v>
      </c>
      <c r="O231" s="37">
        <f t="shared" si="53"/>
        <v>0.58013040118950676</v>
      </c>
      <c r="P231" s="32">
        <f>SUM(P208:P215,P217:P223,P225:P229)</f>
        <v>1124659504</v>
      </c>
      <c r="Q231" s="32">
        <f>SUM(Q208:Q215,Q217:Q223,Q225:Q229)</f>
        <v>5871024979</v>
      </c>
      <c r="R231" s="32">
        <f>SUM(R208:R215,R217:R223,R225:R229)</f>
        <v>6164651703</v>
      </c>
      <c r="S231" s="32">
        <f>SUM(S208:S215,S217:S223,S225:S229)</f>
        <v>3356341614</v>
      </c>
      <c r="T231" s="37">
        <f t="shared" si="54"/>
        <v>0.54444951243014283</v>
      </c>
      <c r="U231" s="37">
        <f t="shared" si="55"/>
        <v>7.8883370197349922E-2</v>
      </c>
    </row>
    <row r="232" spans="1:21" ht="14.4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4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x14ac:dyDescent="0.2">
      <c r="A234" s="17" t="s">
        <v>29</v>
      </c>
      <c r="B234" s="11" t="s">
        <v>417</v>
      </c>
      <c r="C234" s="10" t="s">
        <v>418</v>
      </c>
      <c r="D234" s="31">
        <v>182768122</v>
      </c>
      <c r="E234" s="31">
        <v>237311321</v>
      </c>
      <c r="F234" s="31">
        <v>54194355</v>
      </c>
      <c r="G234" s="36">
        <f t="shared" ref="G234:G260" si="56">IF(($D234     =0),0,($F234     /$D234     ))</f>
        <v>0.29651973444253044</v>
      </c>
      <c r="H234" s="31">
        <v>50188816</v>
      </c>
      <c r="I234" s="36">
        <f t="shared" ref="I234:I260" si="57">IF(($D234     =0),0,($H234     /$D234     ))</f>
        <v>0.27460377362743815</v>
      </c>
      <c r="J234" s="31">
        <v>43190965</v>
      </c>
      <c r="K234" s="36">
        <f t="shared" ref="K234:K260" si="58">IF(($E234     =0),0,($J234     /$E234     ))</f>
        <v>0.18200128345330815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147574136</v>
      </c>
      <c r="O234" s="36">
        <f t="shared" ref="O234:O260" si="61">IF(($E234     =0),0,($N234     /$E234     ))</f>
        <v>0.6218588113628174</v>
      </c>
      <c r="P234" s="31">
        <v>37067906</v>
      </c>
      <c r="Q234" s="31">
        <v>172332842</v>
      </c>
      <c r="R234" s="31">
        <v>179189171</v>
      </c>
      <c r="S234" s="31">
        <v>139117724</v>
      </c>
      <c r="T234" s="36">
        <f t="shared" ref="T234:T260" si="62">IF(($R234     =0),0,($S234     /$R234     ))</f>
        <v>0.77637350082946699</v>
      </c>
      <c r="U234" s="36">
        <f t="shared" ref="U234:U260" si="63">IF(($P234     =0),0,(($J234     /$P234     )-1))</f>
        <v>0.16518491764816723</v>
      </c>
    </row>
    <row r="235" spans="1:21" x14ac:dyDescent="0.2">
      <c r="A235" s="17" t="s">
        <v>29</v>
      </c>
      <c r="B235" s="11" t="s">
        <v>419</v>
      </c>
      <c r="C235" s="10" t="s">
        <v>420</v>
      </c>
      <c r="D235" s="31">
        <v>863572977</v>
      </c>
      <c r="E235" s="31">
        <v>869985447</v>
      </c>
      <c r="F235" s="31">
        <v>106078986</v>
      </c>
      <c r="G235" s="36">
        <f t="shared" si="56"/>
        <v>0.12283731523016381</v>
      </c>
      <c r="H235" s="31">
        <v>183576294</v>
      </c>
      <c r="I235" s="36">
        <f t="shared" si="57"/>
        <v>0.2125776267776846</v>
      </c>
      <c r="J235" s="31">
        <v>98819786</v>
      </c>
      <c r="K235" s="36">
        <f t="shared" si="58"/>
        <v>0.11358786097027666</v>
      </c>
      <c r="L235" s="31">
        <v>0</v>
      </c>
      <c r="M235" s="36">
        <f t="shared" si="59"/>
        <v>0</v>
      </c>
      <c r="N235" s="31">
        <f t="shared" si="60"/>
        <v>388475066</v>
      </c>
      <c r="O235" s="36">
        <f t="shared" si="61"/>
        <v>0.44653053374581336</v>
      </c>
      <c r="P235" s="31">
        <v>339749269</v>
      </c>
      <c r="Q235" s="31">
        <v>972210195</v>
      </c>
      <c r="R235" s="31">
        <v>1005308204</v>
      </c>
      <c r="S235" s="31">
        <v>562547310</v>
      </c>
      <c r="T235" s="36">
        <f t="shared" si="62"/>
        <v>0.55957696133553092</v>
      </c>
      <c r="U235" s="36">
        <f t="shared" si="63"/>
        <v>-0.70913907691145028</v>
      </c>
    </row>
    <row r="236" spans="1:21" x14ac:dyDescent="0.2">
      <c r="A236" s="17" t="s">
        <v>29</v>
      </c>
      <c r="B236" s="11" t="s">
        <v>421</v>
      </c>
      <c r="C236" s="10" t="s">
        <v>422</v>
      </c>
      <c r="D236" s="31">
        <v>592384233</v>
      </c>
      <c r="E236" s="31">
        <v>630137278</v>
      </c>
      <c r="F236" s="31">
        <v>72145440</v>
      </c>
      <c r="G236" s="36">
        <f t="shared" si="56"/>
        <v>0.12178825157893762</v>
      </c>
      <c r="H236" s="31">
        <v>107148555</v>
      </c>
      <c r="I236" s="36">
        <f t="shared" si="57"/>
        <v>0.18087678407200281</v>
      </c>
      <c r="J236" s="31">
        <v>81125317</v>
      </c>
      <c r="K236" s="36">
        <f t="shared" si="58"/>
        <v>0.12874229129481846</v>
      </c>
      <c r="L236" s="31">
        <v>0</v>
      </c>
      <c r="M236" s="36">
        <f t="shared" si="59"/>
        <v>0</v>
      </c>
      <c r="N236" s="31">
        <f t="shared" si="60"/>
        <v>260419312</v>
      </c>
      <c r="O236" s="36">
        <f t="shared" si="61"/>
        <v>0.41327393425532272</v>
      </c>
      <c r="P236" s="31">
        <v>77778470</v>
      </c>
      <c r="Q236" s="31">
        <v>569037722</v>
      </c>
      <c r="R236" s="31">
        <v>553472027</v>
      </c>
      <c r="S236" s="31">
        <v>222963675</v>
      </c>
      <c r="T236" s="36">
        <f t="shared" si="62"/>
        <v>0.4028454269107985</v>
      </c>
      <c r="U236" s="36">
        <f t="shared" si="63"/>
        <v>4.3030507028487541E-2</v>
      </c>
    </row>
    <row r="237" spans="1:21" x14ac:dyDescent="0.2">
      <c r="A237" s="17" t="s">
        <v>29</v>
      </c>
      <c r="B237" s="11" t="s">
        <v>423</v>
      </c>
      <c r="C237" s="10" t="s">
        <v>424</v>
      </c>
      <c r="D237" s="31">
        <v>69685213</v>
      </c>
      <c r="E237" s="31">
        <v>77838723</v>
      </c>
      <c r="F237" s="31">
        <v>16520845</v>
      </c>
      <c r="G237" s="36">
        <f t="shared" si="56"/>
        <v>0.23707820194221119</v>
      </c>
      <c r="H237" s="31">
        <v>12493592</v>
      </c>
      <c r="I237" s="36">
        <f t="shared" si="57"/>
        <v>0.17928612774707312</v>
      </c>
      <c r="J237" s="31">
        <v>13588022</v>
      </c>
      <c r="K237" s="36">
        <f t="shared" si="58"/>
        <v>0.17456635304769838</v>
      </c>
      <c r="L237" s="31">
        <v>0</v>
      </c>
      <c r="M237" s="36">
        <f t="shared" si="59"/>
        <v>0</v>
      </c>
      <c r="N237" s="31">
        <f t="shared" si="60"/>
        <v>42602459</v>
      </c>
      <c r="O237" s="36">
        <f t="shared" si="61"/>
        <v>0.54731703396521547</v>
      </c>
      <c r="P237" s="31">
        <v>7902293</v>
      </c>
      <c r="Q237" s="31">
        <v>56910219</v>
      </c>
      <c r="R237" s="31">
        <v>56440166</v>
      </c>
      <c r="S237" s="31">
        <v>32435357</v>
      </c>
      <c r="T237" s="36">
        <f t="shared" si="62"/>
        <v>0.574685712299287</v>
      </c>
      <c r="U237" s="36">
        <f t="shared" si="63"/>
        <v>0.71950369342164366</v>
      </c>
    </row>
    <row r="238" spans="1:21" x14ac:dyDescent="0.2">
      <c r="A238" s="17" t="s">
        <v>29</v>
      </c>
      <c r="B238" s="11" t="s">
        <v>425</v>
      </c>
      <c r="C238" s="10" t="s">
        <v>426</v>
      </c>
      <c r="D238" s="31">
        <v>269233469</v>
      </c>
      <c r="E238" s="31">
        <v>271533469</v>
      </c>
      <c r="F238" s="31">
        <v>109388793</v>
      </c>
      <c r="G238" s="36">
        <f t="shared" si="56"/>
        <v>0.40629715691105256</v>
      </c>
      <c r="H238" s="31">
        <v>40963620</v>
      </c>
      <c r="I238" s="36">
        <f t="shared" si="57"/>
        <v>0.15214906286409732</v>
      </c>
      <c r="J238" s="31">
        <v>166032434</v>
      </c>
      <c r="K238" s="36">
        <f t="shared" si="58"/>
        <v>0.61146213250050585</v>
      </c>
      <c r="L238" s="31">
        <v>0</v>
      </c>
      <c r="M238" s="36">
        <f t="shared" si="59"/>
        <v>0</v>
      </c>
      <c r="N238" s="31">
        <f t="shared" si="60"/>
        <v>316384847</v>
      </c>
      <c r="O238" s="36">
        <f t="shared" si="61"/>
        <v>1.1651780834428187</v>
      </c>
      <c r="P238" s="31">
        <v>38027235</v>
      </c>
      <c r="Q238" s="31">
        <v>208493843</v>
      </c>
      <c r="R238" s="31">
        <v>196493843</v>
      </c>
      <c r="S238" s="31">
        <v>120492621</v>
      </c>
      <c r="T238" s="36">
        <f t="shared" si="62"/>
        <v>0.61321321401403905</v>
      </c>
      <c r="U238" s="36">
        <f t="shared" si="63"/>
        <v>3.3661453166395088</v>
      </c>
    </row>
    <row r="239" spans="1:21" x14ac:dyDescent="0.2">
      <c r="A239" s="17" t="s">
        <v>44</v>
      </c>
      <c r="B239" s="11" t="s">
        <v>427</v>
      </c>
      <c r="C239" s="10" t="s">
        <v>428</v>
      </c>
      <c r="D239" s="31">
        <v>103135777</v>
      </c>
      <c r="E239" s="31">
        <v>103135777</v>
      </c>
      <c r="F239" s="31">
        <v>13038096</v>
      </c>
      <c r="G239" s="36">
        <f t="shared" si="56"/>
        <v>0.12641681072514729</v>
      </c>
      <c r="H239" s="31">
        <v>17264675</v>
      </c>
      <c r="I239" s="36">
        <f t="shared" si="57"/>
        <v>0.16739753655028944</v>
      </c>
      <c r="J239" s="31">
        <v>12451960</v>
      </c>
      <c r="K239" s="36">
        <f t="shared" si="58"/>
        <v>0.12073366160803733</v>
      </c>
      <c r="L239" s="31">
        <v>0</v>
      </c>
      <c r="M239" s="36">
        <f t="shared" si="59"/>
        <v>0</v>
      </c>
      <c r="N239" s="31">
        <f t="shared" si="60"/>
        <v>42754731</v>
      </c>
      <c r="O239" s="36">
        <f t="shared" si="61"/>
        <v>0.41454800888347404</v>
      </c>
      <c r="P239" s="31">
        <v>15035161</v>
      </c>
      <c r="Q239" s="31">
        <v>99323429</v>
      </c>
      <c r="R239" s="31">
        <v>97915545</v>
      </c>
      <c r="S239" s="31">
        <v>57590484</v>
      </c>
      <c r="T239" s="36">
        <f t="shared" si="62"/>
        <v>0.58816487208440704</v>
      </c>
      <c r="U239" s="36">
        <f t="shared" si="63"/>
        <v>-0.17181066434872228</v>
      </c>
    </row>
    <row r="240" spans="1:21" ht="16.5" x14ac:dyDescent="0.3">
      <c r="A240" s="18" t="s">
        <v>0</v>
      </c>
      <c r="B240" s="13" t="s">
        <v>429</v>
      </c>
      <c r="C240" s="12" t="s">
        <v>0</v>
      </c>
      <c r="D240" s="32">
        <f>SUM(D234:D239)</f>
        <v>2080779791</v>
      </c>
      <c r="E240" s="32">
        <f>SUM(E234:E239)</f>
        <v>2189942015</v>
      </c>
      <c r="F240" s="32">
        <f>SUM(F234:F239)</f>
        <v>371366515</v>
      </c>
      <c r="G240" s="37">
        <f t="shared" si="56"/>
        <v>0.17847468367689467</v>
      </c>
      <c r="H240" s="32">
        <f>SUM(H234:H239)</f>
        <v>411635552</v>
      </c>
      <c r="I240" s="37">
        <f t="shared" si="57"/>
        <v>0.19782754224183063</v>
      </c>
      <c r="J240" s="32">
        <f>SUM(J234:J239)</f>
        <v>415208484</v>
      </c>
      <c r="K240" s="37">
        <f t="shared" si="58"/>
        <v>0.18959793508505293</v>
      </c>
      <c r="L240" s="32">
        <f>SUM(L234:L239)</f>
        <v>0</v>
      </c>
      <c r="M240" s="37">
        <f t="shared" si="59"/>
        <v>0</v>
      </c>
      <c r="N240" s="32">
        <f t="shared" si="60"/>
        <v>1198210551</v>
      </c>
      <c r="O240" s="37">
        <f t="shared" si="61"/>
        <v>0.54714259226630713</v>
      </c>
      <c r="P240" s="32">
        <f>SUM(P234:P239)</f>
        <v>515560334</v>
      </c>
      <c r="Q240" s="32">
        <f>SUM(Q234:Q239)</f>
        <v>2078308250</v>
      </c>
      <c r="R240" s="32">
        <f>SUM(R234:R239)</f>
        <v>2088818956</v>
      </c>
      <c r="S240" s="32">
        <f>SUM(S234:S239)</f>
        <v>1135147171</v>
      </c>
      <c r="T240" s="37">
        <f t="shared" si="62"/>
        <v>0.54343971158408044</v>
      </c>
      <c r="U240" s="37">
        <f t="shared" si="63"/>
        <v>-0.19464618082895413</v>
      </c>
    </row>
    <row r="241" spans="1:21" x14ac:dyDescent="0.2">
      <c r="A241" s="17" t="s">
        <v>29</v>
      </c>
      <c r="B241" s="11" t="s">
        <v>430</v>
      </c>
      <c r="C241" s="10" t="s">
        <v>431</v>
      </c>
      <c r="D241" s="31">
        <v>110567676</v>
      </c>
      <c r="E241" s="31">
        <v>149179800</v>
      </c>
      <c r="F241" s="31">
        <v>19474570</v>
      </c>
      <c r="G241" s="36">
        <f t="shared" si="56"/>
        <v>0.17613257965194096</v>
      </c>
      <c r="H241" s="31">
        <v>19045750</v>
      </c>
      <c r="I241" s="36">
        <f t="shared" si="57"/>
        <v>0.17225423097434009</v>
      </c>
      <c r="J241" s="31">
        <v>14386244</v>
      </c>
      <c r="K241" s="36">
        <f t="shared" si="58"/>
        <v>9.6435603211694879E-2</v>
      </c>
      <c r="L241" s="31">
        <v>0</v>
      </c>
      <c r="M241" s="36">
        <f t="shared" si="59"/>
        <v>0</v>
      </c>
      <c r="N241" s="31">
        <f t="shared" si="60"/>
        <v>52906564</v>
      </c>
      <c r="O241" s="36">
        <f t="shared" si="61"/>
        <v>0.35464965095810558</v>
      </c>
      <c r="P241" s="31">
        <v>15283869</v>
      </c>
      <c r="Q241" s="31">
        <v>70378084</v>
      </c>
      <c r="R241" s="31">
        <v>62058458</v>
      </c>
      <c r="S241" s="31">
        <v>59731829</v>
      </c>
      <c r="T241" s="36">
        <f t="shared" si="62"/>
        <v>0.96250907491127158</v>
      </c>
      <c r="U241" s="36">
        <f t="shared" si="63"/>
        <v>-5.8730220731412985E-2</v>
      </c>
    </row>
    <row r="242" spans="1:21" x14ac:dyDescent="0.2">
      <c r="A242" s="17" t="s">
        <v>29</v>
      </c>
      <c r="B242" s="11" t="s">
        <v>432</v>
      </c>
      <c r="C242" s="10" t="s">
        <v>433</v>
      </c>
      <c r="D242" s="31">
        <v>121684680</v>
      </c>
      <c r="E242" s="31">
        <v>97411341</v>
      </c>
      <c r="F242" s="31">
        <v>23684830</v>
      </c>
      <c r="G242" s="36">
        <f t="shared" si="56"/>
        <v>0.19464101808050119</v>
      </c>
      <c r="H242" s="31">
        <v>18419760</v>
      </c>
      <c r="I242" s="36">
        <f t="shared" si="57"/>
        <v>0.15137287619115242</v>
      </c>
      <c r="J242" s="31">
        <v>16696158</v>
      </c>
      <c r="K242" s="36">
        <f t="shared" si="58"/>
        <v>0.17139850276776294</v>
      </c>
      <c r="L242" s="31">
        <v>0</v>
      </c>
      <c r="M242" s="36">
        <f t="shared" si="59"/>
        <v>0</v>
      </c>
      <c r="N242" s="31">
        <f t="shared" si="60"/>
        <v>58800748</v>
      </c>
      <c r="O242" s="36">
        <f t="shared" si="61"/>
        <v>0.60363349273674405</v>
      </c>
      <c r="P242" s="31">
        <v>29915251</v>
      </c>
      <c r="Q242" s="31">
        <v>134661154</v>
      </c>
      <c r="R242" s="31">
        <v>131062071</v>
      </c>
      <c r="S242" s="31">
        <v>57894681</v>
      </c>
      <c r="T242" s="36">
        <f t="shared" si="62"/>
        <v>0.44173482502042866</v>
      </c>
      <c r="U242" s="36">
        <f t="shared" si="63"/>
        <v>-0.44188474300282488</v>
      </c>
    </row>
    <row r="243" spans="1:21" x14ac:dyDescent="0.2">
      <c r="A243" s="17" t="s">
        <v>29</v>
      </c>
      <c r="B243" s="11" t="s">
        <v>434</v>
      </c>
      <c r="C243" s="10" t="s">
        <v>435</v>
      </c>
      <c r="D243" s="31">
        <v>522409994</v>
      </c>
      <c r="E243" s="31">
        <v>519036994</v>
      </c>
      <c r="F243" s="31">
        <v>63627957</v>
      </c>
      <c r="G243" s="36">
        <f t="shared" si="56"/>
        <v>0.12179697504025928</v>
      </c>
      <c r="H243" s="31">
        <v>71768000</v>
      </c>
      <c r="I243" s="36">
        <f t="shared" si="57"/>
        <v>0.13737868881581924</v>
      </c>
      <c r="J243" s="31">
        <v>45125473</v>
      </c>
      <c r="K243" s="36">
        <f t="shared" si="58"/>
        <v>8.6940764380274593E-2</v>
      </c>
      <c r="L243" s="31">
        <v>0</v>
      </c>
      <c r="M243" s="36">
        <f t="shared" si="59"/>
        <v>0</v>
      </c>
      <c r="N243" s="31">
        <f t="shared" si="60"/>
        <v>180521430</v>
      </c>
      <c r="O243" s="36">
        <f t="shared" si="61"/>
        <v>0.34780070031000526</v>
      </c>
      <c r="P243" s="31">
        <v>61144905</v>
      </c>
      <c r="Q243" s="31">
        <v>478645320</v>
      </c>
      <c r="R243" s="31">
        <v>519637355</v>
      </c>
      <c r="S243" s="31">
        <v>200135480</v>
      </c>
      <c r="T243" s="36">
        <f t="shared" si="62"/>
        <v>0.3851445206436323</v>
      </c>
      <c r="U243" s="36">
        <f t="shared" si="63"/>
        <v>-0.26199128120323356</v>
      </c>
    </row>
    <row r="244" spans="1:21" x14ac:dyDescent="0.2">
      <c r="A244" s="17" t="s">
        <v>29</v>
      </c>
      <c r="B244" s="11" t="s">
        <v>436</v>
      </c>
      <c r="C244" s="10" t="s">
        <v>437</v>
      </c>
      <c r="D244" s="31">
        <v>84196740</v>
      </c>
      <c r="E244" s="31">
        <v>84196740</v>
      </c>
      <c r="F244" s="31">
        <v>0</v>
      </c>
      <c r="G244" s="36">
        <f t="shared" si="56"/>
        <v>0</v>
      </c>
      <c r="H244" s="31">
        <v>0</v>
      </c>
      <c r="I244" s="36">
        <f t="shared" si="57"/>
        <v>0</v>
      </c>
      <c r="J244" s="31">
        <v>28896343</v>
      </c>
      <c r="K244" s="36">
        <f t="shared" si="58"/>
        <v>0.34320025929745024</v>
      </c>
      <c r="L244" s="31">
        <v>0</v>
      </c>
      <c r="M244" s="36">
        <f t="shared" si="59"/>
        <v>0</v>
      </c>
      <c r="N244" s="31">
        <f t="shared" si="60"/>
        <v>28896343</v>
      </c>
      <c r="O244" s="36">
        <f t="shared" si="61"/>
        <v>0.34320025929745024</v>
      </c>
      <c r="P244" s="31">
        <v>0</v>
      </c>
      <c r="Q244" s="31">
        <v>293127954</v>
      </c>
      <c r="R244" s="31">
        <v>293127954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x14ac:dyDescent="0.2">
      <c r="A245" s="17" t="s">
        <v>29</v>
      </c>
      <c r="B245" s="11" t="s">
        <v>438</v>
      </c>
      <c r="C245" s="10" t="s">
        <v>439</v>
      </c>
      <c r="D245" s="31">
        <v>139997472</v>
      </c>
      <c r="E245" s="31">
        <v>230271876</v>
      </c>
      <c r="F245" s="31">
        <v>17737038</v>
      </c>
      <c r="G245" s="36">
        <f t="shared" si="56"/>
        <v>0.12669541632866058</v>
      </c>
      <c r="H245" s="31">
        <v>28048856</v>
      </c>
      <c r="I245" s="36">
        <f t="shared" si="57"/>
        <v>0.20035258922389684</v>
      </c>
      <c r="J245" s="31">
        <v>22660274</v>
      </c>
      <c r="K245" s="36">
        <f t="shared" si="58"/>
        <v>9.8406606979655642E-2</v>
      </c>
      <c r="L245" s="31">
        <v>0</v>
      </c>
      <c r="M245" s="36">
        <f t="shared" si="59"/>
        <v>0</v>
      </c>
      <c r="N245" s="31">
        <f t="shared" si="60"/>
        <v>68446168</v>
      </c>
      <c r="O245" s="36">
        <f t="shared" si="61"/>
        <v>0.29724067562640605</v>
      </c>
      <c r="P245" s="31">
        <v>14054880</v>
      </c>
      <c r="Q245" s="31">
        <v>145110790</v>
      </c>
      <c r="R245" s="31">
        <v>153857341</v>
      </c>
      <c r="S245" s="31">
        <v>58045245</v>
      </c>
      <c r="T245" s="36">
        <f t="shared" si="62"/>
        <v>0.37726665898899164</v>
      </c>
      <c r="U245" s="36">
        <f t="shared" si="63"/>
        <v>0.61227089807952817</v>
      </c>
    </row>
    <row r="246" spans="1:21" x14ac:dyDescent="0.2">
      <c r="A246" s="17" t="s">
        <v>44</v>
      </c>
      <c r="B246" s="11" t="s">
        <v>440</v>
      </c>
      <c r="C246" s="10" t="s">
        <v>441</v>
      </c>
      <c r="D246" s="31">
        <v>452312663</v>
      </c>
      <c r="E246" s="31">
        <v>494539069</v>
      </c>
      <c r="F246" s="31">
        <v>43198213</v>
      </c>
      <c r="G246" s="36">
        <f t="shared" si="56"/>
        <v>9.5505203664837474E-2</v>
      </c>
      <c r="H246" s="31">
        <v>59538825</v>
      </c>
      <c r="I246" s="36">
        <f t="shared" si="57"/>
        <v>0.13163201004611272</v>
      </c>
      <c r="J246" s="31">
        <v>53043397</v>
      </c>
      <c r="K246" s="36">
        <f t="shared" si="58"/>
        <v>0.10725825384687655</v>
      </c>
      <c r="L246" s="31">
        <v>0</v>
      </c>
      <c r="M246" s="36">
        <f t="shared" si="59"/>
        <v>0</v>
      </c>
      <c r="N246" s="31">
        <f t="shared" si="60"/>
        <v>155780435</v>
      </c>
      <c r="O246" s="36">
        <f t="shared" si="61"/>
        <v>0.31500127040519016</v>
      </c>
      <c r="P246" s="31">
        <v>51381815</v>
      </c>
      <c r="Q246" s="31">
        <v>416290371</v>
      </c>
      <c r="R246" s="31">
        <v>416290371</v>
      </c>
      <c r="S246" s="31">
        <v>144093874</v>
      </c>
      <c r="T246" s="36">
        <f t="shared" si="62"/>
        <v>0.34613789805866058</v>
      </c>
      <c r="U246" s="36">
        <f t="shared" si="63"/>
        <v>3.2337939015972816E-2</v>
      </c>
    </row>
    <row r="247" spans="1:21" ht="16.5" x14ac:dyDescent="0.3">
      <c r="A247" s="18" t="s">
        <v>0</v>
      </c>
      <c r="B247" s="13" t="s">
        <v>442</v>
      </c>
      <c r="C247" s="12" t="s">
        <v>0</v>
      </c>
      <c r="D247" s="32">
        <f>SUM(D241:D246)</f>
        <v>1431169225</v>
      </c>
      <c r="E247" s="32">
        <f>SUM(E241:E246)</f>
        <v>1574635820</v>
      </c>
      <c r="F247" s="32">
        <f>SUM(F241:F246)</f>
        <v>167722608</v>
      </c>
      <c r="G247" s="37">
        <f t="shared" si="56"/>
        <v>0.11719271562732213</v>
      </c>
      <c r="H247" s="32">
        <f>SUM(H241:H246)</f>
        <v>196821191</v>
      </c>
      <c r="I247" s="37">
        <f t="shared" si="57"/>
        <v>0.13752475078549847</v>
      </c>
      <c r="J247" s="32">
        <f>SUM(J241:J246)</f>
        <v>180807889</v>
      </c>
      <c r="K247" s="37">
        <f t="shared" si="58"/>
        <v>0.11482521018733081</v>
      </c>
      <c r="L247" s="32">
        <f>SUM(L241:L246)</f>
        <v>0</v>
      </c>
      <c r="M247" s="37">
        <f t="shared" si="59"/>
        <v>0</v>
      </c>
      <c r="N247" s="32">
        <f t="shared" si="60"/>
        <v>545351688</v>
      </c>
      <c r="O247" s="37">
        <f t="shared" si="61"/>
        <v>0.34633512147589784</v>
      </c>
      <c r="P247" s="32">
        <f>SUM(P241:P246)</f>
        <v>171780720</v>
      </c>
      <c r="Q247" s="32">
        <f>SUM(Q241:Q246)</f>
        <v>1538213673</v>
      </c>
      <c r="R247" s="32">
        <f>SUM(R241:R246)</f>
        <v>1576033550</v>
      </c>
      <c r="S247" s="32">
        <f>SUM(S241:S246)</f>
        <v>519901109</v>
      </c>
      <c r="T247" s="37">
        <f t="shared" si="62"/>
        <v>0.32987946798467582</v>
      </c>
      <c r="U247" s="37">
        <f t="shared" si="63"/>
        <v>5.2550536521211555E-2</v>
      </c>
    </row>
    <row r="248" spans="1:21" x14ac:dyDescent="0.2">
      <c r="A248" s="17" t="s">
        <v>29</v>
      </c>
      <c r="B248" s="11" t="s">
        <v>443</v>
      </c>
      <c r="C248" s="10" t="s">
        <v>444</v>
      </c>
      <c r="D248" s="31">
        <v>175071605</v>
      </c>
      <c r="E248" s="31">
        <v>269606774</v>
      </c>
      <c r="F248" s="31">
        <v>8358581</v>
      </c>
      <c r="G248" s="36">
        <f t="shared" si="56"/>
        <v>4.7743784607446764E-2</v>
      </c>
      <c r="H248" s="31">
        <v>101153713</v>
      </c>
      <c r="I248" s="36">
        <f t="shared" si="57"/>
        <v>0.57778480410915289</v>
      </c>
      <c r="J248" s="31">
        <v>43509287</v>
      </c>
      <c r="K248" s="36">
        <f t="shared" si="58"/>
        <v>0.16138054083166323</v>
      </c>
      <c r="L248" s="31">
        <v>0</v>
      </c>
      <c r="M248" s="36">
        <f t="shared" si="59"/>
        <v>0</v>
      </c>
      <c r="N248" s="31">
        <f t="shared" si="60"/>
        <v>153021581</v>
      </c>
      <c r="O248" s="36">
        <f t="shared" si="61"/>
        <v>0.56757320570884473</v>
      </c>
      <c r="P248" s="31">
        <v>28939900</v>
      </c>
      <c r="Q248" s="31">
        <v>143099927</v>
      </c>
      <c r="R248" s="31">
        <v>165686989</v>
      </c>
      <c r="S248" s="31">
        <v>115872866</v>
      </c>
      <c r="T248" s="36">
        <f t="shared" si="62"/>
        <v>0.69934800975832812</v>
      </c>
      <c r="U248" s="36">
        <f t="shared" si="63"/>
        <v>0.50343598284721103</v>
      </c>
    </row>
    <row r="249" spans="1:21" x14ac:dyDescent="0.2">
      <c r="A249" s="17" t="s">
        <v>29</v>
      </c>
      <c r="B249" s="11" t="s">
        <v>445</v>
      </c>
      <c r="C249" s="10" t="s">
        <v>446</v>
      </c>
      <c r="D249" s="31">
        <v>104831712</v>
      </c>
      <c r="E249" s="31">
        <v>114005415</v>
      </c>
      <c r="F249" s="31">
        <v>29129308</v>
      </c>
      <c r="G249" s="36">
        <f t="shared" si="56"/>
        <v>0.27786733083210546</v>
      </c>
      <c r="H249" s="31">
        <v>8609192</v>
      </c>
      <c r="I249" s="36">
        <f t="shared" si="57"/>
        <v>8.2123928301390328E-2</v>
      </c>
      <c r="J249" s="31">
        <v>24192335</v>
      </c>
      <c r="K249" s="36">
        <f t="shared" si="58"/>
        <v>0.21220338525148125</v>
      </c>
      <c r="L249" s="31">
        <v>0</v>
      </c>
      <c r="M249" s="36">
        <f t="shared" si="59"/>
        <v>0</v>
      </c>
      <c r="N249" s="31">
        <f t="shared" si="60"/>
        <v>61930835</v>
      </c>
      <c r="O249" s="36">
        <f t="shared" si="61"/>
        <v>0.54322713530756417</v>
      </c>
      <c r="P249" s="31">
        <v>18987120</v>
      </c>
      <c r="Q249" s="31">
        <v>87831203</v>
      </c>
      <c r="R249" s="31">
        <v>135654600</v>
      </c>
      <c r="S249" s="31">
        <v>43700690</v>
      </c>
      <c r="T249" s="36">
        <f t="shared" si="62"/>
        <v>0.32214676096498018</v>
      </c>
      <c r="U249" s="36">
        <f t="shared" si="63"/>
        <v>0.27414452534138922</v>
      </c>
    </row>
    <row r="250" spans="1:21" x14ac:dyDescent="0.2">
      <c r="A250" s="17" t="s">
        <v>29</v>
      </c>
      <c r="B250" s="11" t="s">
        <v>447</v>
      </c>
      <c r="C250" s="10" t="s">
        <v>448</v>
      </c>
      <c r="D250" s="31">
        <v>104703148</v>
      </c>
      <c r="E250" s="31">
        <v>94900565</v>
      </c>
      <c r="F250" s="31">
        <v>15169844</v>
      </c>
      <c r="G250" s="36">
        <f t="shared" si="56"/>
        <v>0.14488431618120975</v>
      </c>
      <c r="H250" s="31">
        <v>19999909</v>
      </c>
      <c r="I250" s="36">
        <f t="shared" si="57"/>
        <v>0.1910153551448138</v>
      </c>
      <c r="J250" s="31">
        <v>21044338</v>
      </c>
      <c r="K250" s="36">
        <f t="shared" si="58"/>
        <v>0.2217514511109602</v>
      </c>
      <c r="L250" s="31">
        <v>0</v>
      </c>
      <c r="M250" s="36">
        <f t="shared" si="59"/>
        <v>0</v>
      </c>
      <c r="N250" s="31">
        <f t="shared" si="60"/>
        <v>56214091</v>
      </c>
      <c r="O250" s="36">
        <f t="shared" si="61"/>
        <v>0.59234727422328837</v>
      </c>
      <c r="P250" s="31">
        <v>19165051</v>
      </c>
      <c r="Q250" s="31">
        <v>95878446</v>
      </c>
      <c r="R250" s="31">
        <v>111767766</v>
      </c>
      <c r="S250" s="31">
        <v>63257406</v>
      </c>
      <c r="T250" s="36">
        <f t="shared" si="62"/>
        <v>0.56597182053365902</v>
      </c>
      <c r="U250" s="36">
        <f t="shared" si="63"/>
        <v>9.8058022386687149E-2</v>
      </c>
    </row>
    <row r="251" spans="1:21" x14ac:dyDescent="0.2">
      <c r="A251" s="17" t="s">
        <v>29</v>
      </c>
      <c r="B251" s="11" t="s">
        <v>449</v>
      </c>
      <c r="C251" s="10" t="s">
        <v>450</v>
      </c>
      <c r="D251" s="31">
        <v>177193944</v>
      </c>
      <c r="E251" s="31">
        <v>197814644</v>
      </c>
      <c r="F251" s="31">
        <v>21334900</v>
      </c>
      <c r="G251" s="36">
        <f t="shared" si="56"/>
        <v>0.12040422781040418</v>
      </c>
      <c r="H251" s="31">
        <v>35069938</v>
      </c>
      <c r="I251" s="36">
        <f t="shared" si="57"/>
        <v>0.19791837806827078</v>
      </c>
      <c r="J251" s="31">
        <v>18790760</v>
      </c>
      <c r="K251" s="36">
        <f t="shared" si="58"/>
        <v>9.4991753997747508E-2</v>
      </c>
      <c r="L251" s="31">
        <v>0</v>
      </c>
      <c r="M251" s="36">
        <f t="shared" si="59"/>
        <v>0</v>
      </c>
      <c r="N251" s="31">
        <f t="shared" si="60"/>
        <v>75195598</v>
      </c>
      <c r="O251" s="36">
        <f t="shared" si="61"/>
        <v>0.38013160441246202</v>
      </c>
      <c r="P251" s="31">
        <v>12536530</v>
      </c>
      <c r="Q251" s="31">
        <v>81296560</v>
      </c>
      <c r="R251" s="31">
        <v>81296560</v>
      </c>
      <c r="S251" s="31">
        <v>38671157</v>
      </c>
      <c r="T251" s="36">
        <f t="shared" si="62"/>
        <v>0.47568011487816952</v>
      </c>
      <c r="U251" s="36">
        <f t="shared" si="63"/>
        <v>0.49888047170947614</v>
      </c>
    </row>
    <row r="252" spans="1:21" x14ac:dyDescent="0.2">
      <c r="A252" s="17" t="s">
        <v>29</v>
      </c>
      <c r="B252" s="11" t="s">
        <v>451</v>
      </c>
      <c r="C252" s="10" t="s">
        <v>452</v>
      </c>
      <c r="D252" s="31">
        <v>115228788</v>
      </c>
      <c r="E252" s="31">
        <v>128090639</v>
      </c>
      <c r="F252" s="31">
        <v>22920263</v>
      </c>
      <c r="G252" s="36">
        <f t="shared" si="56"/>
        <v>0.19891090931200284</v>
      </c>
      <c r="H252" s="31">
        <v>20975852</v>
      </c>
      <c r="I252" s="36">
        <f t="shared" si="57"/>
        <v>0.18203655843364419</v>
      </c>
      <c r="J252" s="31">
        <v>12005580</v>
      </c>
      <c r="K252" s="36">
        <f t="shared" si="58"/>
        <v>9.3727223891825542E-2</v>
      </c>
      <c r="L252" s="31">
        <v>0</v>
      </c>
      <c r="M252" s="36">
        <f t="shared" si="59"/>
        <v>0</v>
      </c>
      <c r="N252" s="31">
        <f t="shared" si="60"/>
        <v>55901695</v>
      </c>
      <c r="O252" s="36">
        <f t="shared" si="61"/>
        <v>0.43642295359304123</v>
      </c>
      <c r="P252" s="31">
        <v>12110240</v>
      </c>
      <c r="Q252" s="31">
        <v>103596824</v>
      </c>
      <c r="R252" s="31">
        <v>106401776</v>
      </c>
      <c r="S252" s="31">
        <v>24294633</v>
      </c>
      <c r="T252" s="36">
        <f t="shared" si="62"/>
        <v>0.22832920570799495</v>
      </c>
      <c r="U252" s="36">
        <f t="shared" si="63"/>
        <v>-8.6422729855064606E-3</v>
      </c>
    </row>
    <row r="253" spans="1:21" x14ac:dyDescent="0.2">
      <c r="A253" s="17" t="s">
        <v>44</v>
      </c>
      <c r="B253" s="11" t="s">
        <v>453</v>
      </c>
      <c r="C253" s="10" t="s">
        <v>454</v>
      </c>
      <c r="D253" s="31">
        <v>99070327</v>
      </c>
      <c r="E253" s="31">
        <v>105324957</v>
      </c>
      <c r="F253" s="31">
        <v>24403315</v>
      </c>
      <c r="G253" s="36">
        <f t="shared" si="56"/>
        <v>0.24632314981659442</v>
      </c>
      <c r="H253" s="31">
        <v>24724708</v>
      </c>
      <c r="I253" s="36">
        <f t="shared" si="57"/>
        <v>0.24956723924006025</v>
      </c>
      <c r="J253" s="31">
        <v>18626697</v>
      </c>
      <c r="K253" s="36">
        <f t="shared" si="58"/>
        <v>0.17684979448887883</v>
      </c>
      <c r="L253" s="31">
        <v>0</v>
      </c>
      <c r="M253" s="36">
        <f t="shared" si="59"/>
        <v>0</v>
      </c>
      <c r="N253" s="31">
        <f t="shared" si="60"/>
        <v>67754720</v>
      </c>
      <c r="O253" s="36">
        <f t="shared" si="61"/>
        <v>0.64329216863577732</v>
      </c>
      <c r="P253" s="31">
        <v>19875701</v>
      </c>
      <c r="Q253" s="31">
        <v>90597529</v>
      </c>
      <c r="R253" s="31">
        <v>95804403</v>
      </c>
      <c r="S253" s="31">
        <v>67745682</v>
      </c>
      <c r="T253" s="36">
        <f t="shared" si="62"/>
        <v>0.7071249324522173</v>
      </c>
      <c r="U253" s="36">
        <f t="shared" si="63"/>
        <v>-6.2840752132465649E-2</v>
      </c>
    </row>
    <row r="254" spans="1:21" ht="16.5" x14ac:dyDescent="0.3">
      <c r="A254" s="18" t="s">
        <v>0</v>
      </c>
      <c r="B254" s="13" t="s">
        <v>455</v>
      </c>
      <c r="C254" s="12" t="s">
        <v>0</v>
      </c>
      <c r="D254" s="32">
        <f>SUM(D248:D253)</f>
        <v>776099524</v>
      </c>
      <c r="E254" s="32">
        <f>SUM(E248:E253)</f>
        <v>909742994</v>
      </c>
      <c r="F254" s="32">
        <f>SUM(F248:F253)</f>
        <v>121316211</v>
      </c>
      <c r="G254" s="37">
        <f t="shared" si="56"/>
        <v>0.156315275616636</v>
      </c>
      <c r="H254" s="32">
        <f>SUM(H248:H253)</f>
        <v>210533312</v>
      </c>
      <c r="I254" s="37">
        <f t="shared" si="57"/>
        <v>0.27127102322510893</v>
      </c>
      <c r="J254" s="32">
        <f>SUM(J248:J253)</f>
        <v>138168997</v>
      </c>
      <c r="K254" s="37">
        <f t="shared" si="58"/>
        <v>0.15187695636158974</v>
      </c>
      <c r="L254" s="32">
        <f>SUM(L248:L253)</f>
        <v>0</v>
      </c>
      <c r="M254" s="37">
        <f t="shared" si="59"/>
        <v>0</v>
      </c>
      <c r="N254" s="32">
        <f t="shared" si="60"/>
        <v>470018520</v>
      </c>
      <c r="O254" s="37">
        <f t="shared" si="61"/>
        <v>0.51664978252088634</v>
      </c>
      <c r="P254" s="32">
        <f>SUM(P248:P253)</f>
        <v>111614542</v>
      </c>
      <c r="Q254" s="32">
        <f>SUM(Q248:Q253)</f>
        <v>602300489</v>
      </c>
      <c r="R254" s="32">
        <f>SUM(R248:R253)</f>
        <v>696612094</v>
      </c>
      <c r="S254" s="32">
        <f>SUM(S248:S253)</f>
        <v>353542434</v>
      </c>
      <c r="T254" s="37">
        <f t="shared" si="62"/>
        <v>0.50751693380735363</v>
      </c>
      <c r="U254" s="37">
        <f t="shared" si="63"/>
        <v>0.23791214410036288</v>
      </c>
    </row>
    <row r="255" spans="1:21" x14ac:dyDescent="0.2">
      <c r="A255" s="17" t="s">
        <v>29</v>
      </c>
      <c r="B255" s="11" t="s">
        <v>456</v>
      </c>
      <c r="C255" s="10" t="s">
        <v>457</v>
      </c>
      <c r="D255" s="31">
        <v>342752846</v>
      </c>
      <c r="E255" s="31">
        <v>253911699</v>
      </c>
      <c r="F255" s="31">
        <v>37749872</v>
      </c>
      <c r="G255" s="36">
        <f t="shared" si="56"/>
        <v>0.11013729700730188</v>
      </c>
      <c r="H255" s="31">
        <v>47135034</v>
      </c>
      <c r="I255" s="36">
        <f t="shared" si="57"/>
        <v>0.13751901566996763</v>
      </c>
      <c r="J255" s="31">
        <v>110542522</v>
      </c>
      <c r="K255" s="36">
        <f t="shared" si="58"/>
        <v>0.43535812818140374</v>
      </c>
      <c r="L255" s="31">
        <v>0</v>
      </c>
      <c r="M255" s="36">
        <f t="shared" si="59"/>
        <v>0</v>
      </c>
      <c r="N255" s="31">
        <f t="shared" si="60"/>
        <v>195427428</v>
      </c>
      <c r="O255" s="36">
        <f t="shared" si="61"/>
        <v>0.76966689116597187</v>
      </c>
      <c r="P255" s="31">
        <v>81444977</v>
      </c>
      <c r="Q255" s="31">
        <v>309080121</v>
      </c>
      <c r="R255" s="31">
        <v>319700121</v>
      </c>
      <c r="S255" s="31">
        <v>219338299</v>
      </c>
      <c r="T255" s="36">
        <f t="shared" si="62"/>
        <v>0.68607512037819962</v>
      </c>
      <c r="U255" s="36">
        <f t="shared" si="63"/>
        <v>0.35726629280035271</v>
      </c>
    </row>
    <row r="256" spans="1:21" x14ac:dyDescent="0.2">
      <c r="A256" s="17" t="s">
        <v>29</v>
      </c>
      <c r="B256" s="11" t="s">
        <v>458</v>
      </c>
      <c r="C256" s="10" t="s">
        <v>459</v>
      </c>
      <c r="D256" s="31">
        <v>84696988</v>
      </c>
      <c r="E256" s="31">
        <v>98077998</v>
      </c>
      <c r="F256" s="31">
        <v>16363814</v>
      </c>
      <c r="G256" s="36">
        <f t="shared" si="56"/>
        <v>0.19320420225569296</v>
      </c>
      <c r="H256" s="31">
        <v>24659272</v>
      </c>
      <c r="I256" s="36">
        <f t="shared" si="57"/>
        <v>0.2911469767968608</v>
      </c>
      <c r="J256" s="31">
        <v>16757609</v>
      </c>
      <c r="K256" s="36">
        <f t="shared" si="58"/>
        <v>0.17086002306042178</v>
      </c>
      <c r="L256" s="31">
        <v>0</v>
      </c>
      <c r="M256" s="36">
        <f t="shared" si="59"/>
        <v>0</v>
      </c>
      <c r="N256" s="31">
        <f t="shared" si="60"/>
        <v>57780695</v>
      </c>
      <c r="O256" s="36">
        <f t="shared" si="61"/>
        <v>0.58913004117396439</v>
      </c>
      <c r="P256" s="31">
        <v>16253406</v>
      </c>
      <c r="Q256" s="31">
        <v>67577676</v>
      </c>
      <c r="R256" s="31">
        <v>81130105</v>
      </c>
      <c r="S256" s="31">
        <v>46253913</v>
      </c>
      <c r="T256" s="36">
        <f t="shared" si="62"/>
        <v>0.57012021616390118</v>
      </c>
      <c r="U256" s="36">
        <f t="shared" si="63"/>
        <v>3.1021374842909788E-2</v>
      </c>
    </row>
    <row r="257" spans="1:21" x14ac:dyDescent="0.2">
      <c r="A257" s="17" t="s">
        <v>29</v>
      </c>
      <c r="B257" s="11" t="s">
        <v>460</v>
      </c>
      <c r="C257" s="10" t="s">
        <v>461</v>
      </c>
      <c r="D257" s="31">
        <v>298123229</v>
      </c>
      <c r="E257" s="31">
        <v>296584410</v>
      </c>
      <c r="F257" s="31">
        <v>208116943</v>
      </c>
      <c r="G257" s="36">
        <f t="shared" si="56"/>
        <v>0.69809032894917422</v>
      </c>
      <c r="H257" s="31">
        <v>227016368</v>
      </c>
      <c r="I257" s="36">
        <f t="shared" si="57"/>
        <v>0.76148500323669843</v>
      </c>
      <c r="J257" s="31">
        <v>148655999</v>
      </c>
      <c r="K257" s="36">
        <f t="shared" si="58"/>
        <v>0.50122661201241159</v>
      </c>
      <c r="L257" s="31">
        <v>0</v>
      </c>
      <c r="M257" s="36">
        <f t="shared" si="59"/>
        <v>0</v>
      </c>
      <c r="N257" s="31">
        <f t="shared" si="60"/>
        <v>583789310</v>
      </c>
      <c r="O257" s="36">
        <f t="shared" si="61"/>
        <v>1.9683749054780053</v>
      </c>
      <c r="P257" s="31">
        <v>59080263</v>
      </c>
      <c r="Q257" s="31">
        <v>516610560</v>
      </c>
      <c r="R257" s="31">
        <v>480774900</v>
      </c>
      <c r="S257" s="31">
        <v>303821895</v>
      </c>
      <c r="T257" s="36">
        <f t="shared" si="62"/>
        <v>0.63194208973887778</v>
      </c>
      <c r="U257" s="36">
        <f t="shared" si="63"/>
        <v>1.5161702309957557</v>
      </c>
    </row>
    <row r="258" spans="1:21" x14ac:dyDescent="0.2">
      <c r="A258" s="17" t="s">
        <v>44</v>
      </c>
      <c r="B258" s="11" t="s">
        <v>462</v>
      </c>
      <c r="C258" s="10" t="s">
        <v>463</v>
      </c>
      <c r="D258" s="31">
        <v>63985383</v>
      </c>
      <c r="E258" s="31">
        <v>66870725</v>
      </c>
      <c r="F258" s="31">
        <v>13842900</v>
      </c>
      <c r="G258" s="36">
        <f t="shared" si="56"/>
        <v>0.21634472360663998</v>
      </c>
      <c r="H258" s="31">
        <v>20256786</v>
      </c>
      <c r="I258" s="36">
        <f t="shared" si="57"/>
        <v>0.31658458620150792</v>
      </c>
      <c r="J258" s="31">
        <v>14987576</v>
      </c>
      <c r="K258" s="36">
        <f t="shared" si="58"/>
        <v>0.22412761339136072</v>
      </c>
      <c r="L258" s="31">
        <v>0</v>
      </c>
      <c r="M258" s="36">
        <f t="shared" si="59"/>
        <v>0</v>
      </c>
      <c r="N258" s="31">
        <f t="shared" si="60"/>
        <v>49087262</v>
      </c>
      <c r="O258" s="36">
        <f t="shared" si="61"/>
        <v>0.73406205779883504</v>
      </c>
      <c r="P258" s="31">
        <v>15891782</v>
      </c>
      <c r="Q258" s="31">
        <v>62732118</v>
      </c>
      <c r="R258" s="31">
        <v>64898844</v>
      </c>
      <c r="S258" s="31">
        <v>49148620</v>
      </c>
      <c r="T258" s="36">
        <f t="shared" si="62"/>
        <v>0.75731117799263115</v>
      </c>
      <c r="U258" s="36">
        <f t="shared" si="63"/>
        <v>-5.6897709772258387E-2</v>
      </c>
    </row>
    <row r="259" spans="1:21" ht="16.5" x14ac:dyDescent="0.3">
      <c r="A259" s="18" t="s">
        <v>0</v>
      </c>
      <c r="B259" s="13" t="s">
        <v>464</v>
      </c>
      <c r="C259" s="12" t="s">
        <v>0</v>
      </c>
      <c r="D259" s="32">
        <f>SUM(D255:D258)</f>
        <v>789558446</v>
      </c>
      <c r="E259" s="32">
        <f>SUM(E255:E258)</f>
        <v>715444832</v>
      </c>
      <c r="F259" s="32">
        <f>SUM(F255:F258)</f>
        <v>276073529</v>
      </c>
      <c r="G259" s="37">
        <f t="shared" si="56"/>
        <v>0.34965559598358092</v>
      </c>
      <c r="H259" s="32">
        <f>SUM(H255:H258)</f>
        <v>319067460</v>
      </c>
      <c r="I259" s="37">
        <f t="shared" si="57"/>
        <v>0.40410872889326294</v>
      </c>
      <c r="J259" s="32">
        <f>SUM(J255:J258)</f>
        <v>290943706</v>
      </c>
      <c r="K259" s="37">
        <f t="shared" si="58"/>
        <v>0.40666127280097536</v>
      </c>
      <c r="L259" s="32">
        <f>SUM(L255:L258)</f>
        <v>0</v>
      </c>
      <c r="M259" s="37">
        <f t="shared" si="59"/>
        <v>0</v>
      </c>
      <c r="N259" s="32">
        <f t="shared" si="60"/>
        <v>886084695</v>
      </c>
      <c r="O259" s="37">
        <f t="shared" si="61"/>
        <v>1.2385087645723605</v>
      </c>
      <c r="P259" s="32">
        <f>SUM(P255:P258)</f>
        <v>172670428</v>
      </c>
      <c r="Q259" s="32">
        <f>SUM(Q255:Q258)</f>
        <v>956000475</v>
      </c>
      <c r="R259" s="32">
        <f>SUM(R255:R258)</f>
        <v>946503970</v>
      </c>
      <c r="S259" s="32">
        <f>SUM(S255:S258)</f>
        <v>618562727</v>
      </c>
      <c r="T259" s="37">
        <f t="shared" si="62"/>
        <v>0.65352364766098126</v>
      </c>
      <c r="U259" s="37">
        <f t="shared" si="63"/>
        <v>0.68496545337803871</v>
      </c>
    </row>
    <row r="260" spans="1:21" ht="16.5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5077606986</v>
      </c>
      <c r="E260" s="32">
        <f>SUM(E234:E239,E241:E246,E248:E253,E255:E258)</f>
        <v>5389765661</v>
      </c>
      <c r="F260" s="32">
        <f>SUM(F234:F239,F241:F246,F248:F253,F255:F258)</f>
        <v>936478863</v>
      </c>
      <c r="G260" s="37">
        <f t="shared" si="56"/>
        <v>0.18443311299635115</v>
      </c>
      <c r="H260" s="32">
        <f>SUM(H234:H239,H241:H246,H248:H253,H255:H258)</f>
        <v>1138057515</v>
      </c>
      <c r="I260" s="37">
        <f t="shared" si="57"/>
        <v>0.22413265109683697</v>
      </c>
      <c r="J260" s="32">
        <f>SUM(J234:J239,J241:J246,J248:J253,J255:J258)</f>
        <v>1025129076</v>
      </c>
      <c r="K260" s="37">
        <f t="shared" si="58"/>
        <v>0.19019919240974956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3099665454</v>
      </c>
      <c r="O260" s="37">
        <f t="shared" si="61"/>
        <v>0.57510208216082215</v>
      </c>
      <c r="P260" s="32">
        <f>SUM(P234:P239,P241:P246,P248:P253,P255:P258)</f>
        <v>971626024</v>
      </c>
      <c r="Q260" s="32">
        <f>SUM(Q234:Q239,Q241:Q246,Q248:Q253,Q255:Q258)</f>
        <v>5174822887</v>
      </c>
      <c r="R260" s="32">
        <f>SUM(R234:R239,R241:R246,R248:R253,R255:R258)</f>
        <v>5307968570</v>
      </c>
      <c r="S260" s="32">
        <f>SUM(S234:S239,S241:S246,S248:S253,S255:S258)</f>
        <v>2627153441</v>
      </c>
      <c r="T260" s="37">
        <f t="shared" si="62"/>
        <v>0.49494517654990561</v>
      </c>
      <c r="U260" s="37">
        <f t="shared" si="63"/>
        <v>5.5065478567297044E-2</v>
      </c>
    </row>
    <row r="261" spans="1:21" ht="14.4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x14ac:dyDescent="0.2">
      <c r="A263" s="17" t="s">
        <v>29</v>
      </c>
      <c r="B263" s="11" t="s">
        <v>467</v>
      </c>
      <c r="C263" s="10" t="s">
        <v>468</v>
      </c>
      <c r="D263" s="31">
        <v>102941421</v>
      </c>
      <c r="E263" s="31">
        <v>141563080</v>
      </c>
      <c r="F263" s="31">
        <v>27904629</v>
      </c>
      <c r="G263" s="36">
        <f t="shared" ref="G263:G299" si="64">IF(($D263     =0),0,($F263     /$D263     ))</f>
        <v>0.27107289494284326</v>
      </c>
      <c r="H263" s="31">
        <v>31057314</v>
      </c>
      <c r="I263" s="36">
        <f t="shared" ref="I263:I299" si="65">IF(($D263     =0),0,($H263     /$D263     ))</f>
        <v>0.30169890505008667</v>
      </c>
      <c r="J263" s="31">
        <v>29888934</v>
      </c>
      <c r="K263" s="36">
        <f t="shared" ref="K263:K299" si="66">IF(($E263     =0),0,($J263     /$E263     ))</f>
        <v>0.21113509256792096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88850877</v>
      </c>
      <c r="O263" s="36">
        <f t="shared" ref="O263:O299" si="69">IF(($E263     =0),0,($N263     /$E263     ))</f>
        <v>0.6276415927090595</v>
      </c>
      <c r="P263" s="31">
        <v>23369559</v>
      </c>
      <c r="Q263" s="31">
        <v>96247690</v>
      </c>
      <c r="R263" s="31">
        <v>115784901</v>
      </c>
      <c r="S263" s="31">
        <v>58521237</v>
      </c>
      <c r="T263" s="36">
        <f t="shared" ref="T263:T299" si="70">IF(($R263     =0),0,($S263     /$R263     ))</f>
        <v>0.50543064332714682</v>
      </c>
      <c r="U263" s="36">
        <f t="shared" ref="U263:U299" si="71">IF(($P263     =0),0,(($J263     /$P263     )-1))</f>
        <v>0.2789686788698067</v>
      </c>
    </row>
    <row r="264" spans="1:21" x14ac:dyDescent="0.2">
      <c r="A264" s="17" t="s">
        <v>29</v>
      </c>
      <c r="B264" s="11" t="s">
        <v>469</v>
      </c>
      <c r="C264" s="10" t="s">
        <v>470</v>
      </c>
      <c r="D264" s="31">
        <v>190738137</v>
      </c>
      <c r="E264" s="31">
        <v>206275635</v>
      </c>
      <c r="F264" s="31">
        <v>49354475</v>
      </c>
      <c r="G264" s="36">
        <f t="shared" si="64"/>
        <v>0.25875514868848698</v>
      </c>
      <c r="H264" s="31">
        <v>47485557</v>
      </c>
      <c r="I264" s="36">
        <f t="shared" si="65"/>
        <v>0.24895680406063733</v>
      </c>
      <c r="J264" s="31">
        <v>44178881</v>
      </c>
      <c r="K264" s="36">
        <f t="shared" si="66"/>
        <v>0.21417401526845378</v>
      </c>
      <c r="L264" s="31">
        <v>0</v>
      </c>
      <c r="M264" s="36">
        <f t="shared" si="67"/>
        <v>0</v>
      </c>
      <c r="N264" s="31">
        <f t="shared" si="68"/>
        <v>141018913</v>
      </c>
      <c r="O264" s="36">
        <f t="shared" si="69"/>
        <v>0.68364309240885379</v>
      </c>
      <c r="P264" s="31">
        <v>41180095</v>
      </c>
      <c r="Q264" s="31">
        <v>172973138</v>
      </c>
      <c r="R264" s="31">
        <v>185355659</v>
      </c>
      <c r="S264" s="31">
        <v>122116532</v>
      </c>
      <c r="T264" s="36">
        <f t="shared" si="70"/>
        <v>0.65882278781679926</v>
      </c>
      <c r="U264" s="36">
        <f t="shared" si="71"/>
        <v>7.2821250169529783E-2</v>
      </c>
    </row>
    <row r="265" spans="1:21" x14ac:dyDescent="0.2">
      <c r="A265" s="17" t="s">
        <v>29</v>
      </c>
      <c r="B265" s="11" t="s">
        <v>471</v>
      </c>
      <c r="C265" s="10" t="s">
        <v>472</v>
      </c>
      <c r="D265" s="31">
        <v>201055824</v>
      </c>
      <c r="E265" s="31">
        <v>199903258</v>
      </c>
      <c r="F265" s="31">
        <v>24547026</v>
      </c>
      <c r="G265" s="36">
        <f t="shared" si="64"/>
        <v>0.12209059907660272</v>
      </c>
      <c r="H265" s="31">
        <v>41743859</v>
      </c>
      <c r="I265" s="36">
        <f t="shared" si="65"/>
        <v>0.20762322706951281</v>
      </c>
      <c r="J265" s="31">
        <v>49763140</v>
      </c>
      <c r="K265" s="36">
        <f t="shared" si="66"/>
        <v>0.24893611288716466</v>
      </c>
      <c r="L265" s="31">
        <v>0</v>
      </c>
      <c r="M265" s="36">
        <f t="shared" si="67"/>
        <v>0</v>
      </c>
      <c r="N265" s="31">
        <f t="shared" si="68"/>
        <v>116054025</v>
      </c>
      <c r="O265" s="36">
        <f t="shared" si="69"/>
        <v>0.58055094329678214</v>
      </c>
      <c r="P265" s="31">
        <v>43151252</v>
      </c>
      <c r="Q265" s="31">
        <v>177460274</v>
      </c>
      <c r="R265" s="31">
        <v>191610132</v>
      </c>
      <c r="S265" s="31">
        <v>114611358</v>
      </c>
      <c r="T265" s="36">
        <f t="shared" si="70"/>
        <v>0.59814873463998242</v>
      </c>
      <c r="U265" s="36">
        <f t="shared" si="71"/>
        <v>0.15322586700381247</v>
      </c>
    </row>
    <row r="266" spans="1:21" x14ac:dyDescent="0.2">
      <c r="A266" s="17" t="s">
        <v>44</v>
      </c>
      <c r="B266" s="11" t="s">
        <v>473</v>
      </c>
      <c r="C266" s="10" t="s">
        <v>474</v>
      </c>
      <c r="D266" s="31">
        <v>47490942</v>
      </c>
      <c r="E266" s="31">
        <v>55088933</v>
      </c>
      <c r="F266" s="31">
        <v>11634761</v>
      </c>
      <c r="G266" s="36">
        <f t="shared" si="64"/>
        <v>0.2449890549654711</v>
      </c>
      <c r="H266" s="31">
        <v>17374509</v>
      </c>
      <c r="I266" s="36">
        <f t="shared" si="65"/>
        <v>0.36584890230225375</v>
      </c>
      <c r="J266" s="31">
        <v>12520500</v>
      </c>
      <c r="K266" s="36">
        <f t="shared" si="66"/>
        <v>0.22727795435791068</v>
      </c>
      <c r="L266" s="31">
        <v>0</v>
      </c>
      <c r="M266" s="36">
        <f t="shared" si="67"/>
        <v>0</v>
      </c>
      <c r="N266" s="31">
        <f t="shared" si="68"/>
        <v>41529770</v>
      </c>
      <c r="O266" s="36">
        <f t="shared" si="69"/>
        <v>0.75386775053348742</v>
      </c>
      <c r="P266" s="31">
        <v>12305650</v>
      </c>
      <c r="Q266" s="31">
        <v>47854530</v>
      </c>
      <c r="R266" s="31">
        <v>52168469</v>
      </c>
      <c r="S266" s="31">
        <v>43906281</v>
      </c>
      <c r="T266" s="36">
        <f t="shared" si="70"/>
        <v>0.84162487114582563</v>
      </c>
      <c r="U266" s="36">
        <f t="shared" si="71"/>
        <v>1.7459459679090461E-2</v>
      </c>
    </row>
    <row r="267" spans="1:21" ht="16.5" x14ac:dyDescent="0.3">
      <c r="A267" s="18" t="s">
        <v>0</v>
      </c>
      <c r="B267" s="13" t="s">
        <v>475</v>
      </c>
      <c r="C267" s="12" t="s">
        <v>0</v>
      </c>
      <c r="D267" s="32">
        <f>SUM(D263:D266)</f>
        <v>542226324</v>
      </c>
      <c r="E267" s="32">
        <f>SUM(E263:E266)</f>
        <v>602830906</v>
      </c>
      <c r="F267" s="32">
        <f>SUM(F263:F266)</f>
        <v>113440891</v>
      </c>
      <c r="G267" s="37">
        <f t="shared" si="64"/>
        <v>0.20921317534557765</v>
      </c>
      <c r="H267" s="32">
        <f>SUM(H263:H266)</f>
        <v>137661239</v>
      </c>
      <c r="I267" s="37">
        <f t="shared" si="65"/>
        <v>0.25388151203075859</v>
      </c>
      <c r="J267" s="32">
        <f>SUM(J263:J266)</f>
        <v>136351455</v>
      </c>
      <c r="K267" s="37">
        <f t="shared" si="66"/>
        <v>0.22618524306383189</v>
      </c>
      <c r="L267" s="32">
        <f>SUM(L263:L266)</f>
        <v>0</v>
      </c>
      <c r="M267" s="37">
        <f t="shared" si="67"/>
        <v>0</v>
      </c>
      <c r="N267" s="32">
        <f t="shared" si="68"/>
        <v>387453585</v>
      </c>
      <c r="O267" s="37">
        <f t="shared" si="69"/>
        <v>0.64272349201684764</v>
      </c>
      <c r="P267" s="32">
        <f>SUM(P263:P266)</f>
        <v>120006556</v>
      </c>
      <c r="Q267" s="32">
        <f>SUM(Q263:Q266)</f>
        <v>494535632</v>
      </c>
      <c r="R267" s="32">
        <f>SUM(R263:R266)</f>
        <v>544919161</v>
      </c>
      <c r="S267" s="32">
        <f>SUM(S263:S266)</f>
        <v>339155408</v>
      </c>
      <c r="T267" s="37">
        <f t="shared" si="70"/>
        <v>0.62239581991869064</v>
      </c>
      <c r="U267" s="37">
        <f t="shared" si="71"/>
        <v>0.13620005060390206</v>
      </c>
    </row>
    <row r="268" spans="1:21" x14ac:dyDescent="0.2">
      <c r="A268" s="17" t="s">
        <v>29</v>
      </c>
      <c r="B268" s="11" t="s">
        <v>476</v>
      </c>
      <c r="C268" s="10" t="s">
        <v>477</v>
      </c>
      <c r="D268" s="31">
        <v>27865498</v>
      </c>
      <c r="E268" s="31">
        <v>42583128</v>
      </c>
      <c r="F268" s="31">
        <v>3715912</v>
      </c>
      <c r="G268" s="36">
        <f t="shared" si="64"/>
        <v>0.13335171687941841</v>
      </c>
      <c r="H268" s="31">
        <v>11538941</v>
      </c>
      <c r="I268" s="36">
        <f t="shared" si="65"/>
        <v>0.41409419634273181</v>
      </c>
      <c r="J268" s="31">
        <v>7872220</v>
      </c>
      <c r="K268" s="36">
        <f t="shared" si="66"/>
        <v>0.1848671145060081</v>
      </c>
      <c r="L268" s="31">
        <v>0</v>
      </c>
      <c r="M268" s="36">
        <f t="shared" si="67"/>
        <v>0</v>
      </c>
      <c r="N268" s="31">
        <f t="shared" si="68"/>
        <v>23127073</v>
      </c>
      <c r="O268" s="36">
        <f t="shared" si="69"/>
        <v>0.54310413739450991</v>
      </c>
      <c r="P268" s="31">
        <v>4530674</v>
      </c>
      <c r="Q268" s="31">
        <v>37605896</v>
      </c>
      <c r="R268" s="31">
        <v>24514524</v>
      </c>
      <c r="S268" s="31">
        <v>15658901</v>
      </c>
      <c r="T268" s="36">
        <f t="shared" si="70"/>
        <v>0.63876014888153654</v>
      </c>
      <c r="U268" s="36">
        <f t="shared" si="71"/>
        <v>0.73753838832809415</v>
      </c>
    </row>
    <row r="269" spans="1:21" x14ac:dyDescent="0.2">
      <c r="A269" s="17" t="s">
        <v>29</v>
      </c>
      <c r="B269" s="11" t="s">
        <v>478</v>
      </c>
      <c r="C269" s="10" t="s">
        <v>479</v>
      </c>
      <c r="D269" s="31">
        <v>92747063</v>
      </c>
      <c r="E269" s="31">
        <v>101420920</v>
      </c>
      <c r="F269" s="31">
        <v>22944051</v>
      </c>
      <c r="G269" s="36">
        <f t="shared" si="64"/>
        <v>0.24738304651221138</v>
      </c>
      <c r="H269" s="31">
        <v>21440769</v>
      </c>
      <c r="I269" s="36">
        <f t="shared" si="65"/>
        <v>0.23117464107731367</v>
      </c>
      <c r="J269" s="31">
        <v>15723504</v>
      </c>
      <c r="K269" s="36">
        <f t="shared" si="66"/>
        <v>0.15503215707370827</v>
      </c>
      <c r="L269" s="31">
        <v>0</v>
      </c>
      <c r="M269" s="36">
        <f t="shared" si="67"/>
        <v>0</v>
      </c>
      <c r="N269" s="31">
        <f t="shared" si="68"/>
        <v>60108324</v>
      </c>
      <c r="O269" s="36">
        <f t="shared" si="69"/>
        <v>0.59266198729019615</v>
      </c>
      <c r="P269" s="31">
        <v>19725327</v>
      </c>
      <c r="Q269" s="31">
        <v>91271272</v>
      </c>
      <c r="R269" s="31">
        <v>96415867</v>
      </c>
      <c r="S269" s="31">
        <v>62517086</v>
      </c>
      <c r="T269" s="36">
        <f t="shared" si="70"/>
        <v>0.64841076417432408</v>
      </c>
      <c r="U269" s="36">
        <f t="shared" si="71"/>
        <v>-0.20287739716558306</v>
      </c>
    </row>
    <row r="270" spans="1:21" x14ac:dyDescent="0.2">
      <c r="A270" s="17" t="s">
        <v>29</v>
      </c>
      <c r="B270" s="11" t="s">
        <v>480</v>
      </c>
      <c r="C270" s="10" t="s">
        <v>481</v>
      </c>
      <c r="D270" s="31">
        <v>61419988</v>
      </c>
      <c r="E270" s="31">
        <v>61419988</v>
      </c>
      <c r="F270" s="31">
        <v>3715158</v>
      </c>
      <c r="G270" s="36">
        <f t="shared" si="64"/>
        <v>6.0487768248994121E-2</v>
      </c>
      <c r="H270" s="31">
        <v>2361097</v>
      </c>
      <c r="I270" s="36">
        <f t="shared" si="65"/>
        <v>3.8441834277141179E-2</v>
      </c>
      <c r="J270" s="31">
        <v>4417626</v>
      </c>
      <c r="K270" s="36">
        <f t="shared" si="66"/>
        <v>7.1924891942342944E-2</v>
      </c>
      <c r="L270" s="31">
        <v>0</v>
      </c>
      <c r="M270" s="36">
        <f t="shared" si="67"/>
        <v>0</v>
      </c>
      <c r="N270" s="31">
        <f t="shared" si="68"/>
        <v>10493881</v>
      </c>
      <c r="O270" s="36">
        <f t="shared" si="69"/>
        <v>0.17085449446847825</v>
      </c>
      <c r="P270" s="31">
        <v>3776511</v>
      </c>
      <c r="Q270" s="31">
        <v>26888024</v>
      </c>
      <c r="R270" s="31">
        <v>26888024</v>
      </c>
      <c r="S270" s="31">
        <v>9275641</v>
      </c>
      <c r="T270" s="36">
        <f t="shared" si="70"/>
        <v>0.34497295152667223</v>
      </c>
      <c r="U270" s="36">
        <f t="shared" si="71"/>
        <v>0.16976383757388769</v>
      </c>
    </row>
    <row r="271" spans="1:21" x14ac:dyDescent="0.2">
      <c r="A271" s="17" t="s">
        <v>29</v>
      </c>
      <c r="B271" s="11" t="s">
        <v>482</v>
      </c>
      <c r="C271" s="10" t="s">
        <v>483</v>
      </c>
      <c r="D271" s="31">
        <v>26696141</v>
      </c>
      <c r="E271" s="31">
        <v>27213772</v>
      </c>
      <c r="F271" s="31">
        <v>6180269</v>
      </c>
      <c r="G271" s="36">
        <f t="shared" si="64"/>
        <v>0.23150420879182501</v>
      </c>
      <c r="H271" s="31">
        <v>6791574</v>
      </c>
      <c r="I271" s="36">
        <f t="shared" si="65"/>
        <v>0.25440283672460373</v>
      </c>
      <c r="J271" s="31">
        <v>5910639</v>
      </c>
      <c r="K271" s="36">
        <f t="shared" si="66"/>
        <v>0.21719293451859595</v>
      </c>
      <c r="L271" s="31">
        <v>0</v>
      </c>
      <c r="M271" s="36">
        <f t="shared" si="67"/>
        <v>0</v>
      </c>
      <c r="N271" s="31">
        <f t="shared" si="68"/>
        <v>18882482</v>
      </c>
      <c r="O271" s="36">
        <f t="shared" si="69"/>
        <v>0.69385758063968495</v>
      </c>
      <c r="P271" s="31">
        <v>5462501</v>
      </c>
      <c r="Q271" s="31">
        <v>25140716</v>
      </c>
      <c r="R271" s="31">
        <v>26290238</v>
      </c>
      <c r="S271" s="31">
        <v>17803336</v>
      </c>
      <c r="T271" s="36">
        <f t="shared" si="70"/>
        <v>0.67718428414379517</v>
      </c>
      <c r="U271" s="36">
        <f t="shared" si="71"/>
        <v>8.2038978116434125E-2</v>
      </c>
    </row>
    <row r="272" spans="1:21" x14ac:dyDescent="0.2">
      <c r="A272" s="17" t="s">
        <v>29</v>
      </c>
      <c r="B272" s="11" t="s">
        <v>484</v>
      </c>
      <c r="C272" s="10" t="s">
        <v>485</v>
      </c>
      <c r="D272" s="31">
        <v>24579253</v>
      </c>
      <c r="E272" s="31">
        <v>20341960</v>
      </c>
      <c r="F272" s="31">
        <v>3416290</v>
      </c>
      <c r="G272" s="36">
        <f t="shared" si="64"/>
        <v>0.13899079845917206</v>
      </c>
      <c r="H272" s="31">
        <v>7032724</v>
      </c>
      <c r="I272" s="36">
        <f t="shared" si="65"/>
        <v>0.28612439930538164</v>
      </c>
      <c r="J272" s="31">
        <v>3729456</v>
      </c>
      <c r="K272" s="36">
        <f t="shared" si="66"/>
        <v>0.18333808541556468</v>
      </c>
      <c r="L272" s="31">
        <v>0</v>
      </c>
      <c r="M272" s="36">
        <f t="shared" si="67"/>
        <v>0</v>
      </c>
      <c r="N272" s="31">
        <f t="shared" si="68"/>
        <v>14178470</v>
      </c>
      <c r="O272" s="36">
        <f t="shared" si="69"/>
        <v>0.69700608987531187</v>
      </c>
      <c r="P272" s="31">
        <v>3574642</v>
      </c>
      <c r="Q272" s="31">
        <v>24805950</v>
      </c>
      <c r="R272" s="31">
        <v>23089521</v>
      </c>
      <c r="S272" s="31">
        <v>11125566</v>
      </c>
      <c r="T272" s="36">
        <f t="shared" si="70"/>
        <v>0.48184481609644481</v>
      </c>
      <c r="U272" s="36">
        <f t="shared" si="71"/>
        <v>4.3308952337045126E-2</v>
      </c>
    </row>
    <row r="273" spans="1:21" x14ac:dyDescent="0.2">
      <c r="A273" s="17" t="s">
        <v>29</v>
      </c>
      <c r="B273" s="11" t="s">
        <v>486</v>
      </c>
      <c r="C273" s="10" t="s">
        <v>487</v>
      </c>
      <c r="D273" s="31">
        <v>27384303</v>
      </c>
      <c r="E273" s="31">
        <v>27384303</v>
      </c>
      <c r="F273" s="31">
        <v>2759364</v>
      </c>
      <c r="G273" s="36">
        <f t="shared" si="64"/>
        <v>0.10076444158538561</v>
      </c>
      <c r="H273" s="31">
        <v>5424987</v>
      </c>
      <c r="I273" s="36">
        <f t="shared" si="65"/>
        <v>0.19810571771719002</v>
      </c>
      <c r="J273" s="31">
        <v>3744394</v>
      </c>
      <c r="K273" s="36">
        <f t="shared" si="66"/>
        <v>0.1367350485422251</v>
      </c>
      <c r="L273" s="31">
        <v>0</v>
      </c>
      <c r="M273" s="36">
        <f t="shared" si="67"/>
        <v>0</v>
      </c>
      <c r="N273" s="31">
        <f t="shared" si="68"/>
        <v>11928745</v>
      </c>
      <c r="O273" s="36">
        <f t="shared" si="69"/>
        <v>0.43560520784480072</v>
      </c>
      <c r="P273" s="31">
        <v>3387879</v>
      </c>
      <c r="Q273" s="31">
        <v>25260091</v>
      </c>
      <c r="R273" s="31">
        <v>25603031</v>
      </c>
      <c r="S273" s="31">
        <v>11122983</v>
      </c>
      <c r="T273" s="36">
        <f t="shared" si="70"/>
        <v>0.43444008641008169</v>
      </c>
      <c r="U273" s="36">
        <f t="shared" si="71"/>
        <v>0.10523250682801844</v>
      </c>
    </row>
    <row r="274" spans="1:21" x14ac:dyDescent="0.2">
      <c r="A274" s="17" t="s">
        <v>44</v>
      </c>
      <c r="B274" s="11" t="s">
        <v>488</v>
      </c>
      <c r="C274" s="10" t="s">
        <v>489</v>
      </c>
      <c r="D274" s="31">
        <v>36817039</v>
      </c>
      <c r="E274" s="31">
        <v>35090605</v>
      </c>
      <c r="F274" s="31">
        <v>7005713</v>
      </c>
      <c r="G274" s="36">
        <f t="shared" si="64"/>
        <v>0.19028453102923351</v>
      </c>
      <c r="H274" s="31">
        <v>8597898</v>
      </c>
      <c r="I274" s="36">
        <f t="shared" si="65"/>
        <v>0.233530404223979</v>
      </c>
      <c r="J274" s="31">
        <v>5409645</v>
      </c>
      <c r="K274" s="36">
        <f t="shared" si="66"/>
        <v>0.15416220381495274</v>
      </c>
      <c r="L274" s="31">
        <v>0</v>
      </c>
      <c r="M274" s="36">
        <f t="shared" si="67"/>
        <v>0</v>
      </c>
      <c r="N274" s="31">
        <f t="shared" si="68"/>
        <v>21013256</v>
      </c>
      <c r="O274" s="36">
        <f t="shared" si="69"/>
        <v>0.59882854684323628</v>
      </c>
      <c r="P274" s="31">
        <v>6965365</v>
      </c>
      <c r="Q274" s="31">
        <v>34619653</v>
      </c>
      <c r="R274" s="31">
        <v>35286696</v>
      </c>
      <c r="S274" s="31">
        <v>22411039</v>
      </c>
      <c r="T274" s="36">
        <f t="shared" si="70"/>
        <v>0.63511298989284803</v>
      </c>
      <c r="U274" s="36">
        <f t="shared" si="71"/>
        <v>-0.22335082224693181</v>
      </c>
    </row>
    <row r="275" spans="1:21" ht="16.5" x14ac:dyDescent="0.3">
      <c r="A275" s="18" t="s">
        <v>0</v>
      </c>
      <c r="B275" s="13" t="s">
        <v>490</v>
      </c>
      <c r="C275" s="12" t="s">
        <v>0</v>
      </c>
      <c r="D275" s="32">
        <f>SUM(D268:D274)</f>
        <v>297509285</v>
      </c>
      <c r="E275" s="32">
        <f>SUM(E268:E274)</f>
        <v>315454676</v>
      </c>
      <c r="F275" s="32">
        <f>SUM(F268:F274)</f>
        <v>49736757</v>
      </c>
      <c r="G275" s="37">
        <f t="shared" si="64"/>
        <v>0.1671771588574118</v>
      </c>
      <c r="H275" s="32">
        <f>SUM(H268:H274)</f>
        <v>63187990</v>
      </c>
      <c r="I275" s="37">
        <f t="shared" si="65"/>
        <v>0.21238997633300755</v>
      </c>
      <c r="J275" s="32">
        <f>SUM(J268:J274)</f>
        <v>46807484</v>
      </c>
      <c r="K275" s="37">
        <f t="shared" si="66"/>
        <v>0.14838101179390981</v>
      </c>
      <c r="L275" s="32">
        <f>SUM(L268:L274)</f>
        <v>0</v>
      </c>
      <c r="M275" s="37">
        <f t="shared" si="67"/>
        <v>0</v>
      </c>
      <c r="N275" s="32">
        <f t="shared" si="68"/>
        <v>159732231</v>
      </c>
      <c r="O275" s="37">
        <f t="shared" si="69"/>
        <v>0.50635556595775422</v>
      </c>
      <c r="P275" s="32">
        <f>SUM(P268:P274)</f>
        <v>47422899</v>
      </c>
      <c r="Q275" s="32">
        <f>SUM(Q268:Q274)</f>
        <v>265591602</v>
      </c>
      <c r="R275" s="32">
        <f>SUM(R268:R274)</f>
        <v>258087901</v>
      </c>
      <c r="S275" s="32">
        <f>SUM(S268:S274)</f>
        <v>149914552</v>
      </c>
      <c r="T275" s="37">
        <f t="shared" si="70"/>
        <v>0.58086625300579275</v>
      </c>
      <c r="U275" s="37">
        <f t="shared" si="71"/>
        <v>-1.2977169531537935E-2</v>
      </c>
    </row>
    <row r="276" spans="1:21" x14ac:dyDescent="0.2">
      <c r="A276" s="17" t="s">
        <v>29</v>
      </c>
      <c r="B276" s="11" t="s">
        <v>491</v>
      </c>
      <c r="C276" s="10" t="s">
        <v>492</v>
      </c>
      <c r="D276" s="31">
        <v>57880318</v>
      </c>
      <c r="E276" s="31">
        <v>63720979</v>
      </c>
      <c r="F276" s="31">
        <v>5484292</v>
      </c>
      <c r="G276" s="36">
        <f t="shared" si="64"/>
        <v>9.4752278313329233E-2</v>
      </c>
      <c r="H276" s="31">
        <v>8139155</v>
      </c>
      <c r="I276" s="36">
        <f t="shared" si="65"/>
        <v>0.14062042644617123</v>
      </c>
      <c r="J276" s="31">
        <v>7223618</v>
      </c>
      <c r="K276" s="36">
        <f t="shared" si="66"/>
        <v>0.11336326141505139</v>
      </c>
      <c r="L276" s="31">
        <v>0</v>
      </c>
      <c r="M276" s="36">
        <f t="shared" si="67"/>
        <v>0</v>
      </c>
      <c r="N276" s="31">
        <f t="shared" si="68"/>
        <v>20847065</v>
      </c>
      <c r="O276" s="36">
        <f t="shared" si="69"/>
        <v>0.32716171859192561</v>
      </c>
      <c r="P276" s="31">
        <v>3348771</v>
      </c>
      <c r="Q276" s="31">
        <v>56993856</v>
      </c>
      <c r="R276" s="31">
        <v>54279259</v>
      </c>
      <c r="S276" s="31">
        <v>9871142</v>
      </c>
      <c r="T276" s="36">
        <f t="shared" si="70"/>
        <v>0.18185845167856843</v>
      </c>
      <c r="U276" s="36">
        <f t="shared" si="71"/>
        <v>1.1570952447927914</v>
      </c>
    </row>
    <row r="277" spans="1:21" x14ac:dyDescent="0.2">
      <c r="A277" s="17" t="s">
        <v>29</v>
      </c>
      <c r="B277" s="11" t="s">
        <v>493</v>
      </c>
      <c r="C277" s="10" t="s">
        <v>494</v>
      </c>
      <c r="D277" s="31">
        <v>41252018</v>
      </c>
      <c r="E277" s="31">
        <v>42532038</v>
      </c>
      <c r="F277" s="31">
        <v>4791016</v>
      </c>
      <c r="G277" s="36">
        <f t="shared" si="64"/>
        <v>0.11614016070680469</v>
      </c>
      <c r="H277" s="31">
        <v>6955209</v>
      </c>
      <c r="I277" s="36">
        <f t="shared" si="65"/>
        <v>0.16860287901551871</v>
      </c>
      <c r="J277" s="31">
        <v>7578552</v>
      </c>
      <c r="K277" s="36">
        <f t="shared" si="66"/>
        <v>0.17818454878649362</v>
      </c>
      <c r="L277" s="31">
        <v>0</v>
      </c>
      <c r="M277" s="36">
        <f t="shared" si="67"/>
        <v>0</v>
      </c>
      <c r="N277" s="31">
        <f t="shared" si="68"/>
        <v>19324777</v>
      </c>
      <c r="O277" s="36">
        <f t="shared" si="69"/>
        <v>0.45435812410399895</v>
      </c>
      <c r="P277" s="31">
        <v>6123029</v>
      </c>
      <c r="Q277" s="31">
        <v>39351025</v>
      </c>
      <c r="R277" s="31">
        <v>41117534</v>
      </c>
      <c r="S277" s="31">
        <v>21217396</v>
      </c>
      <c r="T277" s="36">
        <f t="shared" si="70"/>
        <v>0.51601820284261213</v>
      </c>
      <c r="U277" s="36">
        <f t="shared" si="71"/>
        <v>0.23771290320526006</v>
      </c>
    </row>
    <row r="278" spans="1:21" x14ac:dyDescent="0.2">
      <c r="A278" s="17" t="s">
        <v>29</v>
      </c>
      <c r="B278" s="11" t="s">
        <v>495</v>
      </c>
      <c r="C278" s="10" t="s">
        <v>496</v>
      </c>
      <c r="D278" s="31">
        <v>60714452</v>
      </c>
      <c r="E278" s="31">
        <v>63647339</v>
      </c>
      <c r="F278" s="31">
        <v>1753200</v>
      </c>
      <c r="G278" s="36">
        <f t="shared" si="64"/>
        <v>2.8876156207421587E-2</v>
      </c>
      <c r="H278" s="31">
        <v>13470165</v>
      </c>
      <c r="I278" s="36">
        <f t="shared" si="65"/>
        <v>0.22186093353852557</v>
      </c>
      <c r="J278" s="31">
        <v>1242437</v>
      </c>
      <c r="K278" s="36">
        <f t="shared" si="66"/>
        <v>1.9520643274654421E-2</v>
      </c>
      <c r="L278" s="31">
        <v>0</v>
      </c>
      <c r="M278" s="36">
        <f t="shared" si="67"/>
        <v>0</v>
      </c>
      <c r="N278" s="31">
        <f t="shared" si="68"/>
        <v>16465802</v>
      </c>
      <c r="O278" s="36">
        <f t="shared" si="69"/>
        <v>0.25870369851597408</v>
      </c>
      <c r="P278" s="31">
        <v>2628185</v>
      </c>
      <c r="Q278" s="31">
        <v>63448101</v>
      </c>
      <c r="R278" s="31">
        <v>53478353</v>
      </c>
      <c r="S278" s="31">
        <v>24966094</v>
      </c>
      <c r="T278" s="36">
        <f t="shared" si="70"/>
        <v>0.466844855898984</v>
      </c>
      <c r="U278" s="36">
        <f t="shared" si="71"/>
        <v>-0.52726425270671584</v>
      </c>
    </row>
    <row r="279" spans="1:21" x14ac:dyDescent="0.2">
      <c r="A279" s="17" t="s">
        <v>29</v>
      </c>
      <c r="B279" s="11" t="s">
        <v>497</v>
      </c>
      <c r="C279" s="10" t="s">
        <v>498</v>
      </c>
      <c r="D279" s="31">
        <v>22530865</v>
      </c>
      <c r="E279" s="31">
        <v>22530865</v>
      </c>
      <c r="F279" s="31">
        <v>1581623</v>
      </c>
      <c r="G279" s="36">
        <f t="shared" si="64"/>
        <v>7.0198059417603362E-2</v>
      </c>
      <c r="H279" s="31">
        <v>3305032</v>
      </c>
      <c r="I279" s="36">
        <f t="shared" si="65"/>
        <v>0.14668908628230651</v>
      </c>
      <c r="J279" s="31">
        <v>2233245</v>
      </c>
      <c r="K279" s="36">
        <f t="shared" si="66"/>
        <v>9.9119363593008963E-2</v>
      </c>
      <c r="L279" s="31">
        <v>0</v>
      </c>
      <c r="M279" s="36">
        <f t="shared" si="67"/>
        <v>0</v>
      </c>
      <c r="N279" s="31">
        <f t="shared" si="68"/>
        <v>7119900</v>
      </c>
      <c r="O279" s="36">
        <f t="shared" si="69"/>
        <v>0.31600650929291885</v>
      </c>
      <c r="P279" s="31">
        <v>5453234</v>
      </c>
      <c r="Q279" s="31">
        <v>21842368</v>
      </c>
      <c r="R279" s="31">
        <v>26654718</v>
      </c>
      <c r="S279" s="31">
        <v>18493731</v>
      </c>
      <c r="T279" s="36">
        <f t="shared" si="70"/>
        <v>0.69382579849466053</v>
      </c>
      <c r="U279" s="36">
        <f t="shared" si="71"/>
        <v>-0.59047328612709449</v>
      </c>
    </row>
    <row r="280" spans="1:21" x14ac:dyDescent="0.2">
      <c r="A280" s="17" t="s">
        <v>29</v>
      </c>
      <c r="B280" s="11" t="s">
        <v>499</v>
      </c>
      <c r="C280" s="10" t="s">
        <v>500</v>
      </c>
      <c r="D280" s="31">
        <v>25967376</v>
      </c>
      <c r="E280" s="31">
        <v>25723736</v>
      </c>
      <c r="F280" s="31">
        <v>8115613</v>
      </c>
      <c r="G280" s="36">
        <f t="shared" si="64"/>
        <v>0.31253111596643418</v>
      </c>
      <c r="H280" s="31">
        <v>4417510</v>
      </c>
      <c r="I280" s="36">
        <f t="shared" si="65"/>
        <v>0.17011768921126263</v>
      </c>
      <c r="J280" s="31">
        <v>12543361</v>
      </c>
      <c r="K280" s="36">
        <f t="shared" si="66"/>
        <v>0.48761816712782313</v>
      </c>
      <c r="L280" s="31">
        <v>0</v>
      </c>
      <c r="M280" s="36">
        <f t="shared" si="67"/>
        <v>0</v>
      </c>
      <c r="N280" s="31">
        <f t="shared" si="68"/>
        <v>25076484</v>
      </c>
      <c r="O280" s="36">
        <f t="shared" si="69"/>
        <v>0.97483833607995352</v>
      </c>
      <c r="P280" s="31">
        <v>5645181</v>
      </c>
      <c r="Q280" s="31">
        <v>23194701</v>
      </c>
      <c r="R280" s="31">
        <v>27715616</v>
      </c>
      <c r="S280" s="31">
        <v>17410608</v>
      </c>
      <c r="T280" s="36">
        <f t="shared" si="70"/>
        <v>0.62818766142524129</v>
      </c>
      <c r="U280" s="36">
        <f t="shared" si="71"/>
        <v>1.2219590479029812</v>
      </c>
    </row>
    <row r="281" spans="1:21" x14ac:dyDescent="0.2">
      <c r="A281" s="17" t="s">
        <v>29</v>
      </c>
      <c r="B281" s="11" t="s">
        <v>501</v>
      </c>
      <c r="C281" s="10" t="s">
        <v>502</v>
      </c>
      <c r="D281" s="31">
        <v>34186477</v>
      </c>
      <c r="E281" s="31">
        <v>37625808</v>
      </c>
      <c r="F281" s="31">
        <v>3300546</v>
      </c>
      <c r="G281" s="36">
        <f t="shared" si="64"/>
        <v>9.6545367924281866E-2</v>
      </c>
      <c r="H281" s="31">
        <v>4313766</v>
      </c>
      <c r="I281" s="36">
        <f t="shared" si="65"/>
        <v>0.12618340287008808</v>
      </c>
      <c r="J281" s="31">
        <v>13800453</v>
      </c>
      <c r="K281" s="36">
        <f t="shared" si="66"/>
        <v>0.36678157184026455</v>
      </c>
      <c r="L281" s="31">
        <v>0</v>
      </c>
      <c r="M281" s="36">
        <f t="shared" si="67"/>
        <v>0</v>
      </c>
      <c r="N281" s="31">
        <f t="shared" si="68"/>
        <v>21414765</v>
      </c>
      <c r="O281" s="36">
        <f t="shared" si="69"/>
        <v>0.56915096680448696</v>
      </c>
      <c r="P281" s="31">
        <v>1319652</v>
      </c>
      <c r="Q281" s="31">
        <v>28844043</v>
      </c>
      <c r="R281" s="31">
        <v>34744065</v>
      </c>
      <c r="S281" s="31">
        <v>11674967</v>
      </c>
      <c r="T281" s="36">
        <f t="shared" si="70"/>
        <v>0.33602766400534884</v>
      </c>
      <c r="U281" s="36">
        <f t="shared" si="71"/>
        <v>9.4576456520355361</v>
      </c>
    </row>
    <row r="282" spans="1:21" x14ac:dyDescent="0.2">
      <c r="A282" s="17" t="s">
        <v>29</v>
      </c>
      <c r="B282" s="11" t="s">
        <v>503</v>
      </c>
      <c r="C282" s="10" t="s">
        <v>504</v>
      </c>
      <c r="D282" s="31">
        <v>64158647</v>
      </c>
      <c r="E282" s="31">
        <v>64908648</v>
      </c>
      <c r="F282" s="31">
        <v>3616303</v>
      </c>
      <c r="G282" s="36">
        <f t="shared" si="64"/>
        <v>5.6365013433029534E-2</v>
      </c>
      <c r="H282" s="31">
        <v>6075191</v>
      </c>
      <c r="I282" s="36">
        <f t="shared" si="65"/>
        <v>9.4690135844042969E-2</v>
      </c>
      <c r="J282" s="31">
        <v>7327894</v>
      </c>
      <c r="K282" s="36">
        <f t="shared" si="66"/>
        <v>0.11289549583593238</v>
      </c>
      <c r="L282" s="31">
        <v>0</v>
      </c>
      <c r="M282" s="36">
        <f t="shared" si="67"/>
        <v>0</v>
      </c>
      <c r="N282" s="31">
        <f t="shared" si="68"/>
        <v>17019388</v>
      </c>
      <c r="O282" s="36">
        <f t="shared" si="69"/>
        <v>0.26220524574783932</v>
      </c>
      <c r="P282" s="31">
        <v>5704355</v>
      </c>
      <c r="Q282" s="31">
        <v>61697515</v>
      </c>
      <c r="R282" s="31">
        <v>64554486</v>
      </c>
      <c r="S282" s="31">
        <v>16154116</v>
      </c>
      <c r="T282" s="36">
        <f t="shared" si="70"/>
        <v>0.25024002204897117</v>
      </c>
      <c r="U282" s="36">
        <f t="shared" si="71"/>
        <v>0.28461394846568977</v>
      </c>
    </row>
    <row r="283" spans="1:21" x14ac:dyDescent="0.2">
      <c r="A283" s="17" t="s">
        <v>29</v>
      </c>
      <c r="B283" s="11" t="s">
        <v>505</v>
      </c>
      <c r="C283" s="10" t="s">
        <v>506</v>
      </c>
      <c r="D283" s="31">
        <v>60352055</v>
      </c>
      <c r="E283" s="31">
        <v>61307785</v>
      </c>
      <c r="F283" s="31">
        <v>5995500</v>
      </c>
      <c r="G283" s="36">
        <f t="shared" si="64"/>
        <v>9.9342101938368135E-2</v>
      </c>
      <c r="H283" s="31">
        <v>7783628</v>
      </c>
      <c r="I283" s="36">
        <f t="shared" si="65"/>
        <v>0.12897038882934475</v>
      </c>
      <c r="J283" s="31">
        <v>5979168</v>
      </c>
      <c r="K283" s="36">
        <f t="shared" si="66"/>
        <v>9.7527059573266267E-2</v>
      </c>
      <c r="L283" s="31">
        <v>0</v>
      </c>
      <c r="M283" s="36">
        <f t="shared" si="67"/>
        <v>0</v>
      </c>
      <c r="N283" s="31">
        <f t="shared" si="68"/>
        <v>19758296</v>
      </c>
      <c r="O283" s="36">
        <f t="shared" si="69"/>
        <v>0.32228037597509029</v>
      </c>
      <c r="P283" s="31">
        <v>7802348</v>
      </c>
      <c r="Q283" s="31">
        <v>50802136</v>
      </c>
      <c r="R283" s="31">
        <v>46660166</v>
      </c>
      <c r="S283" s="31">
        <v>22345290</v>
      </c>
      <c r="T283" s="36">
        <f t="shared" si="70"/>
        <v>0.47889435284049353</v>
      </c>
      <c r="U283" s="36">
        <f t="shared" si="71"/>
        <v>-0.23367068477335284</v>
      </c>
    </row>
    <row r="284" spans="1:21" x14ac:dyDescent="0.2">
      <c r="A284" s="17" t="s">
        <v>44</v>
      </c>
      <c r="B284" s="11" t="s">
        <v>507</v>
      </c>
      <c r="C284" s="10" t="s">
        <v>508</v>
      </c>
      <c r="D284" s="31">
        <v>24506465</v>
      </c>
      <c r="E284" s="31">
        <v>25722209</v>
      </c>
      <c r="F284" s="31">
        <v>6271840</v>
      </c>
      <c r="G284" s="36">
        <f t="shared" si="64"/>
        <v>0.25592593627844734</v>
      </c>
      <c r="H284" s="31">
        <v>7066551</v>
      </c>
      <c r="I284" s="36">
        <f t="shared" si="65"/>
        <v>0.28835456276537641</v>
      </c>
      <c r="J284" s="31">
        <v>8128490</v>
      </c>
      <c r="K284" s="36">
        <f t="shared" si="66"/>
        <v>0.31601057280889056</v>
      </c>
      <c r="L284" s="31">
        <v>0</v>
      </c>
      <c r="M284" s="36">
        <f t="shared" si="67"/>
        <v>0</v>
      </c>
      <c r="N284" s="31">
        <f t="shared" si="68"/>
        <v>21466881</v>
      </c>
      <c r="O284" s="36">
        <f t="shared" si="69"/>
        <v>0.83456599703392509</v>
      </c>
      <c r="P284" s="31">
        <v>8364697</v>
      </c>
      <c r="Q284" s="31">
        <v>24168426</v>
      </c>
      <c r="R284" s="31">
        <v>25695364</v>
      </c>
      <c r="S284" s="31">
        <v>20403527</v>
      </c>
      <c r="T284" s="36">
        <f t="shared" si="70"/>
        <v>0.79405479525411671</v>
      </c>
      <c r="U284" s="36">
        <f t="shared" si="71"/>
        <v>-2.8238560225193998E-2</v>
      </c>
    </row>
    <row r="285" spans="1:21" ht="16.5" x14ac:dyDescent="0.3">
      <c r="A285" s="18" t="s">
        <v>0</v>
      </c>
      <c r="B285" s="13" t="s">
        <v>509</v>
      </c>
      <c r="C285" s="12" t="s">
        <v>0</v>
      </c>
      <c r="D285" s="32">
        <f>SUM(D276:D284)</f>
        <v>391548673</v>
      </c>
      <c r="E285" s="32">
        <f>SUM(E276:E284)</f>
        <v>407719407</v>
      </c>
      <c r="F285" s="32">
        <f>SUM(F276:F284)</f>
        <v>40909933</v>
      </c>
      <c r="G285" s="37">
        <f t="shared" si="64"/>
        <v>0.10448236916895387</v>
      </c>
      <c r="H285" s="32">
        <f>SUM(H276:H284)</f>
        <v>61526207</v>
      </c>
      <c r="I285" s="37">
        <f t="shared" si="65"/>
        <v>0.15713552680077655</v>
      </c>
      <c r="J285" s="32">
        <f>SUM(J276:J284)</f>
        <v>66057218</v>
      </c>
      <c r="K285" s="37">
        <f t="shared" si="66"/>
        <v>0.16201636926250115</v>
      </c>
      <c r="L285" s="32">
        <f>SUM(L276:L284)</f>
        <v>0</v>
      </c>
      <c r="M285" s="37">
        <f t="shared" si="67"/>
        <v>0</v>
      </c>
      <c r="N285" s="32">
        <f t="shared" si="68"/>
        <v>168493358</v>
      </c>
      <c r="O285" s="37">
        <f t="shared" si="69"/>
        <v>0.41325812582671589</v>
      </c>
      <c r="P285" s="32">
        <f>SUM(P276:P284)</f>
        <v>46389452</v>
      </c>
      <c r="Q285" s="32">
        <f>SUM(Q276:Q284)</f>
        <v>370342171</v>
      </c>
      <c r="R285" s="32">
        <f>SUM(R276:R284)</f>
        <v>374899561</v>
      </c>
      <c r="S285" s="32">
        <f>SUM(S276:S284)</f>
        <v>162536871</v>
      </c>
      <c r="T285" s="37">
        <f t="shared" si="70"/>
        <v>0.43354777628027152</v>
      </c>
      <c r="U285" s="37">
        <f t="shared" si="71"/>
        <v>0.42397064746529023</v>
      </c>
    </row>
    <row r="286" spans="1:21" x14ac:dyDescent="0.2">
      <c r="A286" s="17" t="s">
        <v>29</v>
      </c>
      <c r="B286" s="11" t="s">
        <v>510</v>
      </c>
      <c r="C286" s="10" t="s">
        <v>511</v>
      </c>
      <c r="D286" s="31">
        <v>91115867</v>
      </c>
      <c r="E286" s="31">
        <v>91115867</v>
      </c>
      <c r="F286" s="31">
        <v>14103879</v>
      </c>
      <c r="G286" s="36">
        <f t="shared" si="64"/>
        <v>0.15479059207108242</v>
      </c>
      <c r="H286" s="31">
        <v>10857820</v>
      </c>
      <c r="I286" s="36">
        <f t="shared" si="65"/>
        <v>0.1191649748555869</v>
      </c>
      <c r="J286" s="31">
        <v>12825055</v>
      </c>
      <c r="K286" s="36">
        <f t="shared" si="66"/>
        <v>0.14075545151757157</v>
      </c>
      <c r="L286" s="31">
        <v>0</v>
      </c>
      <c r="M286" s="36">
        <f t="shared" si="67"/>
        <v>0</v>
      </c>
      <c r="N286" s="31">
        <f t="shared" si="68"/>
        <v>37786754</v>
      </c>
      <c r="O286" s="36">
        <f t="shared" si="69"/>
        <v>0.41471101844424091</v>
      </c>
      <c r="P286" s="31">
        <v>13808125</v>
      </c>
      <c r="Q286" s="31">
        <v>71761944</v>
      </c>
      <c r="R286" s="31">
        <v>85415428</v>
      </c>
      <c r="S286" s="31">
        <v>42428629</v>
      </c>
      <c r="T286" s="36">
        <f t="shared" si="70"/>
        <v>0.49673261603278507</v>
      </c>
      <c r="U286" s="36">
        <f t="shared" si="71"/>
        <v>-7.1195039152672779E-2</v>
      </c>
    </row>
    <row r="287" spans="1:21" x14ac:dyDescent="0.2">
      <c r="A287" s="17" t="s">
        <v>29</v>
      </c>
      <c r="B287" s="11" t="s">
        <v>512</v>
      </c>
      <c r="C287" s="10" t="s">
        <v>513</v>
      </c>
      <c r="D287" s="31">
        <v>32954603</v>
      </c>
      <c r="E287" s="31">
        <v>33115677</v>
      </c>
      <c r="F287" s="31">
        <v>5798638</v>
      </c>
      <c r="G287" s="36">
        <f t="shared" si="64"/>
        <v>0.17595836308512047</v>
      </c>
      <c r="H287" s="31">
        <v>5632234</v>
      </c>
      <c r="I287" s="36">
        <f t="shared" si="65"/>
        <v>0.17090887121292281</v>
      </c>
      <c r="J287" s="31">
        <v>5216804</v>
      </c>
      <c r="K287" s="36">
        <f t="shared" si="66"/>
        <v>0.15753276008822045</v>
      </c>
      <c r="L287" s="31">
        <v>0</v>
      </c>
      <c r="M287" s="36">
        <f t="shared" si="67"/>
        <v>0</v>
      </c>
      <c r="N287" s="31">
        <f t="shared" si="68"/>
        <v>16647676</v>
      </c>
      <c r="O287" s="36">
        <f t="shared" si="69"/>
        <v>0.50271283899767472</v>
      </c>
      <c r="P287" s="31">
        <v>3767250</v>
      </c>
      <c r="Q287" s="31">
        <v>41264530</v>
      </c>
      <c r="R287" s="31">
        <v>42811142</v>
      </c>
      <c r="S287" s="31">
        <v>11996490</v>
      </c>
      <c r="T287" s="36">
        <f t="shared" si="70"/>
        <v>0.28021887386232303</v>
      </c>
      <c r="U287" s="36">
        <f t="shared" si="71"/>
        <v>0.38477775565730976</v>
      </c>
    </row>
    <row r="288" spans="1:21" x14ac:dyDescent="0.2">
      <c r="A288" s="17" t="s">
        <v>29</v>
      </c>
      <c r="B288" s="11" t="s">
        <v>514</v>
      </c>
      <c r="C288" s="10" t="s">
        <v>515</v>
      </c>
      <c r="D288" s="31">
        <v>64998347</v>
      </c>
      <c r="E288" s="31">
        <v>66416490</v>
      </c>
      <c r="F288" s="31">
        <v>5781759</v>
      </c>
      <c r="G288" s="36">
        <f t="shared" si="64"/>
        <v>8.8952400589510372E-2</v>
      </c>
      <c r="H288" s="31">
        <v>21032651</v>
      </c>
      <c r="I288" s="36">
        <f t="shared" si="65"/>
        <v>0.32358747523225473</v>
      </c>
      <c r="J288" s="31">
        <v>17230001</v>
      </c>
      <c r="K288" s="36">
        <f t="shared" si="66"/>
        <v>0.25942354075019625</v>
      </c>
      <c r="L288" s="31">
        <v>0</v>
      </c>
      <c r="M288" s="36">
        <f t="shared" si="67"/>
        <v>0</v>
      </c>
      <c r="N288" s="31">
        <f t="shared" si="68"/>
        <v>44044411</v>
      </c>
      <c r="O288" s="36">
        <f t="shared" si="69"/>
        <v>0.66315475268265456</v>
      </c>
      <c r="P288" s="31">
        <v>5416224</v>
      </c>
      <c r="Q288" s="31">
        <v>76522772</v>
      </c>
      <c r="R288" s="31">
        <v>75989043</v>
      </c>
      <c r="S288" s="31">
        <v>21595524</v>
      </c>
      <c r="T288" s="36">
        <f t="shared" si="70"/>
        <v>0.28419260392580548</v>
      </c>
      <c r="U288" s="36">
        <f t="shared" si="71"/>
        <v>2.1811832376208962</v>
      </c>
    </row>
    <row r="289" spans="1:21" x14ac:dyDescent="0.2">
      <c r="A289" s="17" t="s">
        <v>29</v>
      </c>
      <c r="B289" s="11" t="s">
        <v>516</v>
      </c>
      <c r="C289" s="10" t="s">
        <v>517</v>
      </c>
      <c r="D289" s="31">
        <v>43268920</v>
      </c>
      <c r="E289" s="31">
        <v>41455585</v>
      </c>
      <c r="F289" s="31">
        <v>7562919</v>
      </c>
      <c r="G289" s="36">
        <f t="shared" si="64"/>
        <v>0.17478871670473864</v>
      </c>
      <c r="H289" s="31">
        <v>5196766</v>
      </c>
      <c r="I289" s="36">
        <f t="shared" si="65"/>
        <v>0.12010389905733723</v>
      </c>
      <c r="J289" s="31">
        <v>5586877</v>
      </c>
      <c r="K289" s="36">
        <f t="shared" si="66"/>
        <v>0.13476777616333241</v>
      </c>
      <c r="L289" s="31">
        <v>0</v>
      </c>
      <c r="M289" s="36">
        <f t="shared" si="67"/>
        <v>0</v>
      </c>
      <c r="N289" s="31">
        <f t="shared" si="68"/>
        <v>18346562</v>
      </c>
      <c r="O289" s="36">
        <f t="shared" si="69"/>
        <v>0.44255947660610745</v>
      </c>
      <c r="P289" s="31">
        <v>3152116</v>
      </c>
      <c r="Q289" s="31">
        <v>35974636</v>
      </c>
      <c r="R289" s="31">
        <v>32144573</v>
      </c>
      <c r="S289" s="31">
        <v>12120879</v>
      </c>
      <c r="T289" s="36">
        <f t="shared" si="70"/>
        <v>0.37707388429144789</v>
      </c>
      <c r="U289" s="36">
        <f t="shared" si="71"/>
        <v>0.77242112917164207</v>
      </c>
    </row>
    <row r="290" spans="1:21" x14ac:dyDescent="0.2">
      <c r="A290" s="17" t="s">
        <v>29</v>
      </c>
      <c r="B290" s="11" t="s">
        <v>518</v>
      </c>
      <c r="C290" s="10" t="s">
        <v>519</v>
      </c>
      <c r="D290" s="31">
        <v>253362877</v>
      </c>
      <c r="E290" s="31">
        <v>243945902</v>
      </c>
      <c r="F290" s="31">
        <v>43880941</v>
      </c>
      <c r="G290" s="36">
        <f t="shared" si="64"/>
        <v>0.17319404294576274</v>
      </c>
      <c r="H290" s="31">
        <v>45673712</v>
      </c>
      <c r="I290" s="36">
        <f t="shared" si="65"/>
        <v>0.18026994538746099</v>
      </c>
      <c r="J290" s="31">
        <v>35812558</v>
      </c>
      <c r="K290" s="36">
        <f t="shared" si="66"/>
        <v>0.14680532735491494</v>
      </c>
      <c r="L290" s="31">
        <v>0</v>
      </c>
      <c r="M290" s="36">
        <f t="shared" si="67"/>
        <v>0</v>
      </c>
      <c r="N290" s="31">
        <f t="shared" si="68"/>
        <v>125367211</v>
      </c>
      <c r="O290" s="36">
        <f t="shared" si="69"/>
        <v>0.51391398655264153</v>
      </c>
      <c r="P290" s="31">
        <v>41823991</v>
      </c>
      <c r="Q290" s="31">
        <v>211980317</v>
      </c>
      <c r="R290" s="31">
        <v>240419237</v>
      </c>
      <c r="S290" s="31">
        <v>116355778</v>
      </c>
      <c r="T290" s="36">
        <f t="shared" si="70"/>
        <v>0.48397033220765107</v>
      </c>
      <c r="U290" s="36">
        <f t="shared" si="71"/>
        <v>-0.14373169217638748</v>
      </c>
    </row>
    <row r="291" spans="1:21" x14ac:dyDescent="0.2">
      <c r="A291" s="17" t="s">
        <v>44</v>
      </c>
      <c r="B291" s="11" t="s">
        <v>520</v>
      </c>
      <c r="C291" s="10" t="s">
        <v>521</v>
      </c>
      <c r="D291" s="31">
        <v>42125130</v>
      </c>
      <c r="E291" s="31">
        <v>42679055</v>
      </c>
      <c r="F291" s="31">
        <v>2947679</v>
      </c>
      <c r="G291" s="36">
        <f t="shared" si="64"/>
        <v>6.997435972304418E-2</v>
      </c>
      <c r="H291" s="31">
        <v>9369213</v>
      </c>
      <c r="I291" s="36">
        <f t="shared" si="65"/>
        <v>0.22241386554771464</v>
      </c>
      <c r="J291" s="31">
        <v>10261854</v>
      </c>
      <c r="K291" s="36">
        <f t="shared" si="66"/>
        <v>0.24044239030128478</v>
      </c>
      <c r="L291" s="31">
        <v>0</v>
      </c>
      <c r="M291" s="36">
        <f t="shared" si="67"/>
        <v>0</v>
      </c>
      <c r="N291" s="31">
        <f t="shared" si="68"/>
        <v>22578746</v>
      </c>
      <c r="O291" s="36">
        <f t="shared" si="69"/>
        <v>0.52903575301749306</v>
      </c>
      <c r="P291" s="31">
        <v>6179638</v>
      </c>
      <c r="Q291" s="31">
        <v>41463699</v>
      </c>
      <c r="R291" s="31">
        <v>41281966</v>
      </c>
      <c r="S291" s="31">
        <v>20774668</v>
      </c>
      <c r="T291" s="36">
        <f t="shared" si="70"/>
        <v>0.50323833898802206</v>
      </c>
      <c r="U291" s="36">
        <f t="shared" si="71"/>
        <v>0.66059144564778705</v>
      </c>
    </row>
    <row r="292" spans="1:21" ht="16.5" x14ac:dyDescent="0.3">
      <c r="A292" s="18" t="s">
        <v>0</v>
      </c>
      <c r="B292" s="13" t="s">
        <v>522</v>
      </c>
      <c r="C292" s="12" t="s">
        <v>0</v>
      </c>
      <c r="D292" s="32">
        <f>SUM(D286:D291)</f>
        <v>527825744</v>
      </c>
      <c r="E292" s="32">
        <f>SUM(E286:E291)</f>
        <v>518728576</v>
      </c>
      <c r="F292" s="32">
        <f>SUM(F286:F291)</f>
        <v>80075815</v>
      </c>
      <c r="G292" s="37">
        <f t="shared" si="64"/>
        <v>0.15170880903452105</v>
      </c>
      <c r="H292" s="32">
        <f>SUM(H286:H291)</f>
        <v>97762396</v>
      </c>
      <c r="I292" s="37">
        <f t="shared" si="65"/>
        <v>0.18521718031244797</v>
      </c>
      <c r="J292" s="32">
        <f>SUM(J286:J291)</f>
        <v>86933149</v>
      </c>
      <c r="K292" s="37">
        <f t="shared" si="66"/>
        <v>0.16758889527612991</v>
      </c>
      <c r="L292" s="32">
        <f>SUM(L286:L291)</f>
        <v>0</v>
      </c>
      <c r="M292" s="37">
        <f t="shared" si="67"/>
        <v>0</v>
      </c>
      <c r="N292" s="32">
        <f t="shared" si="68"/>
        <v>264771360</v>
      </c>
      <c r="O292" s="37">
        <f t="shared" si="69"/>
        <v>0.51042370181665098</v>
      </c>
      <c r="P292" s="32">
        <f>SUM(P286:P291)</f>
        <v>74147344</v>
      </c>
      <c r="Q292" s="32">
        <f>SUM(Q286:Q291)</f>
        <v>478967898</v>
      </c>
      <c r="R292" s="32">
        <f>SUM(R286:R291)</f>
        <v>518061389</v>
      </c>
      <c r="S292" s="32">
        <f>SUM(S286:S291)</f>
        <v>225271968</v>
      </c>
      <c r="T292" s="37">
        <f t="shared" si="70"/>
        <v>0.43483643595759264</v>
      </c>
      <c r="U292" s="37">
        <f t="shared" si="71"/>
        <v>0.17243780168309208</v>
      </c>
    </row>
    <row r="293" spans="1:21" x14ac:dyDescent="0.2">
      <c r="A293" s="17" t="s">
        <v>29</v>
      </c>
      <c r="B293" s="11" t="s">
        <v>523</v>
      </c>
      <c r="C293" s="10" t="s">
        <v>524</v>
      </c>
      <c r="D293" s="31">
        <v>368723457</v>
      </c>
      <c r="E293" s="31">
        <v>292760468</v>
      </c>
      <c r="F293" s="31">
        <v>64199021</v>
      </c>
      <c r="G293" s="36">
        <f t="shared" si="64"/>
        <v>0.17411157272806757</v>
      </c>
      <c r="H293" s="31">
        <v>69346998</v>
      </c>
      <c r="I293" s="36">
        <f t="shared" si="65"/>
        <v>0.18807319329293443</v>
      </c>
      <c r="J293" s="31">
        <v>61337828</v>
      </c>
      <c r="K293" s="36">
        <f t="shared" si="66"/>
        <v>0.20951540492823642</v>
      </c>
      <c r="L293" s="31">
        <v>0</v>
      </c>
      <c r="M293" s="36">
        <f t="shared" si="67"/>
        <v>0</v>
      </c>
      <c r="N293" s="31">
        <f t="shared" si="68"/>
        <v>194883847</v>
      </c>
      <c r="O293" s="36">
        <f t="shared" si="69"/>
        <v>0.66567678461287338</v>
      </c>
      <c r="P293" s="31">
        <v>56625257</v>
      </c>
      <c r="Q293" s="31">
        <v>277659042</v>
      </c>
      <c r="R293" s="31">
        <v>282489042</v>
      </c>
      <c r="S293" s="31">
        <v>183298010</v>
      </c>
      <c r="T293" s="36">
        <f t="shared" si="70"/>
        <v>0.6488676824497851</v>
      </c>
      <c r="U293" s="36">
        <f t="shared" si="71"/>
        <v>8.3223834198227209E-2</v>
      </c>
    </row>
    <row r="294" spans="1:21" x14ac:dyDescent="0.2">
      <c r="A294" s="17" t="s">
        <v>29</v>
      </c>
      <c r="B294" s="11" t="s">
        <v>525</v>
      </c>
      <c r="C294" s="10" t="s">
        <v>526</v>
      </c>
      <c r="D294" s="31">
        <v>109570086</v>
      </c>
      <c r="E294" s="31">
        <v>134638947</v>
      </c>
      <c r="F294" s="31">
        <v>21568730</v>
      </c>
      <c r="G294" s="36">
        <f t="shared" si="64"/>
        <v>0.1968487092362052</v>
      </c>
      <c r="H294" s="31">
        <v>18909504</v>
      </c>
      <c r="I294" s="36">
        <f t="shared" si="65"/>
        <v>0.17257907418271079</v>
      </c>
      <c r="J294" s="31">
        <v>19187655</v>
      </c>
      <c r="K294" s="36">
        <f t="shared" si="66"/>
        <v>0.14251192116052422</v>
      </c>
      <c r="L294" s="31">
        <v>0</v>
      </c>
      <c r="M294" s="36">
        <f t="shared" si="67"/>
        <v>0</v>
      </c>
      <c r="N294" s="31">
        <f t="shared" si="68"/>
        <v>59665889</v>
      </c>
      <c r="O294" s="36">
        <f t="shared" si="69"/>
        <v>0.44315475075722333</v>
      </c>
      <c r="P294" s="31">
        <v>16470025</v>
      </c>
      <c r="Q294" s="31">
        <v>103134265</v>
      </c>
      <c r="R294" s="31">
        <v>90998478</v>
      </c>
      <c r="S294" s="31">
        <v>43830770</v>
      </c>
      <c r="T294" s="36">
        <f t="shared" si="70"/>
        <v>0.48166486916407547</v>
      </c>
      <c r="U294" s="36">
        <f t="shared" si="71"/>
        <v>0.16500460685396656</v>
      </c>
    </row>
    <row r="295" spans="1:21" x14ac:dyDescent="0.2">
      <c r="A295" s="17" t="s">
        <v>29</v>
      </c>
      <c r="B295" s="11" t="s">
        <v>527</v>
      </c>
      <c r="C295" s="10" t="s">
        <v>528</v>
      </c>
      <c r="D295" s="31">
        <v>44904469</v>
      </c>
      <c r="E295" s="31">
        <v>58759218</v>
      </c>
      <c r="F295" s="31">
        <v>10355821</v>
      </c>
      <c r="G295" s="36">
        <f t="shared" si="64"/>
        <v>0.2306189390637266</v>
      </c>
      <c r="H295" s="31">
        <v>17517464</v>
      </c>
      <c r="I295" s="36">
        <f t="shared" si="65"/>
        <v>0.39010513630614363</v>
      </c>
      <c r="J295" s="31">
        <v>13133778</v>
      </c>
      <c r="K295" s="36">
        <f t="shared" si="66"/>
        <v>0.22351859754158063</v>
      </c>
      <c r="L295" s="31">
        <v>0</v>
      </c>
      <c r="M295" s="36">
        <f t="shared" si="67"/>
        <v>0</v>
      </c>
      <c r="N295" s="31">
        <f t="shared" si="68"/>
        <v>41007063</v>
      </c>
      <c r="O295" s="36">
        <f t="shared" si="69"/>
        <v>0.69788306236478503</v>
      </c>
      <c r="P295" s="31">
        <v>6945092</v>
      </c>
      <c r="Q295" s="31">
        <v>35014716</v>
      </c>
      <c r="R295" s="31">
        <v>27884301</v>
      </c>
      <c r="S295" s="31">
        <v>20535259</v>
      </c>
      <c r="T295" s="36">
        <f t="shared" si="70"/>
        <v>0.7364451775212153</v>
      </c>
      <c r="U295" s="36">
        <f t="shared" si="71"/>
        <v>0.89108769185490999</v>
      </c>
    </row>
    <row r="296" spans="1:21" x14ac:dyDescent="0.2">
      <c r="A296" s="17" t="s">
        <v>29</v>
      </c>
      <c r="B296" s="11" t="s">
        <v>529</v>
      </c>
      <c r="C296" s="10" t="s">
        <v>530</v>
      </c>
      <c r="D296" s="31">
        <v>61714284</v>
      </c>
      <c r="E296" s="31">
        <v>65478023</v>
      </c>
      <c r="F296" s="31">
        <v>12892171</v>
      </c>
      <c r="G296" s="36">
        <f t="shared" si="64"/>
        <v>0.20890092478428496</v>
      </c>
      <c r="H296" s="31">
        <v>10859846</v>
      </c>
      <c r="I296" s="36">
        <f t="shared" si="65"/>
        <v>0.17596973173989996</v>
      </c>
      <c r="J296" s="31">
        <v>11512756</v>
      </c>
      <c r="K296" s="36">
        <f t="shared" si="66"/>
        <v>0.17582626158398215</v>
      </c>
      <c r="L296" s="31">
        <v>0</v>
      </c>
      <c r="M296" s="36">
        <f t="shared" si="67"/>
        <v>0</v>
      </c>
      <c r="N296" s="31">
        <f t="shared" si="68"/>
        <v>35264773</v>
      </c>
      <c r="O296" s="36">
        <f t="shared" si="69"/>
        <v>0.53857418694513726</v>
      </c>
      <c r="P296" s="31">
        <v>16670185</v>
      </c>
      <c r="Q296" s="31">
        <v>71730542</v>
      </c>
      <c r="R296" s="31">
        <v>77064740</v>
      </c>
      <c r="S296" s="31">
        <v>43821163</v>
      </c>
      <c r="T296" s="36">
        <f t="shared" si="70"/>
        <v>0.56862792244546601</v>
      </c>
      <c r="U296" s="36">
        <f t="shared" si="71"/>
        <v>-0.30938042979127112</v>
      </c>
    </row>
    <row r="297" spans="1:21" x14ac:dyDescent="0.2">
      <c r="A297" s="17" t="s">
        <v>44</v>
      </c>
      <c r="B297" s="11" t="s">
        <v>531</v>
      </c>
      <c r="C297" s="10" t="s">
        <v>532</v>
      </c>
      <c r="D297" s="31">
        <v>63717651</v>
      </c>
      <c r="E297" s="31">
        <v>62467606</v>
      </c>
      <c r="F297" s="31">
        <v>9286489</v>
      </c>
      <c r="G297" s="36">
        <f t="shared" si="64"/>
        <v>0.14574437152430494</v>
      </c>
      <c r="H297" s="31">
        <v>10847049</v>
      </c>
      <c r="I297" s="36">
        <f t="shared" si="65"/>
        <v>0.17023617207734165</v>
      </c>
      <c r="J297" s="31">
        <v>9077370</v>
      </c>
      <c r="K297" s="36">
        <f t="shared" si="66"/>
        <v>0.1453132364316955</v>
      </c>
      <c r="L297" s="31">
        <v>0</v>
      </c>
      <c r="M297" s="36">
        <f t="shared" si="67"/>
        <v>0</v>
      </c>
      <c r="N297" s="31">
        <f t="shared" si="68"/>
        <v>29210908</v>
      </c>
      <c r="O297" s="36">
        <f t="shared" si="69"/>
        <v>0.4676168957075128</v>
      </c>
      <c r="P297" s="31">
        <v>8957252</v>
      </c>
      <c r="Q297" s="31">
        <v>61301896</v>
      </c>
      <c r="R297" s="31">
        <v>60770306</v>
      </c>
      <c r="S297" s="31">
        <v>30044723</v>
      </c>
      <c r="T297" s="36">
        <f t="shared" si="70"/>
        <v>0.49439808646018668</v>
      </c>
      <c r="U297" s="36">
        <f t="shared" si="71"/>
        <v>1.3410139627644702E-2</v>
      </c>
    </row>
    <row r="298" spans="1:21" ht="16.5" x14ac:dyDescent="0.3">
      <c r="A298" s="18" t="s">
        <v>0</v>
      </c>
      <c r="B298" s="13" t="s">
        <v>533</v>
      </c>
      <c r="C298" s="12" t="s">
        <v>0</v>
      </c>
      <c r="D298" s="32">
        <f>SUM(D293:D297)</f>
        <v>648629947</v>
      </c>
      <c r="E298" s="32">
        <f>SUM(E293:E297)</f>
        <v>614104262</v>
      </c>
      <c r="F298" s="32">
        <f>SUM(F293:F297)</f>
        <v>118302232</v>
      </c>
      <c r="G298" s="37">
        <f t="shared" si="64"/>
        <v>0.18238786622042907</v>
      </c>
      <c r="H298" s="32">
        <f>SUM(H293:H297)</f>
        <v>127480861</v>
      </c>
      <c r="I298" s="37">
        <f t="shared" si="65"/>
        <v>0.19653866058700495</v>
      </c>
      <c r="J298" s="32">
        <f>SUM(J293:J297)</f>
        <v>114249387</v>
      </c>
      <c r="K298" s="37">
        <f t="shared" si="66"/>
        <v>0.18604232875361482</v>
      </c>
      <c r="L298" s="32">
        <f>SUM(L293:L297)</f>
        <v>0</v>
      </c>
      <c r="M298" s="37">
        <f t="shared" si="67"/>
        <v>0</v>
      </c>
      <c r="N298" s="32">
        <f t="shared" si="68"/>
        <v>360032480</v>
      </c>
      <c r="O298" s="37">
        <f t="shared" si="69"/>
        <v>0.58627256359930624</v>
      </c>
      <c r="P298" s="32">
        <f>SUM(P293:P297)</f>
        <v>105667811</v>
      </c>
      <c r="Q298" s="32">
        <f>SUM(Q293:Q297)</f>
        <v>548840461</v>
      </c>
      <c r="R298" s="32">
        <f>SUM(R293:R297)</f>
        <v>539206867</v>
      </c>
      <c r="S298" s="32">
        <f>SUM(S293:S297)</f>
        <v>321529925</v>
      </c>
      <c r="T298" s="37">
        <f t="shared" si="70"/>
        <v>0.59630161386650149</v>
      </c>
      <c r="U298" s="37">
        <f t="shared" si="71"/>
        <v>8.121277349068956E-2</v>
      </c>
    </row>
    <row r="299" spans="1:21" ht="16.5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2407739973</v>
      </c>
      <c r="E299" s="32">
        <f>SUM(E263:E266,E268:E274,E276:E284,E286:E291,E293:E297)</f>
        <v>2458837827</v>
      </c>
      <c r="F299" s="32">
        <f>SUM(F263:F266,F268:F274,F276:F284,F286:F291,F293:F297)</f>
        <v>402465628</v>
      </c>
      <c r="G299" s="37">
        <f t="shared" si="64"/>
        <v>0.16715493886930621</v>
      </c>
      <c r="H299" s="32">
        <f>SUM(H263:H266,H268:H274,H276:H284,H286:H291,H293:H297)</f>
        <v>487618693</v>
      </c>
      <c r="I299" s="37">
        <f t="shared" si="65"/>
        <v>0.20252132641733567</v>
      </c>
      <c r="J299" s="32">
        <f>SUM(J263:J266,J268:J274,J276:J284,J286:J291,J293:J297)</f>
        <v>450398693</v>
      </c>
      <c r="K299" s="37">
        <f t="shared" si="66"/>
        <v>0.18317543680769149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1340483014</v>
      </c>
      <c r="O299" s="37">
        <f t="shared" si="69"/>
        <v>0.54516934760008473</v>
      </c>
      <c r="P299" s="32">
        <f>SUM(P263:P266,P268:P274,P276:P284,P286:P291,P293:P297)</f>
        <v>393634062</v>
      </c>
      <c r="Q299" s="32">
        <f>SUM(Q263:Q266,Q268:Q274,Q276:Q284,Q286:Q291,Q293:Q297)</f>
        <v>2158277764</v>
      </c>
      <c r="R299" s="32">
        <f>SUM(R263:R266,R268:R274,R276:R284,R286:R291,R293:R297)</f>
        <v>2235174879</v>
      </c>
      <c r="S299" s="32">
        <f>SUM(S263:S266,S268:S274,S276:S284,S286:S291,S293:S297)</f>
        <v>1198408724</v>
      </c>
      <c r="T299" s="37">
        <f t="shared" si="70"/>
        <v>0.53615881927599274</v>
      </c>
      <c r="U299" s="37">
        <f t="shared" si="71"/>
        <v>0.14420660323851742</v>
      </c>
    </row>
    <row r="300" spans="1:21" ht="14.4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x14ac:dyDescent="0.2">
      <c r="A302" s="17" t="s">
        <v>23</v>
      </c>
      <c r="B302" s="11" t="s">
        <v>536</v>
      </c>
      <c r="C302" s="10" t="s">
        <v>537</v>
      </c>
      <c r="D302" s="31">
        <v>11229719801</v>
      </c>
      <c r="E302" s="31">
        <v>11191598434</v>
      </c>
      <c r="F302" s="31">
        <v>2359287792</v>
      </c>
      <c r="G302" s="36">
        <f t="shared" ref="G302:G339" si="72">IF(($D302     =0),0,($F302     /$D302     ))</f>
        <v>0.21009320212868596</v>
      </c>
      <c r="H302" s="31">
        <v>2692066628</v>
      </c>
      <c r="I302" s="36">
        <f t="shared" ref="I302:I339" si="73">IF(($D302     =0),0,($H302     /$D302     ))</f>
        <v>0.23972696342434768</v>
      </c>
      <c r="J302" s="31">
        <v>2510807580</v>
      </c>
      <c r="K302" s="36">
        <f t="shared" ref="K302:K339" si="74">IF(($E302     =0),0,($J302     /$E302     ))</f>
        <v>0.22434754023805784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7562162000</v>
      </c>
      <c r="O302" s="36">
        <f t="shared" ref="O302:O339" si="77">IF(($E302     =0),0,($N302     /$E302     ))</f>
        <v>0.67569990512045208</v>
      </c>
      <c r="P302" s="31">
        <v>2215333050</v>
      </c>
      <c r="Q302" s="31">
        <v>10295214025</v>
      </c>
      <c r="R302" s="31">
        <v>10281389459</v>
      </c>
      <c r="S302" s="31">
        <v>6802301968</v>
      </c>
      <c r="T302" s="36">
        <f t="shared" ref="T302:T339" si="78">IF(($R302     =0),0,($S302     /$R302     ))</f>
        <v>0.66161310152933483</v>
      </c>
      <c r="U302" s="36">
        <f t="shared" ref="U302:U339" si="79">IF(($P302     =0),0,(($J302     /$P302     )-1))</f>
        <v>0.13337702428084119</v>
      </c>
    </row>
    <row r="303" spans="1:21" ht="16.5" x14ac:dyDescent="0.3">
      <c r="A303" s="18" t="s">
        <v>0</v>
      </c>
      <c r="B303" s="13" t="s">
        <v>28</v>
      </c>
      <c r="C303" s="12" t="s">
        <v>0</v>
      </c>
      <c r="D303" s="32">
        <f>D302</f>
        <v>11229719801</v>
      </c>
      <c r="E303" s="32">
        <f>E302</f>
        <v>11191598434</v>
      </c>
      <c r="F303" s="32">
        <f>F302</f>
        <v>2359287792</v>
      </c>
      <c r="G303" s="37">
        <f t="shared" si="72"/>
        <v>0.21009320212868596</v>
      </c>
      <c r="H303" s="32">
        <f>H302</f>
        <v>2692066628</v>
      </c>
      <c r="I303" s="37">
        <f t="shared" si="73"/>
        <v>0.23972696342434768</v>
      </c>
      <c r="J303" s="32">
        <f>J302</f>
        <v>2510807580</v>
      </c>
      <c r="K303" s="37">
        <f t="shared" si="74"/>
        <v>0.22434754023805784</v>
      </c>
      <c r="L303" s="32">
        <f>L302</f>
        <v>0</v>
      </c>
      <c r="M303" s="37">
        <f t="shared" si="75"/>
        <v>0</v>
      </c>
      <c r="N303" s="32">
        <f t="shared" si="76"/>
        <v>7562162000</v>
      </c>
      <c r="O303" s="37">
        <f t="shared" si="77"/>
        <v>0.67569990512045208</v>
      </c>
      <c r="P303" s="32">
        <f>P302</f>
        <v>2215333050</v>
      </c>
      <c r="Q303" s="32">
        <f>Q302</f>
        <v>10295214025</v>
      </c>
      <c r="R303" s="32">
        <f>R302</f>
        <v>10281389459</v>
      </c>
      <c r="S303" s="32">
        <f>S302</f>
        <v>6802301968</v>
      </c>
      <c r="T303" s="37">
        <f t="shared" si="78"/>
        <v>0.66161310152933483</v>
      </c>
      <c r="U303" s="37">
        <f t="shared" si="79"/>
        <v>0.13337702428084119</v>
      </c>
    </row>
    <row r="304" spans="1:21" x14ac:dyDescent="0.2">
      <c r="A304" s="17" t="s">
        <v>29</v>
      </c>
      <c r="B304" s="11" t="s">
        <v>538</v>
      </c>
      <c r="C304" s="10" t="s">
        <v>539</v>
      </c>
      <c r="D304" s="31">
        <v>82686896</v>
      </c>
      <c r="E304" s="31">
        <v>87703070</v>
      </c>
      <c r="F304" s="31">
        <v>18377041</v>
      </c>
      <c r="G304" s="36">
        <f t="shared" si="72"/>
        <v>0.22224852895675271</v>
      </c>
      <c r="H304" s="31">
        <v>19897953</v>
      </c>
      <c r="I304" s="36">
        <f t="shared" si="73"/>
        <v>0.24064215689025259</v>
      </c>
      <c r="J304" s="31">
        <v>9235485</v>
      </c>
      <c r="K304" s="36">
        <f t="shared" si="74"/>
        <v>0.10530401045254174</v>
      </c>
      <c r="L304" s="31">
        <v>0</v>
      </c>
      <c r="M304" s="36">
        <f t="shared" si="75"/>
        <v>0</v>
      </c>
      <c r="N304" s="31">
        <f t="shared" si="76"/>
        <v>47510479</v>
      </c>
      <c r="O304" s="36">
        <f t="shared" si="77"/>
        <v>0.54171967982420688</v>
      </c>
      <c r="P304" s="31">
        <v>18904203</v>
      </c>
      <c r="Q304" s="31">
        <v>70059305</v>
      </c>
      <c r="R304" s="31">
        <v>100479303</v>
      </c>
      <c r="S304" s="31">
        <v>56108014</v>
      </c>
      <c r="T304" s="36">
        <f t="shared" si="78"/>
        <v>0.55840369434091319</v>
      </c>
      <c r="U304" s="36">
        <f t="shared" si="79"/>
        <v>-0.51145864229240456</v>
      </c>
    </row>
    <row r="305" spans="1:21" x14ac:dyDescent="0.2">
      <c r="A305" s="17" t="s">
        <v>29</v>
      </c>
      <c r="B305" s="11" t="s">
        <v>540</v>
      </c>
      <c r="C305" s="10" t="s">
        <v>541</v>
      </c>
      <c r="D305" s="31">
        <v>104465757</v>
      </c>
      <c r="E305" s="31">
        <v>114328564</v>
      </c>
      <c r="F305" s="31">
        <v>18044219</v>
      </c>
      <c r="G305" s="36">
        <f t="shared" si="72"/>
        <v>0.17272855257249511</v>
      </c>
      <c r="H305" s="31">
        <v>26603275</v>
      </c>
      <c r="I305" s="36">
        <f t="shared" si="73"/>
        <v>0.2546602423988561</v>
      </c>
      <c r="J305" s="31">
        <v>22183779</v>
      </c>
      <c r="K305" s="36">
        <f t="shared" si="74"/>
        <v>0.19403531561893841</v>
      </c>
      <c r="L305" s="31">
        <v>0</v>
      </c>
      <c r="M305" s="36">
        <f t="shared" si="75"/>
        <v>0</v>
      </c>
      <c r="N305" s="31">
        <f t="shared" si="76"/>
        <v>66831273</v>
      </c>
      <c r="O305" s="36">
        <f t="shared" si="77"/>
        <v>0.58455446882023288</v>
      </c>
      <c r="P305" s="31">
        <v>27246753</v>
      </c>
      <c r="Q305" s="31">
        <v>92911331</v>
      </c>
      <c r="R305" s="31">
        <v>111198457</v>
      </c>
      <c r="S305" s="31">
        <v>71937625</v>
      </c>
      <c r="T305" s="36">
        <f t="shared" si="78"/>
        <v>0.64693006486591809</v>
      </c>
      <c r="U305" s="36">
        <f t="shared" si="79"/>
        <v>-0.18581935249312087</v>
      </c>
    </row>
    <row r="306" spans="1:21" x14ac:dyDescent="0.2">
      <c r="A306" s="17" t="s">
        <v>29</v>
      </c>
      <c r="B306" s="11" t="s">
        <v>542</v>
      </c>
      <c r="C306" s="10" t="s">
        <v>543</v>
      </c>
      <c r="D306" s="31">
        <v>94060366</v>
      </c>
      <c r="E306" s="31">
        <v>97157964</v>
      </c>
      <c r="F306" s="31">
        <v>18270211</v>
      </c>
      <c r="G306" s="36">
        <f t="shared" si="72"/>
        <v>0.19423920804220557</v>
      </c>
      <c r="H306" s="31">
        <v>24897675</v>
      </c>
      <c r="I306" s="36">
        <f t="shared" si="73"/>
        <v>0.26469889560072518</v>
      </c>
      <c r="J306" s="31">
        <v>18454632</v>
      </c>
      <c r="K306" s="36">
        <f t="shared" si="74"/>
        <v>0.18994461431900733</v>
      </c>
      <c r="L306" s="31">
        <v>0</v>
      </c>
      <c r="M306" s="36">
        <f t="shared" si="75"/>
        <v>0</v>
      </c>
      <c r="N306" s="31">
        <f t="shared" si="76"/>
        <v>61622518</v>
      </c>
      <c r="O306" s="36">
        <f t="shared" si="77"/>
        <v>0.63425081653625426</v>
      </c>
      <c r="P306" s="31">
        <v>18185298</v>
      </c>
      <c r="Q306" s="31">
        <v>91250700</v>
      </c>
      <c r="R306" s="31">
        <v>88444062</v>
      </c>
      <c r="S306" s="31">
        <v>60465956</v>
      </c>
      <c r="T306" s="36">
        <f t="shared" si="78"/>
        <v>0.6836632627750634</v>
      </c>
      <c r="U306" s="36">
        <f t="shared" si="79"/>
        <v>1.4810535411627468E-2</v>
      </c>
    </row>
    <row r="307" spans="1:21" x14ac:dyDescent="0.2">
      <c r="A307" s="17" t="s">
        <v>29</v>
      </c>
      <c r="B307" s="11" t="s">
        <v>544</v>
      </c>
      <c r="C307" s="10" t="s">
        <v>545</v>
      </c>
      <c r="D307" s="31">
        <v>293197381</v>
      </c>
      <c r="E307" s="31">
        <v>298625898</v>
      </c>
      <c r="F307" s="31">
        <v>63409662</v>
      </c>
      <c r="G307" s="36">
        <f t="shared" si="72"/>
        <v>0.21626953755088282</v>
      </c>
      <c r="H307" s="31">
        <v>66661981</v>
      </c>
      <c r="I307" s="36">
        <f t="shared" si="73"/>
        <v>0.22736212981384032</v>
      </c>
      <c r="J307" s="31">
        <v>62561059</v>
      </c>
      <c r="K307" s="36">
        <f t="shared" si="74"/>
        <v>0.20949642820328998</v>
      </c>
      <c r="L307" s="31">
        <v>0</v>
      </c>
      <c r="M307" s="36">
        <f t="shared" si="75"/>
        <v>0</v>
      </c>
      <c r="N307" s="31">
        <f t="shared" si="76"/>
        <v>192632702</v>
      </c>
      <c r="O307" s="36">
        <f t="shared" si="77"/>
        <v>0.6450636173557861</v>
      </c>
      <c r="P307" s="31">
        <v>58054626</v>
      </c>
      <c r="Q307" s="31">
        <v>256797302</v>
      </c>
      <c r="R307" s="31">
        <v>262392743</v>
      </c>
      <c r="S307" s="31">
        <v>172140782</v>
      </c>
      <c r="T307" s="36">
        <f t="shared" si="78"/>
        <v>0.65604246532077304</v>
      </c>
      <c r="U307" s="36">
        <f t="shared" si="79"/>
        <v>7.7624012253562746E-2</v>
      </c>
    </row>
    <row r="308" spans="1:21" x14ac:dyDescent="0.2">
      <c r="A308" s="17" t="s">
        <v>29</v>
      </c>
      <c r="B308" s="11" t="s">
        <v>546</v>
      </c>
      <c r="C308" s="10" t="s">
        <v>547</v>
      </c>
      <c r="D308" s="31">
        <v>142949203</v>
      </c>
      <c r="E308" s="31">
        <v>155047309</v>
      </c>
      <c r="F308" s="31">
        <v>26599368</v>
      </c>
      <c r="G308" s="36">
        <f t="shared" si="72"/>
        <v>0.1860756649339276</v>
      </c>
      <c r="H308" s="31">
        <v>34822678</v>
      </c>
      <c r="I308" s="36">
        <f t="shared" si="73"/>
        <v>0.24360176390770083</v>
      </c>
      <c r="J308" s="31">
        <v>29271566</v>
      </c>
      <c r="K308" s="36">
        <f t="shared" si="74"/>
        <v>0.18879119017796045</v>
      </c>
      <c r="L308" s="31">
        <v>0</v>
      </c>
      <c r="M308" s="36">
        <f t="shared" si="75"/>
        <v>0</v>
      </c>
      <c r="N308" s="31">
        <f t="shared" si="76"/>
        <v>90693612</v>
      </c>
      <c r="O308" s="36">
        <f t="shared" si="77"/>
        <v>0.58494154193930581</v>
      </c>
      <c r="P308" s="31">
        <v>27180053</v>
      </c>
      <c r="Q308" s="31">
        <v>136996326</v>
      </c>
      <c r="R308" s="31">
        <v>134247249</v>
      </c>
      <c r="S308" s="31">
        <v>82882978</v>
      </c>
      <c r="T308" s="36">
        <f t="shared" si="78"/>
        <v>0.61739051352925678</v>
      </c>
      <c r="U308" s="36">
        <f t="shared" si="79"/>
        <v>7.6950291450866626E-2</v>
      </c>
    </row>
    <row r="309" spans="1:21" x14ac:dyDescent="0.2">
      <c r="A309" s="17" t="s">
        <v>44</v>
      </c>
      <c r="B309" s="11" t="s">
        <v>548</v>
      </c>
      <c r="C309" s="10" t="s">
        <v>549</v>
      </c>
      <c r="D309" s="31">
        <v>50955407</v>
      </c>
      <c r="E309" s="31">
        <v>59908807</v>
      </c>
      <c r="F309" s="31">
        <v>8261400</v>
      </c>
      <c r="G309" s="36">
        <f t="shared" si="72"/>
        <v>0.16212999731314087</v>
      </c>
      <c r="H309" s="31">
        <v>12465213</v>
      </c>
      <c r="I309" s="36">
        <f t="shared" si="73"/>
        <v>0.24462983879218156</v>
      </c>
      <c r="J309" s="31">
        <v>8247973</v>
      </c>
      <c r="K309" s="36">
        <f t="shared" si="74"/>
        <v>0.13767546731484739</v>
      </c>
      <c r="L309" s="31">
        <v>0</v>
      </c>
      <c r="M309" s="36">
        <f t="shared" si="75"/>
        <v>0</v>
      </c>
      <c r="N309" s="31">
        <f t="shared" si="76"/>
        <v>28974586</v>
      </c>
      <c r="O309" s="36">
        <f t="shared" si="77"/>
        <v>0.48364485041406352</v>
      </c>
      <c r="P309" s="31">
        <v>11057009</v>
      </c>
      <c r="Q309" s="31">
        <v>51102026</v>
      </c>
      <c r="R309" s="31">
        <v>56193026</v>
      </c>
      <c r="S309" s="31">
        <v>33151707</v>
      </c>
      <c r="T309" s="36">
        <f t="shared" si="78"/>
        <v>0.58996123469129425</v>
      </c>
      <c r="U309" s="36">
        <f t="shared" si="79"/>
        <v>-0.25405025898052536</v>
      </c>
    </row>
    <row r="310" spans="1:21" ht="16.5" x14ac:dyDescent="0.3">
      <c r="A310" s="18" t="s">
        <v>0</v>
      </c>
      <c r="B310" s="13" t="s">
        <v>550</v>
      </c>
      <c r="C310" s="12" t="s">
        <v>0</v>
      </c>
      <c r="D310" s="32">
        <f>SUM(D304:D309)</f>
        <v>768315010</v>
      </c>
      <c r="E310" s="32">
        <f>SUM(E304:E309)</f>
        <v>812771612</v>
      </c>
      <c r="F310" s="32">
        <f>SUM(F304:F309)</f>
        <v>152961901</v>
      </c>
      <c r="G310" s="37">
        <f t="shared" si="72"/>
        <v>0.19908748235961185</v>
      </c>
      <c r="H310" s="32">
        <f>SUM(H304:H309)</f>
        <v>185348775</v>
      </c>
      <c r="I310" s="37">
        <f t="shared" si="73"/>
        <v>0.2412406012997195</v>
      </c>
      <c r="J310" s="32">
        <f>SUM(J304:J309)</f>
        <v>149954494</v>
      </c>
      <c r="K310" s="37">
        <f t="shared" si="74"/>
        <v>0.18449770118201422</v>
      </c>
      <c r="L310" s="32">
        <f>SUM(L304:L309)</f>
        <v>0</v>
      </c>
      <c r="M310" s="37">
        <f t="shared" si="75"/>
        <v>0</v>
      </c>
      <c r="N310" s="32">
        <f t="shared" si="76"/>
        <v>488265170</v>
      </c>
      <c r="O310" s="37">
        <f t="shared" si="77"/>
        <v>0.60074092499185372</v>
      </c>
      <c r="P310" s="32">
        <f>SUM(P304:P309)</f>
        <v>160627942</v>
      </c>
      <c r="Q310" s="32">
        <f>SUM(Q304:Q309)</f>
        <v>699116990</v>
      </c>
      <c r="R310" s="32">
        <f>SUM(R304:R309)</f>
        <v>752954840</v>
      </c>
      <c r="S310" s="32">
        <f>SUM(S304:S309)</f>
        <v>476687062</v>
      </c>
      <c r="T310" s="37">
        <f t="shared" si="78"/>
        <v>0.63308851564059276</v>
      </c>
      <c r="U310" s="37">
        <f t="shared" si="79"/>
        <v>-6.6448264648749644E-2</v>
      </c>
    </row>
    <row r="311" spans="1:21" x14ac:dyDescent="0.2">
      <c r="A311" s="17" t="s">
        <v>29</v>
      </c>
      <c r="B311" s="11" t="s">
        <v>551</v>
      </c>
      <c r="C311" s="10" t="s">
        <v>552</v>
      </c>
      <c r="D311" s="31">
        <v>128941693</v>
      </c>
      <c r="E311" s="31">
        <v>132779515</v>
      </c>
      <c r="F311" s="31">
        <v>21763705</v>
      </c>
      <c r="G311" s="36">
        <f t="shared" si="72"/>
        <v>0.1687871819706912</v>
      </c>
      <c r="H311" s="31">
        <v>23093018</v>
      </c>
      <c r="I311" s="36">
        <f t="shared" si="73"/>
        <v>0.17909659368285166</v>
      </c>
      <c r="J311" s="31">
        <v>22245827</v>
      </c>
      <c r="K311" s="36">
        <f t="shared" si="74"/>
        <v>0.16753960127057249</v>
      </c>
      <c r="L311" s="31">
        <v>0</v>
      </c>
      <c r="M311" s="36">
        <f t="shared" si="75"/>
        <v>0</v>
      </c>
      <c r="N311" s="31">
        <f t="shared" si="76"/>
        <v>67102550</v>
      </c>
      <c r="O311" s="36">
        <f t="shared" si="77"/>
        <v>0.50536824147911674</v>
      </c>
      <c r="P311" s="31">
        <v>22293693</v>
      </c>
      <c r="Q311" s="31">
        <v>120211354</v>
      </c>
      <c r="R311" s="31">
        <v>132484287</v>
      </c>
      <c r="S311" s="31">
        <v>67566171</v>
      </c>
      <c r="T311" s="36">
        <f t="shared" si="78"/>
        <v>0.50999384553430094</v>
      </c>
      <c r="U311" s="36">
        <f t="shared" si="79"/>
        <v>-2.1470646429014861E-3</v>
      </c>
    </row>
    <row r="312" spans="1:21" x14ac:dyDescent="0.2">
      <c r="A312" s="17" t="s">
        <v>29</v>
      </c>
      <c r="B312" s="11" t="s">
        <v>553</v>
      </c>
      <c r="C312" s="10" t="s">
        <v>554</v>
      </c>
      <c r="D312" s="31">
        <v>445119168</v>
      </c>
      <c r="E312" s="31">
        <v>428526236</v>
      </c>
      <c r="F312" s="31">
        <v>81696709</v>
      </c>
      <c r="G312" s="36">
        <f t="shared" si="72"/>
        <v>0.18353895961631561</v>
      </c>
      <c r="H312" s="31">
        <v>122967743</v>
      </c>
      <c r="I312" s="36">
        <f t="shared" si="73"/>
        <v>0.27625802670443522</v>
      </c>
      <c r="J312" s="31">
        <v>86671523</v>
      </c>
      <c r="K312" s="36">
        <f t="shared" si="74"/>
        <v>0.20225488130906413</v>
      </c>
      <c r="L312" s="31">
        <v>0</v>
      </c>
      <c r="M312" s="36">
        <f t="shared" si="75"/>
        <v>0</v>
      </c>
      <c r="N312" s="31">
        <f t="shared" si="76"/>
        <v>291335975</v>
      </c>
      <c r="O312" s="36">
        <f t="shared" si="77"/>
        <v>0.67985563198982291</v>
      </c>
      <c r="P312" s="31">
        <v>71034885</v>
      </c>
      <c r="Q312" s="31">
        <v>392866594</v>
      </c>
      <c r="R312" s="31">
        <v>386586399</v>
      </c>
      <c r="S312" s="31">
        <v>253179272</v>
      </c>
      <c r="T312" s="36">
        <f t="shared" si="78"/>
        <v>0.65490993127256913</v>
      </c>
      <c r="U312" s="36">
        <f t="shared" si="79"/>
        <v>0.22012618166412179</v>
      </c>
    </row>
    <row r="313" spans="1:21" x14ac:dyDescent="0.2">
      <c r="A313" s="17" t="s">
        <v>29</v>
      </c>
      <c r="B313" s="11" t="s">
        <v>555</v>
      </c>
      <c r="C313" s="10" t="s">
        <v>556</v>
      </c>
      <c r="D313" s="31">
        <v>314447377</v>
      </c>
      <c r="E313" s="31">
        <v>301433036</v>
      </c>
      <c r="F313" s="31">
        <v>25931505</v>
      </c>
      <c r="G313" s="36">
        <f t="shared" si="72"/>
        <v>8.2466914646898135E-2</v>
      </c>
      <c r="H313" s="31">
        <v>54386135</v>
      </c>
      <c r="I313" s="36">
        <f t="shared" si="73"/>
        <v>0.1729578268989663</v>
      </c>
      <c r="J313" s="31">
        <v>78925939</v>
      </c>
      <c r="K313" s="36">
        <f t="shared" si="74"/>
        <v>0.26183572990984305</v>
      </c>
      <c r="L313" s="31">
        <v>0</v>
      </c>
      <c r="M313" s="36">
        <f t="shared" si="75"/>
        <v>0</v>
      </c>
      <c r="N313" s="31">
        <f t="shared" si="76"/>
        <v>159243579</v>
      </c>
      <c r="O313" s="36">
        <f t="shared" si="77"/>
        <v>0.52828840897186868</v>
      </c>
      <c r="P313" s="31">
        <v>60124563</v>
      </c>
      <c r="Q313" s="31">
        <v>285491850</v>
      </c>
      <c r="R313" s="31">
        <v>273272413</v>
      </c>
      <c r="S313" s="31">
        <v>159980034</v>
      </c>
      <c r="T313" s="36">
        <f t="shared" si="78"/>
        <v>0.58542328603070515</v>
      </c>
      <c r="U313" s="36">
        <f t="shared" si="79"/>
        <v>0.31270707115160246</v>
      </c>
    </row>
    <row r="314" spans="1:21" x14ac:dyDescent="0.2">
      <c r="A314" s="17" t="s">
        <v>29</v>
      </c>
      <c r="B314" s="11" t="s">
        <v>557</v>
      </c>
      <c r="C314" s="10" t="s">
        <v>558</v>
      </c>
      <c r="D314" s="31">
        <v>254641738</v>
      </c>
      <c r="E314" s="31">
        <v>251428805</v>
      </c>
      <c r="F314" s="31">
        <v>38830664</v>
      </c>
      <c r="G314" s="36">
        <f t="shared" si="72"/>
        <v>0.15249135630703242</v>
      </c>
      <c r="H314" s="31">
        <v>64742296</v>
      </c>
      <c r="I314" s="36">
        <f t="shared" si="73"/>
        <v>0.25424856313225447</v>
      </c>
      <c r="J314" s="31">
        <v>51020503</v>
      </c>
      <c r="K314" s="36">
        <f t="shared" si="74"/>
        <v>0.20292226660346255</v>
      </c>
      <c r="L314" s="31">
        <v>0</v>
      </c>
      <c r="M314" s="36">
        <f t="shared" si="75"/>
        <v>0</v>
      </c>
      <c r="N314" s="31">
        <f t="shared" si="76"/>
        <v>154593463</v>
      </c>
      <c r="O314" s="36">
        <f t="shared" si="77"/>
        <v>0.6148597930137718</v>
      </c>
      <c r="P314" s="31">
        <v>58656511</v>
      </c>
      <c r="Q314" s="31">
        <v>218570157</v>
      </c>
      <c r="R314" s="31">
        <v>238634735</v>
      </c>
      <c r="S314" s="31">
        <v>114618132</v>
      </c>
      <c r="T314" s="36">
        <f t="shared" si="78"/>
        <v>0.48030783112944558</v>
      </c>
      <c r="U314" s="36">
        <f t="shared" si="79"/>
        <v>-0.1301817627713997</v>
      </c>
    </row>
    <row r="315" spans="1:21" x14ac:dyDescent="0.2">
      <c r="A315" s="17" t="s">
        <v>29</v>
      </c>
      <c r="B315" s="11" t="s">
        <v>559</v>
      </c>
      <c r="C315" s="10" t="s">
        <v>560</v>
      </c>
      <c r="D315" s="31">
        <v>140333237</v>
      </c>
      <c r="E315" s="31">
        <v>149152043</v>
      </c>
      <c r="F315" s="31">
        <v>28830711</v>
      </c>
      <c r="G315" s="36">
        <f t="shared" si="72"/>
        <v>0.20544463746674638</v>
      </c>
      <c r="H315" s="31">
        <v>28484329</v>
      </c>
      <c r="I315" s="36">
        <f t="shared" si="73"/>
        <v>0.20297635548733192</v>
      </c>
      <c r="J315" s="31">
        <v>25362986</v>
      </c>
      <c r="K315" s="36">
        <f t="shared" si="74"/>
        <v>0.1700478618318356</v>
      </c>
      <c r="L315" s="31">
        <v>0</v>
      </c>
      <c r="M315" s="36">
        <f t="shared" si="75"/>
        <v>0</v>
      </c>
      <c r="N315" s="31">
        <f t="shared" si="76"/>
        <v>82678026</v>
      </c>
      <c r="O315" s="36">
        <f t="shared" si="77"/>
        <v>0.55432043931171626</v>
      </c>
      <c r="P315" s="31">
        <v>23377197</v>
      </c>
      <c r="Q315" s="31">
        <v>119114658</v>
      </c>
      <c r="R315" s="31">
        <v>137280055</v>
      </c>
      <c r="S315" s="31">
        <v>72464282</v>
      </c>
      <c r="T315" s="36">
        <f t="shared" si="78"/>
        <v>0.5278573205699838</v>
      </c>
      <c r="U315" s="36">
        <f t="shared" si="79"/>
        <v>8.4945556133183997E-2</v>
      </c>
    </row>
    <row r="316" spans="1:21" x14ac:dyDescent="0.2">
      <c r="A316" s="17" t="s">
        <v>44</v>
      </c>
      <c r="B316" s="11" t="s">
        <v>561</v>
      </c>
      <c r="C316" s="10" t="s">
        <v>562</v>
      </c>
      <c r="D316" s="31">
        <v>102750578</v>
      </c>
      <c r="E316" s="31">
        <v>100375758</v>
      </c>
      <c r="F316" s="31">
        <v>16422033</v>
      </c>
      <c r="G316" s="36">
        <f t="shared" si="72"/>
        <v>0.15982423962617515</v>
      </c>
      <c r="H316" s="31">
        <v>26261592</v>
      </c>
      <c r="I316" s="36">
        <f t="shared" si="73"/>
        <v>0.25558583232495297</v>
      </c>
      <c r="J316" s="31">
        <v>20657890</v>
      </c>
      <c r="K316" s="36">
        <f t="shared" si="74"/>
        <v>0.20580556910962505</v>
      </c>
      <c r="L316" s="31">
        <v>0</v>
      </c>
      <c r="M316" s="36">
        <f t="shared" si="75"/>
        <v>0</v>
      </c>
      <c r="N316" s="31">
        <f t="shared" si="76"/>
        <v>63341515</v>
      </c>
      <c r="O316" s="36">
        <f t="shared" si="77"/>
        <v>0.6310439518673423</v>
      </c>
      <c r="P316" s="31">
        <v>19002976</v>
      </c>
      <c r="Q316" s="31">
        <v>96011949</v>
      </c>
      <c r="R316" s="31">
        <v>96882257</v>
      </c>
      <c r="S316" s="31">
        <v>57319687</v>
      </c>
      <c r="T316" s="36">
        <f t="shared" si="78"/>
        <v>0.59164277108036412</v>
      </c>
      <c r="U316" s="36">
        <f t="shared" si="79"/>
        <v>8.708709625271327E-2</v>
      </c>
    </row>
    <row r="317" spans="1:21" ht="16.5" x14ac:dyDescent="0.3">
      <c r="A317" s="18" t="s">
        <v>0</v>
      </c>
      <c r="B317" s="13" t="s">
        <v>563</v>
      </c>
      <c r="C317" s="12" t="s">
        <v>0</v>
      </c>
      <c r="D317" s="32">
        <f>SUM(D311:D316)</f>
        <v>1386233791</v>
      </c>
      <c r="E317" s="32">
        <f>SUM(E311:E316)</f>
        <v>1363695393</v>
      </c>
      <c r="F317" s="32">
        <f>SUM(F311:F316)</f>
        <v>213475327</v>
      </c>
      <c r="G317" s="37">
        <f t="shared" si="72"/>
        <v>0.15399662624441104</v>
      </c>
      <c r="H317" s="32">
        <f>SUM(H311:H316)</f>
        <v>319935113</v>
      </c>
      <c r="I317" s="37">
        <f t="shared" si="73"/>
        <v>0.230794484362703</v>
      </c>
      <c r="J317" s="32">
        <f>SUM(J311:J316)</f>
        <v>284884668</v>
      </c>
      <c r="K317" s="37">
        <f t="shared" si="74"/>
        <v>0.20890638001884046</v>
      </c>
      <c r="L317" s="32">
        <f>SUM(L311:L316)</f>
        <v>0</v>
      </c>
      <c r="M317" s="37">
        <f t="shared" si="75"/>
        <v>0</v>
      </c>
      <c r="N317" s="32">
        <f t="shared" si="76"/>
        <v>818295108</v>
      </c>
      <c r="O317" s="37">
        <f t="shared" si="77"/>
        <v>0.60005710380807897</v>
      </c>
      <c r="P317" s="32">
        <f>SUM(P311:P316)</f>
        <v>254489825</v>
      </c>
      <c r="Q317" s="32">
        <f>SUM(Q311:Q316)</f>
        <v>1232266562</v>
      </c>
      <c r="R317" s="32">
        <f>SUM(R311:R316)</f>
        <v>1265140146</v>
      </c>
      <c r="S317" s="32">
        <f>SUM(S311:S316)</f>
        <v>725127578</v>
      </c>
      <c r="T317" s="37">
        <f t="shared" si="78"/>
        <v>0.57315988295260378</v>
      </c>
      <c r="U317" s="37">
        <f t="shared" si="79"/>
        <v>0.1194344135369656</v>
      </c>
    </row>
    <row r="318" spans="1:21" x14ac:dyDescent="0.2">
      <c r="A318" s="17" t="s">
        <v>29</v>
      </c>
      <c r="B318" s="11" t="s">
        <v>564</v>
      </c>
      <c r="C318" s="10" t="s">
        <v>565</v>
      </c>
      <c r="D318" s="31">
        <v>215578582</v>
      </c>
      <c r="E318" s="31">
        <v>265956851</v>
      </c>
      <c r="F318" s="31">
        <v>42083260</v>
      </c>
      <c r="G318" s="36">
        <f t="shared" si="72"/>
        <v>0.1952107654182455</v>
      </c>
      <c r="H318" s="31">
        <v>50828331</v>
      </c>
      <c r="I318" s="36">
        <f t="shared" si="73"/>
        <v>0.23577634906235723</v>
      </c>
      <c r="J318" s="31">
        <v>63363882</v>
      </c>
      <c r="K318" s="36">
        <f t="shared" si="74"/>
        <v>0.23824873005433503</v>
      </c>
      <c r="L318" s="31">
        <v>0</v>
      </c>
      <c r="M318" s="36">
        <f t="shared" si="75"/>
        <v>0</v>
      </c>
      <c r="N318" s="31">
        <f t="shared" si="76"/>
        <v>156275473</v>
      </c>
      <c r="O318" s="36">
        <f t="shared" si="77"/>
        <v>0.58759709483851574</v>
      </c>
      <c r="P318" s="31">
        <v>28023207</v>
      </c>
      <c r="Q318" s="31">
        <v>185839015</v>
      </c>
      <c r="R318" s="31">
        <v>196243403</v>
      </c>
      <c r="S318" s="31">
        <v>142887938</v>
      </c>
      <c r="T318" s="36">
        <f t="shared" si="78"/>
        <v>0.72811587964564595</v>
      </c>
      <c r="U318" s="36">
        <f t="shared" si="79"/>
        <v>1.2611217195804891</v>
      </c>
    </row>
    <row r="319" spans="1:21" x14ac:dyDescent="0.2">
      <c r="A319" s="17" t="s">
        <v>29</v>
      </c>
      <c r="B319" s="11" t="s">
        <v>566</v>
      </c>
      <c r="C319" s="10" t="s">
        <v>567</v>
      </c>
      <c r="D319" s="31">
        <v>249820008</v>
      </c>
      <c r="E319" s="31">
        <v>251140315</v>
      </c>
      <c r="F319" s="31">
        <v>54408301</v>
      </c>
      <c r="G319" s="36">
        <f t="shared" si="72"/>
        <v>0.21779000583492095</v>
      </c>
      <c r="H319" s="31">
        <v>58400391</v>
      </c>
      <c r="I319" s="36">
        <f t="shared" si="73"/>
        <v>0.23376987082635911</v>
      </c>
      <c r="J319" s="31">
        <v>54129341</v>
      </c>
      <c r="K319" s="36">
        <f t="shared" si="74"/>
        <v>0.21553425621848088</v>
      </c>
      <c r="L319" s="31">
        <v>0</v>
      </c>
      <c r="M319" s="36">
        <f t="shared" si="75"/>
        <v>0</v>
      </c>
      <c r="N319" s="31">
        <f t="shared" si="76"/>
        <v>166938033</v>
      </c>
      <c r="O319" s="36">
        <f t="shared" si="77"/>
        <v>0.66472017047521825</v>
      </c>
      <c r="P319" s="31">
        <v>51577810</v>
      </c>
      <c r="Q319" s="31">
        <v>237178203</v>
      </c>
      <c r="R319" s="31">
        <v>240101044</v>
      </c>
      <c r="S319" s="31">
        <v>160015826</v>
      </c>
      <c r="T319" s="36">
        <f t="shared" si="78"/>
        <v>0.66645202092499023</v>
      </c>
      <c r="U319" s="36">
        <f t="shared" si="79"/>
        <v>4.9469549017300274E-2</v>
      </c>
    </row>
    <row r="320" spans="1:21" x14ac:dyDescent="0.2">
      <c r="A320" s="17" t="s">
        <v>29</v>
      </c>
      <c r="B320" s="11" t="s">
        <v>568</v>
      </c>
      <c r="C320" s="10" t="s">
        <v>569</v>
      </c>
      <c r="D320" s="31">
        <v>94437325</v>
      </c>
      <c r="E320" s="31">
        <v>93872185</v>
      </c>
      <c r="F320" s="31">
        <v>25115799</v>
      </c>
      <c r="G320" s="36">
        <f t="shared" si="72"/>
        <v>0.2659520375021211</v>
      </c>
      <c r="H320" s="31">
        <v>27340184</v>
      </c>
      <c r="I320" s="36">
        <f t="shared" si="73"/>
        <v>0.28950612482935112</v>
      </c>
      <c r="J320" s="31">
        <v>18547706</v>
      </c>
      <c r="K320" s="36">
        <f t="shared" si="74"/>
        <v>0.19758468389757838</v>
      </c>
      <c r="L320" s="31">
        <v>0</v>
      </c>
      <c r="M320" s="36">
        <f t="shared" si="75"/>
        <v>0</v>
      </c>
      <c r="N320" s="31">
        <f t="shared" si="76"/>
        <v>71003689</v>
      </c>
      <c r="O320" s="36">
        <f t="shared" si="77"/>
        <v>0.75638687860520126</v>
      </c>
      <c r="P320" s="31">
        <v>22802076</v>
      </c>
      <c r="Q320" s="31">
        <v>101909030</v>
      </c>
      <c r="R320" s="31">
        <v>108351231</v>
      </c>
      <c r="S320" s="31">
        <v>74213240</v>
      </c>
      <c r="T320" s="36">
        <f t="shared" si="78"/>
        <v>0.68493213519650742</v>
      </c>
      <c r="U320" s="36">
        <f t="shared" si="79"/>
        <v>-0.18657818700367457</v>
      </c>
    </row>
    <row r="321" spans="1:21" x14ac:dyDescent="0.2">
      <c r="A321" s="17" t="s">
        <v>29</v>
      </c>
      <c r="B321" s="11" t="s">
        <v>570</v>
      </c>
      <c r="C321" s="10" t="s">
        <v>571</v>
      </c>
      <c r="D321" s="31">
        <v>82248414</v>
      </c>
      <c r="E321" s="31">
        <v>81436937</v>
      </c>
      <c r="F321" s="31">
        <v>13244879</v>
      </c>
      <c r="G321" s="36">
        <f t="shared" si="72"/>
        <v>0.16103506871269274</v>
      </c>
      <c r="H321" s="31">
        <v>19595398</v>
      </c>
      <c r="I321" s="36">
        <f t="shared" si="73"/>
        <v>0.23824651500270874</v>
      </c>
      <c r="J321" s="31">
        <v>17118634</v>
      </c>
      <c r="K321" s="36">
        <f t="shared" si="74"/>
        <v>0.21020724293694887</v>
      </c>
      <c r="L321" s="31">
        <v>0</v>
      </c>
      <c r="M321" s="36">
        <f t="shared" si="75"/>
        <v>0</v>
      </c>
      <c r="N321" s="31">
        <f t="shared" si="76"/>
        <v>49958911</v>
      </c>
      <c r="O321" s="36">
        <f t="shared" si="77"/>
        <v>0.61346746133145946</v>
      </c>
      <c r="P321" s="31">
        <v>14482789</v>
      </c>
      <c r="Q321" s="31">
        <v>67439545</v>
      </c>
      <c r="R321" s="31">
        <v>67606200</v>
      </c>
      <c r="S321" s="31">
        <v>46511306</v>
      </c>
      <c r="T321" s="36">
        <f t="shared" si="78"/>
        <v>0.68797397280131112</v>
      </c>
      <c r="U321" s="36">
        <f t="shared" si="79"/>
        <v>0.1819984396651777</v>
      </c>
    </row>
    <row r="322" spans="1:21" x14ac:dyDescent="0.2">
      <c r="A322" s="17" t="s">
        <v>44</v>
      </c>
      <c r="B322" s="11" t="s">
        <v>572</v>
      </c>
      <c r="C322" s="10" t="s">
        <v>573</v>
      </c>
      <c r="D322" s="31">
        <v>51160644</v>
      </c>
      <c r="E322" s="31">
        <v>53732588</v>
      </c>
      <c r="F322" s="31">
        <v>9687016</v>
      </c>
      <c r="G322" s="36">
        <f t="shared" si="72"/>
        <v>0.18934507548419446</v>
      </c>
      <c r="H322" s="31">
        <v>12806934</v>
      </c>
      <c r="I322" s="36">
        <f t="shared" si="73"/>
        <v>0.25032784966506677</v>
      </c>
      <c r="J322" s="31">
        <v>11724026</v>
      </c>
      <c r="K322" s="36">
        <f t="shared" si="74"/>
        <v>0.21819209601443354</v>
      </c>
      <c r="L322" s="31">
        <v>0</v>
      </c>
      <c r="M322" s="36">
        <f t="shared" si="75"/>
        <v>0</v>
      </c>
      <c r="N322" s="31">
        <f t="shared" si="76"/>
        <v>34217976</v>
      </c>
      <c r="O322" s="36">
        <f t="shared" si="77"/>
        <v>0.63681980104885327</v>
      </c>
      <c r="P322" s="31">
        <v>8623445</v>
      </c>
      <c r="Q322" s="31">
        <v>45034925</v>
      </c>
      <c r="R322" s="31">
        <v>50044294</v>
      </c>
      <c r="S322" s="31">
        <v>29931273</v>
      </c>
      <c r="T322" s="36">
        <f t="shared" si="78"/>
        <v>0.59809561905299335</v>
      </c>
      <c r="U322" s="36">
        <f t="shared" si="79"/>
        <v>0.35955247583767269</v>
      </c>
    </row>
    <row r="323" spans="1:21" ht="16.5" x14ac:dyDescent="0.3">
      <c r="A323" s="18" t="s">
        <v>0</v>
      </c>
      <c r="B323" s="13" t="s">
        <v>574</v>
      </c>
      <c r="C323" s="12" t="s">
        <v>0</v>
      </c>
      <c r="D323" s="32">
        <f>SUM(D318:D322)</f>
        <v>693244973</v>
      </c>
      <c r="E323" s="32">
        <f>SUM(E318:E322)</f>
        <v>746138876</v>
      </c>
      <c r="F323" s="32">
        <f>SUM(F318:F322)</f>
        <v>144539255</v>
      </c>
      <c r="G323" s="37">
        <f t="shared" si="72"/>
        <v>0.20849665072147591</v>
      </c>
      <c r="H323" s="32">
        <f>SUM(H318:H322)</f>
        <v>168971238</v>
      </c>
      <c r="I323" s="37">
        <f t="shared" si="73"/>
        <v>0.24373957919778524</v>
      </c>
      <c r="J323" s="32">
        <f>SUM(J318:J322)</f>
        <v>164883589</v>
      </c>
      <c r="K323" s="37">
        <f t="shared" si="74"/>
        <v>0.22098243946747523</v>
      </c>
      <c r="L323" s="32">
        <f>SUM(L318:L322)</f>
        <v>0</v>
      </c>
      <c r="M323" s="37">
        <f t="shared" si="75"/>
        <v>0</v>
      </c>
      <c r="N323" s="32">
        <f t="shared" si="76"/>
        <v>478394082</v>
      </c>
      <c r="O323" s="37">
        <f t="shared" si="77"/>
        <v>0.64115957147902314</v>
      </c>
      <c r="P323" s="32">
        <f>SUM(P318:P322)</f>
        <v>125509327</v>
      </c>
      <c r="Q323" s="32">
        <f>SUM(Q318:Q322)</f>
        <v>637400718</v>
      </c>
      <c r="R323" s="32">
        <f>SUM(R318:R322)</f>
        <v>662346172</v>
      </c>
      <c r="S323" s="32">
        <f>SUM(S318:S322)</f>
        <v>453559583</v>
      </c>
      <c r="T323" s="37">
        <f t="shared" si="78"/>
        <v>0.68477723911417121</v>
      </c>
      <c r="U323" s="37">
        <f t="shared" si="79"/>
        <v>0.3137158244821121</v>
      </c>
    </row>
    <row r="324" spans="1:21" x14ac:dyDescent="0.2">
      <c r="A324" s="17" t="s">
        <v>29</v>
      </c>
      <c r="B324" s="11" t="s">
        <v>575</v>
      </c>
      <c r="C324" s="10" t="s">
        <v>576</v>
      </c>
      <c r="D324" s="31">
        <v>61857560</v>
      </c>
      <c r="E324" s="31">
        <v>65617786</v>
      </c>
      <c r="F324" s="31">
        <v>10933962</v>
      </c>
      <c r="G324" s="36">
        <f t="shared" si="72"/>
        <v>0.17676031838307232</v>
      </c>
      <c r="H324" s="31">
        <v>15256981</v>
      </c>
      <c r="I324" s="36">
        <f t="shared" si="73"/>
        <v>0.24664699027895701</v>
      </c>
      <c r="J324" s="31">
        <v>12189839</v>
      </c>
      <c r="K324" s="36">
        <f t="shared" si="74"/>
        <v>0.18577034891119307</v>
      </c>
      <c r="L324" s="31">
        <v>0</v>
      </c>
      <c r="M324" s="36">
        <f t="shared" si="75"/>
        <v>0</v>
      </c>
      <c r="N324" s="31">
        <f t="shared" si="76"/>
        <v>38380782</v>
      </c>
      <c r="O324" s="36">
        <f t="shared" si="77"/>
        <v>0.5849143096659799</v>
      </c>
      <c r="P324" s="31">
        <v>11153013</v>
      </c>
      <c r="Q324" s="31">
        <v>52390871</v>
      </c>
      <c r="R324" s="31">
        <v>54965816</v>
      </c>
      <c r="S324" s="31">
        <v>31212770</v>
      </c>
      <c r="T324" s="36">
        <f t="shared" si="78"/>
        <v>0.56785784823061669</v>
      </c>
      <c r="U324" s="36">
        <f t="shared" si="79"/>
        <v>9.2963757865251351E-2</v>
      </c>
    </row>
    <row r="325" spans="1:21" x14ac:dyDescent="0.2">
      <c r="A325" s="17" t="s">
        <v>29</v>
      </c>
      <c r="B325" s="11" t="s">
        <v>577</v>
      </c>
      <c r="C325" s="10" t="s">
        <v>578</v>
      </c>
      <c r="D325" s="31">
        <v>85246917</v>
      </c>
      <c r="E325" s="31">
        <v>83968588</v>
      </c>
      <c r="F325" s="31">
        <v>16213893</v>
      </c>
      <c r="G325" s="36">
        <f t="shared" si="72"/>
        <v>0.19019917166036632</v>
      </c>
      <c r="H325" s="31">
        <v>21099097</v>
      </c>
      <c r="I325" s="36">
        <f t="shared" si="73"/>
        <v>0.24750568985386298</v>
      </c>
      <c r="J325" s="31">
        <v>17469797</v>
      </c>
      <c r="K325" s="36">
        <f t="shared" si="74"/>
        <v>0.20805157519142753</v>
      </c>
      <c r="L325" s="31">
        <v>0</v>
      </c>
      <c r="M325" s="36">
        <f t="shared" si="75"/>
        <v>0</v>
      </c>
      <c r="N325" s="31">
        <f t="shared" si="76"/>
        <v>54782787</v>
      </c>
      <c r="O325" s="36">
        <f t="shared" si="77"/>
        <v>0.65242000973030534</v>
      </c>
      <c r="P325" s="31">
        <v>16411128</v>
      </c>
      <c r="Q325" s="31">
        <v>80246089</v>
      </c>
      <c r="R325" s="31">
        <v>79874215</v>
      </c>
      <c r="S325" s="31">
        <v>53033082</v>
      </c>
      <c r="T325" s="36">
        <f t="shared" si="78"/>
        <v>0.66395747363526514</v>
      </c>
      <c r="U325" s="36">
        <f t="shared" si="79"/>
        <v>6.4509215941768394E-2</v>
      </c>
    </row>
    <row r="326" spans="1:21" x14ac:dyDescent="0.2">
      <c r="A326" s="17" t="s">
        <v>29</v>
      </c>
      <c r="B326" s="11" t="s">
        <v>579</v>
      </c>
      <c r="C326" s="10" t="s">
        <v>580</v>
      </c>
      <c r="D326" s="31">
        <v>182109435</v>
      </c>
      <c r="E326" s="31">
        <v>190409938</v>
      </c>
      <c r="F326" s="31">
        <v>32789273</v>
      </c>
      <c r="G326" s="36">
        <f t="shared" si="72"/>
        <v>0.18005257662789409</v>
      </c>
      <c r="H326" s="31">
        <v>39738866</v>
      </c>
      <c r="I326" s="36">
        <f t="shared" si="73"/>
        <v>0.218214207297936</v>
      </c>
      <c r="J326" s="31">
        <v>33490732</v>
      </c>
      <c r="K326" s="36">
        <f t="shared" si="74"/>
        <v>0.17588752116499298</v>
      </c>
      <c r="L326" s="31">
        <v>0</v>
      </c>
      <c r="M326" s="36">
        <f t="shared" si="75"/>
        <v>0</v>
      </c>
      <c r="N326" s="31">
        <f t="shared" si="76"/>
        <v>106018871</v>
      </c>
      <c r="O326" s="36">
        <f t="shared" si="77"/>
        <v>0.55679273946300012</v>
      </c>
      <c r="P326" s="31">
        <v>30451896</v>
      </c>
      <c r="Q326" s="31">
        <v>168800633</v>
      </c>
      <c r="R326" s="31">
        <v>181343302</v>
      </c>
      <c r="S326" s="31">
        <v>102716168</v>
      </c>
      <c r="T326" s="36">
        <f t="shared" si="78"/>
        <v>0.56641831745183513</v>
      </c>
      <c r="U326" s="36">
        <f t="shared" si="79"/>
        <v>9.9791356176968327E-2</v>
      </c>
    </row>
    <row r="327" spans="1:21" x14ac:dyDescent="0.2">
      <c r="A327" s="17" t="s">
        <v>29</v>
      </c>
      <c r="B327" s="11" t="s">
        <v>581</v>
      </c>
      <c r="C327" s="10" t="s">
        <v>582</v>
      </c>
      <c r="D327" s="31">
        <v>389070856</v>
      </c>
      <c r="E327" s="31">
        <v>391828566</v>
      </c>
      <c r="F327" s="31">
        <v>87560807</v>
      </c>
      <c r="G327" s="36">
        <f t="shared" si="72"/>
        <v>0.22505105599582612</v>
      </c>
      <c r="H327" s="31">
        <v>93759275</v>
      </c>
      <c r="I327" s="36">
        <f t="shared" si="73"/>
        <v>0.24098251913271038</v>
      </c>
      <c r="J327" s="31">
        <v>81612731</v>
      </c>
      <c r="K327" s="36">
        <f t="shared" si="74"/>
        <v>0.20828683276757315</v>
      </c>
      <c r="L327" s="31">
        <v>0</v>
      </c>
      <c r="M327" s="36">
        <f t="shared" si="75"/>
        <v>0</v>
      </c>
      <c r="N327" s="31">
        <f t="shared" si="76"/>
        <v>262932813</v>
      </c>
      <c r="O327" s="36">
        <f t="shared" si="77"/>
        <v>0.67104043914960498</v>
      </c>
      <c r="P327" s="31">
        <v>67275796</v>
      </c>
      <c r="Q327" s="31">
        <v>363876503</v>
      </c>
      <c r="R327" s="31">
        <v>379551016</v>
      </c>
      <c r="S327" s="31">
        <v>214002585</v>
      </c>
      <c r="T327" s="36">
        <f t="shared" si="78"/>
        <v>0.56383088433097484</v>
      </c>
      <c r="U327" s="36">
        <f t="shared" si="79"/>
        <v>0.21310688022182589</v>
      </c>
    </row>
    <row r="328" spans="1:21" x14ac:dyDescent="0.2">
      <c r="A328" s="17" t="s">
        <v>29</v>
      </c>
      <c r="B328" s="11" t="s">
        <v>583</v>
      </c>
      <c r="C328" s="10" t="s">
        <v>584</v>
      </c>
      <c r="D328" s="31">
        <v>107957100</v>
      </c>
      <c r="E328" s="31">
        <v>106174800</v>
      </c>
      <c r="F328" s="31">
        <v>21605930</v>
      </c>
      <c r="G328" s="36">
        <f t="shared" si="72"/>
        <v>0.20013440524060019</v>
      </c>
      <c r="H328" s="31">
        <v>21571013</v>
      </c>
      <c r="I328" s="36">
        <f t="shared" si="73"/>
        <v>0.19981097120986022</v>
      </c>
      <c r="J328" s="31">
        <v>20766282</v>
      </c>
      <c r="K328" s="36">
        <f t="shared" si="74"/>
        <v>0.19558578871822693</v>
      </c>
      <c r="L328" s="31">
        <v>0</v>
      </c>
      <c r="M328" s="36">
        <f t="shared" si="75"/>
        <v>0</v>
      </c>
      <c r="N328" s="31">
        <f t="shared" si="76"/>
        <v>63943225</v>
      </c>
      <c r="O328" s="36">
        <f t="shared" si="77"/>
        <v>0.6022448358744259</v>
      </c>
      <c r="P328" s="31">
        <v>18692235</v>
      </c>
      <c r="Q328" s="31">
        <v>100301000</v>
      </c>
      <c r="R328" s="31">
        <v>102555200</v>
      </c>
      <c r="S328" s="31">
        <v>58758881</v>
      </c>
      <c r="T328" s="36">
        <f t="shared" si="78"/>
        <v>0.57294882170772421</v>
      </c>
      <c r="U328" s="36">
        <f t="shared" si="79"/>
        <v>0.11095767841566295</v>
      </c>
    </row>
    <row r="329" spans="1:21" x14ac:dyDescent="0.2">
      <c r="A329" s="17" t="s">
        <v>29</v>
      </c>
      <c r="B329" s="11" t="s">
        <v>585</v>
      </c>
      <c r="C329" s="10" t="s">
        <v>586</v>
      </c>
      <c r="D329" s="31">
        <v>159415367</v>
      </c>
      <c r="E329" s="31">
        <v>159042592</v>
      </c>
      <c r="F329" s="31">
        <v>20031134</v>
      </c>
      <c r="G329" s="36">
        <f t="shared" si="72"/>
        <v>0.12565372069808051</v>
      </c>
      <c r="H329" s="31">
        <v>29757561</v>
      </c>
      <c r="I329" s="36">
        <f t="shared" si="73"/>
        <v>0.18666682867530582</v>
      </c>
      <c r="J329" s="31">
        <v>39325722</v>
      </c>
      <c r="K329" s="36">
        <f t="shared" si="74"/>
        <v>0.24726534889471621</v>
      </c>
      <c r="L329" s="31">
        <v>0</v>
      </c>
      <c r="M329" s="36">
        <f t="shared" si="75"/>
        <v>0</v>
      </c>
      <c r="N329" s="31">
        <f t="shared" si="76"/>
        <v>89114417</v>
      </c>
      <c r="O329" s="36">
        <f t="shared" si="77"/>
        <v>0.56031793671974361</v>
      </c>
      <c r="P329" s="31">
        <v>28546346</v>
      </c>
      <c r="Q329" s="31">
        <v>152040213</v>
      </c>
      <c r="R329" s="31">
        <v>141605407</v>
      </c>
      <c r="S329" s="31">
        <v>80587525</v>
      </c>
      <c r="T329" s="36">
        <f t="shared" si="78"/>
        <v>0.56909920819619553</v>
      </c>
      <c r="U329" s="36">
        <f t="shared" si="79"/>
        <v>0.37760965974419292</v>
      </c>
    </row>
    <row r="330" spans="1:21" x14ac:dyDescent="0.2">
      <c r="A330" s="17" t="s">
        <v>29</v>
      </c>
      <c r="B330" s="11" t="s">
        <v>587</v>
      </c>
      <c r="C330" s="10" t="s">
        <v>588</v>
      </c>
      <c r="D330" s="31">
        <v>176822701</v>
      </c>
      <c r="E330" s="31">
        <v>189578172</v>
      </c>
      <c r="F330" s="31">
        <v>40216664</v>
      </c>
      <c r="G330" s="36">
        <f t="shared" si="72"/>
        <v>0.22744061578382971</v>
      </c>
      <c r="H330" s="31">
        <v>42782549</v>
      </c>
      <c r="I330" s="36">
        <f t="shared" si="73"/>
        <v>0.24195167678159152</v>
      </c>
      <c r="J330" s="31">
        <v>39283276</v>
      </c>
      <c r="K330" s="36">
        <f t="shared" si="74"/>
        <v>0.20721413011620346</v>
      </c>
      <c r="L330" s="31">
        <v>0</v>
      </c>
      <c r="M330" s="36">
        <f t="shared" si="75"/>
        <v>0</v>
      </c>
      <c r="N330" s="31">
        <f t="shared" si="76"/>
        <v>122282489</v>
      </c>
      <c r="O330" s="36">
        <f t="shared" si="77"/>
        <v>0.64502409591754051</v>
      </c>
      <c r="P330" s="31">
        <v>35423201</v>
      </c>
      <c r="Q330" s="31">
        <v>165375059</v>
      </c>
      <c r="R330" s="31">
        <v>158653235</v>
      </c>
      <c r="S330" s="31">
        <v>124495413</v>
      </c>
      <c r="T330" s="36">
        <f t="shared" si="78"/>
        <v>0.78470138349211727</v>
      </c>
      <c r="U330" s="36">
        <f t="shared" si="79"/>
        <v>0.10897024805860989</v>
      </c>
    </row>
    <row r="331" spans="1:21" x14ac:dyDescent="0.2">
      <c r="A331" s="17" t="s">
        <v>44</v>
      </c>
      <c r="B331" s="11" t="s">
        <v>589</v>
      </c>
      <c r="C331" s="10" t="s">
        <v>590</v>
      </c>
      <c r="D331" s="31">
        <v>123362404</v>
      </c>
      <c r="E331" s="31">
        <v>116352047</v>
      </c>
      <c r="F331" s="31">
        <v>26144097</v>
      </c>
      <c r="G331" s="36">
        <f t="shared" si="72"/>
        <v>0.21192921143138552</v>
      </c>
      <c r="H331" s="31">
        <v>28323247</v>
      </c>
      <c r="I331" s="36">
        <f t="shared" si="73"/>
        <v>0.22959383152098756</v>
      </c>
      <c r="J331" s="31">
        <v>23714673</v>
      </c>
      <c r="K331" s="36">
        <f t="shared" si="74"/>
        <v>0.20381827059733637</v>
      </c>
      <c r="L331" s="31">
        <v>0</v>
      </c>
      <c r="M331" s="36">
        <f t="shared" si="75"/>
        <v>0</v>
      </c>
      <c r="N331" s="31">
        <f t="shared" si="76"/>
        <v>78182017</v>
      </c>
      <c r="O331" s="36">
        <f t="shared" si="77"/>
        <v>0.67194363155467307</v>
      </c>
      <c r="P331" s="31">
        <v>19784531</v>
      </c>
      <c r="Q331" s="31">
        <v>129055123</v>
      </c>
      <c r="R331" s="31">
        <v>127225875</v>
      </c>
      <c r="S331" s="31">
        <v>66448073</v>
      </c>
      <c r="T331" s="36">
        <f t="shared" si="78"/>
        <v>0.52228426803902905</v>
      </c>
      <c r="U331" s="36">
        <f t="shared" si="79"/>
        <v>0.19864721584757294</v>
      </c>
    </row>
    <row r="332" spans="1:21" ht="16.5" x14ac:dyDescent="0.3">
      <c r="A332" s="18" t="s">
        <v>0</v>
      </c>
      <c r="B332" s="13" t="s">
        <v>591</v>
      </c>
      <c r="C332" s="12" t="s">
        <v>0</v>
      </c>
      <c r="D332" s="32">
        <f>SUM(D324:D331)</f>
        <v>1285842340</v>
      </c>
      <c r="E332" s="32">
        <f>SUM(E324:E331)</f>
        <v>1302972489</v>
      </c>
      <c r="F332" s="32">
        <f>SUM(F324:F331)</f>
        <v>255495760</v>
      </c>
      <c r="G332" s="37">
        <f t="shared" si="72"/>
        <v>0.19869913445220663</v>
      </c>
      <c r="H332" s="32">
        <f>SUM(H324:H331)</f>
        <v>292288589</v>
      </c>
      <c r="I332" s="37">
        <f t="shared" si="73"/>
        <v>0.22731292935959785</v>
      </c>
      <c r="J332" s="32">
        <f>SUM(J324:J331)</f>
        <v>267853052</v>
      </c>
      <c r="K332" s="37">
        <f t="shared" si="74"/>
        <v>0.20557076550831152</v>
      </c>
      <c r="L332" s="32">
        <f>SUM(L324:L331)</f>
        <v>0</v>
      </c>
      <c r="M332" s="37">
        <f t="shared" si="75"/>
        <v>0</v>
      </c>
      <c r="N332" s="32">
        <f t="shared" si="76"/>
        <v>815637401</v>
      </c>
      <c r="O332" s="37">
        <f t="shared" si="77"/>
        <v>0.62598205862810052</v>
      </c>
      <c r="P332" s="32">
        <f>SUM(P324:P331)</f>
        <v>227738146</v>
      </c>
      <c r="Q332" s="32">
        <f>SUM(Q324:Q331)</f>
        <v>1212085491</v>
      </c>
      <c r="R332" s="32">
        <f>SUM(R324:R331)</f>
        <v>1225774066</v>
      </c>
      <c r="S332" s="32">
        <f>SUM(S324:S331)</f>
        <v>731254497</v>
      </c>
      <c r="T332" s="37">
        <f t="shared" si="78"/>
        <v>0.59656548240269258</v>
      </c>
      <c r="U332" s="37">
        <f t="shared" si="79"/>
        <v>0.17614486946776142</v>
      </c>
    </row>
    <row r="333" spans="1:21" x14ac:dyDescent="0.2">
      <c r="A333" s="17" t="s">
        <v>29</v>
      </c>
      <c r="B333" s="11" t="s">
        <v>592</v>
      </c>
      <c r="C333" s="10" t="s">
        <v>593</v>
      </c>
      <c r="D333" s="31">
        <v>31271176</v>
      </c>
      <c r="E333" s="31">
        <v>28186800</v>
      </c>
      <c r="F333" s="31">
        <v>5096277</v>
      </c>
      <c r="G333" s="36">
        <f t="shared" si="72"/>
        <v>0.16297043002156364</v>
      </c>
      <c r="H333" s="31">
        <v>4897388</v>
      </c>
      <c r="I333" s="36">
        <f t="shared" si="73"/>
        <v>0.1566102918547099</v>
      </c>
      <c r="J333" s="31">
        <v>3886735</v>
      </c>
      <c r="K333" s="36">
        <f t="shared" si="74"/>
        <v>0.13789202747385301</v>
      </c>
      <c r="L333" s="31">
        <v>0</v>
      </c>
      <c r="M333" s="36">
        <f t="shared" si="75"/>
        <v>0</v>
      </c>
      <c r="N333" s="31">
        <f t="shared" si="76"/>
        <v>13880400</v>
      </c>
      <c r="O333" s="36">
        <f t="shared" si="77"/>
        <v>0.49244327131848953</v>
      </c>
      <c r="P333" s="31">
        <v>3927628</v>
      </c>
      <c r="Q333" s="31">
        <v>28589604</v>
      </c>
      <c r="R333" s="31">
        <v>22479408</v>
      </c>
      <c r="S333" s="31">
        <v>13268887</v>
      </c>
      <c r="T333" s="36">
        <f t="shared" si="78"/>
        <v>0.59026852486506765</v>
      </c>
      <c r="U333" s="36">
        <f t="shared" si="79"/>
        <v>-1.0411627577764482E-2</v>
      </c>
    </row>
    <row r="334" spans="1:21" x14ac:dyDescent="0.2">
      <c r="A334" s="17" t="s">
        <v>29</v>
      </c>
      <c r="B334" s="11" t="s">
        <v>594</v>
      </c>
      <c r="C334" s="10" t="s">
        <v>595</v>
      </c>
      <c r="D334" s="31">
        <v>15335381</v>
      </c>
      <c r="E334" s="31">
        <v>14022349</v>
      </c>
      <c r="F334" s="31">
        <v>2269795</v>
      </c>
      <c r="G334" s="36">
        <f t="shared" si="72"/>
        <v>0.14801034287964543</v>
      </c>
      <c r="H334" s="31">
        <v>4245530</v>
      </c>
      <c r="I334" s="36">
        <f t="shared" si="73"/>
        <v>0.27684542040396648</v>
      </c>
      <c r="J334" s="31">
        <v>3786211</v>
      </c>
      <c r="K334" s="36">
        <f t="shared" si="74"/>
        <v>0.27001260630440732</v>
      </c>
      <c r="L334" s="31">
        <v>0</v>
      </c>
      <c r="M334" s="36">
        <f t="shared" si="75"/>
        <v>0</v>
      </c>
      <c r="N334" s="31">
        <f t="shared" si="76"/>
        <v>10301536</v>
      </c>
      <c r="O334" s="36">
        <f t="shared" si="77"/>
        <v>0.7346512342546887</v>
      </c>
      <c r="P334" s="31">
        <v>3702416</v>
      </c>
      <c r="Q334" s="31">
        <v>24327062</v>
      </c>
      <c r="R334" s="31">
        <v>15860542</v>
      </c>
      <c r="S334" s="31">
        <v>17076979</v>
      </c>
      <c r="T334" s="36">
        <f t="shared" si="78"/>
        <v>1.0766958027033375</v>
      </c>
      <c r="U334" s="36">
        <f t="shared" si="79"/>
        <v>2.2632518874162066E-2</v>
      </c>
    </row>
    <row r="335" spans="1:21" x14ac:dyDescent="0.2">
      <c r="A335" s="17" t="s">
        <v>29</v>
      </c>
      <c r="B335" s="11" t="s">
        <v>596</v>
      </c>
      <c r="C335" s="10" t="s">
        <v>597</v>
      </c>
      <c r="D335" s="31">
        <v>77168279</v>
      </c>
      <c r="E335" s="31">
        <v>84723942</v>
      </c>
      <c r="F335" s="31">
        <v>21021060</v>
      </c>
      <c r="G335" s="36">
        <f t="shared" si="72"/>
        <v>0.27240545302299668</v>
      </c>
      <c r="H335" s="31">
        <v>21562147</v>
      </c>
      <c r="I335" s="36">
        <f t="shared" si="73"/>
        <v>0.27941723308355754</v>
      </c>
      <c r="J335" s="31">
        <v>20779315</v>
      </c>
      <c r="K335" s="36">
        <f t="shared" si="74"/>
        <v>0.24525906738380987</v>
      </c>
      <c r="L335" s="31">
        <v>0</v>
      </c>
      <c r="M335" s="36">
        <f t="shared" si="75"/>
        <v>0</v>
      </c>
      <c r="N335" s="31">
        <f t="shared" si="76"/>
        <v>63362522</v>
      </c>
      <c r="O335" s="36">
        <f t="shared" si="77"/>
        <v>0.74787032454179247</v>
      </c>
      <c r="P335" s="31">
        <v>16629171</v>
      </c>
      <c r="Q335" s="31">
        <v>71724179</v>
      </c>
      <c r="R335" s="31">
        <v>84451217</v>
      </c>
      <c r="S335" s="31">
        <v>53725352</v>
      </c>
      <c r="T335" s="36">
        <f t="shared" si="78"/>
        <v>0.63617025199293453</v>
      </c>
      <c r="U335" s="36">
        <f t="shared" si="79"/>
        <v>0.24957010785444456</v>
      </c>
    </row>
    <row r="336" spans="1:21" x14ac:dyDescent="0.2">
      <c r="A336" s="17" t="s">
        <v>44</v>
      </c>
      <c r="B336" s="11" t="s">
        <v>598</v>
      </c>
      <c r="C336" s="10" t="s">
        <v>599</v>
      </c>
      <c r="D336" s="31">
        <v>22671876</v>
      </c>
      <c r="E336" s="31">
        <v>27616916</v>
      </c>
      <c r="F336" s="31">
        <v>5973412</v>
      </c>
      <c r="G336" s="36">
        <f t="shared" si="72"/>
        <v>0.26347233021210947</v>
      </c>
      <c r="H336" s="31">
        <v>6737341</v>
      </c>
      <c r="I336" s="36">
        <f t="shared" si="73"/>
        <v>0.29716733630688524</v>
      </c>
      <c r="J336" s="31">
        <v>6597439</v>
      </c>
      <c r="K336" s="36">
        <f t="shared" si="74"/>
        <v>0.23889122883959962</v>
      </c>
      <c r="L336" s="31">
        <v>0</v>
      </c>
      <c r="M336" s="36">
        <f t="shared" si="75"/>
        <v>0</v>
      </c>
      <c r="N336" s="31">
        <f t="shared" si="76"/>
        <v>19308192</v>
      </c>
      <c r="O336" s="36">
        <f t="shared" si="77"/>
        <v>0.69914366977109244</v>
      </c>
      <c r="P336" s="31">
        <v>6506781</v>
      </c>
      <c r="Q336" s="31">
        <v>22664542</v>
      </c>
      <c r="R336" s="31">
        <v>28392118</v>
      </c>
      <c r="S336" s="31">
        <v>20607781</v>
      </c>
      <c r="T336" s="36">
        <f t="shared" si="78"/>
        <v>0.72582753424735691</v>
      </c>
      <c r="U336" s="36">
        <f t="shared" si="79"/>
        <v>1.3932849438147654E-2</v>
      </c>
    </row>
    <row r="337" spans="1:21" ht="16.5" x14ac:dyDescent="0.3">
      <c r="A337" s="18" t="s">
        <v>0</v>
      </c>
      <c r="B337" s="13" t="s">
        <v>600</v>
      </c>
      <c r="C337" s="12" t="s">
        <v>0</v>
      </c>
      <c r="D337" s="32">
        <f>SUM(D333:D336)</f>
        <v>146446712</v>
      </c>
      <c r="E337" s="32">
        <f>SUM(E333:E336)</f>
        <v>154550007</v>
      </c>
      <c r="F337" s="32">
        <f>SUM(F333:F336)</f>
        <v>34360544</v>
      </c>
      <c r="G337" s="37">
        <f t="shared" si="72"/>
        <v>0.2346283063016123</v>
      </c>
      <c r="H337" s="32">
        <f>SUM(H333:H336)</f>
        <v>37442406</v>
      </c>
      <c r="I337" s="37">
        <f t="shared" si="73"/>
        <v>0.25567256163456914</v>
      </c>
      <c r="J337" s="32">
        <f>SUM(J333:J336)</f>
        <v>35049700</v>
      </c>
      <c r="K337" s="37">
        <f t="shared" si="74"/>
        <v>0.22678549603689116</v>
      </c>
      <c r="L337" s="32">
        <f>SUM(L333:L336)</f>
        <v>0</v>
      </c>
      <c r="M337" s="37">
        <f t="shared" si="75"/>
        <v>0</v>
      </c>
      <c r="N337" s="32">
        <f t="shared" si="76"/>
        <v>106852650</v>
      </c>
      <c r="O337" s="37">
        <f t="shared" si="77"/>
        <v>0.69137913400418027</v>
      </c>
      <c r="P337" s="32">
        <f>SUM(P333:P336)</f>
        <v>30765996</v>
      </c>
      <c r="Q337" s="32">
        <f>SUM(Q333:Q336)</f>
        <v>147305387</v>
      </c>
      <c r="R337" s="32">
        <f>SUM(R333:R336)</f>
        <v>151183285</v>
      </c>
      <c r="S337" s="32">
        <f>SUM(S333:S336)</f>
        <v>104678999</v>
      </c>
      <c r="T337" s="37">
        <f t="shared" si="78"/>
        <v>0.69239796582009716</v>
      </c>
      <c r="U337" s="37">
        <f t="shared" si="79"/>
        <v>0.13923501777741887</v>
      </c>
    </row>
    <row r="338" spans="1:21" ht="16.5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15509802627</v>
      </c>
      <c r="E338" s="32">
        <f>SUM(E302,E304:E309,E311:E316,E318:E322,E324:E331,E333:E336)</f>
        <v>15571726811</v>
      </c>
      <c r="F338" s="32">
        <f>SUM(F302,F304:F309,F311:F316,F318:F322,F324:F331,F333:F336)</f>
        <v>3160120579</v>
      </c>
      <c r="G338" s="37">
        <f t="shared" si="72"/>
        <v>0.20374988998884827</v>
      </c>
      <c r="H338" s="32">
        <f>SUM(H302,H304:H309,H311:H316,H318:H322,H324:H331,H333:H336)</f>
        <v>3696052749</v>
      </c>
      <c r="I338" s="37">
        <f t="shared" si="73"/>
        <v>0.23830430585659315</v>
      </c>
      <c r="J338" s="32">
        <f>SUM(J302,J304:J309,J311:J316,J318:J322,J324:J331,J333:J336)</f>
        <v>3413433083</v>
      </c>
      <c r="K338" s="37">
        <f t="shared" si="74"/>
        <v>0.21920710043466227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10269606411</v>
      </c>
      <c r="O338" s="37">
        <f t="shared" si="77"/>
        <v>0.65950337657769997</v>
      </c>
      <c r="P338" s="32">
        <f>SUM(P302,P304:P309,P311:P316,P318:P322,P324:P331,P333:P336)</f>
        <v>3014464286</v>
      </c>
      <c r="Q338" s="32">
        <f>SUM(Q302,Q304:Q309,Q311:Q316,Q318:Q322,Q324:Q331,Q333:Q336)</f>
        <v>14223389173</v>
      </c>
      <c r="R338" s="32">
        <f>SUM(R302,R304:R309,R311:R316,R318:R322,R324:R331,R333:R336)</f>
        <v>14338787968</v>
      </c>
      <c r="S338" s="32">
        <f>SUM(S302,S304:S309,S311:S316,S318:S322,S324:S331,S333:S336)</f>
        <v>9293609687</v>
      </c>
      <c r="T338" s="37">
        <f t="shared" si="78"/>
        <v>0.6481447182105371</v>
      </c>
      <c r="U338" s="37">
        <f t="shared" si="79"/>
        <v>0.13235147580049977</v>
      </c>
    </row>
    <row r="339" spans="1:21" ht="16.5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103950387374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107403742459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27178364417</v>
      </c>
      <c r="G339" s="39">
        <f t="shared" si="72"/>
        <v>0.26145515282416193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25965547435</v>
      </c>
      <c r="I339" s="39">
        <f t="shared" si="73"/>
        <v>0.24978788526856885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27955057653</v>
      </c>
      <c r="K339" s="39">
        <f t="shared" si="74"/>
        <v>0.2602801076849951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81098969505</v>
      </c>
      <c r="O339" s="39">
        <f t="shared" si="77"/>
        <v>0.75508513621821405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22497422372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94173427923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99385835494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66811857339</v>
      </c>
      <c r="T339" s="39">
        <f t="shared" si="78"/>
        <v>0.67224727756133296</v>
      </c>
      <c r="U339" s="39">
        <f t="shared" si="79"/>
        <v>0.24258935938334436</v>
      </c>
    </row>
    <row r="340" spans="1:21" x14ac:dyDescent="0.2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sheetProtection algorithmName="SHA-512" hashValue="t0f4JuP6JHKzhlzlPbq73Opgbas6UiWsmF+eNJ97LeU2J0IXa1LllgU9JcfVW+fOsR5DSV/yj4AUwUMapISIJQ==" saltValue="Uq1WO8tCp8d8rlAstfIYbg==" spinCount="100000" sheet="1" objects="1" scenarios="1"/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60"/>
  <sheetViews>
    <sheetView showGridLines="0" workbookViewId="0">
      <selection activeCell="T8" sqref="T8:U360"/>
    </sheetView>
  </sheetViews>
  <sheetFormatPr defaultRowHeight="12.75" x14ac:dyDescent="0.2"/>
  <cols>
    <col min="1" max="1" width="4" customWidth="1"/>
    <col min="2" max="2" width="23.28515625" customWidth="1"/>
    <col min="3" max="3" width="6.85546875" customWidth="1"/>
    <col min="4" max="11" width="11.7109375" customWidth="1"/>
    <col min="12" max="13" width="11.7109375" hidden="1" customWidth="1"/>
    <col min="14" max="16" width="11.7109375" customWidth="1"/>
    <col min="17" max="19" width="11.7109375" hidden="1" customWidth="1"/>
    <col min="20" max="21" width="11.7109375" customWidth="1"/>
    <col min="22" max="23" width="12.140625" customWidth="1"/>
  </cols>
  <sheetData>
    <row r="1" spans="1:21" ht="16.5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" customHeight="1" x14ac:dyDescent="0.2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" customHeight="1" x14ac:dyDescent="0.3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604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45" customHeight="1" x14ac:dyDescent="0.2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4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x14ac:dyDescent="0.2">
      <c r="A8" s="17" t="s">
        <v>23</v>
      </c>
      <c r="B8" s="11" t="s">
        <v>24</v>
      </c>
      <c r="C8" s="10" t="s">
        <v>25</v>
      </c>
      <c r="D8" s="31">
        <v>14939734</v>
      </c>
      <c r="E8" s="31">
        <v>14863228</v>
      </c>
      <c r="F8" s="31">
        <v>3021916</v>
      </c>
      <c r="G8" s="36">
        <f>IF(($D8       =0),0,($F8       /$D8       ))</f>
        <v>0.20227374864907233</v>
      </c>
      <c r="H8" s="31">
        <v>3047329</v>
      </c>
      <c r="I8" s="36">
        <f>IF(($D8       =0),0,($H8       /$D8       ))</f>
        <v>0.20397478295128949</v>
      </c>
      <c r="J8" s="31">
        <v>3029793</v>
      </c>
      <c r="K8" s="36">
        <f>IF(($E8       =0),0,($J8       /$E8       ))</f>
        <v>0.20384488483928256</v>
      </c>
      <c r="L8" s="31">
        <v>0</v>
      </c>
      <c r="M8" s="36">
        <f>IF(($E8       =0),0,($L8       /$E8       ))</f>
        <v>0</v>
      </c>
      <c r="N8" s="31">
        <f>$F8       +$H8       +$J8</f>
        <v>9099038</v>
      </c>
      <c r="O8" s="36">
        <f>IF(($E8       =0),0,($N8       /$E8       ))</f>
        <v>0.61218451335066648</v>
      </c>
      <c r="P8" s="31">
        <v>2645197</v>
      </c>
      <c r="Q8" s="31">
        <v>14199215</v>
      </c>
      <c r="R8" s="31">
        <v>13820502</v>
      </c>
      <c r="S8" s="31">
        <v>7610365</v>
      </c>
      <c r="T8" s="36">
        <f>IF(($R8       =0),0,($S8       /$R8       ))</f>
        <v>0.55065763891933883</v>
      </c>
      <c r="U8" s="36">
        <f>IF(($P8       =0),0,(($J8       /$P8       )-1))</f>
        <v>0.14539408596032732</v>
      </c>
    </row>
    <row r="9" spans="1:21" x14ac:dyDescent="0.2">
      <c r="A9" s="17" t="s">
        <v>23</v>
      </c>
      <c r="B9" s="11" t="s">
        <v>26</v>
      </c>
      <c r="C9" s="10" t="s">
        <v>27</v>
      </c>
      <c r="D9" s="31">
        <v>68886860</v>
      </c>
      <c r="E9" s="31">
        <v>66268280</v>
      </c>
      <c r="F9" s="31">
        <v>8244436</v>
      </c>
      <c r="G9" s="36">
        <f>IF(($D9       =0),0,($F9       /$D9       ))</f>
        <v>0.1196808215674223</v>
      </c>
      <c r="H9" s="31">
        <v>25379979</v>
      </c>
      <c r="I9" s="36">
        <f>IF(($D9       =0),0,($H9       /$D9       ))</f>
        <v>0.36842990085482197</v>
      </c>
      <c r="J9" s="31">
        <v>12177142</v>
      </c>
      <c r="K9" s="36">
        <f>IF(($E9       =0),0,($J9       /$E9       ))</f>
        <v>0.1837552144102729</v>
      </c>
      <c r="L9" s="31">
        <v>0</v>
      </c>
      <c r="M9" s="36">
        <f>IF(($E9       =0),0,($L9       /$E9       ))</f>
        <v>0</v>
      </c>
      <c r="N9" s="31">
        <f>$F9       +$H9       +$J9</f>
        <v>45801557</v>
      </c>
      <c r="O9" s="36">
        <f>IF(($E9       =0),0,($N9       /$E9       ))</f>
        <v>0.69115355038639903</v>
      </c>
      <c r="P9" s="31">
        <v>9870083</v>
      </c>
      <c r="Q9" s="31">
        <v>70342110</v>
      </c>
      <c r="R9" s="31">
        <v>65748000</v>
      </c>
      <c r="S9" s="31">
        <v>45574686</v>
      </c>
      <c r="T9" s="36">
        <f>IF(($R9       =0),0,($S9       /$R9       ))</f>
        <v>0.69317220295674398</v>
      </c>
      <c r="U9" s="36">
        <f>IF(($P9       =0),0,(($J9       /$P9       )-1))</f>
        <v>0.2337426139172285</v>
      </c>
    </row>
    <row r="10" spans="1:21" ht="16.5" x14ac:dyDescent="0.3">
      <c r="A10" s="18" t="s">
        <v>0</v>
      </c>
      <c r="B10" s="13" t="s">
        <v>28</v>
      </c>
      <c r="C10" s="12" t="s">
        <v>0</v>
      </c>
      <c r="D10" s="32">
        <f>SUM(D8:D9)</f>
        <v>83826594</v>
      </c>
      <c r="E10" s="32">
        <f>SUM(E8:E9)</f>
        <v>81131508</v>
      </c>
      <c r="F10" s="32">
        <f>SUM(F8:F9)</f>
        <v>11266352</v>
      </c>
      <c r="G10" s="37">
        <f t="shared" ref="G10:G54" si="0">IF(($D10      =0),0,($F10      /$D10      ))</f>
        <v>0.13440068911782341</v>
      </c>
      <c r="H10" s="32">
        <f>SUM(H8:H9)</f>
        <v>28427308</v>
      </c>
      <c r="I10" s="37">
        <f t="shared" ref="I10:I54" si="1">IF(($D10      =0),0,($H10      /$D10      ))</f>
        <v>0.33912039895119678</v>
      </c>
      <c r="J10" s="32">
        <f>SUM(J8:J9)</f>
        <v>15206935</v>
      </c>
      <c r="K10" s="37">
        <f t="shared" ref="K10:K54" si="2">IF(($E10      =0),0,($J10      /$E10      ))</f>
        <v>0.18743562611950956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54900595</v>
      </c>
      <c r="O10" s="37">
        <f t="shared" ref="O10:O54" si="5">IF(($E10      =0),0,($N10      /$E10      ))</f>
        <v>0.67668648535412412</v>
      </c>
      <c r="P10" s="32">
        <f>SUM(P8:P9)</f>
        <v>12515280</v>
      </c>
      <c r="Q10" s="32">
        <f>SUM(Q8:Q9)</f>
        <v>84541325</v>
      </c>
      <c r="R10" s="32">
        <f>SUM(R8:R9)</f>
        <v>79568502</v>
      </c>
      <c r="S10" s="32">
        <f>SUM(S8:S9)</f>
        <v>53185051</v>
      </c>
      <c r="T10" s="37">
        <f t="shared" ref="T10:T54" si="6">IF(($R10      =0),0,($S10      /$R10      ))</f>
        <v>0.66841840254828477</v>
      </c>
      <c r="U10" s="37">
        <f t="shared" ref="U10:U54" si="7">IF(($P10      =0),0,(($J10      /$P10      )-1))</f>
        <v>0.21506949904436823</v>
      </c>
    </row>
    <row r="11" spans="1:21" x14ac:dyDescent="0.2">
      <c r="A11" s="17" t="s">
        <v>29</v>
      </c>
      <c r="B11" s="11" t="s">
        <v>30</v>
      </c>
      <c r="C11" s="10" t="s">
        <v>31</v>
      </c>
      <c r="D11" s="31">
        <v>1430729</v>
      </c>
      <c r="E11" s="31">
        <v>1430729</v>
      </c>
      <c r="F11" s="31">
        <v>249533</v>
      </c>
      <c r="G11" s="36">
        <f t="shared" si="0"/>
        <v>0.17440968904663287</v>
      </c>
      <c r="H11" s="31">
        <v>333760</v>
      </c>
      <c r="I11" s="36">
        <f t="shared" si="1"/>
        <v>0.2332796777027655</v>
      </c>
      <c r="J11" s="31">
        <v>209449</v>
      </c>
      <c r="K11" s="36">
        <f t="shared" si="2"/>
        <v>0.14639320234649608</v>
      </c>
      <c r="L11" s="31">
        <v>0</v>
      </c>
      <c r="M11" s="36">
        <f t="shared" si="3"/>
        <v>0</v>
      </c>
      <c r="N11" s="31">
        <f t="shared" si="4"/>
        <v>792742</v>
      </c>
      <c r="O11" s="36">
        <f t="shared" si="5"/>
        <v>0.55408256909589448</v>
      </c>
      <c r="P11" s="31">
        <v>239349</v>
      </c>
      <c r="Q11" s="31">
        <v>1103964</v>
      </c>
      <c r="R11" s="31">
        <v>1384592</v>
      </c>
      <c r="S11" s="31">
        <v>564493</v>
      </c>
      <c r="T11" s="36">
        <f t="shared" si="6"/>
        <v>0.40769627442596806</v>
      </c>
      <c r="U11" s="36">
        <f t="shared" si="7"/>
        <v>-0.12492218475949346</v>
      </c>
    </row>
    <row r="12" spans="1:21" x14ac:dyDescent="0.2">
      <c r="A12" s="17" t="s">
        <v>29</v>
      </c>
      <c r="B12" s="11" t="s">
        <v>32</v>
      </c>
      <c r="C12" s="10" t="s">
        <v>33</v>
      </c>
      <c r="D12" s="31">
        <v>1731891</v>
      </c>
      <c r="E12" s="31">
        <v>1798556</v>
      </c>
      <c r="F12" s="31">
        <v>476815</v>
      </c>
      <c r="G12" s="36">
        <f t="shared" si="0"/>
        <v>0.27531467049600694</v>
      </c>
      <c r="H12" s="31">
        <v>526072</v>
      </c>
      <c r="I12" s="36">
        <f t="shared" si="1"/>
        <v>0.30375583682806828</v>
      </c>
      <c r="J12" s="31">
        <v>412357</v>
      </c>
      <c r="K12" s="36">
        <f t="shared" si="2"/>
        <v>0.22927114863256967</v>
      </c>
      <c r="L12" s="31">
        <v>0</v>
      </c>
      <c r="M12" s="36">
        <f t="shared" si="3"/>
        <v>0</v>
      </c>
      <c r="N12" s="31">
        <f t="shared" si="4"/>
        <v>1415244</v>
      </c>
      <c r="O12" s="36">
        <f t="shared" si="5"/>
        <v>0.78687791761835602</v>
      </c>
      <c r="P12" s="31">
        <v>312355</v>
      </c>
      <c r="Q12" s="31">
        <v>1875983</v>
      </c>
      <c r="R12" s="31">
        <v>1531946</v>
      </c>
      <c r="S12" s="31">
        <v>1027703</v>
      </c>
      <c r="T12" s="36">
        <f t="shared" si="6"/>
        <v>0.67084805861303209</v>
      </c>
      <c r="U12" s="36">
        <f t="shared" si="7"/>
        <v>0.32015495189768051</v>
      </c>
    </row>
    <row r="13" spans="1:21" x14ac:dyDescent="0.2">
      <c r="A13" s="17" t="s">
        <v>29</v>
      </c>
      <c r="B13" s="11" t="s">
        <v>34</v>
      </c>
      <c r="C13" s="10" t="s">
        <v>35</v>
      </c>
      <c r="D13" s="31">
        <v>2199792</v>
      </c>
      <c r="E13" s="31">
        <v>2776612</v>
      </c>
      <c r="F13" s="31">
        <v>224885</v>
      </c>
      <c r="G13" s="36">
        <f t="shared" si="0"/>
        <v>0.10223011993861238</v>
      </c>
      <c r="H13" s="31">
        <v>938675</v>
      </c>
      <c r="I13" s="36">
        <f t="shared" si="1"/>
        <v>0.4267107981118215</v>
      </c>
      <c r="J13" s="31">
        <v>1357562</v>
      </c>
      <c r="K13" s="36">
        <f t="shared" si="2"/>
        <v>0.48892751309869725</v>
      </c>
      <c r="L13" s="31">
        <v>0</v>
      </c>
      <c r="M13" s="36">
        <f t="shared" si="3"/>
        <v>0</v>
      </c>
      <c r="N13" s="31">
        <f t="shared" si="4"/>
        <v>2521122</v>
      </c>
      <c r="O13" s="36">
        <f t="shared" si="5"/>
        <v>0.90798498313772324</v>
      </c>
      <c r="P13" s="31">
        <v>839406</v>
      </c>
      <c r="Q13" s="31">
        <v>3376044</v>
      </c>
      <c r="R13" s="31">
        <v>3889044</v>
      </c>
      <c r="S13" s="31">
        <v>1978454</v>
      </c>
      <c r="T13" s="36">
        <f t="shared" si="6"/>
        <v>0.50872502342477999</v>
      </c>
      <c r="U13" s="36">
        <f t="shared" si="7"/>
        <v>0.61728889238342344</v>
      </c>
    </row>
    <row r="14" spans="1:21" x14ac:dyDescent="0.2">
      <c r="A14" s="17" t="s">
        <v>29</v>
      </c>
      <c r="B14" s="11" t="s">
        <v>36</v>
      </c>
      <c r="C14" s="10" t="s">
        <v>37</v>
      </c>
      <c r="D14" s="31">
        <v>8223473</v>
      </c>
      <c r="E14" s="31">
        <v>8347473</v>
      </c>
      <c r="F14" s="31">
        <v>1228949</v>
      </c>
      <c r="G14" s="36">
        <f t="shared" si="0"/>
        <v>0.14944403660108083</v>
      </c>
      <c r="H14" s="31">
        <v>4002999</v>
      </c>
      <c r="I14" s="36">
        <f t="shared" si="1"/>
        <v>0.48677718039567952</v>
      </c>
      <c r="J14" s="31">
        <v>1178719</v>
      </c>
      <c r="K14" s="36">
        <f t="shared" si="2"/>
        <v>0.14120668614321963</v>
      </c>
      <c r="L14" s="31">
        <v>0</v>
      </c>
      <c r="M14" s="36">
        <f t="shared" si="3"/>
        <v>0</v>
      </c>
      <c r="N14" s="31">
        <f t="shared" si="4"/>
        <v>6410667</v>
      </c>
      <c r="O14" s="36">
        <f t="shared" si="5"/>
        <v>0.76797696740079302</v>
      </c>
      <c r="P14" s="31">
        <v>1537321</v>
      </c>
      <c r="Q14" s="31">
        <v>7816768</v>
      </c>
      <c r="R14" s="31">
        <v>7816768</v>
      </c>
      <c r="S14" s="31">
        <v>7217419</v>
      </c>
      <c r="T14" s="36">
        <f t="shared" si="6"/>
        <v>0.92332521574133963</v>
      </c>
      <c r="U14" s="36">
        <f t="shared" si="7"/>
        <v>-0.23326423043723465</v>
      </c>
    </row>
    <row r="15" spans="1:21" x14ac:dyDescent="0.2">
      <c r="A15" s="17" t="s">
        <v>29</v>
      </c>
      <c r="B15" s="11" t="s">
        <v>38</v>
      </c>
      <c r="C15" s="10" t="s">
        <v>39</v>
      </c>
      <c r="D15" s="31">
        <v>0</v>
      </c>
      <c r="E15" s="31">
        <v>0</v>
      </c>
      <c r="F15" s="31">
        <v>0</v>
      </c>
      <c r="G15" s="36">
        <f t="shared" si="0"/>
        <v>0</v>
      </c>
      <c r="H15" s="31">
        <v>0</v>
      </c>
      <c r="I15" s="36">
        <f t="shared" si="1"/>
        <v>0</v>
      </c>
      <c r="J15" s="31">
        <v>0</v>
      </c>
      <c r="K15" s="36">
        <f t="shared" si="2"/>
        <v>0</v>
      </c>
      <c r="L15" s="31">
        <v>0</v>
      </c>
      <c r="M15" s="36">
        <f t="shared" si="3"/>
        <v>0</v>
      </c>
      <c r="N15" s="31">
        <f t="shared" si="4"/>
        <v>0</v>
      </c>
      <c r="O15" s="36">
        <f t="shared" si="5"/>
        <v>0</v>
      </c>
      <c r="P15" s="31">
        <v>0</v>
      </c>
      <c r="Q15" s="31">
        <v>0</v>
      </c>
      <c r="R15" s="31">
        <v>0</v>
      </c>
      <c r="S15" s="31">
        <v>0</v>
      </c>
      <c r="T15" s="36">
        <f t="shared" si="6"/>
        <v>0</v>
      </c>
      <c r="U15" s="36">
        <f t="shared" si="7"/>
        <v>0</v>
      </c>
    </row>
    <row r="16" spans="1:21" x14ac:dyDescent="0.2">
      <c r="A16" s="17" t="s">
        <v>29</v>
      </c>
      <c r="B16" s="11" t="s">
        <v>40</v>
      </c>
      <c r="C16" s="10" t="s">
        <v>41</v>
      </c>
      <c r="D16" s="31">
        <v>250880</v>
      </c>
      <c r="E16" s="31">
        <v>459955</v>
      </c>
      <c r="F16" s="31">
        <v>28959</v>
      </c>
      <c r="G16" s="36">
        <f t="shared" si="0"/>
        <v>0.1154296875</v>
      </c>
      <c r="H16" s="31">
        <v>8068</v>
      </c>
      <c r="I16" s="36">
        <f t="shared" si="1"/>
        <v>3.2158801020408162E-2</v>
      </c>
      <c r="J16" s="31">
        <v>6983</v>
      </c>
      <c r="K16" s="36">
        <f t="shared" si="2"/>
        <v>1.518191997043189E-2</v>
      </c>
      <c r="L16" s="31">
        <v>0</v>
      </c>
      <c r="M16" s="36">
        <f t="shared" si="3"/>
        <v>0</v>
      </c>
      <c r="N16" s="31">
        <f t="shared" si="4"/>
        <v>44010</v>
      </c>
      <c r="O16" s="36">
        <f t="shared" si="5"/>
        <v>9.5683273363698626E-2</v>
      </c>
      <c r="P16" s="31">
        <v>15918</v>
      </c>
      <c r="Q16" s="31">
        <v>270000</v>
      </c>
      <c r="R16" s="31">
        <v>393000</v>
      </c>
      <c r="S16" s="31">
        <v>46143</v>
      </c>
      <c r="T16" s="36">
        <f t="shared" si="6"/>
        <v>0.11741221374045802</v>
      </c>
      <c r="U16" s="36">
        <f t="shared" si="7"/>
        <v>-0.56131423545671566</v>
      </c>
    </row>
    <row r="17" spans="1:21" x14ac:dyDescent="0.2">
      <c r="A17" s="17" t="s">
        <v>29</v>
      </c>
      <c r="B17" s="11" t="s">
        <v>42</v>
      </c>
      <c r="C17" s="10" t="s">
        <v>43</v>
      </c>
      <c r="D17" s="31">
        <v>0</v>
      </c>
      <c r="E17" s="31">
        <v>0</v>
      </c>
      <c r="F17" s="31">
        <v>0</v>
      </c>
      <c r="G17" s="36">
        <f t="shared" si="0"/>
        <v>0</v>
      </c>
      <c r="H17" s="31">
        <v>0</v>
      </c>
      <c r="I17" s="36">
        <f t="shared" si="1"/>
        <v>0</v>
      </c>
      <c r="J17" s="31">
        <v>0</v>
      </c>
      <c r="K17" s="36">
        <f t="shared" si="2"/>
        <v>0</v>
      </c>
      <c r="L17" s="31">
        <v>0</v>
      </c>
      <c r="M17" s="36">
        <f t="shared" si="3"/>
        <v>0</v>
      </c>
      <c r="N17" s="31">
        <f t="shared" si="4"/>
        <v>0</v>
      </c>
      <c r="O17" s="36">
        <f t="shared" si="5"/>
        <v>0</v>
      </c>
      <c r="P17" s="31">
        <v>0</v>
      </c>
      <c r="Q17" s="31">
        <v>0</v>
      </c>
      <c r="R17" s="31">
        <v>0</v>
      </c>
      <c r="S17" s="31">
        <v>0</v>
      </c>
      <c r="T17" s="36">
        <f t="shared" si="6"/>
        <v>0</v>
      </c>
      <c r="U17" s="36">
        <f t="shared" si="7"/>
        <v>0</v>
      </c>
    </row>
    <row r="18" spans="1:21" x14ac:dyDescent="0.2">
      <c r="A18" s="17" t="s">
        <v>44</v>
      </c>
      <c r="B18" s="11" t="s">
        <v>45</v>
      </c>
      <c r="C18" s="10" t="s">
        <v>46</v>
      </c>
      <c r="D18" s="31">
        <v>0</v>
      </c>
      <c r="E18" s="31">
        <v>0</v>
      </c>
      <c r="F18" s="31">
        <v>0</v>
      </c>
      <c r="G18" s="36">
        <f t="shared" si="0"/>
        <v>0</v>
      </c>
      <c r="H18" s="31">
        <v>0</v>
      </c>
      <c r="I18" s="36">
        <f t="shared" si="1"/>
        <v>0</v>
      </c>
      <c r="J18" s="31">
        <v>0</v>
      </c>
      <c r="K18" s="36">
        <f t="shared" si="2"/>
        <v>0</v>
      </c>
      <c r="L18" s="31">
        <v>0</v>
      </c>
      <c r="M18" s="36">
        <f t="shared" si="3"/>
        <v>0</v>
      </c>
      <c r="N18" s="31">
        <f t="shared" si="4"/>
        <v>0</v>
      </c>
      <c r="O18" s="36">
        <f t="shared" si="5"/>
        <v>0</v>
      </c>
      <c r="P18" s="31">
        <v>0</v>
      </c>
      <c r="Q18" s="31">
        <v>0</v>
      </c>
      <c r="R18" s="31">
        <v>0</v>
      </c>
      <c r="S18" s="31">
        <v>0</v>
      </c>
      <c r="T18" s="36">
        <f t="shared" si="6"/>
        <v>0</v>
      </c>
      <c r="U18" s="36">
        <f t="shared" si="7"/>
        <v>0</v>
      </c>
    </row>
    <row r="19" spans="1:21" ht="16.5" x14ac:dyDescent="0.3">
      <c r="A19" s="18" t="s">
        <v>0</v>
      </c>
      <c r="B19" s="13" t="s">
        <v>47</v>
      </c>
      <c r="C19" s="12" t="s">
        <v>0</v>
      </c>
      <c r="D19" s="32">
        <f>SUM(D11:D18)</f>
        <v>13836765</v>
      </c>
      <c r="E19" s="32">
        <f>SUM(E11:E18)</f>
        <v>14813325</v>
      </c>
      <c r="F19" s="32">
        <f>SUM(F11:F18)</f>
        <v>2209141</v>
      </c>
      <c r="G19" s="37">
        <f t="shared" si="0"/>
        <v>0.15965733319890885</v>
      </c>
      <c r="H19" s="32">
        <f>SUM(H11:H18)</f>
        <v>5809574</v>
      </c>
      <c r="I19" s="37">
        <f t="shared" si="1"/>
        <v>0.41986504793569884</v>
      </c>
      <c r="J19" s="32">
        <f>SUM(J11:J18)</f>
        <v>3165070</v>
      </c>
      <c r="K19" s="37">
        <f t="shared" si="2"/>
        <v>0.21366371155699346</v>
      </c>
      <c r="L19" s="32">
        <f>SUM(L11:L18)</f>
        <v>0</v>
      </c>
      <c r="M19" s="37">
        <f t="shared" si="3"/>
        <v>0</v>
      </c>
      <c r="N19" s="32">
        <f t="shared" si="4"/>
        <v>11183785</v>
      </c>
      <c r="O19" s="37">
        <f t="shared" si="5"/>
        <v>0.75498141031807509</v>
      </c>
      <c r="P19" s="32">
        <f>SUM(P11:P18)</f>
        <v>2944349</v>
      </c>
      <c r="Q19" s="32">
        <f>SUM(Q11:Q18)</f>
        <v>14442759</v>
      </c>
      <c r="R19" s="32">
        <f>SUM(R11:R18)</f>
        <v>15015350</v>
      </c>
      <c r="S19" s="32">
        <f>SUM(S11:S18)</f>
        <v>10834212</v>
      </c>
      <c r="T19" s="37">
        <f t="shared" si="6"/>
        <v>0.7215424215885744</v>
      </c>
      <c r="U19" s="37">
        <f t="shared" si="7"/>
        <v>7.4964279030780734E-2</v>
      </c>
    </row>
    <row r="20" spans="1:21" x14ac:dyDescent="0.2">
      <c r="A20" s="17" t="s">
        <v>29</v>
      </c>
      <c r="B20" s="11" t="s">
        <v>48</v>
      </c>
      <c r="C20" s="10" t="s">
        <v>49</v>
      </c>
      <c r="D20" s="31">
        <v>7220801</v>
      </c>
      <c r="E20" s="31">
        <v>7780801</v>
      </c>
      <c r="F20" s="31">
        <v>480457</v>
      </c>
      <c r="G20" s="36">
        <f t="shared" si="0"/>
        <v>6.6537909021450667E-2</v>
      </c>
      <c r="H20" s="31">
        <v>293557</v>
      </c>
      <c r="I20" s="36">
        <f t="shared" si="1"/>
        <v>4.0654353997568969E-2</v>
      </c>
      <c r="J20" s="31">
        <v>400386</v>
      </c>
      <c r="K20" s="36">
        <f t="shared" si="2"/>
        <v>5.1458198198360297E-2</v>
      </c>
      <c r="L20" s="31">
        <v>0</v>
      </c>
      <c r="M20" s="36">
        <f t="shared" si="3"/>
        <v>0</v>
      </c>
      <c r="N20" s="31">
        <f t="shared" si="4"/>
        <v>1174400</v>
      </c>
      <c r="O20" s="36">
        <f t="shared" si="5"/>
        <v>0.15093561703994229</v>
      </c>
      <c r="P20" s="31">
        <v>873156</v>
      </c>
      <c r="Q20" s="31">
        <v>7208055</v>
      </c>
      <c r="R20" s="31">
        <v>7228055</v>
      </c>
      <c r="S20" s="31">
        <v>2128217</v>
      </c>
      <c r="T20" s="36">
        <f t="shared" si="6"/>
        <v>0.29443840701267493</v>
      </c>
      <c r="U20" s="36">
        <f t="shared" si="7"/>
        <v>-0.54144963786539857</v>
      </c>
    </row>
    <row r="21" spans="1:21" x14ac:dyDescent="0.2">
      <c r="A21" s="17" t="s">
        <v>29</v>
      </c>
      <c r="B21" s="11" t="s">
        <v>50</v>
      </c>
      <c r="C21" s="10" t="s">
        <v>51</v>
      </c>
      <c r="D21" s="31">
        <v>580000</v>
      </c>
      <c r="E21" s="31">
        <v>885050</v>
      </c>
      <c r="F21" s="31">
        <v>252649</v>
      </c>
      <c r="G21" s="36">
        <f t="shared" si="0"/>
        <v>0.43560172413793102</v>
      </c>
      <c r="H21" s="31">
        <v>89992</v>
      </c>
      <c r="I21" s="36">
        <f t="shared" si="1"/>
        <v>0.15515862068965516</v>
      </c>
      <c r="J21" s="31">
        <v>85649</v>
      </c>
      <c r="K21" s="36">
        <f t="shared" si="2"/>
        <v>9.6773063668719281E-2</v>
      </c>
      <c r="L21" s="31">
        <v>0</v>
      </c>
      <c r="M21" s="36">
        <f t="shared" si="3"/>
        <v>0</v>
      </c>
      <c r="N21" s="31">
        <f t="shared" si="4"/>
        <v>428290</v>
      </c>
      <c r="O21" s="36">
        <f t="shared" si="5"/>
        <v>0.48391616292864809</v>
      </c>
      <c r="P21" s="31">
        <v>2430863</v>
      </c>
      <c r="Q21" s="31">
        <v>3268380</v>
      </c>
      <c r="R21" s="31">
        <v>10308380</v>
      </c>
      <c r="S21" s="31">
        <v>8951690</v>
      </c>
      <c r="T21" s="36">
        <f t="shared" si="6"/>
        <v>0.8683896014698721</v>
      </c>
      <c r="U21" s="36">
        <f t="shared" si="7"/>
        <v>-0.96476601108330662</v>
      </c>
    </row>
    <row r="22" spans="1:21" x14ac:dyDescent="0.2">
      <c r="A22" s="17" t="s">
        <v>29</v>
      </c>
      <c r="B22" s="11" t="s">
        <v>52</v>
      </c>
      <c r="C22" s="10" t="s">
        <v>53</v>
      </c>
      <c r="D22" s="31">
        <v>0</v>
      </c>
      <c r="E22" s="31">
        <v>0</v>
      </c>
      <c r="F22" s="31">
        <v>0</v>
      </c>
      <c r="G22" s="36">
        <f t="shared" si="0"/>
        <v>0</v>
      </c>
      <c r="H22" s="31">
        <v>0</v>
      </c>
      <c r="I22" s="36">
        <f t="shared" si="1"/>
        <v>0</v>
      </c>
      <c r="J22" s="31">
        <v>0</v>
      </c>
      <c r="K22" s="36">
        <f t="shared" si="2"/>
        <v>0</v>
      </c>
      <c r="L22" s="31">
        <v>0</v>
      </c>
      <c r="M22" s="36">
        <f t="shared" si="3"/>
        <v>0</v>
      </c>
      <c r="N22" s="31">
        <f t="shared" si="4"/>
        <v>0</v>
      </c>
      <c r="O22" s="36">
        <f t="shared" si="5"/>
        <v>0</v>
      </c>
      <c r="P22" s="31">
        <v>0</v>
      </c>
      <c r="Q22" s="31">
        <v>0</v>
      </c>
      <c r="R22" s="31">
        <v>0</v>
      </c>
      <c r="S22" s="31">
        <v>0</v>
      </c>
      <c r="T22" s="36">
        <f t="shared" si="6"/>
        <v>0</v>
      </c>
      <c r="U22" s="36">
        <f t="shared" si="7"/>
        <v>0</v>
      </c>
    </row>
    <row r="23" spans="1:21" x14ac:dyDescent="0.2">
      <c r="A23" s="17" t="s">
        <v>29</v>
      </c>
      <c r="B23" s="11" t="s">
        <v>54</v>
      </c>
      <c r="C23" s="10" t="s">
        <v>55</v>
      </c>
      <c r="D23" s="31">
        <v>1587939</v>
      </c>
      <c r="E23" s="31">
        <v>1670990</v>
      </c>
      <c r="F23" s="31">
        <v>429421</v>
      </c>
      <c r="G23" s="36">
        <f t="shared" si="0"/>
        <v>0.27042663477627288</v>
      </c>
      <c r="H23" s="31">
        <v>523688</v>
      </c>
      <c r="I23" s="36">
        <f t="shared" si="1"/>
        <v>0.32979100582579052</v>
      </c>
      <c r="J23" s="31">
        <v>537753</v>
      </c>
      <c r="K23" s="36">
        <f t="shared" si="2"/>
        <v>0.32181700668466001</v>
      </c>
      <c r="L23" s="31">
        <v>0</v>
      </c>
      <c r="M23" s="36">
        <f t="shared" si="3"/>
        <v>0</v>
      </c>
      <c r="N23" s="31">
        <f t="shared" si="4"/>
        <v>1490862</v>
      </c>
      <c r="O23" s="36">
        <f t="shared" si="5"/>
        <v>0.89220282586969402</v>
      </c>
      <c r="P23" s="31">
        <v>420360</v>
      </c>
      <c r="Q23" s="31">
        <v>2547401</v>
      </c>
      <c r="R23" s="31">
        <v>2633313</v>
      </c>
      <c r="S23" s="31">
        <v>1614818</v>
      </c>
      <c r="T23" s="36">
        <f t="shared" si="6"/>
        <v>0.6132267603585293</v>
      </c>
      <c r="U23" s="36">
        <f t="shared" si="7"/>
        <v>0.27926777048244356</v>
      </c>
    </row>
    <row r="24" spans="1:21" x14ac:dyDescent="0.2">
      <c r="A24" s="17" t="s">
        <v>29</v>
      </c>
      <c r="B24" s="11" t="s">
        <v>56</v>
      </c>
      <c r="C24" s="10" t="s">
        <v>57</v>
      </c>
      <c r="D24" s="31">
        <v>1952958</v>
      </c>
      <c r="E24" s="31">
        <v>2282233</v>
      </c>
      <c r="F24" s="31">
        <v>462528</v>
      </c>
      <c r="G24" s="36">
        <f t="shared" si="0"/>
        <v>0.23683458630446738</v>
      </c>
      <c r="H24" s="31">
        <v>562070</v>
      </c>
      <c r="I24" s="36">
        <f t="shared" si="1"/>
        <v>0.28780444843155867</v>
      </c>
      <c r="J24" s="31">
        <v>439006</v>
      </c>
      <c r="K24" s="36">
        <f t="shared" si="2"/>
        <v>0.19235809840625387</v>
      </c>
      <c r="L24" s="31">
        <v>0</v>
      </c>
      <c r="M24" s="36">
        <f t="shared" si="3"/>
        <v>0</v>
      </c>
      <c r="N24" s="31">
        <f t="shared" si="4"/>
        <v>1463604</v>
      </c>
      <c r="O24" s="36">
        <f t="shared" si="5"/>
        <v>0.64130349530481767</v>
      </c>
      <c r="P24" s="31">
        <v>325708</v>
      </c>
      <c r="Q24" s="31">
        <v>1397417</v>
      </c>
      <c r="R24" s="31">
        <v>1397417</v>
      </c>
      <c r="S24" s="31">
        <v>1034456</v>
      </c>
      <c r="T24" s="36">
        <f t="shared" si="6"/>
        <v>0.74026292795922766</v>
      </c>
      <c r="U24" s="36">
        <f t="shared" si="7"/>
        <v>0.34785144976481996</v>
      </c>
    </row>
    <row r="25" spans="1:21" x14ac:dyDescent="0.2">
      <c r="A25" s="17" t="s">
        <v>29</v>
      </c>
      <c r="B25" s="11" t="s">
        <v>58</v>
      </c>
      <c r="C25" s="10" t="s">
        <v>59</v>
      </c>
      <c r="D25" s="31">
        <v>335000</v>
      </c>
      <c r="E25" s="31">
        <v>420000</v>
      </c>
      <c r="F25" s="31">
        <v>29336</v>
      </c>
      <c r="G25" s="36">
        <f t="shared" si="0"/>
        <v>8.7570149253731341E-2</v>
      </c>
      <c r="H25" s="31">
        <v>21634</v>
      </c>
      <c r="I25" s="36">
        <f t="shared" si="1"/>
        <v>6.4579104477611934E-2</v>
      </c>
      <c r="J25" s="31">
        <v>1970</v>
      </c>
      <c r="K25" s="36">
        <f t="shared" si="2"/>
        <v>4.6904761904761902E-3</v>
      </c>
      <c r="L25" s="31">
        <v>0</v>
      </c>
      <c r="M25" s="36">
        <f t="shared" si="3"/>
        <v>0</v>
      </c>
      <c r="N25" s="31">
        <f t="shared" si="4"/>
        <v>52940</v>
      </c>
      <c r="O25" s="36">
        <f t="shared" si="5"/>
        <v>0.12604761904761905</v>
      </c>
      <c r="P25" s="31">
        <v>73217</v>
      </c>
      <c r="Q25" s="31">
        <v>155000</v>
      </c>
      <c r="R25" s="31">
        <v>155000</v>
      </c>
      <c r="S25" s="31">
        <v>196656</v>
      </c>
      <c r="T25" s="36">
        <f t="shared" si="6"/>
        <v>1.2687483870967742</v>
      </c>
      <c r="U25" s="36">
        <f t="shared" si="7"/>
        <v>-0.97309368042940847</v>
      </c>
    </row>
    <row r="26" spans="1:21" x14ac:dyDescent="0.2">
      <c r="A26" s="17" t="s">
        <v>44</v>
      </c>
      <c r="B26" s="11" t="s">
        <v>60</v>
      </c>
      <c r="C26" s="10" t="s">
        <v>61</v>
      </c>
      <c r="D26" s="31">
        <v>11805212</v>
      </c>
      <c r="E26" s="31">
        <v>11790168</v>
      </c>
      <c r="F26" s="31">
        <v>1865072</v>
      </c>
      <c r="G26" s="36">
        <f t="shared" si="0"/>
        <v>0.15798716702419235</v>
      </c>
      <c r="H26" s="31">
        <v>2005436</v>
      </c>
      <c r="I26" s="36">
        <f t="shared" si="1"/>
        <v>0.16987716950784112</v>
      </c>
      <c r="J26" s="31">
        <v>1738917</v>
      </c>
      <c r="K26" s="36">
        <f t="shared" si="2"/>
        <v>0.14748873807396129</v>
      </c>
      <c r="L26" s="31">
        <v>0</v>
      </c>
      <c r="M26" s="36">
        <f t="shared" si="3"/>
        <v>0</v>
      </c>
      <c r="N26" s="31">
        <f t="shared" si="4"/>
        <v>5609425</v>
      </c>
      <c r="O26" s="36">
        <f t="shared" si="5"/>
        <v>0.47577142242587211</v>
      </c>
      <c r="P26" s="31">
        <v>5327415</v>
      </c>
      <c r="Q26" s="31">
        <v>12291128</v>
      </c>
      <c r="R26" s="31">
        <v>12498158</v>
      </c>
      <c r="S26" s="31">
        <v>10939696</v>
      </c>
      <c r="T26" s="36">
        <f t="shared" si="6"/>
        <v>0.87530466489541903</v>
      </c>
      <c r="U26" s="36">
        <f t="shared" si="7"/>
        <v>-0.67359085034674415</v>
      </c>
    </row>
    <row r="27" spans="1:21" ht="16.5" x14ac:dyDescent="0.3">
      <c r="A27" s="18" t="s">
        <v>0</v>
      </c>
      <c r="B27" s="13" t="s">
        <v>62</v>
      </c>
      <c r="C27" s="12" t="s">
        <v>0</v>
      </c>
      <c r="D27" s="32">
        <f>SUM(D20:D26)</f>
        <v>23481910</v>
      </c>
      <c r="E27" s="32">
        <f>SUM(E20:E26)</f>
        <v>24829242</v>
      </c>
      <c r="F27" s="32">
        <f>SUM(F20:F26)</f>
        <v>3519463</v>
      </c>
      <c r="G27" s="37">
        <f t="shared" si="0"/>
        <v>0.14987975850346075</v>
      </c>
      <c r="H27" s="32">
        <f>SUM(H20:H26)</f>
        <v>3496377</v>
      </c>
      <c r="I27" s="37">
        <f t="shared" si="1"/>
        <v>0.1488966187162799</v>
      </c>
      <c r="J27" s="32">
        <f>SUM(J20:J26)</f>
        <v>3203681</v>
      </c>
      <c r="K27" s="37">
        <f t="shared" si="2"/>
        <v>0.12902854626009122</v>
      </c>
      <c r="L27" s="32">
        <f>SUM(L20:L26)</f>
        <v>0</v>
      </c>
      <c r="M27" s="37">
        <f t="shared" si="3"/>
        <v>0</v>
      </c>
      <c r="N27" s="32">
        <f t="shared" si="4"/>
        <v>10219521</v>
      </c>
      <c r="O27" s="37">
        <f t="shared" si="5"/>
        <v>0.41159214606712519</v>
      </c>
      <c r="P27" s="32">
        <f>SUM(P20:P26)</f>
        <v>9450719</v>
      </c>
      <c r="Q27" s="32">
        <f>SUM(Q20:Q26)</f>
        <v>26867381</v>
      </c>
      <c r="R27" s="32">
        <f>SUM(R20:R26)</f>
        <v>34220323</v>
      </c>
      <c r="S27" s="32">
        <f>SUM(S20:S26)</f>
        <v>24865533</v>
      </c>
      <c r="T27" s="37">
        <f t="shared" si="6"/>
        <v>0.72663057563775768</v>
      </c>
      <c r="U27" s="37">
        <f t="shared" si="7"/>
        <v>-0.66101192935690922</v>
      </c>
    </row>
    <row r="28" spans="1:21" x14ac:dyDescent="0.2">
      <c r="A28" s="17" t="s">
        <v>29</v>
      </c>
      <c r="B28" s="11" t="s">
        <v>63</v>
      </c>
      <c r="C28" s="10" t="s">
        <v>64</v>
      </c>
      <c r="D28" s="31">
        <v>2048368</v>
      </c>
      <c r="E28" s="31">
        <v>2126423</v>
      </c>
      <c r="F28" s="31">
        <v>585332</v>
      </c>
      <c r="G28" s="36">
        <f t="shared" si="0"/>
        <v>0.28575529397061467</v>
      </c>
      <c r="H28" s="31">
        <v>606932</v>
      </c>
      <c r="I28" s="36">
        <f t="shared" si="1"/>
        <v>0.29630027416948518</v>
      </c>
      <c r="J28" s="31">
        <v>673147</v>
      </c>
      <c r="K28" s="36">
        <f t="shared" si="2"/>
        <v>0.31656307329256689</v>
      </c>
      <c r="L28" s="31">
        <v>0</v>
      </c>
      <c r="M28" s="36">
        <f t="shared" si="3"/>
        <v>0</v>
      </c>
      <c r="N28" s="31">
        <f t="shared" si="4"/>
        <v>1865411</v>
      </c>
      <c r="O28" s="36">
        <f t="shared" si="5"/>
        <v>0.87725302068309086</v>
      </c>
      <c r="P28" s="31">
        <v>469894</v>
      </c>
      <c r="Q28" s="31">
        <v>1110837</v>
      </c>
      <c r="R28" s="31">
        <v>1187184</v>
      </c>
      <c r="S28" s="31">
        <v>872947</v>
      </c>
      <c r="T28" s="36">
        <f t="shared" si="6"/>
        <v>0.73530893273494247</v>
      </c>
      <c r="U28" s="36">
        <f t="shared" si="7"/>
        <v>0.43255074548728012</v>
      </c>
    </row>
    <row r="29" spans="1:21" x14ac:dyDescent="0.2">
      <c r="A29" s="17" t="s">
        <v>29</v>
      </c>
      <c r="B29" s="11" t="s">
        <v>65</v>
      </c>
      <c r="C29" s="10" t="s">
        <v>66</v>
      </c>
      <c r="D29" s="31">
        <v>740267</v>
      </c>
      <c r="E29" s="31">
        <v>740267</v>
      </c>
      <c r="F29" s="31">
        <v>0</v>
      </c>
      <c r="G29" s="36">
        <f t="shared" si="0"/>
        <v>0</v>
      </c>
      <c r="H29" s="31">
        <v>0</v>
      </c>
      <c r="I29" s="36">
        <f t="shared" si="1"/>
        <v>0</v>
      </c>
      <c r="J29" s="31">
        <v>0</v>
      </c>
      <c r="K29" s="36">
        <f t="shared" si="2"/>
        <v>0</v>
      </c>
      <c r="L29" s="31">
        <v>0</v>
      </c>
      <c r="M29" s="36">
        <f t="shared" si="3"/>
        <v>0</v>
      </c>
      <c r="N29" s="31">
        <f t="shared" si="4"/>
        <v>0</v>
      </c>
      <c r="O29" s="36">
        <f t="shared" si="5"/>
        <v>0</v>
      </c>
      <c r="P29" s="31">
        <v>0</v>
      </c>
      <c r="Q29" s="31">
        <v>1645038</v>
      </c>
      <c r="R29" s="31">
        <v>1645038</v>
      </c>
      <c r="S29" s="31">
        <v>0</v>
      </c>
      <c r="T29" s="36">
        <f t="shared" si="6"/>
        <v>0</v>
      </c>
      <c r="U29" s="36">
        <f t="shared" si="7"/>
        <v>0</v>
      </c>
    </row>
    <row r="30" spans="1:21" x14ac:dyDescent="0.2">
      <c r="A30" s="17" t="s">
        <v>29</v>
      </c>
      <c r="B30" s="11" t="s">
        <v>67</v>
      </c>
      <c r="C30" s="10" t="s">
        <v>68</v>
      </c>
      <c r="D30" s="31">
        <v>1539784</v>
      </c>
      <c r="E30" s="31">
        <v>1574784</v>
      </c>
      <c r="F30" s="31">
        <v>564357</v>
      </c>
      <c r="G30" s="36">
        <f t="shared" si="0"/>
        <v>0.36651699199368221</v>
      </c>
      <c r="H30" s="31">
        <v>333711</v>
      </c>
      <c r="I30" s="36">
        <f t="shared" si="1"/>
        <v>0.21672585245722778</v>
      </c>
      <c r="J30" s="31">
        <v>646197</v>
      </c>
      <c r="K30" s="36">
        <f t="shared" si="2"/>
        <v>0.41034008473543038</v>
      </c>
      <c r="L30" s="31">
        <v>0</v>
      </c>
      <c r="M30" s="36">
        <f t="shared" si="3"/>
        <v>0</v>
      </c>
      <c r="N30" s="31">
        <f t="shared" si="4"/>
        <v>1544265</v>
      </c>
      <c r="O30" s="36">
        <f t="shared" si="5"/>
        <v>0.98062019934162403</v>
      </c>
      <c r="P30" s="31">
        <v>468276</v>
      </c>
      <c r="Q30" s="31">
        <v>1804655</v>
      </c>
      <c r="R30" s="31">
        <v>2154668</v>
      </c>
      <c r="S30" s="31">
        <v>1126220</v>
      </c>
      <c r="T30" s="36">
        <f t="shared" si="6"/>
        <v>0.52268841417796152</v>
      </c>
      <c r="U30" s="36">
        <f t="shared" si="7"/>
        <v>0.37994900443328294</v>
      </c>
    </row>
    <row r="31" spans="1:21" x14ac:dyDescent="0.2">
      <c r="A31" s="17" t="s">
        <v>29</v>
      </c>
      <c r="B31" s="11" t="s">
        <v>69</v>
      </c>
      <c r="C31" s="10" t="s">
        <v>70</v>
      </c>
      <c r="D31" s="31">
        <v>2065000</v>
      </c>
      <c r="E31" s="31">
        <v>1570000</v>
      </c>
      <c r="F31" s="31">
        <v>41542</v>
      </c>
      <c r="G31" s="36">
        <f t="shared" si="0"/>
        <v>2.0117191283292979E-2</v>
      </c>
      <c r="H31" s="31">
        <v>33168</v>
      </c>
      <c r="I31" s="36">
        <f t="shared" si="1"/>
        <v>1.6061985472154965E-2</v>
      </c>
      <c r="J31" s="31">
        <v>380007</v>
      </c>
      <c r="K31" s="36">
        <f t="shared" si="2"/>
        <v>0.24204267515923567</v>
      </c>
      <c r="L31" s="31">
        <v>0</v>
      </c>
      <c r="M31" s="36">
        <f t="shared" si="3"/>
        <v>0</v>
      </c>
      <c r="N31" s="31">
        <f t="shared" si="4"/>
        <v>454717</v>
      </c>
      <c r="O31" s="36">
        <f t="shared" si="5"/>
        <v>0.28962866242038215</v>
      </c>
      <c r="P31" s="31">
        <v>353645</v>
      </c>
      <c r="Q31" s="31">
        <v>2860000</v>
      </c>
      <c r="R31" s="31">
        <v>2125234</v>
      </c>
      <c r="S31" s="31">
        <v>524815</v>
      </c>
      <c r="T31" s="36">
        <f t="shared" si="6"/>
        <v>0.24694457175068721</v>
      </c>
      <c r="U31" s="36">
        <f t="shared" si="7"/>
        <v>7.4543680809851631E-2</v>
      </c>
    </row>
    <row r="32" spans="1:21" x14ac:dyDescent="0.2">
      <c r="A32" s="17" t="s">
        <v>29</v>
      </c>
      <c r="B32" s="11" t="s">
        <v>71</v>
      </c>
      <c r="C32" s="10" t="s">
        <v>72</v>
      </c>
      <c r="D32" s="31">
        <v>185000</v>
      </c>
      <c r="E32" s="31">
        <v>185000</v>
      </c>
      <c r="F32" s="31">
        <v>0</v>
      </c>
      <c r="G32" s="36">
        <f t="shared" si="0"/>
        <v>0</v>
      </c>
      <c r="H32" s="31">
        <v>0</v>
      </c>
      <c r="I32" s="36">
        <f t="shared" si="1"/>
        <v>0</v>
      </c>
      <c r="J32" s="31">
        <v>0</v>
      </c>
      <c r="K32" s="36">
        <f t="shared" si="2"/>
        <v>0</v>
      </c>
      <c r="L32" s="31">
        <v>0</v>
      </c>
      <c r="M32" s="36">
        <f t="shared" si="3"/>
        <v>0</v>
      </c>
      <c r="N32" s="31">
        <f t="shared" si="4"/>
        <v>0</v>
      </c>
      <c r="O32" s="36">
        <f t="shared" si="5"/>
        <v>0</v>
      </c>
      <c r="P32" s="31">
        <v>0</v>
      </c>
      <c r="Q32" s="31">
        <v>0</v>
      </c>
      <c r="R32" s="31">
        <v>0</v>
      </c>
      <c r="S32" s="31">
        <v>0</v>
      </c>
      <c r="T32" s="36">
        <f t="shared" si="6"/>
        <v>0</v>
      </c>
      <c r="U32" s="36">
        <f t="shared" si="7"/>
        <v>0</v>
      </c>
    </row>
    <row r="33" spans="1:21" x14ac:dyDescent="0.2">
      <c r="A33" s="17" t="s">
        <v>29</v>
      </c>
      <c r="B33" s="11" t="s">
        <v>73</v>
      </c>
      <c r="C33" s="10" t="s">
        <v>74</v>
      </c>
      <c r="D33" s="31">
        <v>0</v>
      </c>
      <c r="E33" s="31">
        <v>0</v>
      </c>
      <c r="F33" s="31">
        <v>0</v>
      </c>
      <c r="G33" s="36">
        <f t="shared" si="0"/>
        <v>0</v>
      </c>
      <c r="H33" s="31">
        <v>0</v>
      </c>
      <c r="I33" s="36">
        <f t="shared" si="1"/>
        <v>0</v>
      </c>
      <c r="J33" s="31">
        <v>0</v>
      </c>
      <c r="K33" s="36">
        <f t="shared" si="2"/>
        <v>0</v>
      </c>
      <c r="L33" s="31">
        <v>0</v>
      </c>
      <c r="M33" s="36">
        <f t="shared" si="3"/>
        <v>0</v>
      </c>
      <c r="N33" s="31">
        <f t="shared" si="4"/>
        <v>0</v>
      </c>
      <c r="O33" s="36">
        <f t="shared" si="5"/>
        <v>0</v>
      </c>
      <c r="P33" s="31">
        <v>0</v>
      </c>
      <c r="Q33" s="31">
        <v>0</v>
      </c>
      <c r="R33" s="31">
        <v>0</v>
      </c>
      <c r="S33" s="31">
        <v>0</v>
      </c>
      <c r="T33" s="36">
        <f t="shared" si="6"/>
        <v>0</v>
      </c>
      <c r="U33" s="36">
        <f t="shared" si="7"/>
        <v>0</v>
      </c>
    </row>
    <row r="34" spans="1:21" x14ac:dyDescent="0.2">
      <c r="A34" s="17" t="s">
        <v>44</v>
      </c>
      <c r="B34" s="11" t="s">
        <v>75</v>
      </c>
      <c r="C34" s="10" t="s">
        <v>76</v>
      </c>
      <c r="D34" s="31">
        <v>3559630</v>
      </c>
      <c r="E34" s="31">
        <v>3559630</v>
      </c>
      <c r="F34" s="31">
        <v>878496</v>
      </c>
      <c r="G34" s="36">
        <f t="shared" si="0"/>
        <v>0.24679418928371769</v>
      </c>
      <c r="H34" s="31">
        <v>966245</v>
      </c>
      <c r="I34" s="36">
        <f t="shared" si="1"/>
        <v>0.27144534684784655</v>
      </c>
      <c r="J34" s="31">
        <v>952191</v>
      </c>
      <c r="K34" s="36">
        <f t="shared" si="2"/>
        <v>0.26749718369605829</v>
      </c>
      <c r="L34" s="31">
        <v>0</v>
      </c>
      <c r="M34" s="36">
        <f t="shared" si="3"/>
        <v>0</v>
      </c>
      <c r="N34" s="31">
        <f t="shared" si="4"/>
        <v>2796932</v>
      </c>
      <c r="O34" s="36">
        <f t="shared" si="5"/>
        <v>0.7857367198276225</v>
      </c>
      <c r="P34" s="31">
        <v>760479</v>
      </c>
      <c r="Q34" s="31">
        <v>4326486</v>
      </c>
      <c r="R34" s="31">
        <v>3363109</v>
      </c>
      <c r="S34" s="31">
        <v>2415382</v>
      </c>
      <c r="T34" s="36">
        <f t="shared" si="6"/>
        <v>0.71819914251961503</v>
      </c>
      <c r="U34" s="36">
        <f t="shared" si="7"/>
        <v>0.25209374617839542</v>
      </c>
    </row>
    <row r="35" spans="1:21" ht="16.5" x14ac:dyDescent="0.3">
      <c r="A35" s="18" t="s">
        <v>0</v>
      </c>
      <c r="B35" s="13" t="s">
        <v>77</v>
      </c>
      <c r="C35" s="12" t="s">
        <v>0</v>
      </c>
      <c r="D35" s="32">
        <f>SUM(D28:D34)</f>
        <v>10138049</v>
      </c>
      <c r="E35" s="32">
        <f>SUM(E28:E34)</f>
        <v>9756104</v>
      </c>
      <c r="F35" s="32">
        <f>SUM(F28:F34)</f>
        <v>2069727</v>
      </c>
      <c r="G35" s="37">
        <f t="shared" si="0"/>
        <v>0.20415436934660702</v>
      </c>
      <c r="H35" s="32">
        <f>SUM(H28:H34)</f>
        <v>1940056</v>
      </c>
      <c r="I35" s="37">
        <f t="shared" si="1"/>
        <v>0.19136384130713907</v>
      </c>
      <c r="J35" s="32">
        <f>SUM(J28:J34)</f>
        <v>2651542</v>
      </c>
      <c r="K35" s="37">
        <f t="shared" si="2"/>
        <v>0.27178287562330211</v>
      </c>
      <c r="L35" s="32">
        <f>SUM(L28:L34)</f>
        <v>0</v>
      </c>
      <c r="M35" s="37">
        <f t="shared" si="3"/>
        <v>0</v>
      </c>
      <c r="N35" s="32">
        <f t="shared" si="4"/>
        <v>6661325</v>
      </c>
      <c r="O35" s="37">
        <f t="shared" si="5"/>
        <v>0.68278536186166117</v>
      </c>
      <c r="P35" s="32">
        <f>SUM(P28:P34)</f>
        <v>2052294</v>
      </c>
      <c r="Q35" s="32">
        <f>SUM(Q28:Q34)</f>
        <v>11747016</v>
      </c>
      <c r="R35" s="32">
        <f>SUM(R28:R34)</f>
        <v>10475233</v>
      </c>
      <c r="S35" s="32">
        <f>SUM(S28:S34)</f>
        <v>4939364</v>
      </c>
      <c r="T35" s="37">
        <f t="shared" si="6"/>
        <v>0.47152784095590045</v>
      </c>
      <c r="U35" s="37">
        <f t="shared" si="7"/>
        <v>0.29198935435176443</v>
      </c>
    </row>
    <row r="36" spans="1:21" x14ac:dyDescent="0.2">
      <c r="A36" s="17" t="s">
        <v>29</v>
      </c>
      <c r="B36" s="11" t="s">
        <v>78</v>
      </c>
      <c r="C36" s="10" t="s">
        <v>79</v>
      </c>
      <c r="D36" s="31">
        <v>0</v>
      </c>
      <c r="E36" s="31">
        <v>0</v>
      </c>
      <c r="F36" s="31">
        <v>0</v>
      </c>
      <c r="G36" s="36">
        <f t="shared" si="0"/>
        <v>0</v>
      </c>
      <c r="H36" s="31">
        <v>0</v>
      </c>
      <c r="I36" s="36">
        <f t="shared" si="1"/>
        <v>0</v>
      </c>
      <c r="J36" s="31">
        <v>0</v>
      </c>
      <c r="K36" s="36">
        <f t="shared" si="2"/>
        <v>0</v>
      </c>
      <c r="L36" s="31">
        <v>0</v>
      </c>
      <c r="M36" s="36">
        <f t="shared" si="3"/>
        <v>0</v>
      </c>
      <c r="N36" s="31">
        <f t="shared" si="4"/>
        <v>0</v>
      </c>
      <c r="O36" s="36">
        <f t="shared" si="5"/>
        <v>0</v>
      </c>
      <c r="P36" s="31">
        <v>0</v>
      </c>
      <c r="Q36" s="31">
        <v>0</v>
      </c>
      <c r="R36" s="31">
        <v>0</v>
      </c>
      <c r="S36" s="31">
        <v>0</v>
      </c>
      <c r="T36" s="36">
        <f t="shared" si="6"/>
        <v>0</v>
      </c>
      <c r="U36" s="36">
        <f t="shared" si="7"/>
        <v>0</v>
      </c>
    </row>
    <row r="37" spans="1:21" x14ac:dyDescent="0.2">
      <c r="A37" s="17" t="s">
        <v>29</v>
      </c>
      <c r="B37" s="11" t="s">
        <v>80</v>
      </c>
      <c r="C37" s="10" t="s">
        <v>81</v>
      </c>
      <c r="D37" s="31">
        <v>3522521</v>
      </c>
      <c r="E37" s="31">
        <v>3781096</v>
      </c>
      <c r="F37" s="31">
        <v>811799</v>
      </c>
      <c r="G37" s="36">
        <f t="shared" si="0"/>
        <v>0.2304596622702888</v>
      </c>
      <c r="H37" s="31">
        <v>1162173</v>
      </c>
      <c r="I37" s="36">
        <f t="shared" si="1"/>
        <v>0.32992649298613125</v>
      </c>
      <c r="J37" s="31">
        <v>402344</v>
      </c>
      <c r="K37" s="36">
        <f t="shared" si="2"/>
        <v>0.10640935855635508</v>
      </c>
      <c r="L37" s="31">
        <v>0</v>
      </c>
      <c r="M37" s="36">
        <f t="shared" si="3"/>
        <v>0</v>
      </c>
      <c r="N37" s="31">
        <f t="shared" si="4"/>
        <v>2376316</v>
      </c>
      <c r="O37" s="36">
        <f t="shared" si="5"/>
        <v>0.6284728025948032</v>
      </c>
      <c r="P37" s="31">
        <v>731707</v>
      </c>
      <c r="Q37" s="31">
        <v>4051052</v>
      </c>
      <c r="R37" s="31">
        <v>3293690</v>
      </c>
      <c r="S37" s="31">
        <v>2128556</v>
      </c>
      <c r="T37" s="36">
        <f t="shared" si="6"/>
        <v>0.64625268316083173</v>
      </c>
      <c r="U37" s="36">
        <f t="shared" si="7"/>
        <v>-0.45012962838950565</v>
      </c>
    </row>
    <row r="38" spans="1:21" x14ac:dyDescent="0.2">
      <c r="A38" s="17" t="s">
        <v>29</v>
      </c>
      <c r="B38" s="11" t="s">
        <v>82</v>
      </c>
      <c r="C38" s="10" t="s">
        <v>83</v>
      </c>
      <c r="D38" s="31">
        <v>1726355</v>
      </c>
      <c r="E38" s="31">
        <v>1531863</v>
      </c>
      <c r="F38" s="31">
        <v>1217</v>
      </c>
      <c r="G38" s="36">
        <f t="shared" si="0"/>
        <v>7.0495350029397197E-4</v>
      </c>
      <c r="H38" s="31">
        <v>43779</v>
      </c>
      <c r="I38" s="36">
        <f t="shared" si="1"/>
        <v>2.5359210591100904E-2</v>
      </c>
      <c r="J38" s="31">
        <v>0</v>
      </c>
      <c r="K38" s="36">
        <f t="shared" si="2"/>
        <v>0</v>
      </c>
      <c r="L38" s="31">
        <v>0</v>
      </c>
      <c r="M38" s="36">
        <f t="shared" si="3"/>
        <v>0</v>
      </c>
      <c r="N38" s="31">
        <f t="shared" si="4"/>
        <v>44996</v>
      </c>
      <c r="O38" s="36">
        <f t="shared" si="5"/>
        <v>2.9373383912268916E-2</v>
      </c>
      <c r="P38" s="31">
        <v>0</v>
      </c>
      <c r="Q38" s="31">
        <v>717600</v>
      </c>
      <c r="R38" s="31">
        <v>30000</v>
      </c>
      <c r="S38" s="31">
        <v>18958</v>
      </c>
      <c r="T38" s="36">
        <f t="shared" si="6"/>
        <v>0.63193333333333335</v>
      </c>
      <c r="U38" s="36">
        <f t="shared" si="7"/>
        <v>0</v>
      </c>
    </row>
    <row r="39" spans="1:21" x14ac:dyDescent="0.2">
      <c r="A39" s="17" t="s">
        <v>44</v>
      </c>
      <c r="B39" s="11" t="s">
        <v>84</v>
      </c>
      <c r="C39" s="10" t="s">
        <v>85</v>
      </c>
      <c r="D39" s="31">
        <v>4029022</v>
      </c>
      <c r="E39" s="31">
        <v>4404629</v>
      </c>
      <c r="F39" s="31">
        <v>908253</v>
      </c>
      <c r="G39" s="36">
        <f t="shared" si="0"/>
        <v>0.22542765961565858</v>
      </c>
      <c r="H39" s="31">
        <v>883747</v>
      </c>
      <c r="I39" s="36">
        <f t="shared" si="1"/>
        <v>0.21934529024661567</v>
      </c>
      <c r="J39" s="31">
        <v>873013</v>
      </c>
      <c r="K39" s="36">
        <f t="shared" si="2"/>
        <v>0.19820352633558921</v>
      </c>
      <c r="L39" s="31">
        <v>0</v>
      </c>
      <c r="M39" s="36">
        <f t="shared" si="3"/>
        <v>0</v>
      </c>
      <c r="N39" s="31">
        <f t="shared" si="4"/>
        <v>2665013</v>
      </c>
      <c r="O39" s="36">
        <f t="shared" si="5"/>
        <v>0.60504823448240475</v>
      </c>
      <c r="P39" s="31">
        <v>785365</v>
      </c>
      <c r="Q39" s="31">
        <v>5319276</v>
      </c>
      <c r="R39" s="31">
        <v>4373276</v>
      </c>
      <c r="S39" s="31">
        <v>2621489</v>
      </c>
      <c r="T39" s="36">
        <f t="shared" si="6"/>
        <v>0.59943369684419645</v>
      </c>
      <c r="U39" s="36">
        <f t="shared" si="7"/>
        <v>0.11160161198932972</v>
      </c>
    </row>
    <row r="40" spans="1:21" ht="16.5" x14ac:dyDescent="0.3">
      <c r="A40" s="18" t="s">
        <v>0</v>
      </c>
      <c r="B40" s="13" t="s">
        <v>86</v>
      </c>
      <c r="C40" s="12" t="s">
        <v>0</v>
      </c>
      <c r="D40" s="32">
        <f>SUM(D36:D39)</f>
        <v>9277898</v>
      </c>
      <c r="E40" s="32">
        <f>SUM(E36:E39)</f>
        <v>9717588</v>
      </c>
      <c r="F40" s="32">
        <f>SUM(F36:F39)</f>
        <v>1721269</v>
      </c>
      <c r="G40" s="37">
        <f t="shared" si="0"/>
        <v>0.18552359596969054</v>
      </c>
      <c r="H40" s="32">
        <f>SUM(H36:H39)</f>
        <v>2089699</v>
      </c>
      <c r="I40" s="37">
        <f t="shared" si="1"/>
        <v>0.22523409936173042</v>
      </c>
      <c r="J40" s="32">
        <f>SUM(J36:J39)</f>
        <v>1275357</v>
      </c>
      <c r="K40" s="37">
        <f t="shared" si="2"/>
        <v>0.13124213539409163</v>
      </c>
      <c r="L40" s="32">
        <f>SUM(L36:L39)</f>
        <v>0</v>
      </c>
      <c r="M40" s="37">
        <f t="shared" si="3"/>
        <v>0</v>
      </c>
      <c r="N40" s="32">
        <f t="shared" si="4"/>
        <v>5086325</v>
      </c>
      <c r="O40" s="37">
        <f t="shared" si="5"/>
        <v>0.52341434932207453</v>
      </c>
      <c r="P40" s="32">
        <f>SUM(P36:P39)</f>
        <v>1517072</v>
      </c>
      <c r="Q40" s="32">
        <f>SUM(Q36:Q39)</f>
        <v>10087928</v>
      </c>
      <c r="R40" s="32">
        <f>SUM(R36:R39)</f>
        <v>7696966</v>
      </c>
      <c r="S40" s="32">
        <f>SUM(S36:S39)</f>
        <v>4769003</v>
      </c>
      <c r="T40" s="37">
        <f t="shared" si="6"/>
        <v>0.61959517555358823</v>
      </c>
      <c r="U40" s="37">
        <f t="shared" si="7"/>
        <v>-0.15932994610671081</v>
      </c>
    </row>
    <row r="41" spans="1:21" x14ac:dyDescent="0.2">
      <c r="A41" s="17" t="s">
        <v>29</v>
      </c>
      <c r="B41" s="11" t="s">
        <v>87</v>
      </c>
      <c r="C41" s="10" t="s">
        <v>88</v>
      </c>
      <c r="D41" s="31">
        <v>5698680</v>
      </c>
      <c r="E41" s="31">
        <v>5498680</v>
      </c>
      <c r="F41" s="31">
        <v>691244</v>
      </c>
      <c r="G41" s="36">
        <f t="shared" si="0"/>
        <v>0.1212989674801884</v>
      </c>
      <c r="H41" s="31">
        <v>524812</v>
      </c>
      <c r="I41" s="36">
        <f t="shared" si="1"/>
        <v>9.2093607642471584E-2</v>
      </c>
      <c r="J41" s="31">
        <v>635600</v>
      </c>
      <c r="K41" s="36">
        <f t="shared" si="2"/>
        <v>0.11559137829442703</v>
      </c>
      <c r="L41" s="31">
        <v>0</v>
      </c>
      <c r="M41" s="36">
        <f t="shared" si="3"/>
        <v>0</v>
      </c>
      <c r="N41" s="31">
        <f t="shared" si="4"/>
        <v>1851656</v>
      </c>
      <c r="O41" s="36">
        <f t="shared" si="5"/>
        <v>0.33674554620381619</v>
      </c>
      <c r="P41" s="31">
        <v>697384</v>
      </c>
      <c r="Q41" s="31">
        <v>3447670</v>
      </c>
      <c r="R41" s="31">
        <v>3394250</v>
      </c>
      <c r="S41" s="31">
        <v>1690876</v>
      </c>
      <c r="T41" s="36">
        <f t="shared" si="6"/>
        <v>0.49815894527509758</v>
      </c>
      <c r="U41" s="36">
        <f t="shared" si="7"/>
        <v>-8.8593945372993921E-2</v>
      </c>
    </row>
    <row r="42" spans="1:21" x14ac:dyDescent="0.2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x14ac:dyDescent="0.2">
      <c r="A43" s="17" t="s">
        <v>29</v>
      </c>
      <c r="B43" s="11" t="s">
        <v>91</v>
      </c>
      <c r="C43" s="10" t="s">
        <v>92</v>
      </c>
      <c r="D43" s="31">
        <v>4720528</v>
      </c>
      <c r="E43" s="31">
        <v>5493345</v>
      </c>
      <c r="F43" s="31">
        <v>666184</v>
      </c>
      <c r="G43" s="36">
        <f t="shared" si="0"/>
        <v>0.14112489111387538</v>
      </c>
      <c r="H43" s="31">
        <v>569802</v>
      </c>
      <c r="I43" s="36">
        <f t="shared" si="1"/>
        <v>0.12070725986584552</v>
      </c>
      <c r="J43" s="31">
        <v>573271</v>
      </c>
      <c r="K43" s="36">
        <f t="shared" si="2"/>
        <v>0.10435736331870654</v>
      </c>
      <c r="L43" s="31">
        <v>0</v>
      </c>
      <c r="M43" s="36">
        <f t="shared" si="3"/>
        <v>0</v>
      </c>
      <c r="N43" s="31">
        <f t="shared" si="4"/>
        <v>1809257</v>
      </c>
      <c r="O43" s="36">
        <f t="shared" si="5"/>
        <v>0.32935433692950289</v>
      </c>
      <c r="P43" s="31">
        <v>691542</v>
      </c>
      <c r="Q43" s="31">
        <v>4277013</v>
      </c>
      <c r="R43" s="31">
        <v>4388395</v>
      </c>
      <c r="S43" s="31">
        <v>1914897</v>
      </c>
      <c r="T43" s="36">
        <f t="shared" si="6"/>
        <v>0.4363547492876097</v>
      </c>
      <c r="U43" s="36">
        <f t="shared" si="7"/>
        <v>-0.17102504258598894</v>
      </c>
    </row>
    <row r="44" spans="1:21" x14ac:dyDescent="0.2">
      <c r="A44" s="17" t="s">
        <v>29</v>
      </c>
      <c r="B44" s="11" t="s">
        <v>93</v>
      </c>
      <c r="C44" s="10" t="s">
        <v>94</v>
      </c>
      <c r="D44" s="31">
        <v>50000</v>
      </c>
      <c r="E44" s="31">
        <v>50000</v>
      </c>
      <c r="F44" s="31">
        <v>30154</v>
      </c>
      <c r="G44" s="36">
        <f t="shared" si="0"/>
        <v>0.60307999999999995</v>
      </c>
      <c r="H44" s="31">
        <v>6621</v>
      </c>
      <c r="I44" s="36">
        <f t="shared" si="1"/>
        <v>0.13242000000000001</v>
      </c>
      <c r="J44" s="31">
        <v>0</v>
      </c>
      <c r="K44" s="36">
        <f t="shared" si="2"/>
        <v>0</v>
      </c>
      <c r="L44" s="31">
        <v>0</v>
      </c>
      <c r="M44" s="36">
        <f t="shared" si="3"/>
        <v>0</v>
      </c>
      <c r="N44" s="31">
        <f t="shared" si="4"/>
        <v>36775</v>
      </c>
      <c r="O44" s="36">
        <f t="shared" si="5"/>
        <v>0.73550000000000004</v>
      </c>
      <c r="P44" s="31">
        <v>0</v>
      </c>
      <c r="Q44" s="31">
        <v>252000</v>
      </c>
      <c r="R44" s="31">
        <v>252000</v>
      </c>
      <c r="S44" s="31">
        <v>19739</v>
      </c>
      <c r="T44" s="36">
        <f t="shared" si="6"/>
        <v>7.8329365079365082E-2</v>
      </c>
      <c r="U44" s="36">
        <f t="shared" si="7"/>
        <v>0</v>
      </c>
    </row>
    <row r="45" spans="1:21" x14ac:dyDescent="0.2">
      <c r="A45" s="17" t="s">
        <v>29</v>
      </c>
      <c r="B45" s="11" t="s">
        <v>95</v>
      </c>
      <c r="C45" s="10" t="s">
        <v>96</v>
      </c>
      <c r="D45" s="31">
        <v>6707515</v>
      </c>
      <c r="E45" s="31">
        <v>6377949</v>
      </c>
      <c r="F45" s="31">
        <v>1601640</v>
      </c>
      <c r="G45" s="36">
        <f t="shared" si="0"/>
        <v>0.23878291736954743</v>
      </c>
      <c r="H45" s="31">
        <v>1538710</v>
      </c>
      <c r="I45" s="36">
        <f t="shared" si="1"/>
        <v>0.22940090331516216</v>
      </c>
      <c r="J45" s="31">
        <v>1403533</v>
      </c>
      <c r="K45" s="36">
        <f t="shared" si="2"/>
        <v>0.22006024193671037</v>
      </c>
      <c r="L45" s="31">
        <v>0</v>
      </c>
      <c r="M45" s="36">
        <f t="shared" si="3"/>
        <v>0</v>
      </c>
      <c r="N45" s="31">
        <f t="shared" si="4"/>
        <v>4543883</v>
      </c>
      <c r="O45" s="36">
        <f t="shared" si="5"/>
        <v>0.7124363960890876</v>
      </c>
      <c r="P45" s="31">
        <v>1216583</v>
      </c>
      <c r="Q45" s="31">
        <v>8028204</v>
      </c>
      <c r="R45" s="31">
        <v>6865489</v>
      </c>
      <c r="S45" s="31">
        <v>4357854</v>
      </c>
      <c r="T45" s="36">
        <f t="shared" si="6"/>
        <v>0.63474779436686879</v>
      </c>
      <c r="U45" s="36">
        <f t="shared" si="7"/>
        <v>0.15366810155986066</v>
      </c>
    </row>
    <row r="46" spans="1:21" x14ac:dyDescent="0.2">
      <c r="A46" s="17" t="s">
        <v>44</v>
      </c>
      <c r="B46" s="11" t="s">
        <v>97</v>
      </c>
      <c r="C46" s="10" t="s">
        <v>98</v>
      </c>
      <c r="D46" s="31">
        <v>9606125</v>
      </c>
      <c r="E46" s="31">
        <v>9606125</v>
      </c>
      <c r="F46" s="31">
        <v>1090856</v>
      </c>
      <c r="G46" s="36">
        <f t="shared" si="0"/>
        <v>0.11355838072063397</v>
      </c>
      <c r="H46" s="31">
        <v>6060750</v>
      </c>
      <c r="I46" s="36">
        <f t="shared" si="1"/>
        <v>0.63092558133482546</v>
      </c>
      <c r="J46" s="31">
        <v>2967512</v>
      </c>
      <c r="K46" s="36">
        <f t="shared" si="2"/>
        <v>0.30891873674348397</v>
      </c>
      <c r="L46" s="31">
        <v>0</v>
      </c>
      <c r="M46" s="36">
        <f t="shared" si="3"/>
        <v>0</v>
      </c>
      <c r="N46" s="31">
        <f t="shared" si="4"/>
        <v>10119118</v>
      </c>
      <c r="O46" s="36">
        <f t="shared" si="5"/>
        <v>1.0534026987989433</v>
      </c>
      <c r="P46" s="31">
        <v>3112158</v>
      </c>
      <c r="Q46" s="31">
        <v>8763728</v>
      </c>
      <c r="R46" s="31">
        <v>8763728</v>
      </c>
      <c r="S46" s="31">
        <v>11039640</v>
      </c>
      <c r="T46" s="36">
        <f t="shared" si="6"/>
        <v>1.25969678657302</v>
      </c>
      <c r="U46" s="36">
        <f t="shared" si="7"/>
        <v>-4.6477717390955076E-2</v>
      </c>
    </row>
    <row r="47" spans="1:21" ht="16.5" x14ac:dyDescent="0.3">
      <c r="A47" s="18" t="s">
        <v>0</v>
      </c>
      <c r="B47" s="13" t="s">
        <v>99</v>
      </c>
      <c r="C47" s="12" t="s">
        <v>0</v>
      </c>
      <c r="D47" s="32">
        <f>SUM(D41:D46)</f>
        <v>26782848</v>
      </c>
      <c r="E47" s="32">
        <f>SUM(E41:E46)</f>
        <v>27026099</v>
      </c>
      <c r="F47" s="32">
        <f>SUM(F41:F46)</f>
        <v>4080078</v>
      </c>
      <c r="G47" s="37">
        <f t="shared" si="0"/>
        <v>0.15233921351455976</v>
      </c>
      <c r="H47" s="32">
        <f>SUM(H41:H46)</f>
        <v>8700695</v>
      </c>
      <c r="I47" s="37">
        <f t="shared" si="1"/>
        <v>0.324860709361454</v>
      </c>
      <c r="J47" s="32">
        <f>SUM(J41:J46)</f>
        <v>5579916</v>
      </c>
      <c r="K47" s="37">
        <f t="shared" si="2"/>
        <v>0.20646398135372773</v>
      </c>
      <c r="L47" s="32">
        <f>SUM(L41:L46)</f>
        <v>0</v>
      </c>
      <c r="M47" s="37">
        <f t="shared" si="3"/>
        <v>0</v>
      </c>
      <c r="N47" s="32">
        <f t="shared" si="4"/>
        <v>18360689</v>
      </c>
      <c r="O47" s="37">
        <f t="shared" si="5"/>
        <v>0.67936882048718905</v>
      </c>
      <c r="P47" s="32">
        <f>SUM(P41:P46)</f>
        <v>5717667</v>
      </c>
      <c r="Q47" s="32">
        <f>SUM(Q41:Q46)</f>
        <v>24768615</v>
      </c>
      <c r="R47" s="32">
        <f>SUM(R41:R46)</f>
        <v>23663862</v>
      </c>
      <c r="S47" s="32">
        <f>SUM(S41:S46)</f>
        <v>19023006</v>
      </c>
      <c r="T47" s="37">
        <f t="shared" si="6"/>
        <v>0.80388425186049517</v>
      </c>
      <c r="U47" s="37">
        <f t="shared" si="7"/>
        <v>-2.4092169061262214E-2</v>
      </c>
    </row>
    <row r="48" spans="1:21" x14ac:dyDescent="0.2">
      <c r="A48" s="17" t="s">
        <v>29</v>
      </c>
      <c r="B48" s="11" t="s">
        <v>100</v>
      </c>
      <c r="C48" s="10" t="s">
        <v>101</v>
      </c>
      <c r="D48" s="31">
        <v>4775376</v>
      </c>
      <c r="E48" s="31">
        <v>4839376</v>
      </c>
      <c r="F48" s="31">
        <v>1263013</v>
      </c>
      <c r="G48" s="36">
        <f t="shared" si="0"/>
        <v>0.26448451388958694</v>
      </c>
      <c r="H48" s="31">
        <v>932533</v>
      </c>
      <c r="I48" s="36">
        <f t="shared" si="1"/>
        <v>0.19527949212794971</v>
      </c>
      <c r="J48" s="31">
        <v>957898</v>
      </c>
      <c r="K48" s="36">
        <f t="shared" si="2"/>
        <v>0.19793832923914156</v>
      </c>
      <c r="L48" s="31">
        <v>0</v>
      </c>
      <c r="M48" s="36">
        <f t="shared" si="3"/>
        <v>0</v>
      </c>
      <c r="N48" s="31">
        <f t="shared" si="4"/>
        <v>3153444</v>
      </c>
      <c r="O48" s="36">
        <f t="shared" si="5"/>
        <v>0.65162202730269358</v>
      </c>
      <c r="P48" s="31">
        <v>772168</v>
      </c>
      <c r="Q48" s="31">
        <v>3691944</v>
      </c>
      <c r="R48" s="31">
        <v>4181944</v>
      </c>
      <c r="S48" s="31">
        <v>2716828</v>
      </c>
      <c r="T48" s="36">
        <f t="shared" si="6"/>
        <v>0.64965671467623665</v>
      </c>
      <c r="U48" s="36">
        <f t="shared" si="7"/>
        <v>0.24053055811688639</v>
      </c>
    </row>
    <row r="49" spans="1:21" x14ac:dyDescent="0.2">
      <c r="A49" s="17" t="s">
        <v>29</v>
      </c>
      <c r="B49" s="11" t="s">
        <v>102</v>
      </c>
      <c r="C49" s="10" t="s">
        <v>103</v>
      </c>
      <c r="D49" s="31">
        <v>6929015</v>
      </c>
      <c r="E49" s="31">
        <v>6046495</v>
      </c>
      <c r="F49" s="31">
        <v>765122</v>
      </c>
      <c r="G49" s="36">
        <f t="shared" si="0"/>
        <v>0.11042291003843981</v>
      </c>
      <c r="H49" s="31">
        <v>4049471</v>
      </c>
      <c r="I49" s="36">
        <f t="shared" si="1"/>
        <v>0.58442231688053781</v>
      </c>
      <c r="J49" s="31">
        <v>442429</v>
      </c>
      <c r="K49" s="36">
        <f t="shared" si="2"/>
        <v>7.317115122066585E-2</v>
      </c>
      <c r="L49" s="31">
        <v>0</v>
      </c>
      <c r="M49" s="36">
        <f t="shared" si="3"/>
        <v>0</v>
      </c>
      <c r="N49" s="31">
        <f t="shared" si="4"/>
        <v>5257022</v>
      </c>
      <c r="O49" s="36">
        <f t="shared" si="5"/>
        <v>0.86943295247908081</v>
      </c>
      <c r="P49" s="31">
        <v>702297</v>
      </c>
      <c r="Q49" s="31">
        <v>7167120</v>
      </c>
      <c r="R49" s="31">
        <v>6947916</v>
      </c>
      <c r="S49" s="31">
        <v>4924425</v>
      </c>
      <c r="T49" s="36">
        <f t="shared" si="6"/>
        <v>0.70876288659793818</v>
      </c>
      <c r="U49" s="36">
        <f t="shared" si="7"/>
        <v>-0.37002578681099307</v>
      </c>
    </row>
    <row r="50" spans="1:21" x14ac:dyDescent="0.2">
      <c r="A50" s="17" t="s">
        <v>29</v>
      </c>
      <c r="B50" s="11" t="s">
        <v>104</v>
      </c>
      <c r="C50" s="10" t="s">
        <v>105</v>
      </c>
      <c r="D50" s="31">
        <v>4949712</v>
      </c>
      <c r="E50" s="31">
        <v>4949712</v>
      </c>
      <c r="F50" s="31">
        <v>1126822</v>
      </c>
      <c r="G50" s="36">
        <f t="shared" si="0"/>
        <v>0.22765405340755179</v>
      </c>
      <c r="H50" s="31">
        <v>1203754</v>
      </c>
      <c r="I50" s="36">
        <f t="shared" si="1"/>
        <v>0.24319677589322369</v>
      </c>
      <c r="J50" s="31">
        <v>814323</v>
      </c>
      <c r="K50" s="36">
        <f t="shared" si="2"/>
        <v>0.16451926899989333</v>
      </c>
      <c r="L50" s="31">
        <v>0</v>
      </c>
      <c r="M50" s="36">
        <f t="shared" si="3"/>
        <v>0</v>
      </c>
      <c r="N50" s="31">
        <f t="shared" si="4"/>
        <v>3144899</v>
      </c>
      <c r="O50" s="36">
        <f t="shared" si="5"/>
        <v>0.63537009830066882</v>
      </c>
      <c r="P50" s="31">
        <v>691445</v>
      </c>
      <c r="Q50" s="31">
        <v>4681620</v>
      </c>
      <c r="R50" s="31">
        <v>4181620</v>
      </c>
      <c r="S50" s="31">
        <v>2472699</v>
      </c>
      <c r="T50" s="36">
        <f t="shared" si="6"/>
        <v>0.59132561064850464</v>
      </c>
      <c r="U50" s="36">
        <f t="shared" si="7"/>
        <v>0.17771189320914904</v>
      </c>
    </row>
    <row r="51" spans="1:21" x14ac:dyDescent="0.2">
      <c r="A51" s="17" t="s">
        <v>29</v>
      </c>
      <c r="B51" s="11" t="s">
        <v>106</v>
      </c>
      <c r="C51" s="10" t="s">
        <v>107</v>
      </c>
      <c r="D51" s="31">
        <v>770000</v>
      </c>
      <c r="E51" s="31">
        <v>565217</v>
      </c>
      <c r="F51" s="31">
        <v>278513</v>
      </c>
      <c r="G51" s="36">
        <f t="shared" si="0"/>
        <v>0.36170519480519481</v>
      </c>
      <c r="H51" s="31">
        <v>96300</v>
      </c>
      <c r="I51" s="36">
        <f t="shared" si="1"/>
        <v>0.12506493506493507</v>
      </c>
      <c r="J51" s="31">
        <v>81000</v>
      </c>
      <c r="K51" s="36">
        <f t="shared" si="2"/>
        <v>0.14330779152077874</v>
      </c>
      <c r="L51" s="31">
        <v>0</v>
      </c>
      <c r="M51" s="36">
        <f t="shared" si="3"/>
        <v>0</v>
      </c>
      <c r="N51" s="31">
        <f t="shared" si="4"/>
        <v>455813</v>
      </c>
      <c r="O51" s="36">
        <f t="shared" si="5"/>
        <v>0.80643894291926821</v>
      </c>
      <c r="P51" s="31">
        <v>81300</v>
      </c>
      <c r="Q51" s="31">
        <v>570000</v>
      </c>
      <c r="R51" s="31">
        <v>450000</v>
      </c>
      <c r="S51" s="31">
        <v>276050</v>
      </c>
      <c r="T51" s="36">
        <f t="shared" si="6"/>
        <v>0.61344444444444446</v>
      </c>
      <c r="U51" s="36">
        <f t="shared" si="7"/>
        <v>-3.6900369003689537E-3</v>
      </c>
    </row>
    <row r="52" spans="1:21" x14ac:dyDescent="0.2">
      <c r="A52" s="17" t="s">
        <v>44</v>
      </c>
      <c r="B52" s="11" t="s">
        <v>108</v>
      </c>
      <c r="C52" s="10" t="s">
        <v>109</v>
      </c>
      <c r="D52" s="31">
        <v>16497323</v>
      </c>
      <c r="E52" s="31">
        <v>16497324</v>
      </c>
      <c r="F52" s="31">
        <v>2295794</v>
      </c>
      <c r="G52" s="36">
        <f t="shared" si="0"/>
        <v>0.13916160821970935</v>
      </c>
      <c r="H52" s="31">
        <v>6804590</v>
      </c>
      <c r="I52" s="36">
        <f t="shared" si="1"/>
        <v>0.4124663134740103</v>
      </c>
      <c r="J52" s="31">
        <v>2554638</v>
      </c>
      <c r="K52" s="36">
        <f t="shared" si="2"/>
        <v>0.15485165957824432</v>
      </c>
      <c r="L52" s="31">
        <v>0</v>
      </c>
      <c r="M52" s="36">
        <f t="shared" si="3"/>
        <v>0</v>
      </c>
      <c r="N52" s="31">
        <f t="shared" si="4"/>
        <v>11655022</v>
      </c>
      <c r="O52" s="36">
        <f t="shared" si="5"/>
        <v>0.70647954783454581</v>
      </c>
      <c r="P52" s="31">
        <v>3949901</v>
      </c>
      <c r="Q52" s="31">
        <v>10845557</v>
      </c>
      <c r="R52" s="31">
        <v>16789309</v>
      </c>
      <c r="S52" s="31">
        <v>11073354</v>
      </c>
      <c r="T52" s="36">
        <f t="shared" si="6"/>
        <v>0.65954793017389812</v>
      </c>
      <c r="U52" s="36">
        <f t="shared" si="7"/>
        <v>-0.35323999259728278</v>
      </c>
    </row>
    <row r="53" spans="1:21" ht="16.5" x14ac:dyDescent="0.3">
      <c r="A53" s="18" t="s">
        <v>0</v>
      </c>
      <c r="B53" s="13" t="s">
        <v>110</v>
      </c>
      <c r="C53" s="12" t="s">
        <v>0</v>
      </c>
      <c r="D53" s="32">
        <f>SUM(D48:D52)</f>
        <v>33921426</v>
      </c>
      <c r="E53" s="32">
        <f>SUM(E48:E52)</f>
        <v>32898124</v>
      </c>
      <c r="F53" s="32">
        <f>SUM(F48:F52)</f>
        <v>5729264</v>
      </c>
      <c r="G53" s="37">
        <f t="shared" si="0"/>
        <v>0.16889808818768409</v>
      </c>
      <c r="H53" s="32">
        <f>SUM(H48:H52)</f>
        <v>13086648</v>
      </c>
      <c r="I53" s="37">
        <f t="shared" si="1"/>
        <v>0.38579297933996054</v>
      </c>
      <c r="J53" s="32">
        <f>SUM(J48:J52)</f>
        <v>4850288</v>
      </c>
      <c r="K53" s="37">
        <f t="shared" si="2"/>
        <v>0.14743357402385621</v>
      </c>
      <c r="L53" s="32">
        <f>SUM(L48:L52)</f>
        <v>0</v>
      </c>
      <c r="M53" s="37">
        <f t="shared" si="3"/>
        <v>0</v>
      </c>
      <c r="N53" s="32">
        <f t="shared" si="4"/>
        <v>23666200</v>
      </c>
      <c r="O53" s="37">
        <f t="shared" si="5"/>
        <v>0.71937840589329649</v>
      </c>
      <c r="P53" s="32">
        <f>SUM(P48:P52)</f>
        <v>6197111</v>
      </c>
      <c r="Q53" s="32">
        <f>SUM(Q48:Q52)</f>
        <v>26956241</v>
      </c>
      <c r="R53" s="32">
        <f>SUM(R48:R52)</f>
        <v>32550789</v>
      </c>
      <c r="S53" s="32">
        <f>SUM(S48:S52)</f>
        <v>21463356</v>
      </c>
      <c r="T53" s="37">
        <f t="shared" si="6"/>
        <v>0.65938051455526936</v>
      </c>
      <c r="U53" s="37">
        <f t="shared" si="7"/>
        <v>-0.21733078526429495</v>
      </c>
    </row>
    <row r="54" spans="1:21" ht="16.5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201265490</v>
      </c>
      <c r="E54" s="32">
        <f>SUM(E8:E9,E11:E18,E20:E26,E28:E34,E36:E39,E41:E46,E48:E52)</f>
        <v>200171990</v>
      </c>
      <c r="F54" s="32">
        <f>SUM(F8:F9,F11:F18,F20:F26,F28:F34,F36:F39,F41:F46,F48:F52)</f>
        <v>30595294</v>
      </c>
      <c r="G54" s="37">
        <f t="shared" si="0"/>
        <v>0.15201460518641324</v>
      </c>
      <c r="H54" s="32">
        <f>SUM(H8:H9,H11:H18,H20:H26,H28:H34,H36:H39,H41:H46,H48:H52)</f>
        <v>63550357</v>
      </c>
      <c r="I54" s="37">
        <f t="shared" si="1"/>
        <v>0.31575386818674178</v>
      </c>
      <c r="J54" s="32">
        <f>SUM(J8:J9,J11:J18,J20:J26,J28:J34,J36:J39,J41:J46,J48:J52)</f>
        <v>35932789</v>
      </c>
      <c r="K54" s="37">
        <f t="shared" si="2"/>
        <v>0.1795095757403421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130078440</v>
      </c>
      <c r="O54" s="37">
        <f t="shared" si="5"/>
        <v>0.64983337578849065</v>
      </c>
      <c r="P54" s="32">
        <f>SUM(P8:P9,P11:P18,P20:P26,P28:P34,P36:P39,P41:P46,P48:P52)</f>
        <v>40394492</v>
      </c>
      <c r="Q54" s="32">
        <f>SUM(Q8:Q9,Q11:Q18,Q20:Q26,Q28:Q34,Q36:Q39,Q41:Q46,Q48:Q52)</f>
        <v>199411265</v>
      </c>
      <c r="R54" s="32">
        <f>SUM(R8:R9,R11:R18,R20:R26,R28:R34,R36:R39,R41:R46,R48:R52)</f>
        <v>203191025</v>
      </c>
      <c r="S54" s="32">
        <f>SUM(S8:S9,S11:S18,S20:S26,S28:S34,S36:S39,S41:S46,S48:S52)</f>
        <v>139079525</v>
      </c>
      <c r="T54" s="37">
        <f t="shared" si="6"/>
        <v>0.6844767134768871</v>
      </c>
      <c r="U54" s="37">
        <f t="shared" si="7"/>
        <v>-0.11045325189384736</v>
      </c>
    </row>
    <row r="55" spans="1:21" ht="14.4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4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x14ac:dyDescent="0.2">
      <c r="A57" s="17" t="s">
        <v>23</v>
      </c>
      <c r="B57" s="11" t="s">
        <v>113</v>
      </c>
      <c r="C57" s="10" t="s">
        <v>114</v>
      </c>
      <c r="D57" s="31">
        <v>0</v>
      </c>
      <c r="E57" s="31">
        <v>0</v>
      </c>
      <c r="F57" s="31">
        <v>0</v>
      </c>
      <c r="G57" s="36">
        <f t="shared" ref="G57:G85" si="8">IF(($D57      =0),0,($F57      /$D57      ))</f>
        <v>0</v>
      </c>
      <c r="H57" s="31">
        <v>0</v>
      </c>
      <c r="I57" s="36">
        <f t="shared" ref="I57:I85" si="9">IF(($D57      =0),0,($H57      /$D57      ))</f>
        <v>0</v>
      </c>
      <c r="J57" s="31">
        <v>0</v>
      </c>
      <c r="K57" s="36">
        <f t="shared" ref="K57:K85" si="10">IF(($E57      =0),0,($J57      /$E57      ))</f>
        <v>0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0</v>
      </c>
      <c r="O57" s="36">
        <f t="shared" ref="O57:O85" si="13">IF(($E57      =0),0,($N57      /$E57      ))</f>
        <v>0</v>
      </c>
      <c r="P57" s="31">
        <v>0</v>
      </c>
      <c r="Q57" s="31">
        <v>0</v>
      </c>
      <c r="R57" s="31">
        <v>0</v>
      </c>
      <c r="S57" s="31">
        <v>0</v>
      </c>
      <c r="T57" s="36">
        <f t="shared" ref="T57:T85" si="14">IF(($R57      =0),0,($S57      /$R57      ))</f>
        <v>0</v>
      </c>
      <c r="U57" s="36">
        <f t="shared" ref="U57:U85" si="15">IF(($P57      =0),0,(($J57      /$P57      )-1))</f>
        <v>0</v>
      </c>
    </row>
    <row r="58" spans="1:21" ht="16.5" x14ac:dyDescent="0.3">
      <c r="A58" s="18" t="s">
        <v>0</v>
      </c>
      <c r="B58" s="13" t="s">
        <v>28</v>
      </c>
      <c r="C58" s="12" t="s">
        <v>0</v>
      </c>
      <c r="D58" s="32">
        <f>D57</f>
        <v>0</v>
      </c>
      <c r="E58" s="32">
        <f>E57</f>
        <v>0</v>
      </c>
      <c r="F58" s="32">
        <f>F57</f>
        <v>0</v>
      </c>
      <c r="G58" s="37">
        <f t="shared" si="8"/>
        <v>0</v>
      </c>
      <c r="H58" s="32">
        <f>H57</f>
        <v>0</v>
      </c>
      <c r="I58" s="37">
        <f t="shared" si="9"/>
        <v>0</v>
      </c>
      <c r="J58" s="32">
        <f>J57</f>
        <v>0</v>
      </c>
      <c r="K58" s="37">
        <f t="shared" si="10"/>
        <v>0</v>
      </c>
      <c r="L58" s="32">
        <f>L57</f>
        <v>0</v>
      </c>
      <c r="M58" s="37">
        <f t="shared" si="11"/>
        <v>0</v>
      </c>
      <c r="N58" s="32">
        <f t="shared" si="12"/>
        <v>0</v>
      </c>
      <c r="O58" s="37">
        <f t="shared" si="13"/>
        <v>0</v>
      </c>
      <c r="P58" s="32">
        <f>P57</f>
        <v>0</v>
      </c>
      <c r="Q58" s="32">
        <f>Q57</f>
        <v>0</v>
      </c>
      <c r="R58" s="32">
        <f>R57</f>
        <v>0</v>
      </c>
      <c r="S58" s="32">
        <f>S57</f>
        <v>0</v>
      </c>
      <c r="T58" s="37">
        <f t="shared" si="14"/>
        <v>0</v>
      </c>
      <c r="U58" s="37">
        <f t="shared" si="15"/>
        <v>0</v>
      </c>
    </row>
    <row r="59" spans="1:21" x14ac:dyDescent="0.2">
      <c r="A59" s="17" t="s">
        <v>29</v>
      </c>
      <c r="B59" s="11" t="s">
        <v>115</v>
      </c>
      <c r="C59" s="10" t="s">
        <v>116</v>
      </c>
      <c r="D59" s="31">
        <v>11620007</v>
      </c>
      <c r="E59" s="31">
        <v>4196347</v>
      </c>
      <c r="F59" s="31">
        <v>0</v>
      </c>
      <c r="G59" s="36">
        <f t="shared" si="8"/>
        <v>0</v>
      </c>
      <c r="H59" s="31">
        <v>0</v>
      </c>
      <c r="I59" s="36">
        <f t="shared" si="9"/>
        <v>0</v>
      </c>
      <c r="J59" s="31">
        <v>0</v>
      </c>
      <c r="K59" s="36">
        <f t="shared" si="10"/>
        <v>0</v>
      </c>
      <c r="L59" s="31">
        <v>0</v>
      </c>
      <c r="M59" s="36">
        <f t="shared" si="11"/>
        <v>0</v>
      </c>
      <c r="N59" s="31">
        <f t="shared" si="12"/>
        <v>0</v>
      </c>
      <c r="O59" s="36">
        <f t="shared" si="13"/>
        <v>0</v>
      </c>
      <c r="P59" s="31">
        <v>579072</v>
      </c>
      <c r="Q59" s="31">
        <v>2304639</v>
      </c>
      <c r="R59" s="31">
        <v>2310645</v>
      </c>
      <c r="S59" s="31">
        <v>1274562</v>
      </c>
      <c r="T59" s="36">
        <f t="shared" si="14"/>
        <v>0.55160442214186944</v>
      </c>
      <c r="U59" s="36">
        <f t="shared" si="15"/>
        <v>-1</v>
      </c>
    </row>
    <row r="60" spans="1:21" x14ac:dyDescent="0.2">
      <c r="A60" s="17" t="s">
        <v>29</v>
      </c>
      <c r="B60" s="11" t="s">
        <v>117</v>
      </c>
      <c r="C60" s="10" t="s">
        <v>118</v>
      </c>
      <c r="D60" s="31">
        <v>0</v>
      </c>
      <c r="E60" s="31">
        <v>0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0</v>
      </c>
      <c r="K60" s="36">
        <f t="shared" si="10"/>
        <v>0</v>
      </c>
      <c r="L60" s="31">
        <v>0</v>
      </c>
      <c r="M60" s="36">
        <f t="shared" si="11"/>
        <v>0</v>
      </c>
      <c r="N60" s="31">
        <f t="shared" si="12"/>
        <v>0</v>
      </c>
      <c r="O60" s="36">
        <f t="shared" si="13"/>
        <v>0</v>
      </c>
      <c r="P60" s="31">
        <v>0</v>
      </c>
      <c r="Q60" s="31">
        <v>0</v>
      </c>
      <c r="R60" s="31">
        <v>0</v>
      </c>
      <c r="S60" s="31">
        <v>0</v>
      </c>
      <c r="T60" s="36">
        <f t="shared" si="14"/>
        <v>0</v>
      </c>
      <c r="U60" s="36">
        <f t="shared" si="15"/>
        <v>0</v>
      </c>
    </row>
    <row r="61" spans="1:21" x14ac:dyDescent="0.2">
      <c r="A61" s="17" t="s">
        <v>29</v>
      </c>
      <c r="B61" s="11" t="s">
        <v>119</v>
      </c>
      <c r="C61" s="10" t="s">
        <v>120</v>
      </c>
      <c r="D61" s="31">
        <v>602040</v>
      </c>
      <c r="E61" s="31">
        <v>1684499</v>
      </c>
      <c r="F61" s="31">
        <v>124997</v>
      </c>
      <c r="G61" s="36">
        <f t="shared" si="8"/>
        <v>0.20762241711514184</v>
      </c>
      <c r="H61" s="31">
        <v>-35515</v>
      </c>
      <c r="I61" s="36">
        <f t="shared" si="9"/>
        <v>-5.8991096937080593E-2</v>
      </c>
      <c r="J61" s="31">
        <v>377927</v>
      </c>
      <c r="K61" s="36">
        <f t="shared" si="10"/>
        <v>0.22435572832040862</v>
      </c>
      <c r="L61" s="31">
        <v>0</v>
      </c>
      <c r="M61" s="36">
        <f t="shared" si="11"/>
        <v>0</v>
      </c>
      <c r="N61" s="31">
        <f t="shared" si="12"/>
        <v>467409</v>
      </c>
      <c r="O61" s="36">
        <f t="shared" si="13"/>
        <v>0.27747656721672143</v>
      </c>
      <c r="P61" s="31">
        <v>135519</v>
      </c>
      <c r="Q61" s="31">
        <v>839028</v>
      </c>
      <c r="R61" s="31">
        <v>720241</v>
      </c>
      <c r="S61" s="31">
        <v>425159</v>
      </c>
      <c r="T61" s="36">
        <f t="shared" si="14"/>
        <v>0.59030102424049724</v>
      </c>
      <c r="U61" s="36">
        <f t="shared" si="15"/>
        <v>1.7887381105232478</v>
      </c>
    </row>
    <row r="62" spans="1:21" x14ac:dyDescent="0.2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6.5" x14ac:dyDescent="0.3">
      <c r="A63" s="18" t="s">
        <v>0</v>
      </c>
      <c r="B63" s="13" t="s">
        <v>123</v>
      </c>
      <c r="C63" s="12" t="s">
        <v>0</v>
      </c>
      <c r="D63" s="32">
        <f>SUM(D59:D62)</f>
        <v>12222047</v>
      </c>
      <c r="E63" s="32">
        <f>SUM(E59:E62)</f>
        <v>5880846</v>
      </c>
      <c r="F63" s="32">
        <f>SUM(F59:F62)</f>
        <v>124997</v>
      </c>
      <c r="G63" s="37">
        <f t="shared" si="8"/>
        <v>1.0227173893211178E-2</v>
      </c>
      <c r="H63" s="32">
        <f>SUM(H59:H62)</f>
        <v>-35515</v>
      </c>
      <c r="I63" s="37">
        <f t="shared" si="9"/>
        <v>-2.9058143860844258E-3</v>
      </c>
      <c r="J63" s="32">
        <f>SUM(J59:J62)</f>
        <v>377927</v>
      </c>
      <c r="K63" s="37">
        <f t="shared" si="10"/>
        <v>6.4264053165139848E-2</v>
      </c>
      <c r="L63" s="32">
        <f>SUM(L59:L62)</f>
        <v>0</v>
      </c>
      <c r="M63" s="37">
        <f t="shared" si="11"/>
        <v>0</v>
      </c>
      <c r="N63" s="32">
        <f t="shared" si="12"/>
        <v>467409</v>
      </c>
      <c r="O63" s="37">
        <f t="shared" si="13"/>
        <v>7.9479891158516988E-2</v>
      </c>
      <c r="P63" s="32">
        <f>SUM(P59:P62)</f>
        <v>714591</v>
      </c>
      <c r="Q63" s="32">
        <f>SUM(Q59:Q62)</f>
        <v>3143667</v>
      </c>
      <c r="R63" s="32">
        <f>SUM(R59:R62)</f>
        <v>3030886</v>
      </c>
      <c r="S63" s="32">
        <f>SUM(S59:S62)</f>
        <v>1699721</v>
      </c>
      <c r="T63" s="37">
        <f t="shared" si="14"/>
        <v>0.5608000432876723</v>
      </c>
      <c r="U63" s="37">
        <f t="shared" si="15"/>
        <v>-0.4711282397903136</v>
      </c>
    </row>
    <row r="64" spans="1:21" x14ac:dyDescent="0.2">
      <c r="A64" s="17" t="s">
        <v>29</v>
      </c>
      <c r="B64" s="11" t="s">
        <v>124</v>
      </c>
      <c r="C64" s="10" t="s">
        <v>125</v>
      </c>
      <c r="D64" s="31">
        <v>200000</v>
      </c>
      <c r="E64" s="31">
        <v>3000000</v>
      </c>
      <c r="F64" s="31">
        <v>0</v>
      </c>
      <c r="G64" s="36">
        <f t="shared" si="8"/>
        <v>0</v>
      </c>
      <c r="H64" s="31">
        <v>0</v>
      </c>
      <c r="I64" s="36">
        <f t="shared" si="9"/>
        <v>0</v>
      </c>
      <c r="J64" s="31">
        <v>491</v>
      </c>
      <c r="K64" s="36">
        <f t="shared" si="10"/>
        <v>1.6366666666666667E-4</v>
      </c>
      <c r="L64" s="31">
        <v>0</v>
      </c>
      <c r="M64" s="36">
        <f t="shared" si="11"/>
        <v>0</v>
      </c>
      <c r="N64" s="31">
        <f t="shared" si="12"/>
        <v>491</v>
      </c>
      <c r="O64" s="36">
        <f t="shared" si="13"/>
        <v>1.6366666666666667E-4</v>
      </c>
      <c r="P64" s="31">
        <v>0</v>
      </c>
      <c r="Q64" s="31">
        <v>1346305</v>
      </c>
      <c r="R64" s="31">
        <v>1346305</v>
      </c>
      <c r="S64" s="31">
        <v>0</v>
      </c>
      <c r="T64" s="36">
        <f t="shared" si="14"/>
        <v>0</v>
      </c>
      <c r="U64" s="36">
        <f t="shared" si="15"/>
        <v>0</v>
      </c>
    </row>
    <row r="65" spans="1:21" x14ac:dyDescent="0.2">
      <c r="A65" s="17" t="s">
        <v>29</v>
      </c>
      <c r="B65" s="11" t="s">
        <v>126</v>
      </c>
      <c r="C65" s="10" t="s">
        <v>127</v>
      </c>
      <c r="D65" s="31">
        <v>2795420</v>
      </c>
      <c r="E65" s="31">
        <v>6945420</v>
      </c>
      <c r="F65" s="31">
        <v>1440604</v>
      </c>
      <c r="G65" s="36">
        <f t="shared" si="8"/>
        <v>0.51534438474361632</v>
      </c>
      <c r="H65" s="31">
        <v>2716385</v>
      </c>
      <c r="I65" s="36">
        <f t="shared" si="9"/>
        <v>0.97172696768285272</v>
      </c>
      <c r="J65" s="31">
        <v>1850368</v>
      </c>
      <c r="K65" s="36">
        <f t="shared" si="10"/>
        <v>0.26641556594129656</v>
      </c>
      <c r="L65" s="31">
        <v>0</v>
      </c>
      <c r="M65" s="36">
        <f t="shared" si="11"/>
        <v>0</v>
      </c>
      <c r="N65" s="31">
        <f t="shared" si="12"/>
        <v>6007357</v>
      </c>
      <c r="O65" s="36">
        <f t="shared" si="13"/>
        <v>0.86493790152359395</v>
      </c>
      <c r="P65" s="31">
        <v>441374</v>
      </c>
      <c r="Q65" s="31">
        <v>1628164</v>
      </c>
      <c r="R65" s="31">
        <v>1628164</v>
      </c>
      <c r="S65" s="31">
        <v>1150079</v>
      </c>
      <c r="T65" s="36">
        <f t="shared" si="14"/>
        <v>0.70636557496664953</v>
      </c>
      <c r="U65" s="36">
        <f t="shared" si="15"/>
        <v>3.1922904384943385</v>
      </c>
    </row>
    <row r="66" spans="1:21" x14ac:dyDescent="0.2">
      <c r="A66" s="17" t="s">
        <v>29</v>
      </c>
      <c r="B66" s="11" t="s">
        <v>128</v>
      </c>
      <c r="C66" s="10" t="s">
        <v>129</v>
      </c>
      <c r="D66" s="31">
        <v>0</v>
      </c>
      <c r="E66" s="31">
        <v>0</v>
      </c>
      <c r="F66" s="31">
        <v>0</v>
      </c>
      <c r="G66" s="36">
        <f t="shared" si="8"/>
        <v>0</v>
      </c>
      <c r="H66" s="31">
        <v>0</v>
      </c>
      <c r="I66" s="36">
        <f t="shared" si="9"/>
        <v>0</v>
      </c>
      <c r="J66" s="31">
        <v>0</v>
      </c>
      <c r="K66" s="36">
        <f t="shared" si="10"/>
        <v>0</v>
      </c>
      <c r="L66" s="31">
        <v>0</v>
      </c>
      <c r="M66" s="36">
        <f t="shared" si="11"/>
        <v>0</v>
      </c>
      <c r="N66" s="31">
        <f t="shared" si="12"/>
        <v>0</v>
      </c>
      <c r="O66" s="36">
        <f t="shared" si="13"/>
        <v>0</v>
      </c>
      <c r="P66" s="31">
        <v>0</v>
      </c>
      <c r="Q66" s="31">
        <v>0</v>
      </c>
      <c r="R66" s="31">
        <v>0</v>
      </c>
      <c r="S66" s="31">
        <v>0</v>
      </c>
      <c r="T66" s="36">
        <f t="shared" si="14"/>
        <v>0</v>
      </c>
      <c r="U66" s="36">
        <f t="shared" si="15"/>
        <v>0</v>
      </c>
    </row>
    <row r="67" spans="1:21" x14ac:dyDescent="0.2">
      <c r="A67" s="17" t="s">
        <v>29</v>
      </c>
      <c r="B67" s="11" t="s">
        <v>130</v>
      </c>
      <c r="C67" s="10" t="s">
        <v>131</v>
      </c>
      <c r="D67" s="31">
        <v>6046261</v>
      </c>
      <c r="E67" s="31">
        <v>6083702</v>
      </c>
      <c r="F67" s="31">
        <v>1515118</v>
      </c>
      <c r="G67" s="36">
        <f t="shared" si="8"/>
        <v>0.2505875945481017</v>
      </c>
      <c r="H67" s="31">
        <v>1487138</v>
      </c>
      <c r="I67" s="36">
        <f t="shared" si="9"/>
        <v>0.24595994119340861</v>
      </c>
      <c r="J67" s="31">
        <v>1496153</v>
      </c>
      <c r="K67" s="36">
        <f t="shared" si="10"/>
        <v>0.24592805499020168</v>
      </c>
      <c r="L67" s="31">
        <v>0</v>
      </c>
      <c r="M67" s="36">
        <f t="shared" si="11"/>
        <v>0</v>
      </c>
      <c r="N67" s="31">
        <f t="shared" si="12"/>
        <v>4498409</v>
      </c>
      <c r="O67" s="36">
        <f t="shared" si="13"/>
        <v>0.73941968229213073</v>
      </c>
      <c r="P67" s="31">
        <v>1484679</v>
      </c>
      <c r="Q67" s="31">
        <v>5703689</v>
      </c>
      <c r="R67" s="31">
        <v>5924611</v>
      </c>
      <c r="S67" s="31">
        <v>4798002</v>
      </c>
      <c r="T67" s="36">
        <f t="shared" si="14"/>
        <v>0.80984253649733295</v>
      </c>
      <c r="U67" s="36">
        <f t="shared" si="15"/>
        <v>7.7282698819072237E-3</v>
      </c>
    </row>
    <row r="68" spans="1:21" x14ac:dyDescent="0.2">
      <c r="A68" s="17" t="s">
        <v>29</v>
      </c>
      <c r="B68" s="11" t="s">
        <v>132</v>
      </c>
      <c r="C68" s="10" t="s">
        <v>133</v>
      </c>
      <c r="D68" s="31">
        <v>0</v>
      </c>
      <c r="E68" s="31">
        <v>0</v>
      </c>
      <c r="F68" s="31">
        <v>0</v>
      </c>
      <c r="G68" s="36">
        <f t="shared" si="8"/>
        <v>0</v>
      </c>
      <c r="H68" s="31">
        <v>0</v>
      </c>
      <c r="I68" s="36">
        <f t="shared" si="9"/>
        <v>0</v>
      </c>
      <c r="J68" s="31">
        <v>0</v>
      </c>
      <c r="K68" s="36">
        <f t="shared" si="10"/>
        <v>0</v>
      </c>
      <c r="L68" s="31">
        <v>0</v>
      </c>
      <c r="M68" s="36">
        <f t="shared" si="11"/>
        <v>0</v>
      </c>
      <c r="N68" s="31">
        <f t="shared" si="12"/>
        <v>0</v>
      </c>
      <c r="O68" s="36">
        <f t="shared" si="13"/>
        <v>0</v>
      </c>
      <c r="P68" s="31">
        <v>0</v>
      </c>
      <c r="Q68" s="31">
        <v>0</v>
      </c>
      <c r="R68" s="31">
        <v>0</v>
      </c>
      <c r="S68" s="31">
        <v>0</v>
      </c>
      <c r="T68" s="36">
        <f t="shared" si="14"/>
        <v>0</v>
      </c>
      <c r="U68" s="36">
        <f t="shared" si="15"/>
        <v>0</v>
      </c>
    </row>
    <row r="69" spans="1:21" x14ac:dyDescent="0.2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6.5" x14ac:dyDescent="0.3">
      <c r="A70" s="18" t="s">
        <v>0</v>
      </c>
      <c r="B70" s="13" t="s">
        <v>136</v>
      </c>
      <c r="C70" s="12" t="s">
        <v>0</v>
      </c>
      <c r="D70" s="32">
        <f>SUM(D64:D69)</f>
        <v>9041681</v>
      </c>
      <c r="E70" s="32">
        <f>SUM(E64:E69)</f>
        <v>16029122</v>
      </c>
      <c r="F70" s="32">
        <f>SUM(F64:F69)</f>
        <v>2955722</v>
      </c>
      <c r="G70" s="37">
        <f t="shared" si="8"/>
        <v>0.3268996108135202</v>
      </c>
      <c r="H70" s="32">
        <f>SUM(H64:H69)</f>
        <v>4203523</v>
      </c>
      <c r="I70" s="37">
        <f t="shared" si="9"/>
        <v>0.46490503259294375</v>
      </c>
      <c r="J70" s="32">
        <f>SUM(J64:J69)</f>
        <v>3347012</v>
      </c>
      <c r="K70" s="37">
        <f t="shared" si="10"/>
        <v>0.2088081929877382</v>
      </c>
      <c r="L70" s="32">
        <f>SUM(L64:L69)</f>
        <v>0</v>
      </c>
      <c r="M70" s="37">
        <f t="shared" si="11"/>
        <v>0</v>
      </c>
      <c r="N70" s="32">
        <f t="shared" si="12"/>
        <v>10506257</v>
      </c>
      <c r="O70" s="37">
        <f t="shared" si="13"/>
        <v>0.65544806509052711</v>
      </c>
      <c r="P70" s="32">
        <f>SUM(P64:P69)</f>
        <v>1926053</v>
      </c>
      <c r="Q70" s="32">
        <f>SUM(Q64:Q69)</f>
        <v>8678158</v>
      </c>
      <c r="R70" s="32">
        <f>SUM(R64:R69)</f>
        <v>8899080</v>
      </c>
      <c r="S70" s="32">
        <f>SUM(S64:S69)</f>
        <v>5948081</v>
      </c>
      <c r="T70" s="37">
        <f t="shared" si="14"/>
        <v>0.66839280015462277</v>
      </c>
      <c r="U70" s="37">
        <f t="shared" si="15"/>
        <v>0.73775695684386666</v>
      </c>
    </row>
    <row r="71" spans="1:21" x14ac:dyDescent="0.2">
      <c r="A71" s="17" t="s">
        <v>29</v>
      </c>
      <c r="B71" s="11" t="s">
        <v>137</v>
      </c>
      <c r="C71" s="10" t="s">
        <v>138</v>
      </c>
      <c r="D71" s="31">
        <v>4212948</v>
      </c>
      <c r="E71" s="31">
        <v>4496858</v>
      </c>
      <c r="F71" s="31">
        <v>1099584</v>
      </c>
      <c r="G71" s="36">
        <f t="shared" si="8"/>
        <v>0.26100108522583237</v>
      </c>
      <c r="H71" s="31">
        <v>1069943</v>
      </c>
      <c r="I71" s="36">
        <f t="shared" si="9"/>
        <v>0.25396539430346637</v>
      </c>
      <c r="J71" s="31">
        <v>1232820</v>
      </c>
      <c r="K71" s="36">
        <f t="shared" si="10"/>
        <v>0.27415141861272918</v>
      </c>
      <c r="L71" s="31">
        <v>0</v>
      </c>
      <c r="M71" s="36">
        <f t="shared" si="11"/>
        <v>0</v>
      </c>
      <c r="N71" s="31">
        <f t="shared" si="12"/>
        <v>3402347</v>
      </c>
      <c r="O71" s="36">
        <f t="shared" si="13"/>
        <v>0.75660538980772796</v>
      </c>
      <c r="P71" s="31">
        <v>1065047</v>
      </c>
      <c r="Q71" s="31">
        <v>4682148</v>
      </c>
      <c r="R71" s="31">
        <v>4109388</v>
      </c>
      <c r="S71" s="31">
        <v>3168723</v>
      </c>
      <c r="T71" s="36">
        <f t="shared" si="14"/>
        <v>0.77109365190145107</v>
      </c>
      <c r="U71" s="36">
        <f t="shared" si="15"/>
        <v>0.15752638146485554</v>
      </c>
    </row>
    <row r="72" spans="1:21" x14ac:dyDescent="0.2">
      <c r="A72" s="17" t="s">
        <v>29</v>
      </c>
      <c r="B72" s="11" t="s">
        <v>139</v>
      </c>
      <c r="C72" s="10" t="s">
        <v>140</v>
      </c>
      <c r="D72" s="31">
        <v>9046145</v>
      </c>
      <c r="E72" s="31">
        <v>14470090</v>
      </c>
      <c r="F72" s="31">
        <v>3012438</v>
      </c>
      <c r="G72" s="36">
        <f t="shared" si="8"/>
        <v>0.33300792768632387</v>
      </c>
      <c r="H72" s="31">
        <v>2998310</v>
      </c>
      <c r="I72" s="36">
        <f t="shared" si="9"/>
        <v>0.33144615745159955</v>
      </c>
      <c r="J72" s="31">
        <v>1256510</v>
      </c>
      <c r="K72" s="36">
        <f t="shared" si="10"/>
        <v>8.6834981675995099E-2</v>
      </c>
      <c r="L72" s="31">
        <v>0</v>
      </c>
      <c r="M72" s="36">
        <f t="shared" si="11"/>
        <v>0</v>
      </c>
      <c r="N72" s="31">
        <f t="shared" si="12"/>
        <v>7267258</v>
      </c>
      <c r="O72" s="36">
        <f t="shared" si="13"/>
        <v>0.50222617827532512</v>
      </c>
      <c r="P72" s="31">
        <v>2053429</v>
      </c>
      <c r="Q72" s="31">
        <v>10524517</v>
      </c>
      <c r="R72" s="31">
        <v>10377183</v>
      </c>
      <c r="S72" s="31">
        <v>7756933</v>
      </c>
      <c r="T72" s="36">
        <f t="shared" si="14"/>
        <v>0.74749891179523387</v>
      </c>
      <c r="U72" s="36">
        <f t="shared" si="15"/>
        <v>-0.3880918210466493</v>
      </c>
    </row>
    <row r="73" spans="1:21" x14ac:dyDescent="0.2">
      <c r="A73" s="17" t="s">
        <v>29</v>
      </c>
      <c r="B73" s="11" t="s">
        <v>141</v>
      </c>
      <c r="C73" s="10" t="s">
        <v>142</v>
      </c>
      <c r="D73" s="31">
        <v>0</v>
      </c>
      <c r="E73" s="31">
        <v>0</v>
      </c>
      <c r="F73" s="31">
        <v>0</v>
      </c>
      <c r="G73" s="36">
        <f t="shared" si="8"/>
        <v>0</v>
      </c>
      <c r="H73" s="31">
        <v>0</v>
      </c>
      <c r="I73" s="36">
        <f t="shared" si="9"/>
        <v>0</v>
      </c>
      <c r="J73" s="31">
        <v>0</v>
      </c>
      <c r="K73" s="36">
        <f t="shared" si="10"/>
        <v>0</v>
      </c>
      <c r="L73" s="31">
        <v>0</v>
      </c>
      <c r="M73" s="36">
        <f t="shared" si="11"/>
        <v>0</v>
      </c>
      <c r="N73" s="31">
        <f t="shared" si="12"/>
        <v>0</v>
      </c>
      <c r="O73" s="36">
        <f t="shared" si="13"/>
        <v>0</v>
      </c>
      <c r="P73" s="31">
        <v>0</v>
      </c>
      <c r="Q73" s="31">
        <v>0</v>
      </c>
      <c r="R73" s="31">
        <v>0</v>
      </c>
      <c r="S73" s="31">
        <v>0</v>
      </c>
      <c r="T73" s="36">
        <f t="shared" si="14"/>
        <v>0</v>
      </c>
      <c r="U73" s="36">
        <f t="shared" si="15"/>
        <v>0</v>
      </c>
    </row>
    <row r="74" spans="1:21" x14ac:dyDescent="0.2">
      <c r="A74" s="17" t="s">
        <v>29</v>
      </c>
      <c r="B74" s="11" t="s">
        <v>143</v>
      </c>
      <c r="C74" s="10" t="s">
        <v>144</v>
      </c>
      <c r="D74" s="31">
        <v>8402880</v>
      </c>
      <c r="E74" s="31">
        <v>8650869</v>
      </c>
      <c r="F74" s="31">
        <v>1884562</v>
      </c>
      <c r="G74" s="36">
        <f t="shared" si="8"/>
        <v>0.22427572451350014</v>
      </c>
      <c r="H74" s="31">
        <v>2071261</v>
      </c>
      <c r="I74" s="36">
        <f t="shared" si="9"/>
        <v>0.24649417818652652</v>
      </c>
      <c r="J74" s="31">
        <v>1851688</v>
      </c>
      <c r="K74" s="36">
        <f t="shared" si="10"/>
        <v>0.21404647325025961</v>
      </c>
      <c r="L74" s="31">
        <v>0</v>
      </c>
      <c r="M74" s="36">
        <f t="shared" si="11"/>
        <v>0</v>
      </c>
      <c r="N74" s="31">
        <f t="shared" si="12"/>
        <v>5807511</v>
      </c>
      <c r="O74" s="36">
        <f t="shared" si="13"/>
        <v>0.67132111236454972</v>
      </c>
      <c r="P74" s="31">
        <v>1864875</v>
      </c>
      <c r="Q74" s="31">
        <v>7033250</v>
      </c>
      <c r="R74" s="31">
        <v>7962097</v>
      </c>
      <c r="S74" s="31">
        <v>5264328</v>
      </c>
      <c r="T74" s="36">
        <f t="shared" si="14"/>
        <v>0.66117355766954355</v>
      </c>
      <c r="U74" s="36">
        <f t="shared" si="15"/>
        <v>-7.0712514243581603E-3</v>
      </c>
    </row>
    <row r="75" spans="1:21" x14ac:dyDescent="0.2">
      <c r="A75" s="17" t="s">
        <v>29</v>
      </c>
      <c r="B75" s="11" t="s">
        <v>145</v>
      </c>
      <c r="C75" s="10" t="s">
        <v>146</v>
      </c>
      <c r="D75" s="31">
        <v>1793055</v>
      </c>
      <c r="E75" s="31">
        <v>1534649</v>
      </c>
      <c r="F75" s="31">
        <v>199614</v>
      </c>
      <c r="G75" s="36">
        <f t="shared" si="8"/>
        <v>0.11132620025598769</v>
      </c>
      <c r="H75" s="31">
        <v>137216</v>
      </c>
      <c r="I75" s="36">
        <f t="shared" si="9"/>
        <v>7.6526375376103906E-2</v>
      </c>
      <c r="J75" s="31">
        <v>10702</v>
      </c>
      <c r="K75" s="36">
        <f t="shared" si="10"/>
        <v>6.9735815811954394E-3</v>
      </c>
      <c r="L75" s="31">
        <v>0</v>
      </c>
      <c r="M75" s="36">
        <f t="shared" si="11"/>
        <v>0</v>
      </c>
      <c r="N75" s="31">
        <f t="shared" si="12"/>
        <v>347532</v>
      </c>
      <c r="O75" s="36">
        <f t="shared" si="13"/>
        <v>0.22645699440067402</v>
      </c>
      <c r="P75" s="31">
        <v>54099</v>
      </c>
      <c r="Q75" s="31">
        <v>2169616</v>
      </c>
      <c r="R75" s="31">
        <v>1750139</v>
      </c>
      <c r="S75" s="31">
        <v>157853</v>
      </c>
      <c r="T75" s="36">
        <f t="shared" si="14"/>
        <v>9.0194550261436371E-2</v>
      </c>
      <c r="U75" s="36">
        <f t="shared" si="15"/>
        <v>-0.80217748941754929</v>
      </c>
    </row>
    <row r="76" spans="1:21" x14ac:dyDescent="0.2">
      <c r="A76" s="17" t="s">
        <v>29</v>
      </c>
      <c r="B76" s="11" t="s">
        <v>147</v>
      </c>
      <c r="C76" s="10" t="s">
        <v>148</v>
      </c>
      <c r="D76" s="31">
        <v>3360268</v>
      </c>
      <c r="E76" s="31">
        <v>2460268</v>
      </c>
      <c r="F76" s="31">
        <v>249727</v>
      </c>
      <c r="G76" s="36">
        <f t="shared" si="8"/>
        <v>7.4317584192689398E-2</v>
      </c>
      <c r="H76" s="31">
        <v>560676</v>
      </c>
      <c r="I76" s="36">
        <f t="shared" si="9"/>
        <v>0.16685454850625009</v>
      </c>
      <c r="J76" s="31">
        <v>746521</v>
      </c>
      <c r="K76" s="36">
        <f t="shared" si="10"/>
        <v>0.30343076445330347</v>
      </c>
      <c r="L76" s="31">
        <v>0</v>
      </c>
      <c r="M76" s="36">
        <f t="shared" si="11"/>
        <v>0</v>
      </c>
      <c r="N76" s="31">
        <f t="shared" si="12"/>
        <v>1556924</v>
      </c>
      <c r="O76" s="36">
        <f t="shared" si="13"/>
        <v>0.63282699283167521</v>
      </c>
      <c r="P76" s="31">
        <v>690725</v>
      </c>
      <c r="Q76" s="31">
        <v>1896630</v>
      </c>
      <c r="R76" s="31">
        <v>1896630</v>
      </c>
      <c r="S76" s="31">
        <v>1437006</v>
      </c>
      <c r="T76" s="36">
        <f t="shared" si="14"/>
        <v>0.75766280191708446</v>
      </c>
      <c r="U76" s="36">
        <f t="shared" si="15"/>
        <v>8.0778891744181847E-2</v>
      </c>
    </row>
    <row r="77" spans="1:21" x14ac:dyDescent="0.2">
      <c r="A77" s="17" t="s">
        <v>44</v>
      </c>
      <c r="B77" s="11" t="s">
        <v>149</v>
      </c>
      <c r="C77" s="10" t="s">
        <v>150</v>
      </c>
      <c r="D77" s="31">
        <v>0</v>
      </c>
      <c r="E77" s="31">
        <v>0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0</v>
      </c>
      <c r="K77" s="36">
        <f t="shared" si="10"/>
        <v>0</v>
      </c>
      <c r="L77" s="31">
        <v>0</v>
      </c>
      <c r="M77" s="36">
        <f t="shared" si="11"/>
        <v>0</v>
      </c>
      <c r="N77" s="31">
        <f t="shared" si="12"/>
        <v>0</v>
      </c>
      <c r="O77" s="36">
        <f t="shared" si="13"/>
        <v>0</v>
      </c>
      <c r="P77" s="31">
        <v>0</v>
      </c>
      <c r="Q77" s="31">
        <v>0</v>
      </c>
      <c r="R77" s="31">
        <v>0</v>
      </c>
      <c r="S77" s="31">
        <v>0</v>
      </c>
      <c r="T77" s="36">
        <f t="shared" si="14"/>
        <v>0</v>
      </c>
      <c r="U77" s="36">
        <f t="shared" si="15"/>
        <v>0</v>
      </c>
    </row>
    <row r="78" spans="1:21" ht="16.5" x14ac:dyDescent="0.3">
      <c r="A78" s="18" t="s">
        <v>0</v>
      </c>
      <c r="B78" s="13" t="s">
        <v>151</v>
      </c>
      <c r="C78" s="12" t="s">
        <v>0</v>
      </c>
      <c r="D78" s="32">
        <f>SUM(D71:D77)</f>
        <v>26815296</v>
      </c>
      <c r="E78" s="32">
        <f>SUM(E71:E77)</f>
        <v>31612734</v>
      </c>
      <c r="F78" s="32">
        <f>SUM(F71:F77)</f>
        <v>6445925</v>
      </c>
      <c r="G78" s="37">
        <f t="shared" si="8"/>
        <v>0.24038239219884056</v>
      </c>
      <c r="H78" s="32">
        <f>SUM(H71:H77)</f>
        <v>6837406</v>
      </c>
      <c r="I78" s="37">
        <f t="shared" si="9"/>
        <v>0.25498155977841902</v>
      </c>
      <c r="J78" s="32">
        <f>SUM(J71:J77)</f>
        <v>5098241</v>
      </c>
      <c r="K78" s="37">
        <f t="shared" si="10"/>
        <v>0.16127175207307284</v>
      </c>
      <c r="L78" s="32">
        <f>SUM(L71:L77)</f>
        <v>0</v>
      </c>
      <c r="M78" s="37">
        <f t="shared" si="11"/>
        <v>0</v>
      </c>
      <c r="N78" s="32">
        <f t="shared" si="12"/>
        <v>18381572</v>
      </c>
      <c r="O78" s="37">
        <f t="shared" si="13"/>
        <v>0.58146100239226384</v>
      </c>
      <c r="P78" s="32">
        <f>SUM(P71:P77)</f>
        <v>5728175</v>
      </c>
      <c r="Q78" s="32">
        <f>SUM(Q71:Q77)</f>
        <v>26306161</v>
      </c>
      <c r="R78" s="32">
        <f>SUM(R71:R77)</f>
        <v>26095437</v>
      </c>
      <c r="S78" s="32">
        <f>SUM(S71:S77)</f>
        <v>17784843</v>
      </c>
      <c r="T78" s="37">
        <f t="shared" si="14"/>
        <v>0.68153075957302423</v>
      </c>
      <c r="U78" s="37">
        <f t="shared" si="15"/>
        <v>-0.10997115137020086</v>
      </c>
    </row>
    <row r="79" spans="1:21" x14ac:dyDescent="0.2">
      <c r="A79" s="17" t="s">
        <v>29</v>
      </c>
      <c r="B79" s="11" t="s">
        <v>152</v>
      </c>
      <c r="C79" s="10" t="s">
        <v>153</v>
      </c>
      <c r="D79" s="31">
        <v>4124505</v>
      </c>
      <c r="E79" s="31">
        <v>4110795</v>
      </c>
      <c r="F79" s="31">
        <v>0</v>
      </c>
      <c r="G79" s="36">
        <f t="shared" si="8"/>
        <v>0</v>
      </c>
      <c r="H79" s="31">
        <v>0</v>
      </c>
      <c r="I79" s="36">
        <f t="shared" si="9"/>
        <v>0</v>
      </c>
      <c r="J79" s="31">
        <v>2897608</v>
      </c>
      <c r="K79" s="36">
        <f t="shared" si="10"/>
        <v>0.70487776695262105</v>
      </c>
      <c r="L79" s="31">
        <v>0</v>
      </c>
      <c r="M79" s="36">
        <f t="shared" si="11"/>
        <v>0</v>
      </c>
      <c r="N79" s="31">
        <f t="shared" si="12"/>
        <v>2897608</v>
      </c>
      <c r="O79" s="36">
        <f t="shared" si="13"/>
        <v>0.70487776695262105</v>
      </c>
      <c r="P79" s="31">
        <v>860804</v>
      </c>
      <c r="Q79" s="31">
        <v>3807168</v>
      </c>
      <c r="R79" s="31">
        <v>3922153</v>
      </c>
      <c r="S79" s="31">
        <v>2569536</v>
      </c>
      <c r="T79" s="36">
        <f t="shared" si="14"/>
        <v>0.65513405519876455</v>
      </c>
      <c r="U79" s="36">
        <f t="shared" si="15"/>
        <v>2.3661646553687019</v>
      </c>
    </row>
    <row r="80" spans="1:21" x14ac:dyDescent="0.2">
      <c r="A80" s="17" t="s">
        <v>29</v>
      </c>
      <c r="B80" s="11" t="s">
        <v>154</v>
      </c>
      <c r="C80" s="10" t="s">
        <v>155</v>
      </c>
      <c r="D80" s="31">
        <v>0</v>
      </c>
      <c r="E80" s="31">
        <v>0</v>
      </c>
      <c r="F80" s="31">
        <v>0</v>
      </c>
      <c r="G80" s="36">
        <f t="shared" si="8"/>
        <v>0</v>
      </c>
      <c r="H80" s="31">
        <v>0</v>
      </c>
      <c r="I80" s="36">
        <f t="shared" si="9"/>
        <v>0</v>
      </c>
      <c r="J80" s="31">
        <v>0</v>
      </c>
      <c r="K80" s="36">
        <f t="shared" si="10"/>
        <v>0</v>
      </c>
      <c r="L80" s="31">
        <v>0</v>
      </c>
      <c r="M80" s="36">
        <f t="shared" si="11"/>
        <v>0</v>
      </c>
      <c r="N80" s="31">
        <f t="shared" si="12"/>
        <v>0</v>
      </c>
      <c r="O80" s="36">
        <f t="shared" si="13"/>
        <v>0</v>
      </c>
      <c r="P80" s="31">
        <v>0</v>
      </c>
      <c r="Q80" s="31">
        <v>0</v>
      </c>
      <c r="R80" s="31">
        <v>0</v>
      </c>
      <c r="S80" s="31">
        <v>0</v>
      </c>
      <c r="T80" s="36">
        <f t="shared" si="14"/>
        <v>0</v>
      </c>
      <c r="U80" s="36">
        <f t="shared" si="15"/>
        <v>0</v>
      </c>
    </row>
    <row r="81" spans="1:21" x14ac:dyDescent="0.2">
      <c r="A81" s="17" t="s">
        <v>29</v>
      </c>
      <c r="B81" s="11" t="s">
        <v>156</v>
      </c>
      <c r="C81" s="10" t="s">
        <v>157</v>
      </c>
      <c r="D81" s="31">
        <v>3456950</v>
      </c>
      <c r="E81" s="31">
        <v>3414820</v>
      </c>
      <c r="F81" s="31">
        <v>808060</v>
      </c>
      <c r="G81" s="36">
        <f t="shared" si="8"/>
        <v>0.23374940337580816</v>
      </c>
      <c r="H81" s="31">
        <v>831959</v>
      </c>
      <c r="I81" s="36">
        <f t="shared" si="9"/>
        <v>0.24066272292049351</v>
      </c>
      <c r="J81" s="31">
        <v>748005</v>
      </c>
      <c r="K81" s="36">
        <f t="shared" si="10"/>
        <v>0.21904668474473032</v>
      </c>
      <c r="L81" s="31">
        <v>0</v>
      </c>
      <c r="M81" s="36">
        <f t="shared" si="11"/>
        <v>0</v>
      </c>
      <c r="N81" s="31">
        <f t="shared" si="12"/>
        <v>2388024</v>
      </c>
      <c r="O81" s="36">
        <f t="shared" si="13"/>
        <v>0.69931182317076745</v>
      </c>
      <c r="P81" s="31">
        <v>709230</v>
      </c>
      <c r="Q81" s="31">
        <v>3287660</v>
      </c>
      <c r="R81" s="31">
        <v>3272660</v>
      </c>
      <c r="S81" s="31">
        <v>2226967</v>
      </c>
      <c r="T81" s="36">
        <f t="shared" si="14"/>
        <v>0.68047612645371047</v>
      </c>
      <c r="U81" s="36">
        <f t="shared" si="15"/>
        <v>5.4671968190854958E-2</v>
      </c>
    </row>
    <row r="82" spans="1:21" x14ac:dyDescent="0.2">
      <c r="A82" s="17" t="s">
        <v>29</v>
      </c>
      <c r="B82" s="11" t="s">
        <v>158</v>
      </c>
      <c r="C82" s="10" t="s">
        <v>159</v>
      </c>
      <c r="D82" s="31">
        <v>916890</v>
      </c>
      <c r="E82" s="31">
        <v>1016234</v>
      </c>
      <c r="F82" s="31">
        <v>275476</v>
      </c>
      <c r="G82" s="36">
        <f t="shared" si="8"/>
        <v>0.30044607313854443</v>
      </c>
      <c r="H82" s="31">
        <v>248541</v>
      </c>
      <c r="I82" s="36">
        <f t="shared" si="9"/>
        <v>0.27106959395347313</v>
      </c>
      <c r="J82" s="31">
        <v>219107</v>
      </c>
      <c r="K82" s="36">
        <f t="shared" si="10"/>
        <v>0.21560683858245247</v>
      </c>
      <c r="L82" s="31">
        <v>0</v>
      </c>
      <c r="M82" s="36">
        <f t="shared" si="11"/>
        <v>0</v>
      </c>
      <c r="N82" s="31">
        <f t="shared" si="12"/>
        <v>743124</v>
      </c>
      <c r="O82" s="36">
        <f t="shared" si="13"/>
        <v>0.73125284137314828</v>
      </c>
      <c r="P82" s="31">
        <v>222086</v>
      </c>
      <c r="Q82" s="31">
        <v>1873941</v>
      </c>
      <c r="R82" s="31">
        <v>864990</v>
      </c>
      <c r="S82" s="31">
        <v>587334</v>
      </c>
      <c r="T82" s="36">
        <f t="shared" si="14"/>
        <v>0.67900669371900257</v>
      </c>
      <c r="U82" s="36">
        <f t="shared" si="15"/>
        <v>-1.3413722611961165E-2</v>
      </c>
    </row>
    <row r="83" spans="1:21" x14ac:dyDescent="0.2">
      <c r="A83" s="17" t="s">
        <v>44</v>
      </c>
      <c r="B83" s="11" t="s">
        <v>160</v>
      </c>
      <c r="C83" s="10" t="s">
        <v>161</v>
      </c>
      <c r="D83" s="31">
        <v>0</v>
      </c>
      <c r="E83" s="31">
        <v>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0</v>
      </c>
      <c r="Q83" s="31">
        <v>0</v>
      </c>
      <c r="R83" s="31">
        <v>0</v>
      </c>
      <c r="S83" s="31">
        <v>0</v>
      </c>
      <c r="T83" s="36">
        <f t="shared" si="14"/>
        <v>0</v>
      </c>
      <c r="U83" s="36">
        <f t="shared" si="15"/>
        <v>0</v>
      </c>
    </row>
    <row r="84" spans="1:21" ht="16.5" x14ac:dyDescent="0.3">
      <c r="A84" s="18" t="s">
        <v>0</v>
      </c>
      <c r="B84" s="13" t="s">
        <v>162</v>
      </c>
      <c r="C84" s="12" t="s">
        <v>0</v>
      </c>
      <c r="D84" s="32">
        <f>SUM(D79:D83)</f>
        <v>8498345</v>
      </c>
      <c r="E84" s="32">
        <f>SUM(E79:E83)</f>
        <v>8541849</v>
      </c>
      <c r="F84" s="32">
        <f>SUM(F79:F83)</f>
        <v>1083536</v>
      </c>
      <c r="G84" s="37">
        <f t="shared" si="8"/>
        <v>0.12749964846096504</v>
      </c>
      <c r="H84" s="32">
        <f>SUM(H79:H83)</f>
        <v>1080500</v>
      </c>
      <c r="I84" s="37">
        <f t="shared" si="9"/>
        <v>0.12714240243247363</v>
      </c>
      <c r="J84" s="32">
        <f>SUM(J79:J83)</f>
        <v>3864720</v>
      </c>
      <c r="K84" s="37">
        <f t="shared" si="10"/>
        <v>0.45244536633696053</v>
      </c>
      <c r="L84" s="32">
        <f>SUM(L79:L83)</f>
        <v>0</v>
      </c>
      <c r="M84" s="37">
        <f t="shared" si="11"/>
        <v>0</v>
      </c>
      <c r="N84" s="32">
        <f t="shared" si="12"/>
        <v>6028756</v>
      </c>
      <c r="O84" s="37">
        <f t="shared" si="13"/>
        <v>0.70579051444248198</v>
      </c>
      <c r="P84" s="32">
        <f>SUM(P79:P83)</f>
        <v>1792120</v>
      </c>
      <c r="Q84" s="32">
        <f>SUM(Q79:Q83)</f>
        <v>8968769</v>
      </c>
      <c r="R84" s="32">
        <f>SUM(R79:R83)</f>
        <v>8059803</v>
      </c>
      <c r="S84" s="32">
        <f>SUM(S79:S83)</f>
        <v>5383837</v>
      </c>
      <c r="T84" s="37">
        <f t="shared" si="14"/>
        <v>0.6679861778259345</v>
      </c>
      <c r="U84" s="37">
        <f t="shared" si="15"/>
        <v>1.1565073767381651</v>
      </c>
    </row>
    <row r="85" spans="1:21" ht="16.5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56577369</v>
      </c>
      <c r="E85" s="32">
        <f>SUM(E57,E59:E62,E64:E69,E71:E77,E79:E83)</f>
        <v>62064551</v>
      </c>
      <c r="F85" s="32">
        <f>SUM(F57,F59:F62,F64:F69,F71:F77,F79:F83)</f>
        <v>10610180</v>
      </c>
      <c r="G85" s="37">
        <f t="shared" si="8"/>
        <v>0.18753399437856505</v>
      </c>
      <c r="H85" s="32">
        <f>SUM(H57,H59:H62,H64:H69,H71:H77,H79:H83)</f>
        <v>12085914</v>
      </c>
      <c r="I85" s="37">
        <f t="shared" si="9"/>
        <v>0.21361746248751864</v>
      </c>
      <c r="J85" s="32">
        <f>SUM(J57,J59:J62,J64:J69,J71:J77,J79:J83)</f>
        <v>12687900</v>
      </c>
      <c r="K85" s="37">
        <f t="shared" si="10"/>
        <v>0.20443070634636509</v>
      </c>
      <c r="L85" s="32">
        <f>SUM(L57,L59:L62,L64:L69,L71:L77,L79:L83)</f>
        <v>0</v>
      </c>
      <c r="M85" s="37">
        <f t="shared" si="11"/>
        <v>0</v>
      </c>
      <c r="N85" s="32">
        <f t="shared" si="12"/>
        <v>35383994</v>
      </c>
      <c r="O85" s="37">
        <f t="shared" si="13"/>
        <v>0.57011600712297106</v>
      </c>
      <c r="P85" s="32">
        <f>SUM(P57,P59:P62,P64:P69,P71:P77,P79:P83)</f>
        <v>10160939</v>
      </c>
      <c r="Q85" s="32">
        <f>SUM(Q57,Q59:Q62,Q64:Q69,Q71:Q77,Q79:Q83)</f>
        <v>47096755</v>
      </c>
      <c r="R85" s="32">
        <f>SUM(R57,R59:R62,R64:R69,R71:R77,R79:R83)</f>
        <v>46085206</v>
      </c>
      <c r="S85" s="32">
        <f>SUM(S57,S59:S62,S64:S69,S71:S77,S79:S83)</f>
        <v>30816482</v>
      </c>
      <c r="T85" s="37">
        <f t="shared" si="14"/>
        <v>0.66868491376603589</v>
      </c>
      <c r="U85" s="37">
        <f t="shared" si="15"/>
        <v>0.24869364927788662</v>
      </c>
    </row>
    <row r="86" spans="1:21" ht="14.4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4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x14ac:dyDescent="0.2">
      <c r="A88" s="17" t="s">
        <v>23</v>
      </c>
      <c r="B88" s="11" t="s">
        <v>165</v>
      </c>
      <c r="C88" s="10" t="s">
        <v>166</v>
      </c>
      <c r="D88" s="31">
        <v>77725100</v>
      </c>
      <c r="E88" s="31">
        <v>77847624</v>
      </c>
      <c r="F88" s="31">
        <v>17663797</v>
      </c>
      <c r="G88" s="36">
        <f t="shared" ref="G88:G99" si="16">IF(($D88      =0),0,($F88      /$D88      ))</f>
        <v>0.22725988129960592</v>
      </c>
      <c r="H88" s="31">
        <v>17568215</v>
      </c>
      <c r="I88" s="36">
        <f t="shared" ref="I88:I99" si="17">IF(($D88      =0),0,($H88      /$D88      ))</f>
        <v>0.22603013698277646</v>
      </c>
      <c r="J88" s="31">
        <v>15755759</v>
      </c>
      <c r="K88" s="36">
        <f t="shared" ref="K88:K99" si="18">IF(($E88      =0),0,($J88      /$E88      ))</f>
        <v>0.20239229138194378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50987771</v>
      </c>
      <c r="O88" s="36">
        <f t="shared" ref="O88:O99" si="21">IF(($E88      =0),0,($N88      /$E88      ))</f>
        <v>0.65496887869050446</v>
      </c>
      <c r="P88" s="31">
        <v>18400512</v>
      </c>
      <c r="Q88" s="31">
        <v>73685099</v>
      </c>
      <c r="R88" s="31">
        <v>73685099</v>
      </c>
      <c r="S88" s="31">
        <v>51638955</v>
      </c>
      <c r="T88" s="36">
        <f t="shared" ref="T88:T99" si="22">IF(($R88      =0),0,($S88      /$R88      ))</f>
        <v>0.70080593906781619</v>
      </c>
      <c r="U88" s="36">
        <f t="shared" ref="U88:U99" si="23">IF(($P88      =0),0,(($J88      /$P88      )-1))</f>
        <v>-0.1437325765717824</v>
      </c>
    </row>
    <row r="89" spans="1:21" x14ac:dyDescent="0.2">
      <c r="A89" s="17" t="s">
        <v>23</v>
      </c>
      <c r="B89" s="11" t="s">
        <v>167</v>
      </c>
      <c r="C89" s="10" t="s">
        <v>168</v>
      </c>
      <c r="D89" s="31">
        <v>178447020</v>
      </c>
      <c r="E89" s="31">
        <v>169053895</v>
      </c>
      <c r="F89" s="31">
        <v>23095839</v>
      </c>
      <c r="G89" s="36">
        <f t="shared" si="16"/>
        <v>0.1294268685461937</v>
      </c>
      <c r="H89" s="31">
        <v>43696893</v>
      </c>
      <c r="I89" s="36">
        <f t="shared" si="17"/>
        <v>0.2448732010206727</v>
      </c>
      <c r="J89" s="31">
        <v>32265267</v>
      </c>
      <c r="K89" s="36">
        <f t="shared" si="18"/>
        <v>0.19085787405253218</v>
      </c>
      <c r="L89" s="31">
        <v>0</v>
      </c>
      <c r="M89" s="36">
        <f t="shared" si="19"/>
        <v>0</v>
      </c>
      <c r="N89" s="31">
        <f t="shared" si="20"/>
        <v>99057999</v>
      </c>
      <c r="O89" s="36">
        <f t="shared" si="21"/>
        <v>0.5859551417019998</v>
      </c>
      <c r="P89" s="31">
        <v>28405180</v>
      </c>
      <c r="Q89" s="31">
        <v>169808817</v>
      </c>
      <c r="R89" s="31">
        <v>170309622</v>
      </c>
      <c r="S89" s="31">
        <v>78425701</v>
      </c>
      <c r="T89" s="36">
        <f t="shared" si="22"/>
        <v>0.46048896168649828</v>
      </c>
      <c r="U89" s="36">
        <f t="shared" si="23"/>
        <v>0.13589377007996428</v>
      </c>
    </row>
    <row r="90" spans="1:21" x14ac:dyDescent="0.2">
      <c r="A90" s="17" t="s">
        <v>23</v>
      </c>
      <c r="B90" s="11" t="s">
        <v>169</v>
      </c>
      <c r="C90" s="10" t="s">
        <v>170</v>
      </c>
      <c r="D90" s="31">
        <v>108265927</v>
      </c>
      <c r="E90" s="31">
        <v>108265927</v>
      </c>
      <c r="F90" s="31">
        <v>18039495</v>
      </c>
      <c r="G90" s="36">
        <f t="shared" si="16"/>
        <v>0.16662208969955986</v>
      </c>
      <c r="H90" s="31">
        <v>23818169</v>
      </c>
      <c r="I90" s="36">
        <f t="shared" si="17"/>
        <v>0.21999690632122884</v>
      </c>
      <c r="J90" s="31">
        <v>16070431</v>
      </c>
      <c r="K90" s="36">
        <f t="shared" si="18"/>
        <v>0.1484347979581794</v>
      </c>
      <c r="L90" s="31">
        <v>0</v>
      </c>
      <c r="M90" s="36">
        <f t="shared" si="19"/>
        <v>0</v>
      </c>
      <c r="N90" s="31">
        <f t="shared" si="20"/>
        <v>57928095</v>
      </c>
      <c r="O90" s="36">
        <f t="shared" si="21"/>
        <v>0.53505379397896813</v>
      </c>
      <c r="P90" s="31">
        <v>9502889</v>
      </c>
      <c r="Q90" s="31">
        <v>0</v>
      </c>
      <c r="R90" s="31">
        <v>123191697</v>
      </c>
      <c r="S90" s="31">
        <v>17082330</v>
      </c>
      <c r="T90" s="36">
        <f t="shared" si="22"/>
        <v>0.13866462120413844</v>
      </c>
      <c r="U90" s="36">
        <f t="shared" si="23"/>
        <v>0.69111004032563139</v>
      </c>
    </row>
    <row r="91" spans="1:21" ht="16.5" x14ac:dyDescent="0.3">
      <c r="A91" s="18" t="s">
        <v>0</v>
      </c>
      <c r="B91" s="13" t="s">
        <v>28</v>
      </c>
      <c r="C91" s="12" t="s">
        <v>0</v>
      </c>
      <c r="D91" s="32">
        <f>SUM(D88:D90)</f>
        <v>364438047</v>
      </c>
      <c r="E91" s="32">
        <f>SUM(E88:E90)</f>
        <v>355167446</v>
      </c>
      <c r="F91" s="32">
        <f>SUM(F88:F90)</f>
        <v>58799131</v>
      </c>
      <c r="G91" s="37">
        <f t="shared" si="16"/>
        <v>0.16134191115342028</v>
      </c>
      <c r="H91" s="32">
        <f>SUM(H88:H90)</f>
        <v>85083277</v>
      </c>
      <c r="I91" s="37">
        <f t="shared" si="17"/>
        <v>0.23346430950443547</v>
      </c>
      <c r="J91" s="32">
        <f>SUM(J88:J90)</f>
        <v>64091457</v>
      </c>
      <c r="K91" s="37">
        <f t="shared" si="18"/>
        <v>0.18045419905967394</v>
      </c>
      <c r="L91" s="32">
        <f>SUM(L88:L90)</f>
        <v>0</v>
      </c>
      <c r="M91" s="37">
        <f t="shared" si="19"/>
        <v>0</v>
      </c>
      <c r="N91" s="32">
        <f t="shared" si="20"/>
        <v>207973865</v>
      </c>
      <c r="O91" s="37">
        <f t="shared" si="21"/>
        <v>0.58556567428198358</v>
      </c>
      <c r="P91" s="32">
        <f>SUM(P88:P90)</f>
        <v>56308581</v>
      </c>
      <c r="Q91" s="32">
        <f>SUM(Q88:Q90)</f>
        <v>243493916</v>
      </c>
      <c r="R91" s="32">
        <f>SUM(R88:R90)</f>
        <v>367186418</v>
      </c>
      <c r="S91" s="32">
        <f>SUM(S88:S90)</f>
        <v>147146986</v>
      </c>
      <c r="T91" s="37">
        <f t="shared" si="22"/>
        <v>0.4007419087053487</v>
      </c>
      <c r="U91" s="37">
        <f t="shared" si="23"/>
        <v>0.13821829393995921</v>
      </c>
    </row>
    <row r="92" spans="1:21" x14ac:dyDescent="0.2">
      <c r="A92" s="17" t="s">
        <v>29</v>
      </c>
      <c r="B92" s="11" t="s">
        <v>171</v>
      </c>
      <c r="C92" s="10" t="s">
        <v>172</v>
      </c>
      <c r="D92" s="31">
        <v>27368430</v>
      </c>
      <c r="E92" s="31">
        <v>25485113</v>
      </c>
      <c r="F92" s="31">
        <v>3710276</v>
      </c>
      <c r="G92" s="36">
        <f t="shared" si="16"/>
        <v>0.13556773260285665</v>
      </c>
      <c r="H92" s="31">
        <v>4661831</v>
      </c>
      <c r="I92" s="36">
        <f t="shared" si="17"/>
        <v>0.17033607700551329</v>
      </c>
      <c r="J92" s="31">
        <v>4242889</v>
      </c>
      <c r="K92" s="36">
        <f t="shared" si="18"/>
        <v>0.16648499851658496</v>
      </c>
      <c r="L92" s="31">
        <v>0</v>
      </c>
      <c r="M92" s="36">
        <f t="shared" si="19"/>
        <v>0</v>
      </c>
      <c r="N92" s="31">
        <f t="shared" si="20"/>
        <v>12614996</v>
      </c>
      <c r="O92" s="36">
        <f t="shared" si="21"/>
        <v>0.49499470534032947</v>
      </c>
      <c r="P92" s="31">
        <v>4819227</v>
      </c>
      <c r="Q92" s="31">
        <v>21074325</v>
      </c>
      <c r="R92" s="31">
        <v>20383707</v>
      </c>
      <c r="S92" s="31">
        <v>14505863</v>
      </c>
      <c r="T92" s="36">
        <f t="shared" si="22"/>
        <v>0.711640085878393</v>
      </c>
      <c r="U92" s="36">
        <f t="shared" si="23"/>
        <v>-0.11959137845135748</v>
      </c>
    </row>
    <row r="93" spans="1:21" x14ac:dyDescent="0.2">
      <c r="A93" s="17" t="s">
        <v>29</v>
      </c>
      <c r="B93" s="11" t="s">
        <v>173</v>
      </c>
      <c r="C93" s="10" t="s">
        <v>174</v>
      </c>
      <c r="D93" s="31">
        <v>0</v>
      </c>
      <c r="E93" s="31">
        <v>0</v>
      </c>
      <c r="F93" s="31">
        <v>0</v>
      </c>
      <c r="G93" s="36">
        <f t="shared" si="16"/>
        <v>0</v>
      </c>
      <c r="H93" s="31">
        <v>0</v>
      </c>
      <c r="I93" s="36">
        <f t="shared" si="17"/>
        <v>0</v>
      </c>
      <c r="J93" s="31">
        <v>0</v>
      </c>
      <c r="K93" s="36">
        <f t="shared" si="18"/>
        <v>0</v>
      </c>
      <c r="L93" s="31">
        <v>0</v>
      </c>
      <c r="M93" s="36">
        <f t="shared" si="19"/>
        <v>0</v>
      </c>
      <c r="N93" s="31">
        <f t="shared" si="20"/>
        <v>0</v>
      </c>
      <c r="O93" s="36">
        <f t="shared" si="21"/>
        <v>0</v>
      </c>
      <c r="P93" s="31">
        <v>0</v>
      </c>
      <c r="Q93" s="31">
        <v>0</v>
      </c>
      <c r="R93" s="31">
        <v>0</v>
      </c>
      <c r="S93" s="31">
        <v>0</v>
      </c>
      <c r="T93" s="36">
        <f t="shared" si="22"/>
        <v>0</v>
      </c>
      <c r="U93" s="36">
        <f t="shared" si="23"/>
        <v>0</v>
      </c>
    </row>
    <row r="94" spans="1:21" x14ac:dyDescent="0.2">
      <c r="A94" s="17" t="s">
        <v>29</v>
      </c>
      <c r="B94" s="11" t="s">
        <v>175</v>
      </c>
      <c r="C94" s="10" t="s">
        <v>176</v>
      </c>
      <c r="D94" s="31">
        <v>2330000</v>
      </c>
      <c r="E94" s="31">
        <v>2440000</v>
      </c>
      <c r="F94" s="31">
        <v>158000</v>
      </c>
      <c r="G94" s="36">
        <f t="shared" si="16"/>
        <v>6.7811158798283255E-2</v>
      </c>
      <c r="H94" s="31">
        <v>854340</v>
      </c>
      <c r="I94" s="36">
        <f t="shared" si="17"/>
        <v>0.3666695278969957</v>
      </c>
      <c r="J94" s="31">
        <v>642800</v>
      </c>
      <c r="K94" s="36">
        <f t="shared" si="18"/>
        <v>0.26344262295081966</v>
      </c>
      <c r="L94" s="31">
        <v>0</v>
      </c>
      <c r="M94" s="36">
        <f t="shared" si="19"/>
        <v>0</v>
      </c>
      <c r="N94" s="31">
        <f t="shared" si="20"/>
        <v>1655140</v>
      </c>
      <c r="O94" s="36">
        <f t="shared" si="21"/>
        <v>0.67833606557377046</v>
      </c>
      <c r="P94" s="31">
        <v>155639</v>
      </c>
      <c r="Q94" s="31">
        <v>0</v>
      </c>
      <c r="R94" s="31">
        <v>3533000</v>
      </c>
      <c r="S94" s="31">
        <v>2039227</v>
      </c>
      <c r="T94" s="36">
        <f t="shared" si="22"/>
        <v>0.57719416926125111</v>
      </c>
      <c r="U94" s="36">
        <f t="shared" si="23"/>
        <v>3.1300702266141522</v>
      </c>
    </row>
    <row r="95" spans="1:21" x14ac:dyDescent="0.2">
      <c r="A95" s="17" t="s">
        <v>44</v>
      </c>
      <c r="B95" s="11" t="s">
        <v>177</v>
      </c>
      <c r="C95" s="10" t="s">
        <v>178</v>
      </c>
      <c r="D95" s="31">
        <v>6881604</v>
      </c>
      <c r="E95" s="31">
        <v>7426207</v>
      </c>
      <c r="F95" s="31">
        <v>899905</v>
      </c>
      <c r="G95" s="36">
        <f t="shared" si="16"/>
        <v>0.13076965777164742</v>
      </c>
      <c r="H95" s="31">
        <v>4114027</v>
      </c>
      <c r="I95" s="36">
        <f t="shared" si="17"/>
        <v>0.59782966296811035</v>
      </c>
      <c r="J95" s="31">
        <v>1396380</v>
      </c>
      <c r="K95" s="36">
        <f t="shared" si="18"/>
        <v>0.18803407984722215</v>
      </c>
      <c r="L95" s="31">
        <v>0</v>
      </c>
      <c r="M95" s="36">
        <f t="shared" si="19"/>
        <v>0</v>
      </c>
      <c r="N95" s="31">
        <f t="shared" si="20"/>
        <v>6410312</v>
      </c>
      <c r="O95" s="36">
        <f t="shared" si="21"/>
        <v>0.8632013624182574</v>
      </c>
      <c r="P95" s="31">
        <v>1353164</v>
      </c>
      <c r="Q95" s="31">
        <v>6641881</v>
      </c>
      <c r="R95" s="31">
        <v>6682147</v>
      </c>
      <c r="S95" s="31">
        <v>5856725</v>
      </c>
      <c r="T95" s="36">
        <f t="shared" si="22"/>
        <v>0.87647353462891497</v>
      </c>
      <c r="U95" s="36">
        <f t="shared" si="23"/>
        <v>3.1937000984359587E-2</v>
      </c>
    </row>
    <row r="96" spans="1:21" ht="16.5" x14ac:dyDescent="0.3">
      <c r="A96" s="18" t="s">
        <v>0</v>
      </c>
      <c r="B96" s="13" t="s">
        <v>179</v>
      </c>
      <c r="C96" s="12" t="s">
        <v>0</v>
      </c>
      <c r="D96" s="32">
        <f>SUM(D92:D95)</f>
        <v>36580034</v>
      </c>
      <c r="E96" s="32">
        <f>SUM(E92:E95)</f>
        <v>35351320</v>
      </c>
      <c r="F96" s="32">
        <f>SUM(F92:F95)</f>
        <v>4768181</v>
      </c>
      <c r="G96" s="37">
        <f t="shared" si="16"/>
        <v>0.13034927742276017</v>
      </c>
      <c r="H96" s="32">
        <f>SUM(H92:H95)</f>
        <v>9630198</v>
      </c>
      <c r="I96" s="37">
        <f t="shared" si="17"/>
        <v>0.26326377936116735</v>
      </c>
      <c r="J96" s="32">
        <f>SUM(J92:J95)</f>
        <v>6282069</v>
      </c>
      <c r="K96" s="37">
        <f t="shared" si="18"/>
        <v>0.17770394429401787</v>
      </c>
      <c r="L96" s="32">
        <f>SUM(L92:L95)</f>
        <v>0</v>
      </c>
      <c r="M96" s="37">
        <f t="shared" si="19"/>
        <v>0</v>
      </c>
      <c r="N96" s="32">
        <f t="shared" si="20"/>
        <v>20680448</v>
      </c>
      <c r="O96" s="37">
        <f t="shared" si="21"/>
        <v>0.58499790106847493</v>
      </c>
      <c r="P96" s="32">
        <f>SUM(P92:P95)</f>
        <v>6328030</v>
      </c>
      <c r="Q96" s="32">
        <f>SUM(Q92:Q95)</f>
        <v>27716206</v>
      </c>
      <c r="R96" s="32">
        <f>SUM(R92:R95)</f>
        <v>30598854</v>
      </c>
      <c r="S96" s="32">
        <f>SUM(S92:S95)</f>
        <v>22401815</v>
      </c>
      <c r="T96" s="37">
        <f t="shared" si="22"/>
        <v>0.73211287586129858</v>
      </c>
      <c r="U96" s="37">
        <f t="shared" si="23"/>
        <v>-7.2630818754020332E-3</v>
      </c>
    </row>
    <row r="97" spans="1:21" x14ac:dyDescent="0.2">
      <c r="A97" s="17" t="s">
        <v>29</v>
      </c>
      <c r="B97" s="11" t="s">
        <v>180</v>
      </c>
      <c r="C97" s="10" t="s">
        <v>181</v>
      </c>
      <c r="D97" s="31">
        <v>17640116</v>
      </c>
      <c r="E97" s="31">
        <v>12256534</v>
      </c>
      <c r="F97" s="31">
        <v>3334376</v>
      </c>
      <c r="G97" s="36">
        <f t="shared" si="16"/>
        <v>0.18902233976239158</v>
      </c>
      <c r="H97" s="31">
        <v>3521451</v>
      </c>
      <c r="I97" s="36">
        <f t="shared" si="17"/>
        <v>0.19962742875386988</v>
      </c>
      <c r="J97" s="31">
        <v>2439089</v>
      </c>
      <c r="K97" s="36">
        <f t="shared" si="18"/>
        <v>0.19900316027353246</v>
      </c>
      <c r="L97" s="31">
        <v>0</v>
      </c>
      <c r="M97" s="36">
        <f t="shared" si="19"/>
        <v>0</v>
      </c>
      <c r="N97" s="31">
        <f t="shared" si="20"/>
        <v>9294916</v>
      </c>
      <c r="O97" s="36">
        <f t="shared" si="21"/>
        <v>0.75836415090922116</v>
      </c>
      <c r="P97" s="31">
        <v>3229778</v>
      </c>
      <c r="Q97" s="31">
        <v>22552209</v>
      </c>
      <c r="R97" s="31">
        <v>15727440</v>
      </c>
      <c r="S97" s="31">
        <v>9114636</v>
      </c>
      <c r="T97" s="36">
        <f t="shared" si="22"/>
        <v>0.57953716561627322</v>
      </c>
      <c r="U97" s="36">
        <f t="shared" si="23"/>
        <v>-0.24481218213759581</v>
      </c>
    </row>
    <row r="98" spans="1:21" x14ac:dyDescent="0.2">
      <c r="A98" s="17" t="s">
        <v>29</v>
      </c>
      <c r="B98" s="11" t="s">
        <v>182</v>
      </c>
      <c r="C98" s="10" t="s">
        <v>183</v>
      </c>
      <c r="D98" s="31">
        <v>3886754</v>
      </c>
      <c r="E98" s="31">
        <v>3862930</v>
      </c>
      <c r="F98" s="31">
        <v>1405521</v>
      </c>
      <c r="G98" s="36">
        <f t="shared" si="16"/>
        <v>0.36161820377621018</v>
      </c>
      <c r="H98" s="31">
        <v>648396</v>
      </c>
      <c r="I98" s="36">
        <f t="shared" si="17"/>
        <v>0.16682198050095273</v>
      </c>
      <c r="J98" s="31">
        <v>0</v>
      </c>
      <c r="K98" s="36">
        <f t="shared" si="18"/>
        <v>0</v>
      </c>
      <c r="L98" s="31">
        <v>0</v>
      </c>
      <c r="M98" s="36">
        <f t="shared" si="19"/>
        <v>0</v>
      </c>
      <c r="N98" s="31">
        <f t="shared" si="20"/>
        <v>2053917</v>
      </c>
      <c r="O98" s="36">
        <f t="shared" si="21"/>
        <v>0.53169925419306074</v>
      </c>
      <c r="P98" s="31">
        <v>1201078</v>
      </c>
      <c r="Q98" s="31">
        <v>5163964</v>
      </c>
      <c r="R98" s="31">
        <v>4338166</v>
      </c>
      <c r="S98" s="31">
        <v>3383296</v>
      </c>
      <c r="T98" s="36">
        <f t="shared" si="22"/>
        <v>0.77989085710413109</v>
      </c>
      <c r="U98" s="36">
        <f t="shared" si="23"/>
        <v>-1</v>
      </c>
    </row>
    <row r="99" spans="1:21" x14ac:dyDescent="0.2">
      <c r="A99" s="17" t="s">
        <v>29</v>
      </c>
      <c r="B99" s="11" t="s">
        <v>184</v>
      </c>
      <c r="C99" s="10" t="s">
        <v>185</v>
      </c>
      <c r="D99" s="31">
        <v>13350252</v>
      </c>
      <c r="E99" s="31">
        <v>13350252</v>
      </c>
      <c r="F99" s="31">
        <v>2838530</v>
      </c>
      <c r="G99" s="36">
        <f t="shared" si="16"/>
        <v>0.21261995653715002</v>
      </c>
      <c r="H99" s="31">
        <v>2811607</v>
      </c>
      <c r="I99" s="36">
        <f t="shared" si="17"/>
        <v>0.21060329048470397</v>
      </c>
      <c r="J99" s="31">
        <v>2910697</v>
      </c>
      <c r="K99" s="36">
        <f t="shared" si="18"/>
        <v>0.21802562228787892</v>
      </c>
      <c r="L99" s="31">
        <v>0</v>
      </c>
      <c r="M99" s="36">
        <f t="shared" si="19"/>
        <v>0</v>
      </c>
      <c r="N99" s="31">
        <f t="shared" si="20"/>
        <v>8560834</v>
      </c>
      <c r="O99" s="36">
        <f t="shared" si="21"/>
        <v>0.64124886930973291</v>
      </c>
      <c r="P99" s="31">
        <v>961175</v>
      </c>
      <c r="Q99" s="31">
        <v>8131400</v>
      </c>
      <c r="R99" s="31">
        <v>8073708</v>
      </c>
      <c r="S99" s="31">
        <v>2891276</v>
      </c>
      <c r="T99" s="36">
        <f t="shared" si="22"/>
        <v>0.35811005302644089</v>
      </c>
      <c r="U99" s="36">
        <f t="shared" si="23"/>
        <v>2.0282695658959087</v>
      </c>
    </row>
    <row r="100" spans="1:21" x14ac:dyDescent="0.2">
      <c r="A100" s="17" t="s">
        <v>44</v>
      </c>
      <c r="B100" s="11" t="s">
        <v>186</v>
      </c>
      <c r="C100" s="10" t="s">
        <v>187</v>
      </c>
      <c r="D100" s="31">
        <v>3171432</v>
      </c>
      <c r="E100" s="31">
        <v>3071600</v>
      </c>
      <c r="F100" s="31">
        <v>506215</v>
      </c>
      <c r="G100" s="36">
        <f>IF(($D100     =0),0,($F100     /$D100     ))</f>
        <v>0.15961716978323987</v>
      </c>
      <c r="H100" s="31">
        <v>206374</v>
      </c>
      <c r="I100" s="36">
        <f>IF(($D100     =0),0,($H100     /$D100     ))</f>
        <v>6.5072812533896365E-2</v>
      </c>
      <c r="J100" s="31">
        <v>338037</v>
      </c>
      <c r="K100" s="36">
        <f>IF(($E100     =0),0,($J100     /$E100     ))</f>
        <v>0.11005241567912488</v>
      </c>
      <c r="L100" s="31">
        <v>0</v>
      </c>
      <c r="M100" s="36">
        <f>IF(($E100     =0),0,($L100     /$E100     ))</f>
        <v>0</v>
      </c>
      <c r="N100" s="31">
        <f>$F100     +$H100     +$J100</f>
        <v>1050626</v>
      </c>
      <c r="O100" s="36">
        <f>IF(($E100     =0),0,($N100     /$E100     ))</f>
        <v>0.34204518817554369</v>
      </c>
      <c r="P100" s="31">
        <v>2260108</v>
      </c>
      <c r="Q100" s="31">
        <v>9445788</v>
      </c>
      <c r="R100" s="31">
        <v>9445788</v>
      </c>
      <c r="S100" s="31">
        <v>7050644</v>
      </c>
      <c r="T100" s="36">
        <f>IF(($R100     =0),0,($S100     /$R100     ))</f>
        <v>0.74643258984851235</v>
      </c>
      <c r="U100" s="36">
        <f>IF(($P100     =0),0,(($J100     /$P100     )-1))</f>
        <v>-0.8504332536321273</v>
      </c>
    </row>
    <row r="101" spans="1:21" ht="16.5" x14ac:dyDescent="0.3">
      <c r="A101" s="18" t="s">
        <v>0</v>
      </c>
      <c r="B101" s="13" t="s">
        <v>188</v>
      </c>
      <c r="C101" s="12" t="s">
        <v>0</v>
      </c>
      <c r="D101" s="32">
        <f>SUM(D97:D100)</f>
        <v>38048554</v>
      </c>
      <c r="E101" s="32">
        <f>SUM(E97:E100)</f>
        <v>32541316</v>
      </c>
      <c r="F101" s="32">
        <f>SUM(F97:F100)</f>
        <v>8084642</v>
      </c>
      <c r="G101" s="37">
        <f>IF(($D101     =0),0,($F101     /$D101     ))</f>
        <v>0.2124822404551826</v>
      </c>
      <c r="H101" s="32">
        <f>SUM(H97:H100)</f>
        <v>7187828</v>
      </c>
      <c r="I101" s="37">
        <f>IF(($D101     =0),0,($H101     /$D101     ))</f>
        <v>0.18891198861328606</v>
      </c>
      <c r="J101" s="32">
        <f>SUM(J97:J100)</f>
        <v>5687823</v>
      </c>
      <c r="K101" s="37">
        <f>IF(($E101     =0),0,($J101     /$E101     ))</f>
        <v>0.17478773753341753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20960293</v>
      </c>
      <c r="O101" s="37">
        <f>IF(($E101     =0),0,($N101     /$E101     ))</f>
        <v>0.64411325589905466</v>
      </c>
      <c r="P101" s="32">
        <f>SUM(P97:P100)</f>
        <v>7652139</v>
      </c>
      <c r="Q101" s="32">
        <f>SUM(Q97:Q100)</f>
        <v>45293361</v>
      </c>
      <c r="R101" s="32">
        <f>SUM(R97:R100)</f>
        <v>37585102</v>
      </c>
      <c r="S101" s="32">
        <f>SUM(S97:S100)</f>
        <v>22439852</v>
      </c>
      <c r="T101" s="37">
        <f>IF(($R101     =0),0,($S101     /$R101     ))</f>
        <v>0.59704113613952681</v>
      </c>
      <c r="U101" s="37">
        <f>IF(($P101     =0),0,(($J101     /$P101     )-1))</f>
        <v>-0.25670155756449275</v>
      </c>
    </row>
    <row r="102" spans="1:21" ht="16.5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439066635</v>
      </c>
      <c r="E102" s="32">
        <f>SUM(E88:E90,E92:E95,E97:E100)</f>
        <v>423060082</v>
      </c>
      <c r="F102" s="32">
        <f>SUM(F88:F90,F92:F95,F97:F100)</f>
        <v>71651954</v>
      </c>
      <c r="G102" s="37">
        <f>IF(($D102     =0),0,($F102     /$D102     ))</f>
        <v>0.1631915255869989</v>
      </c>
      <c r="H102" s="32">
        <f>SUM(H88:H90,H92:H95,H97:H100)</f>
        <v>101901303</v>
      </c>
      <c r="I102" s="37">
        <f>IF(($D102     =0),0,($H102     /$D102     ))</f>
        <v>0.23208619119965698</v>
      </c>
      <c r="J102" s="32">
        <f>SUM(J88:J90,J92:J95,J97:J100)</f>
        <v>76061349</v>
      </c>
      <c r="K102" s="37">
        <f>IF(($E102     =0),0,($J102     /$E102     ))</f>
        <v>0.17978852705843326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249614606</v>
      </c>
      <c r="O102" s="37">
        <f>IF(($E102     =0),0,($N102     /$E102     ))</f>
        <v>0.59002164614528674</v>
      </c>
      <c r="P102" s="32">
        <f>SUM(P88:P90,P92:P95,P97:P100)</f>
        <v>70288750</v>
      </c>
      <c r="Q102" s="32">
        <f>SUM(Q88:Q90,Q92:Q95,Q97:Q100)</f>
        <v>316503483</v>
      </c>
      <c r="R102" s="32">
        <f>SUM(R88:R90,R92:R95,R97:R100)</f>
        <v>435370374</v>
      </c>
      <c r="S102" s="32">
        <f>SUM(S88:S90,S92:S95,S97:S100)</f>
        <v>191988653</v>
      </c>
      <c r="T102" s="37">
        <f>IF(($R102     =0),0,($S102     /$R102     ))</f>
        <v>0.44097776161498758</v>
      </c>
      <c r="U102" s="37">
        <f>IF(($P102     =0),0,(($J102     /$P102     )-1))</f>
        <v>8.2126926428482516E-2</v>
      </c>
    </row>
    <row r="103" spans="1:21" ht="14.4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x14ac:dyDescent="0.2">
      <c r="A105" s="17" t="s">
        <v>23</v>
      </c>
      <c r="B105" s="11" t="s">
        <v>191</v>
      </c>
      <c r="C105" s="10" t="s">
        <v>192</v>
      </c>
      <c r="D105" s="31">
        <v>121076720</v>
      </c>
      <c r="E105" s="31">
        <v>121894172</v>
      </c>
      <c r="F105" s="31">
        <v>26822852</v>
      </c>
      <c r="G105" s="36">
        <f t="shared" ref="G105:G136" si="24">IF(($D105     =0),0,($F105     /$D105     ))</f>
        <v>0.22153599800192803</v>
      </c>
      <c r="H105" s="31">
        <v>32579072</v>
      </c>
      <c r="I105" s="36">
        <f t="shared" ref="I105:I136" si="25">IF(($D105     =0),0,($H105     /$D105     ))</f>
        <v>0.26907792018151799</v>
      </c>
      <c r="J105" s="31">
        <v>27087579</v>
      </c>
      <c r="K105" s="36">
        <f t="shared" ref="K105:K136" si="26">IF(($E105     =0),0,($J105     /$E105     ))</f>
        <v>0.22222210098773221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86489503</v>
      </c>
      <c r="O105" s="36">
        <f t="shared" ref="O105:O136" si="29">IF(($E105     =0),0,($N105     /$E105     ))</f>
        <v>0.7095458427659691</v>
      </c>
      <c r="P105" s="31">
        <v>25704373</v>
      </c>
      <c r="Q105" s="31">
        <v>117251750</v>
      </c>
      <c r="R105" s="31">
        <v>117240265</v>
      </c>
      <c r="S105" s="31">
        <v>81608668</v>
      </c>
      <c r="T105" s="36">
        <f t="shared" ref="T105:T136" si="30">IF(($R105     =0),0,($S105     /$R105     ))</f>
        <v>0.6960805487773335</v>
      </c>
      <c r="U105" s="36">
        <f t="shared" ref="U105:U136" si="31">IF(($P105     =0),0,(($J105     /$P105     )-1))</f>
        <v>5.3812088705684546E-2</v>
      </c>
    </row>
    <row r="106" spans="1:21" ht="16.5" x14ac:dyDescent="0.3">
      <c r="A106" s="18" t="s">
        <v>0</v>
      </c>
      <c r="B106" s="13" t="s">
        <v>28</v>
      </c>
      <c r="C106" s="12" t="s">
        <v>0</v>
      </c>
      <c r="D106" s="32">
        <f>D105</f>
        <v>121076720</v>
      </c>
      <c r="E106" s="32">
        <f>E105</f>
        <v>121894172</v>
      </c>
      <c r="F106" s="32">
        <f>F105</f>
        <v>26822852</v>
      </c>
      <c r="G106" s="37">
        <f t="shared" si="24"/>
        <v>0.22153599800192803</v>
      </c>
      <c r="H106" s="32">
        <f>H105</f>
        <v>32579072</v>
      </c>
      <c r="I106" s="37">
        <f t="shared" si="25"/>
        <v>0.26907792018151799</v>
      </c>
      <c r="J106" s="32">
        <f>J105</f>
        <v>27087579</v>
      </c>
      <c r="K106" s="37">
        <f t="shared" si="26"/>
        <v>0.22222210098773221</v>
      </c>
      <c r="L106" s="32">
        <f>L105</f>
        <v>0</v>
      </c>
      <c r="M106" s="37">
        <f t="shared" si="27"/>
        <v>0</v>
      </c>
      <c r="N106" s="32">
        <f t="shared" si="28"/>
        <v>86489503</v>
      </c>
      <c r="O106" s="37">
        <f t="shared" si="29"/>
        <v>0.7095458427659691</v>
      </c>
      <c r="P106" s="32">
        <f>P105</f>
        <v>25704373</v>
      </c>
      <c r="Q106" s="32">
        <f>Q105</f>
        <v>117251750</v>
      </c>
      <c r="R106" s="32">
        <f>R105</f>
        <v>117240265</v>
      </c>
      <c r="S106" s="32">
        <f>S105</f>
        <v>81608668</v>
      </c>
      <c r="T106" s="37">
        <f t="shared" si="30"/>
        <v>0.6960805487773335</v>
      </c>
      <c r="U106" s="37">
        <f t="shared" si="31"/>
        <v>5.3812088705684546E-2</v>
      </c>
    </row>
    <row r="107" spans="1:21" x14ac:dyDescent="0.2">
      <c r="A107" s="17" t="s">
        <v>29</v>
      </c>
      <c r="B107" s="11" t="s">
        <v>193</v>
      </c>
      <c r="C107" s="10" t="s">
        <v>194</v>
      </c>
      <c r="D107" s="31">
        <v>1701568</v>
      </c>
      <c r="E107" s="31">
        <v>1701568</v>
      </c>
      <c r="F107" s="31">
        <v>277127</v>
      </c>
      <c r="G107" s="36">
        <f t="shared" si="24"/>
        <v>0.1628656627299056</v>
      </c>
      <c r="H107" s="31">
        <v>271453</v>
      </c>
      <c r="I107" s="36">
        <f t="shared" si="25"/>
        <v>0.15953109132282695</v>
      </c>
      <c r="J107" s="31">
        <v>147916</v>
      </c>
      <c r="K107" s="36">
        <f t="shared" si="26"/>
        <v>8.6929232331590625E-2</v>
      </c>
      <c r="L107" s="31">
        <v>0</v>
      </c>
      <c r="M107" s="36">
        <f t="shared" si="27"/>
        <v>0</v>
      </c>
      <c r="N107" s="31">
        <f t="shared" si="28"/>
        <v>696496</v>
      </c>
      <c r="O107" s="36">
        <f t="shared" si="29"/>
        <v>0.40932598638432316</v>
      </c>
      <c r="P107" s="31">
        <v>204866</v>
      </c>
      <c r="Q107" s="31">
        <v>1478243</v>
      </c>
      <c r="R107" s="31">
        <v>1366805</v>
      </c>
      <c r="S107" s="31">
        <v>735605</v>
      </c>
      <c r="T107" s="36">
        <f t="shared" si="30"/>
        <v>0.53819308533404542</v>
      </c>
      <c r="U107" s="36">
        <f t="shared" si="31"/>
        <v>-0.27798658635400697</v>
      </c>
    </row>
    <row r="108" spans="1:21" x14ac:dyDescent="0.2">
      <c r="A108" s="17" t="s">
        <v>29</v>
      </c>
      <c r="B108" s="11" t="s">
        <v>195</v>
      </c>
      <c r="C108" s="10" t="s">
        <v>196</v>
      </c>
      <c r="D108" s="31">
        <v>2463138</v>
      </c>
      <c r="E108" s="31">
        <v>2457443</v>
      </c>
      <c r="F108" s="31">
        <v>489165</v>
      </c>
      <c r="G108" s="36">
        <f t="shared" si="24"/>
        <v>0.19859423223546549</v>
      </c>
      <c r="H108" s="31">
        <v>301503</v>
      </c>
      <c r="I108" s="36">
        <f t="shared" si="25"/>
        <v>0.12240605276683646</v>
      </c>
      <c r="J108" s="31">
        <v>264254</v>
      </c>
      <c r="K108" s="36">
        <f t="shared" si="26"/>
        <v>0.10753209738740634</v>
      </c>
      <c r="L108" s="31">
        <v>0</v>
      </c>
      <c r="M108" s="36">
        <f t="shared" si="27"/>
        <v>0</v>
      </c>
      <c r="N108" s="31">
        <f t="shared" si="28"/>
        <v>1054922</v>
      </c>
      <c r="O108" s="36">
        <f t="shared" si="29"/>
        <v>0.42927628433294279</v>
      </c>
      <c r="P108" s="31">
        <v>359998</v>
      </c>
      <c r="Q108" s="31">
        <v>2395661</v>
      </c>
      <c r="R108" s="31">
        <v>2454531</v>
      </c>
      <c r="S108" s="31">
        <v>790849</v>
      </c>
      <c r="T108" s="36">
        <f t="shared" si="30"/>
        <v>0.3221996381386098</v>
      </c>
      <c r="U108" s="36">
        <f t="shared" si="31"/>
        <v>-0.26595703309462826</v>
      </c>
    </row>
    <row r="109" spans="1:21" x14ac:dyDescent="0.2">
      <c r="A109" s="17" t="s">
        <v>29</v>
      </c>
      <c r="B109" s="11" t="s">
        <v>197</v>
      </c>
      <c r="C109" s="10" t="s">
        <v>198</v>
      </c>
      <c r="D109" s="31">
        <v>0</v>
      </c>
      <c r="E109" s="31">
        <v>0</v>
      </c>
      <c r="F109" s="31">
        <v>0</v>
      </c>
      <c r="G109" s="36">
        <f t="shared" si="24"/>
        <v>0</v>
      </c>
      <c r="H109" s="31">
        <v>0</v>
      </c>
      <c r="I109" s="36">
        <f t="shared" si="25"/>
        <v>0</v>
      </c>
      <c r="J109" s="31">
        <v>0</v>
      </c>
      <c r="K109" s="36">
        <f t="shared" si="26"/>
        <v>0</v>
      </c>
      <c r="L109" s="31">
        <v>0</v>
      </c>
      <c r="M109" s="36">
        <f t="shared" si="27"/>
        <v>0</v>
      </c>
      <c r="N109" s="31">
        <f t="shared" si="28"/>
        <v>0</v>
      </c>
      <c r="O109" s="36">
        <f t="shared" si="29"/>
        <v>0</v>
      </c>
      <c r="P109" s="31">
        <v>0</v>
      </c>
      <c r="Q109" s="31">
        <v>0</v>
      </c>
      <c r="R109" s="31">
        <v>0</v>
      </c>
      <c r="S109" s="31">
        <v>0</v>
      </c>
      <c r="T109" s="36">
        <f t="shared" si="30"/>
        <v>0</v>
      </c>
      <c r="U109" s="36">
        <f t="shared" si="31"/>
        <v>0</v>
      </c>
    </row>
    <row r="110" spans="1:21" x14ac:dyDescent="0.2">
      <c r="A110" s="17" t="s">
        <v>29</v>
      </c>
      <c r="B110" s="11" t="s">
        <v>199</v>
      </c>
      <c r="C110" s="10" t="s">
        <v>200</v>
      </c>
      <c r="D110" s="31">
        <v>44522508</v>
      </c>
      <c r="E110" s="31">
        <v>41559071</v>
      </c>
      <c r="F110" s="31">
        <v>9126696</v>
      </c>
      <c r="G110" s="36">
        <f t="shared" si="24"/>
        <v>0.20499060834578323</v>
      </c>
      <c r="H110" s="31">
        <v>8956796</v>
      </c>
      <c r="I110" s="36">
        <f t="shared" si="25"/>
        <v>0.20117456096588268</v>
      </c>
      <c r="J110" s="31">
        <v>10457126</v>
      </c>
      <c r="K110" s="36">
        <f t="shared" si="26"/>
        <v>0.25162078334234178</v>
      </c>
      <c r="L110" s="31">
        <v>0</v>
      </c>
      <c r="M110" s="36">
        <f t="shared" si="27"/>
        <v>0</v>
      </c>
      <c r="N110" s="31">
        <f t="shared" si="28"/>
        <v>28540618</v>
      </c>
      <c r="O110" s="36">
        <f t="shared" si="29"/>
        <v>0.6867482191793941</v>
      </c>
      <c r="P110" s="31">
        <v>9437348</v>
      </c>
      <c r="Q110" s="31">
        <v>36038972</v>
      </c>
      <c r="R110" s="31">
        <v>39894094</v>
      </c>
      <c r="S110" s="31">
        <v>27525170</v>
      </c>
      <c r="T110" s="36">
        <f t="shared" si="30"/>
        <v>0.68995601203526513</v>
      </c>
      <c r="U110" s="36">
        <f t="shared" si="31"/>
        <v>0.10805768739268706</v>
      </c>
    </row>
    <row r="111" spans="1:21" x14ac:dyDescent="0.2">
      <c r="A111" s="17" t="s">
        <v>44</v>
      </c>
      <c r="B111" s="11" t="s">
        <v>201</v>
      </c>
      <c r="C111" s="10" t="s">
        <v>202</v>
      </c>
      <c r="D111" s="31">
        <v>770000</v>
      </c>
      <c r="E111" s="31">
        <v>670000</v>
      </c>
      <c r="F111" s="31">
        <v>122583</v>
      </c>
      <c r="G111" s="36">
        <f t="shared" si="24"/>
        <v>0.15919870129870131</v>
      </c>
      <c r="H111" s="31">
        <v>0</v>
      </c>
      <c r="I111" s="36">
        <f t="shared" si="25"/>
        <v>0</v>
      </c>
      <c r="J111" s="31">
        <v>0</v>
      </c>
      <c r="K111" s="36">
        <f t="shared" si="26"/>
        <v>0</v>
      </c>
      <c r="L111" s="31">
        <v>0</v>
      </c>
      <c r="M111" s="36">
        <f t="shared" si="27"/>
        <v>0</v>
      </c>
      <c r="N111" s="31">
        <f t="shared" si="28"/>
        <v>122583</v>
      </c>
      <c r="O111" s="36">
        <f t="shared" si="29"/>
        <v>0.18295970149253732</v>
      </c>
      <c r="P111" s="31">
        <v>0</v>
      </c>
      <c r="Q111" s="31">
        <v>500000</v>
      </c>
      <c r="R111" s="31">
        <v>722721</v>
      </c>
      <c r="S111" s="31">
        <v>382722</v>
      </c>
      <c r="T111" s="36">
        <f t="shared" si="30"/>
        <v>0.52955704898570821</v>
      </c>
      <c r="U111" s="36">
        <f t="shared" si="31"/>
        <v>0</v>
      </c>
    </row>
    <row r="112" spans="1:21" ht="16.5" x14ac:dyDescent="0.3">
      <c r="A112" s="18" t="s">
        <v>0</v>
      </c>
      <c r="B112" s="13" t="s">
        <v>203</v>
      </c>
      <c r="C112" s="12" t="s">
        <v>0</v>
      </c>
      <c r="D112" s="32">
        <f>SUM(D107:D111)</f>
        <v>49457214</v>
      </c>
      <c r="E112" s="32">
        <f>SUM(E107:E111)</f>
        <v>46388082</v>
      </c>
      <c r="F112" s="32">
        <f>SUM(F107:F111)</f>
        <v>10015571</v>
      </c>
      <c r="G112" s="37">
        <f t="shared" si="24"/>
        <v>0.20250980979235911</v>
      </c>
      <c r="H112" s="32">
        <f>SUM(H107:H111)</f>
        <v>9529752</v>
      </c>
      <c r="I112" s="37">
        <f t="shared" si="25"/>
        <v>0.1926867938820816</v>
      </c>
      <c r="J112" s="32">
        <f>SUM(J107:J111)</f>
        <v>10869296</v>
      </c>
      <c r="K112" s="37">
        <f t="shared" si="26"/>
        <v>0.23431225287564164</v>
      </c>
      <c r="L112" s="32">
        <f>SUM(L107:L111)</f>
        <v>0</v>
      </c>
      <c r="M112" s="37">
        <f t="shared" si="27"/>
        <v>0</v>
      </c>
      <c r="N112" s="32">
        <f t="shared" si="28"/>
        <v>30414619</v>
      </c>
      <c r="O112" s="37">
        <f t="shared" si="29"/>
        <v>0.65565588592345769</v>
      </c>
      <c r="P112" s="32">
        <f>SUM(P107:P111)</f>
        <v>10002212</v>
      </c>
      <c r="Q112" s="32">
        <f>SUM(Q107:Q111)</f>
        <v>40412876</v>
      </c>
      <c r="R112" s="32">
        <f>SUM(R107:R111)</f>
        <v>44438151</v>
      </c>
      <c r="S112" s="32">
        <f>SUM(S107:S111)</f>
        <v>29434346</v>
      </c>
      <c r="T112" s="37">
        <f t="shared" si="30"/>
        <v>0.66236657776332775</v>
      </c>
      <c r="U112" s="37">
        <f t="shared" si="31"/>
        <v>8.6689224343575289E-2</v>
      </c>
    </row>
    <row r="113" spans="1:21" x14ac:dyDescent="0.2">
      <c r="A113" s="17" t="s">
        <v>29</v>
      </c>
      <c r="B113" s="11" t="s">
        <v>204</v>
      </c>
      <c r="C113" s="10" t="s">
        <v>205</v>
      </c>
      <c r="D113" s="31">
        <v>0</v>
      </c>
      <c r="E113" s="31">
        <v>0</v>
      </c>
      <c r="F113" s="31">
        <v>0</v>
      </c>
      <c r="G113" s="36">
        <f t="shared" si="24"/>
        <v>0</v>
      </c>
      <c r="H113" s="31">
        <v>0</v>
      </c>
      <c r="I113" s="36">
        <f t="shared" si="25"/>
        <v>0</v>
      </c>
      <c r="J113" s="31">
        <v>0</v>
      </c>
      <c r="K113" s="36">
        <f t="shared" si="26"/>
        <v>0</v>
      </c>
      <c r="L113" s="31">
        <v>0</v>
      </c>
      <c r="M113" s="36">
        <f t="shared" si="27"/>
        <v>0</v>
      </c>
      <c r="N113" s="31">
        <f t="shared" si="28"/>
        <v>0</v>
      </c>
      <c r="O113" s="36">
        <f t="shared" si="29"/>
        <v>0</v>
      </c>
      <c r="P113" s="31">
        <v>0</v>
      </c>
      <c r="Q113" s="31">
        <v>0</v>
      </c>
      <c r="R113" s="31">
        <v>0</v>
      </c>
      <c r="S113" s="31">
        <v>0</v>
      </c>
      <c r="T113" s="36">
        <f t="shared" si="30"/>
        <v>0</v>
      </c>
      <c r="U113" s="36">
        <f t="shared" si="31"/>
        <v>0</v>
      </c>
    </row>
    <row r="114" spans="1:21" x14ac:dyDescent="0.2">
      <c r="A114" s="17" t="s">
        <v>29</v>
      </c>
      <c r="B114" s="11" t="s">
        <v>206</v>
      </c>
      <c r="C114" s="10" t="s">
        <v>207</v>
      </c>
      <c r="D114" s="31">
        <v>4093547</v>
      </c>
      <c r="E114" s="31">
        <v>3758494</v>
      </c>
      <c r="F114" s="31">
        <v>958998</v>
      </c>
      <c r="G114" s="36">
        <f t="shared" si="24"/>
        <v>0.23427067039904514</v>
      </c>
      <c r="H114" s="31">
        <v>308096</v>
      </c>
      <c r="I114" s="36">
        <f t="shared" si="25"/>
        <v>7.5263823769459587E-2</v>
      </c>
      <c r="J114" s="31">
        <v>1127243</v>
      </c>
      <c r="K114" s="36">
        <f t="shared" si="26"/>
        <v>0.29991879726294629</v>
      </c>
      <c r="L114" s="31">
        <v>0</v>
      </c>
      <c r="M114" s="36">
        <f t="shared" si="27"/>
        <v>0</v>
      </c>
      <c r="N114" s="31">
        <f t="shared" si="28"/>
        <v>2394337</v>
      </c>
      <c r="O114" s="36">
        <f t="shared" si="29"/>
        <v>0.63704691293906546</v>
      </c>
      <c r="P114" s="31">
        <v>535037</v>
      </c>
      <c r="Q114" s="31">
        <v>2396552</v>
      </c>
      <c r="R114" s="31">
        <v>2801927</v>
      </c>
      <c r="S114" s="31">
        <v>1716958</v>
      </c>
      <c r="T114" s="36">
        <f t="shared" si="30"/>
        <v>0.6127775634411603</v>
      </c>
      <c r="U114" s="36">
        <f t="shared" si="31"/>
        <v>1.1068505542607334</v>
      </c>
    </row>
    <row r="115" spans="1:21" x14ac:dyDescent="0.2">
      <c r="A115" s="17" t="s">
        <v>29</v>
      </c>
      <c r="B115" s="11" t="s">
        <v>208</v>
      </c>
      <c r="C115" s="10" t="s">
        <v>209</v>
      </c>
      <c r="D115" s="31">
        <v>514416</v>
      </c>
      <c r="E115" s="31">
        <v>0</v>
      </c>
      <c r="F115" s="31">
        <v>0</v>
      </c>
      <c r="G115" s="36">
        <f t="shared" si="24"/>
        <v>0</v>
      </c>
      <c r="H115" s="31">
        <v>0</v>
      </c>
      <c r="I115" s="36">
        <f t="shared" si="25"/>
        <v>0</v>
      </c>
      <c r="J115" s="31">
        <v>0</v>
      </c>
      <c r="K115" s="36">
        <f t="shared" si="26"/>
        <v>0</v>
      </c>
      <c r="L115" s="31">
        <v>0</v>
      </c>
      <c r="M115" s="36">
        <f t="shared" si="27"/>
        <v>0</v>
      </c>
      <c r="N115" s="31">
        <f t="shared" si="28"/>
        <v>0</v>
      </c>
      <c r="O115" s="36">
        <f t="shared" si="29"/>
        <v>0</v>
      </c>
      <c r="P115" s="31">
        <v>0</v>
      </c>
      <c r="Q115" s="31">
        <v>514420</v>
      </c>
      <c r="R115" s="31">
        <v>514420</v>
      </c>
      <c r="S115" s="31">
        <v>0</v>
      </c>
      <c r="T115" s="36">
        <f t="shared" si="30"/>
        <v>0</v>
      </c>
      <c r="U115" s="36">
        <f t="shared" si="31"/>
        <v>0</v>
      </c>
    </row>
    <row r="116" spans="1:21" x14ac:dyDescent="0.2">
      <c r="A116" s="17" t="s">
        <v>29</v>
      </c>
      <c r="B116" s="11" t="s">
        <v>210</v>
      </c>
      <c r="C116" s="10" t="s">
        <v>211</v>
      </c>
      <c r="D116" s="31">
        <v>0</v>
      </c>
      <c r="E116" s="31">
        <v>0</v>
      </c>
      <c r="F116" s="31">
        <v>0</v>
      </c>
      <c r="G116" s="36">
        <f t="shared" si="24"/>
        <v>0</v>
      </c>
      <c r="H116" s="31">
        <v>0</v>
      </c>
      <c r="I116" s="36">
        <f t="shared" si="25"/>
        <v>0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0</v>
      </c>
      <c r="O116" s="36">
        <f t="shared" si="29"/>
        <v>0</v>
      </c>
      <c r="P116" s="31">
        <v>0</v>
      </c>
      <c r="Q116" s="31">
        <v>0</v>
      </c>
      <c r="R116" s="31">
        <v>0</v>
      </c>
      <c r="S116" s="31">
        <v>0</v>
      </c>
      <c r="T116" s="36">
        <f t="shared" si="30"/>
        <v>0</v>
      </c>
      <c r="U116" s="36">
        <f t="shared" si="31"/>
        <v>0</v>
      </c>
    </row>
    <row r="117" spans="1:21" x14ac:dyDescent="0.2">
      <c r="A117" s="17" t="s">
        <v>29</v>
      </c>
      <c r="B117" s="11" t="s">
        <v>212</v>
      </c>
      <c r="C117" s="10" t="s">
        <v>213</v>
      </c>
      <c r="D117" s="31">
        <v>28365035</v>
      </c>
      <c r="E117" s="31">
        <v>21839215</v>
      </c>
      <c r="F117" s="31">
        <v>3089991</v>
      </c>
      <c r="G117" s="36">
        <f t="shared" si="24"/>
        <v>0.10893661862218749</v>
      </c>
      <c r="H117" s="31">
        <v>5529174</v>
      </c>
      <c r="I117" s="36">
        <f t="shared" si="25"/>
        <v>0.19492921478855924</v>
      </c>
      <c r="J117" s="31">
        <v>3608148</v>
      </c>
      <c r="K117" s="36">
        <f t="shared" si="26"/>
        <v>0.16521418008843267</v>
      </c>
      <c r="L117" s="31">
        <v>0</v>
      </c>
      <c r="M117" s="36">
        <f t="shared" si="27"/>
        <v>0</v>
      </c>
      <c r="N117" s="31">
        <f t="shared" si="28"/>
        <v>12227313</v>
      </c>
      <c r="O117" s="36">
        <f t="shared" si="29"/>
        <v>0.55987877769416161</v>
      </c>
      <c r="P117" s="31">
        <v>6329360</v>
      </c>
      <c r="Q117" s="31">
        <v>85485527</v>
      </c>
      <c r="R117" s="31">
        <v>19642191</v>
      </c>
      <c r="S117" s="31">
        <v>26616957</v>
      </c>
      <c r="T117" s="36">
        <f t="shared" si="30"/>
        <v>1.355091038469181</v>
      </c>
      <c r="U117" s="36">
        <f t="shared" si="31"/>
        <v>-0.42993478013574837</v>
      </c>
    </row>
    <row r="118" spans="1:21" x14ac:dyDescent="0.2">
      <c r="A118" s="17" t="s">
        <v>29</v>
      </c>
      <c r="B118" s="11" t="s">
        <v>214</v>
      </c>
      <c r="C118" s="10" t="s">
        <v>215</v>
      </c>
      <c r="D118" s="31">
        <v>0</v>
      </c>
      <c r="E118" s="31">
        <v>0</v>
      </c>
      <c r="F118" s="31">
        <v>0</v>
      </c>
      <c r="G118" s="36">
        <f t="shared" si="24"/>
        <v>0</v>
      </c>
      <c r="H118" s="31">
        <v>0</v>
      </c>
      <c r="I118" s="36">
        <f t="shared" si="25"/>
        <v>0</v>
      </c>
      <c r="J118" s="31">
        <v>0</v>
      </c>
      <c r="K118" s="36">
        <f t="shared" si="26"/>
        <v>0</v>
      </c>
      <c r="L118" s="31">
        <v>0</v>
      </c>
      <c r="M118" s="36">
        <f t="shared" si="27"/>
        <v>0</v>
      </c>
      <c r="N118" s="31">
        <f t="shared" si="28"/>
        <v>0</v>
      </c>
      <c r="O118" s="36">
        <f t="shared" si="29"/>
        <v>0</v>
      </c>
      <c r="P118" s="31">
        <v>0</v>
      </c>
      <c r="Q118" s="31">
        <v>0</v>
      </c>
      <c r="R118" s="31">
        <v>0</v>
      </c>
      <c r="S118" s="31">
        <v>0</v>
      </c>
      <c r="T118" s="36">
        <f t="shared" si="30"/>
        <v>0</v>
      </c>
      <c r="U118" s="36">
        <f t="shared" si="31"/>
        <v>0</v>
      </c>
    </row>
    <row r="119" spans="1:21" x14ac:dyDescent="0.2">
      <c r="A119" s="17" t="s">
        <v>29</v>
      </c>
      <c r="B119" s="11" t="s">
        <v>216</v>
      </c>
      <c r="C119" s="10" t="s">
        <v>217</v>
      </c>
      <c r="D119" s="31">
        <v>1478508</v>
      </c>
      <c r="E119" s="31">
        <v>1483613</v>
      </c>
      <c r="F119" s="31">
        <v>357853</v>
      </c>
      <c r="G119" s="36">
        <f t="shared" si="24"/>
        <v>0.24203656659280842</v>
      </c>
      <c r="H119" s="31">
        <v>444619</v>
      </c>
      <c r="I119" s="36">
        <f t="shared" si="25"/>
        <v>0.30072140292781641</v>
      </c>
      <c r="J119" s="31">
        <v>379816</v>
      </c>
      <c r="K119" s="36">
        <f t="shared" si="26"/>
        <v>0.25600746286261983</v>
      </c>
      <c r="L119" s="31">
        <v>0</v>
      </c>
      <c r="M119" s="36">
        <f t="shared" si="27"/>
        <v>0</v>
      </c>
      <c r="N119" s="31">
        <f t="shared" si="28"/>
        <v>1182288</v>
      </c>
      <c r="O119" s="36">
        <f t="shared" si="29"/>
        <v>0.79689784330549818</v>
      </c>
      <c r="P119" s="31">
        <v>370698</v>
      </c>
      <c r="Q119" s="31">
        <v>1418328</v>
      </c>
      <c r="R119" s="31">
        <v>1419090</v>
      </c>
      <c r="S119" s="31">
        <v>1168184</v>
      </c>
      <c r="T119" s="36">
        <f t="shared" si="30"/>
        <v>0.82319232747746796</v>
      </c>
      <c r="U119" s="36">
        <f t="shared" si="31"/>
        <v>2.4596841633890643E-2</v>
      </c>
    </row>
    <row r="120" spans="1:21" x14ac:dyDescent="0.2">
      <c r="A120" s="17" t="s">
        <v>44</v>
      </c>
      <c r="B120" s="11" t="s">
        <v>218</v>
      </c>
      <c r="C120" s="10" t="s">
        <v>219</v>
      </c>
      <c r="D120" s="31">
        <v>2327673</v>
      </c>
      <c r="E120" s="31">
        <v>1127673</v>
      </c>
      <c r="F120" s="31">
        <v>270383</v>
      </c>
      <c r="G120" s="36">
        <f t="shared" si="24"/>
        <v>0.1161602166627357</v>
      </c>
      <c r="H120" s="31">
        <v>256166</v>
      </c>
      <c r="I120" s="36">
        <f t="shared" si="25"/>
        <v>0.11005239997198919</v>
      </c>
      <c r="J120" s="31">
        <v>419460</v>
      </c>
      <c r="K120" s="36">
        <f t="shared" si="26"/>
        <v>0.37196953372121172</v>
      </c>
      <c r="L120" s="31">
        <v>0</v>
      </c>
      <c r="M120" s="36">
        <f t="shared" si="27"/>
        <v>0</v>
      </c>
      <c r="N120" s="31">
        <f t="shared" si="28"/>
        <v>946009</v>
      </c>
      <c r="O120" s="36">
        <f t="shared" si="29"/>
        <v>0.83890365380744236</v>
      </c>
      <c r="P120" s="31">
        <v>26439</v>
      </c>
      <c r="Q120" s="31">
        <v>9421247</v>
      </c>
      <c r="R120" s="31">
        <v>1121247</v>
      </c>
      <c r="S120" s="31">
        <v>3851860</v>
      </c>
      <c r="T120" s="36">
        <f t="shared" si="30"/>
        <v>3.4353358359041319</v>
      </c>
      <c r="U120" s="36">
        <f t="shared" si="31"/>
        <v>14.86519913763758</v>
      </c>
    </row>
    <row r="121" spans="1:21" ht="16.5" x14ac:dyDescent="0.3">
      <c r="A121" s="18" t="s">
        <v>0</v>
      </c>
      <c r="B121" s="13" t="s">
        <v>220</v>
      </c>
      <c r="C121" s="12" t="s">
        <v>0</v>
      </c>
      <c r="D121" s="32">
        <f>SUM(D113:D120)</f>
        <v>36779179</v>
      </c>
      <c r="E121" s="32">
        <f>SUM(E113:E120)</f>
        <v>28208995</v>
      </c>
      <c r="F121" s="32">
        <f>SUM(F113:F120)</f>
        <v>4677225</v>
      </c>
      <c r="G121" s="37">
        <f t="shared" si="24"/>
        <v>0.12717045695881357</v>
      </c>
      <c r="H121" s="32">
        <f>SUM(H113:H120)</f>
        <v>6538055</v>
      </c>
      <c r="I121" s="37">
        <f t="shared" si="25"/>
        <v>0.1777651154203306</v>
      </c>
      <c r="J121" s="32">
        <f>SUM(J113:J120)</f>
        <v>5534667</v>
      </c>
      <c r="K121" s="37">
        <f t="shared" si="26"/>
        <v>0.19620220429689184</v>
      </c>
      <c r="L121" s="32">
        <f>SUM(L113:L120)</f>
        <v>0</v>
      </c>
      <c r="M121" s="37">
        <f t="shared" si="27"/>
        <v>0</v>
      </c>
      <c r="N121" s="32">
        <f t="shared" si="28"/>
        <v>16749947</v>
      </c>
      <c r="O121" s="37">
        <f t="shared" si="29"/>
        <v>0.59378035268537566</v>
      </c>
      <c r="P121" s="32">
        <f>SUM(P113:P120)</f>
        <v>7261534</v>
      </c>
      <c r="Q121" s="32">
        <f>SUM(Q113:Q120)</f>
        <v>99236074</v>
      </c>
      <c r="R121" s="32">
        <f>SUM(R113:R120)</f>
        <v>25498875</v>
      </c>
      <c r="S121" s="32">
        <f>SUM(S113:S120)</f>
        <v>33353959</v>
      </c>
      <c r="T121" s="37">
        <f t="shared" si="30"/>
        <v>1.3080561005142384</v>
      </c>
      <c r="U121" s="37">
        <f t="shared" si="31"/>
        <v>-0.23781022026475396</v>
      </c>
    </row>
    <row r="122" spans="1:21" x14ac:dyDescent="0.2">
      <c r="A122" s="17" t="s">
        <v>29</v>
      </c>
      <c r="B122" s="11" t="s">
        <v>221</v>
      </c>
      <c r="C122" s="10" t="s">
        <v>222</v>
      </c>
      <c r="D122" s="31">
        <v>1909518</v>
      </c>
      <c r="E122" s="31">
        <v>1912411</v>
      </c>
      <c r="F122" s="31">
        <v>539746</v>
      </c>
      <c r="G122" s="36">
        <f t="shared" si="24"/>
        <v>0.28266085996570861</v>
      </c>
      <c r="H122" s="31">
        <v>426074</v>
      </c>
      <c r="I122" s="36">
        <f t="shared" si="25"/>
        <v>0.22313170129844284</v>
      </c>
      <c r="J122" s="31">
        <v>884551</v>
      </c>
      <c r="K122" s="36">
        <f t="shared" si="26"/>
        <v>0.46253185115542633</v>
      </c>
      <c r="L122" s="31">
        <v>0</v>
      </c>
      <c r="M122" s="36">
        <f t="shared" si="27"/>
        <v>0</v>
      </c>
      <c r="N122" s="31">
        <f t="shared" si="28"/>
        <v>1850371</v>
      </c>
      <c r="O122" s="36">
        <f t="shared" si="29"/>
        <v>0.96755927465382707</v>
      </c>
      <c r="P122" s="31">
        <v>335270</v>
      </c>
      <c r="Q122" s="31">
        <v>1907355</v>
      </c>
      <c r="R122" s="31">
        <v>1743142</v>
      </c>
      <c r="S122" s="31">
        <v>1035459</v>
      </c>
      <c r="T122" s="36">
        <f t="shared" si="30"/>
        <v>0.59401873169254138</v>
      </c>
      <c r="U122" s="36">
        <f t="shared" si="31"/>
        <v>1.6383243356101054</v>
      </c>
    </row>
    <row r="123" spans="1:21" x14ac:dyDescent="0.2">
      <c r="A123" s="17" t="s">
        <v>29</v>
      </c>
      <c r="B123" s="11" t="s">
        <v>223</v>
      </c>
      <c r="C123" s="10" t="s">
        <v>224</v>
      </c>
      <c r="D123" s="31">
        <v>11243034</v>
      </c>
      <c r="E123" s="31">
        <v>11227496</v>
      </c>
      <c r="F123" s="31">
        <v>3589530</v>
      </c>
      <c r="G123" s="36">
        <f t="shared" si="24"/>
        <v>0.31926702347426861</v>
      </c>
      <c r="H123" s="31">
        <v>4392659</v>
      </c>
      <c r="I123" s="36">
        <f t="shared" si="25"/>
        <v>0.39070049952708497</v>
      </c>
      <c r="J123" s="31">
        <v>2921421</v>
      </c>
      <c r="K123" s="36">
        <f t="shared" si="26"/>
        <v>0.26020236391088447</v>
      </c>
      <c r="L123" s="31">
        <v>0</v>
      </c>
      <c r="M123" s="36">
        <f t="shared" si="27"/>
        <v>0</v>
      </c>
      <c r="N123" s="31">
        <f t="shared" si="28"/>
        <v>10903610</v>
      </c>
      <c r="O123" s="36">
        <f t="shared" si="29"/>
        <v>0.9711524279322834</v>
      </c>
      <c r="P123" s="31">
        <v>672452</v>
      </c>
      <c r="Q123" s="31">
        <v>6058867</v>
      </c>
      <c r="R123" s="31">
        <v>8313019</v>
      </c>
      <c r="S123" s="31">
        <v>6894621</v>
      </c>
      <c r="T123" s="36">
        <f t="shared" si="30"/>
        <v>0.82937630721161593</v>
      </c>
      <c r="U123" s="36">
        <f t="shared" si="31"/>
        <v>3.3444305318446519</v>
      </c>
    </row>
    <row r="124" spans="1:21" x14ac:dyDescent="0.2">
      <c r="A124" s="17" t="s">
        <v>29</v>
      </c>
      <c r="B124" s="11" t="s">
        <v>225</v>
      </c>
      <c r="C124" s="10" t="s">
        <v>226</v>
      </c>
      <c r="D124" s="31">
        <v>5034672</v>
      </c>
      <c r="E124" s="31">
        <v>3804837</v>
      </c>
      <c r="F124" s="31">
        <v>1183119</v>
      </c>
      <c r="G124" s="36">
        <f t="shared" si="24"/>
        <v>0.23499425583235611</v>
      </c>
      <c r="H124" s="31">
        <v>887575</v>
      </c>
      <c r="I124" s="36">
        <f t="shared" si="25"/>
        <v>0.17629251716894367</v>
      </c>
      <c r="J124" s="31">
        <v>908620</v>
      </c>
      <c r="K124" s="36">
        <f t="shared" si="26"/>
        <v>0.23880655071426188</v>
      </c>
      <c r="L124" s="31">
        <v>0</v>
      </c>
      <c r="M124" s="36">
        <f t="shared" si="27"/>
        <v>0</v>
      </c>
      <c r="N124" s="31">
        <f t="shared" si="28"/>
        <v>2979314</v>
      </c>
      <c r="O124" s="36">
        <f t="shared" si="29"/>
        <v>0.78303328105776937</v>
      </c>
      <c r="P124" s="31">
        <v>932413</v>
      </c>
      <c r="Q124" s="31">
        <v>4989588</v>
      </c>
      <c r="R124" s="31">
        <v>4751625</v>
      </c>
      <c r="S124" s="31">
        <v>2965330</v>
      </c>
      <c r="T124" s="36">
        <f t="shared" si="30"/>
        <v>0.62406650356457005</v>
      </c>
      <c r="U124" s="36">
        <f t="shared" si="31"/>
        <v>-2.5517662237656502E-2</v>
      </c>
    </row>
    <row r="125" spans="1:21" x14ac:dyDescent="0.2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6.5" x14ac:dyDescent="0.3">
      <c r="A126" s="18" t="s">
        <v>0</v>
      </c>
      <c r="B126" s="13" t="s">
        <v>229</v>
      </c>
      <c r="C126" s="12" t="s">
        <v>0</v>
      </c>
      <c r="D126" s="32">
        <f>SUM(D122:D125)</f>
        <v>18187224</v>
      </c>
      <c r="E126" s="32">
        <f>SUM(E122:E125)</f>
        <v>16944744</v>
      </c>
      <c r="F126" s="32">
        <f>SUM(F122:F125)</f>
        <v>5312395</v>
      </c>
      <c r="G126" s="37">
        <f t="shared" si="24"/>
        <v>0.29209487935047151</v>
      </c>
      <c r="H126" s="32">
        <f>SUM(H122:H125)</f>
        <v>5706308</v>
      </c>
      <c r="I126" s="37">
        <f t="shared" si="25"/>
        <v>0.31375365476336575</v>
      </c>
      <c r="J126" s="32">
        <f>SUM(J122:J125)</f>
        <v>4714592</v>
      </c>
      <c r="K126" s="37">
        <f t="shared" si="26"/>
        <v>0.2782332975936373</v>
      </c>
      <c r="L126" s="32">
        <f>SUM(L122:L125)</f>
        <v>0</v>
      </c>
      <c r="M126" s="37">
        <f t="shared" si="27"/>
        <v>0</v>
      </c>
      <c r="N126" s="32">
        <f t="shared" si="28"/>
        <v>15733295</v>
      </c>
      <c r="O126" s="37">
        <f t="shared" si="29"/>
        <v>0.92850591310202146</v>
      </c>
      <c r="P126" s="32">
        <f>SUM(P122:P125)</f>
        <v>1940135</v>
      </c>
      <c r="Q126" s="32">
        <f>SUM(Q122:Q125)</f>
        <v>12955810</v>
      </c>
      <c r="R126" s="32">
        <f>SUM(R122:R125)</f>
        <v>14807786</v>
      </c>
      <c r="S126" s="32">
        <f>SUM(S122:S125)</f>
        <v>10895410</v>
      </c>
      <c r="T126" s="37">
        <f t="shared" si="30"/>
        <v>0.73578926653856291</v>
      </c>
      <c r="U126" s="37">
        <f t="shared" si="31"/>
        <v>1.4300329616238043</v>
      </c>
    </row>
    <row r="127" spans="1:21" x14ac:dyDescent="0.2">
      <c r="A127" s="17" t="s">
        <v>29</v>
      </c>
      <c r="B127" s="11" t="s">
        <v>230</v>
      </c>
      <c r="C127" s="10" t="s">
        <v>231</v>
      </c>
      <c r="D127" s="31">
        <v>0</v>
      </c>
      <c r="E127" s="31">
        <v>0</v>
      </c>
      <c r="F127" s="31">
        <v>0</v>
      </c>
      <c r="G127" s="36">
        <f t="shared" si="24"/>
        <v>0</v>
      </c>
      <c r="H127" s="31">
        <v>0</v>
      </c>
      <c r="I127" s="36">
        <f t="shared" si="25"/>
        <v>0</v>
      </c>
      <c r="J127" s="31">
        <v>0</v>
      </c>
      <c r="K127" s="36">
        <f t="shared" si="26"/>
        <v>0</v>
      </c>
      <c r="L127" s="31">
        <v>0</v>
      </c>
      <c r="M127" s="36">
        <f t="shared" si="27"/>
        <v>0</v>
      </c>
      <c r="N127" s="31">
        <f t="shared" si="28"/>
        <v>0</v>
      </c>
      <c r="O127" s="36">
        <f t="shared" si="29"/>
        <v>0</v>
      </c>
      <c r="P127" s="31">
        <v>0</v>
      </c>
      <c r="Q127" s="31">
        <v>0</v>
      </c>
      <c r="R127" s="31">
        <v>0</v>
      </c>
      <c r="S127" s="31">
        <v>0</v>
      </c>
      <c r="T127" s="36">
        <f t="shared" si="30"/>
        <v>0</v>
      </c>
      <c r="U127" s="36">
        <f t="shared" si="31"/>
        <v>0</v>
      </c>
    </row>
    <row r="128" spans="1:21" x14ac:dyDescent="0.2">
      <c r="A128" s="17" t="s">
        <v>29</v>
      </c>
      <c r="B128" s="11" t="s">
        <v>232</v>
      </c>
      <c r="C128" s="10" t="s">
        <v>233</v>
      </c>
      <c r="D128" s="31">
        <v>3029528</v>
      </c>
      <c r="E128" s="31">
        <v>4623016</v>
      </c>
      <c r="F128" s="31">
        <v>119647</v>
      </c>
      <c r="G128" s="36">
        <f t="shared" si="24"/>
        <v>3.9493610885920183E-2</v>
      </c>
      <c r="H128" s="31">
        <v>1035746</v>
      </c>
      <c r="I128" s="36">
        <f t="shared" si="25"/>
        <v>0.34188362015469076</v>
      </c>
      <c r="J128" s="31">
        <v>79398</v>
      </c>
      <c r="K128" s="36">
        <f t="shared" si="26"/>
        <v>1.7174502532545852E-2</v>
      </c>
      <c r="L128" s="31">
        <v>0</v>
      </c>
      <c r="M128" s="36">
        <f t="shared" si="27"/>
        <v>0</v>
      </c>
      <c r="N128" s="31">
        <f t="shared" si="28"/>
        <v>1234791</v>
      </c>
      <c r="O128" s="36">
        <f t="shared" si="29"/>
        <v>0.2670964149810427</v>
      </c>
      <c r="P128" s="31">
        <v>475678</v>
      </c>
      <c r="Q128" s="31">
        <v>3395775</v>
      </c>
      <c r="R128" s="31">
        <v>4799484</v>
      </c>
      <c r="S128" s="31">
        <v>1339384</v>
      </c>
      <c r="T128" s="36">
        <f t="shared" si="30"/>
        <v>0.27906833317915009</v>
      </c>
      <c r="U128" s="36">
        <f t="shared" si="31"/>
        <v>-0.83308456560950894</v>
      </c>
    </row>
    <row r="129" spans="1:21" x14ac:dyDescent="0.2">
      <c r="A129" s="17" t="s">
        <v>29</v>
      </c>
      <c r="B129" s="11" t="s">
        <v>234</v>
      </c>
      <c r="C129" s="10" t="s">
        <v>235</v>
      </c>
      <c r="D129" s="31">
        <v>4323984</v>
      </c>
      <c r="E129" s="31">
        <v>4323984</v>
      </c>
      <c r="F129" s="31">
        <v>435124</v>
      </c>
      <c r="G129" s="36">
        <f t="shared" si="24"/>
        <v>0.10063034460812066</v>
      </c>
      <c r="H129" s="31">
        <v>475143</v>
      </c>
      <c r="I129" s="36">
        <f t="shared" si="25"/>
        <v>0.10988546673623215</v>
      </c>
      <c r="J129" s="31">
        <v>846162</v>
      </c>
      <c r="K129" s="36">
        <f t="shared" si="26"/>
        <v>0.1956903633315942</v>
      </c>
      <c r="L129" s="31">
        <v>0</v>
      </c>
      <c r="M129" s="36">
        <f t="shared" si="27"/>
        <v>0</v>
      </c>
      <c r="N129" s="31">
        <f t="shared" si="28"/>
        <v>1756429</v>
      </c>
      <c r="O129" s="36">
        <f t="shared" si="29"/>
        <v>0.406206174675947</v>
      </c>
      <c r="P129" s="31">
        <v>693231</v>
      </c>
      <c r="Q129" s="31">
        <v>5092997</v>
      </c>
      <c r="R129" s="31">
        <v>4932996</v>
      </c>
      <c r="S129" s="31">
        <v>1308311</v>
      </c>
      <c r="T129" s="36">
        <f t="shared" si="30"/>
        <v>0.26521631073692337</v>
      </c>
      <c r="U129" s="36">
        <f t="shared" si="31"/>
        <v>0.22060611830688481</v>
      </c>
    </row>
    <row r="130" spans="1:21" x14ac:dyDescent="0.2">
      <c r="A130" s="17" t="s">
        <v>29</v>
      </c>
      <c r="B130" s="11" t="s">
        <v>236</v>
      </c>
      <c r="C130" s="10" t="s">
        <v>237</v>
      </c>
      <c r="D130" s="31">
        <v>0</v>
      </c>
      <c r="E130" s="31">
        <v>0</v>
      </c>
      <c r="F130" s="31">
        <v>0</v>
      </c>
      <c r="G130" s="36">
        <f t="shared" si="24"/>
        <v>0</v>
      </c>
      <c r="H130" s="31">
        <v>0</v>
      </c>
      <c r="I130" s="36">
        <f t="shared" si="25"/>
        <v>0</v>
      </c>
      <c r="J130" s="31">
        <v>0</v>
      </c>
      <c r="K130" s="36">
        <f t="shared" si="26"/>
        <v>0</v>
      </c>
      <c r="L130" s="31">
        <v>0</v>
      </c>
      <c r="M130" s="36">
        <f t="shared" si="27"/>
        <v>0</v>
      </c>
      <c r="N130" s="31">
        <f t="shared" si="28"/>
        <v>0</v>
      </c>
      <c r="O130" s="36">
        <f t="shared" si="29"/>
        <v>0</v>
      </c>
      <c r="P130" s="31">
        <v>0</v>
      </c>
      <c r="Q130" s="31">
        <v>0</v>
      </c>
      <c r="R130" s="31">
        <v>0</v>
      </c>
      <c r="S130" s="31">
        <v>0</v>
      </c>
      <c r="T130" s="36">
        <f t="shared" si="30"/>
        <v>0</v>
      </c>
      <c r="U130" s="36">
        <f t="shared" si="31"/>
        <v>0</v>
      </c>
    </row>
    <row r="131" spans="1:21" x14ac:dyDescent="0.2">
      <c r="A131" s="17" t="s">
        <v>44</v>
      </c>
      <c r="B131" s="11" t="s">
        <v>238</v>
      </c>
      <c r="C131" s="10" t="s">
        <v>239</v>
      </c>
      <c r="D131" s="31">
        <v>34782</v>
      </c>
      <c r="E131" s="31">
        <v>145310</v>
      </c>
      <c r="F131" s="31">
        <v>780</v>
      </c>
      <c r="G131" s="36">
        <f t="shared" si="24"/>
        <v>2.2425392444367778E-2</v>
      </c>
      <c r="H131" s="31">
        <v>113043</v>
      </c>
      <c r="I131" s="36">
        <f t="shared" si="25"/>
        <v>3.2500431257547007</v>
      </c>
      <c r="J131" s="31">
        <v>9783</v>
      </c>
      <c r="K131" s="36">
        <f t="shared" si="26"/>
        <v>6.7325029247815013E-2</v>
      </c>
      <c r="L131" s="31">
        <v>0</v>
      </c>
      <c r="M131" s="36">
        <f t="shared" si="27"/>
        <v>0</v>
      </c>
      <c r="N131" s="31">
        <f t="shared" si="28"/>
        <v>123606</v>
      </c>
      <c r="O131" s="36">
        <f t="shared" si="29"/>
        <v>0.85063657009152849</v>
      </c>
      <c r="P131" s="31">
        <v>0</v>
      </c>
      <c r="Q131" s="31">
        <v>721738</v>
      </c>
      <c r="R131" s="31">
        <v>26086</v>
      </c>
      <c r="S131" s="31">
        <v>0</v>
      </c>
      <c r="T131" s="36">
        <f t="shared" si="30"/>
        <v>0</v>
      </c>
      <c r="U131" s="36">
        <f t="shared" si="31"/>
        <v>0</v>
      </c>
    </row>
    <row r="132" spans="1:21" ht="16.5" x14ac:dyDescent="0.3">
      <c r="A132" s="18" t="s">
        <v>0</v>
      </c>
      <c r="B132" s="13" t="s">
        <v>240</v>
      </c>
      <c r="C132" s="12" t="s">
        <v>0</v>
      </c>
      <c r="D132" s="32">
        <f>SUM(D127:D131)</f>
        <v>7388294</v>
      </c>
      <c r="E132" s="32">
        <f>SUM(E127:E131)</f>
        <v>9092310</v>
      </c>
      <c r="F132" s="32">
        <f>SUM(F127:F131)</f>
        <v>555551</v>
      </c>
      <c r="G132" s="37">
        <f t="shared" si="24"/>
        <v>7.5193407300792311E-2</v>
      </c>
      <c r="H132" s="32">
        <f>SUM(H127:H131)</f>
        <v>1623932</v>
      </c>
      <c r="I132" s="37">
        <f t="shared" si="25"/>
        <v>0.21979796689195097</v>
      </c>
      <c r="J132" s="32">
        <f>SUM(J127:J131)</f>
        <v>935343</v>
      </c>
      <c r="K132" s="37">
        <f t="shared" si="26"/>
        <v>0.10287187744368592</v>
      </c>
      <c r="L132" s="32">
        <f>SUM(L127:L131)</f>
        <v>0</v>
      </c>
      <c r="M132" s="37">
        <f t="shared" si="27"/>
        <v>0</v>
      </c>
      <c r="N132" s="32">
        <f t="shared" si="28"/>
        <v>3114826</v>
      </c>
      <c r="O132" s="37">
        <f t="shared" si="29"/>
        <v>0.34257806871961033</v>
      </c>
      <c r="P132" s="32">
        <f>SUM(P127:P131)</f>
        <v>1168909</v>
      </c>
      <c r="Q132" s="32">
        <f>SUM(Q127:Q131)</f>
        <v>9210510</v>
      </c>
      <c r="R132" s="32">
        <f>SUM(R127:R131)</f>
        <v>9758566</v>
      </c>
      <c r="S132" s="32">
        <f>SUM(S127:S131)</f>
        <v>2647695</v>
      </c>
      <c r="T132" s="37">
        <f t="shared" si="30"/>
        <v>0.27132008944756841</v>
      </c>
      <c r="U132" s="37">
        <f t="shared" si="31"/>
        <v>-0.19981538340452509</v>
      </c>
    </row>
    <row r="133" spans="1:21" x14ac:dyDescent="0.2">
      <c r="A133" s="17" t="s">
        <v>29</v>
      </c>
      <c r="B133" s="11" t="s">
        <v>241</v>
      </c>
      <c r="C133" s="10" t="s">
        <v>242</v>
      </c>
      <c r="D133" s="31">
        <v>7308170</v>
      </c>
      <c r="E133" s="31">
        <v>7189139</v>
      </c>
      <c r="F133" s="31">
        <v>1554192</v>
      </c>
      <c r="G133" s="36">
        <f t="shared" si="24"/>
        <v>0.21266500368765368</v>
      </c>
      <c r="H133" s="31">
        <v>1750664</v>
      </c>
      <c r="I133" s="36">
        <f t="shared" si="25"/>
        <v>0.23954888843581909</v>
      </c>
      <c r="J133" s="31">
        <v>1572741</v>
      </c>
      <c r="K133" s="36">
        <f t="shared" si="26"/>
        <v>0.21876625281553189</v>
      </c>
      <c r="L133" s="31">
        <v>0</v>
      </c>
      <c r="M133" s="36">
        <f t="shared" si="27"/>
        <v>0</v>
      </c>
      <c r="N133" s="31">
        <f t="shared" si="28"/>
        <v>4877597</v>
      </c>
      <c r="O133" s="36">
        <f t="shared" si="29"/>
        <v>0.67846747712069555</v>
      </c>
      <c r="P133" s="31">
        <v>238450</v>
      </c>
      <c r="Q133" s="31">
        <v>750367</v>
      </c>
      <c r="R133" s="31">
        <v>743666</v>
      </c>
      <c r="S133" s="31">
        <v>679417</v>
      </c>
      <c r="T133" s="36">
        <f t="shared" si="30"/>
        <v>0.91360503236668078</v>
      </c>
      <c r="U133" s="36">
        <f t="shared" si="31"/>
        <v>5.5956846299014469</v>
      </c>
    </row>
    <row r="134" spans="1:21" x14ac:dyDescent="0.2">
      <c r="A134" s="17" t="s">
        <v>29</v>
      </c>
      <c r="B134" s="11" t="s">
        <v>243</v>
      </c>
      <c r="C134" s="10" t="s">
        <v>244</v>
      </c>
      <c r="D134" s="31">
        <v>1315656</v>
      </c>
      <c r="E134" s="31">
        <v>1229175</v>
      </c>
      <c r="F134" s="31">
        <v>222298</v>
      </c>
      <c r="G134" s="36">
        <f t="shared" si="24"/>
        <v>0.16896361966957929</v>
      </c>
      <c r="H134" s="31">
        <v>417052</v>
      </c>
      <c r="I134" s="36">
        <f t="shared" si="25"/>
        <v>0.31699167563557645</v>
      </c>
      <c r="J134" s="31">
        <v>290722</v>
      </c>
      <c r="K134" s="36">
        <f t="shared" si="26"/>
        <v>0.23651798970854435</v>
      </c>
      <c r="L134" s="31">
        <v>0</v>
      </c>
      <c r="M134" s="36">
        <f t="shared" si="27"/>
        <v>0</v>
      </c>
      <c r="N134" s="31">
        <f t="shared" si="28"/>
        <v>930072</v>
      </c>
      <c r="O134" s="36">
        <f t="shared" si="29"/>
        <v>0.75666361583989261</v>
      </c>
      <c r="P134" s="31">
        <v>287500</v>
      </c>
      <c r="Q134" s="31">
        <v>1556872</v>
      </c>
      <c r="R134" s="31">
        <v>1556872</v>
      </c>
      <c r="S134" s="31">
        <v>929667</v>
      </c>
      <c r="T134" s="36">
        <f t="shared" si="30"/>
        <v>0.59713772230472384</v>
      </c>
      <c r="U134" s="36">
        <f t="shared" si="31"/>
        <v>1.1206956521739198E-2</v>
      </c>
    </row>
    <row r="135" spans="1:21" x14ac:dyDescent="0.2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x14ac:dyDescent="0.2">
      <c r="A136" s="17" t="s">
        <v>44</v>
      </c>
      <c r="B136" s="11" t="s">
        <v>247</v>
      </c>
      <c r="C136" s="10" t="s">
        <v>248</v>
      </c>
      <c r="D136" s="31">
        <v>0</v>
      </c>
      <c r="E136" s="31">
        <v>0</v>
      </c>
      <c r="F136" s="31">
        <v>0</v>
      </c>
      <c r="G136" s="36">
        <f t="shared" si="24"/>
        <v>0</v>
      </c>
      <c r="H136" s="31">
        <v>0</v>
      </c>
      <c r="I136" s="36">
        <f t="shared" si="25"/>
        <v>0</v>
      </c>
      <c r="J136" s="31">
        <v>0</v>
      </c>
      <c r="K136" s="36">
        <f t="shared" si="26"/>
        <v>0</v>
      </c>
      <c r="L136" s="31">
        <v>0</v>
      </c>
      <c r="M136" s="36">
        <f t="shared" si="27"/>
        <v>0</v>
      </c>
      <c r="N136" s="31">
        <f t="shared" si="28"/>
        <v>0</v>
      </c>
      <c r="O136" s="36">
        <f t="shared" si="29"/>
        <v>0</v>
      </c>
      <c r="P136" s="31">
        <v>0</v>
      </c>
      <c r="Q136" s="31">
        <v>0</v>
      </c>
      <c r="R136" s="31">
        <v>0</v>
      </c>
      <c r="S136" s="31">
        <v>0</v>
      </c>
      <c r="T136" s="36">
        <f t="shared" si="30"/>
        <v>0</v>
      </c>
      <c r="U136" s="36">
        <f t="shared" si="31"/>
        <v>0</v>
      </c>
    </row>
    <row r="137" spans="1:21" ht="16.5" x14ac:dyDescent="0.3">
      <c r="A137" s="18" t="s">
        <v>0</v>
      </c>
      <c r="B137" s="13" t="s">
        <v>249</v>
      </c>
      <c r="C137" s="12" t="s">
        <v>0</v>
      </c>
      <c r="D137" s="32">
        <f>SUM(D133:D136)</f>
        <v>8623826</v>
      </c>
      <c r="E137" s="32">
        <f>SUM(E133:E136)</f>
        <v>8418314</v>
      </c>
      <c r="F137" s="32">
        <f>SUM(F133:F136)</f>
        <v>1776490</v>
      </c>
      <c r="G137" s="37">
        <f t="shared" ref="G137:G170" si="32">IF(($D137     =0),0,($F137     /$D137     ))</f>
        <v>0.20599789466995275</v>
      </c>
      <c r="H137" s="32">
        <f>SUM(H133:H136)</f>
        <v>2167716</v>
      </c>
      <c r="I137" s="37">
        <f t="shared" ref="I137:I170" si="33">IF(($D137     =0),0,($H137     /$D137     ))</f>
        <v>0.25136360589835649</v>
      </c>
      <c r="J137" s="32">
        <f>SUM(J133:J136)</f>
        <v>1863463</v>
      </c>
      <c r="K137" s="37">
        <f t="shared" ref="K137:K170" si="34">IF(($E137     =0),0,($J137     /$E137     ))</f>
        <v>0.22135821971002745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5807669</v>
      </c>
      <c r="O137" s="37">
        <f t="shared" ref="O137:O170" si="37">IF(($E137     =0),0,($N137     /$E137     ))</f>
        <v>0.68988505299279645</v>
      </c>
      <c r="P137" s="32">
        <f>SUM(P133:P136)</f>
        <v>525950</v>
      </c>
      <c r="Q137" s="32">
        <f>SUM(Q133:Q136)</f>
        <v>2307239</v>
      </c>
      <c r="R137" s="32">
        <f>SUM(R133:R136)</f>
        <v>2300538</v>
      </c>
      <c r="S137" s="32">
        <f>SUM(S133:S136)</f>
        <v>1609084</v>
      </c>
      <c r="T137" s="37">
        <f t="shared" ref="T137:T170" si="38">IF(($R137     =0),0,($S137     /$R137     ))</f>
        <v>0.69943813142838762</v>
      </c>
      <c r="U137" s="37">
        <f t="shared" ref="U137:U170" si="39">IF(($P137     =0),0,(($J137     /$P137     )-1))</f>
        <v>2.5430421142694173</v>
      </c>
    </row>
    <row r="138" spans="1:21" x14ac:dyDescent="0.2">
      <c r="A138" s="17" t="s">
        <v>29</v>
      </c>
      <c r="B138" s="11" t="s">
        <v>250</v>
      </c>
      <c r="C138" s="10" t="s">
        <v>251</v>
      </c>
      <c r="D138" s="31">
        <v>0</v>
      </c>
      <c r="E138" s="31">
        <v>0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0</v>
      </c>
      <c r="R138" s="31">
        <v>0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x14ac:dyDescent="0.2">
      <c r="A139" s="17" t="s">
        <v>29</v>
      </c>
      <c r="B139" s="11" t="s">
        <v>252</v>
      </c>
      <c r="C139" s="10" t="s">
        <v>253</v>
      </c>
      <c r="D139" s="31">
        <v>0</v>
      </c>
      <c r="E139" s="31">
        <v>0</v>
      </c>
      <c r="F139" s="31">
        <v>0</v>
      </c>
      <c r="G139" s="36">
        <f t="shared" si="32"/>
        <v>0</v>
      </c>
      <c r="H139" s="31">
        <v>0</v>
      </c>
      <c r="I139" s="36">
        <f t="shared" si="33"/>
        <v>0</v>
      </c>
      <c r="J139" s="31">
        <v>0</v>
      </c>
      <c r="K139" s="36">
        <f t="shared" si="34"/>
        <v>0</v>
      </c>
      <c r="L139" s="31">
        <v>0</v>
      </c>
      <c r="M139" s="36">
        <f t="shared" si="35"/>
        <v>0</v>
      </c>
      <c r="N139" s="31">
        <f t="shared" si="36"/>
        <v>0</v>
      </c>
      <c r="O139" s="36">
        <f t="shared" si="37"/>
        <v>0</v>
      </c>
      <c r="P139" s="31">
        <v>0</v>
      </c>
      <c r="Q139" s="31">
        <v>0</v>
      </c>
      <c r="R139" s="31">
        <v>0</v>
      </c>
      <c r="S139" s="31">
        <v>0</v>
      </c>
      <c r="T139" s="36">
        <f t="shared" si="38"/>
        <v>0</v>
      </c>
      <c r="U139" s="36">
        <f t="shared" si="39"/>
        <v>0</v>
      </c>
    </row>
    <row r="140" spans="1:21" x14ac:dyDescent="0.2">
      <c r="A140" s="17" t="s">
        <v>29</v>
      </c>
      <c r="B140" s="11" t="s">
        <v>254</v>
      </c>
      <c r="C140" s="10" t="s">
        <v>255</v>
      </c>
      <c r="D140" s="31">
        <v>6044200</v>
      </c>
      <c r="E140" s="31">
        <v>6214725</v>
      </c>
      <c r="F140" s="31">
        <v>410874</v>
      </c>
      <c r="G140" s="36">
        <f t="shared" si="32"/>
        <v>6.7978227060653193E-2</v>
      </c>
      <c r="H140" s="31">
        <v>3354725</v>
      </c>
      <c r="I140" s="36">
        <f t="shared" si="33"/>
        <v>0.55503209688627109</v>
      </c>
      <c r="J140" s="31">
        <v>1936606</v>
      </c>
      <c r="K140" s="36">
        <f t="shared" si="34"/>
        <v>0.311615719118706</v>
      </c>
      <c r="L140" s="31">
        <v>0</v>
      </c>
      <c r="M140" s="36">
        <f t="shared" si="35"/>
        <v>0</v>
      </c>
      <c r="N140" s="31">
        <f t="shared" si="36"/>
        <v>5702205</v>
      </c>
      <c r="O140" s="36">
        <f t="shared" si="37"/>
        <v>0.91753134692202798</v>
      </c>
      <c r="P140" s="31">
        <v>798724</v>
      </c>
      <c r="Q140" s="31">
        <v>5180262</v>
      </c>
      <c r="R140" s="31">
        <v>5533168</v>
      </c>
      <c r="S140" s="31">
        <v>4971069</v>
      </c>
      <c r="T140" s="36">
        <f t="shared" si="38"/>
        <v>0.89841280799715462</v>
      </c>
      <c r="U140" s="36">
        <f t="shared" si="39"/>
        <v>1.4246247765185469</v>
      </c>
    </row>
    <row r="141" spans="1:21" x14ac:dyDescent="0.2">
      <c r="A141" s="17" t="s">
        <v>29</v>
      </c>
      <c r="B141" s="11" t="s">
        <v>256</v>
      </c>
      <c r="C141" s="10" t="s">
        <v>257</v>
      </c>
      <c r="D141" s="31">
        <v>0</v>
      </c>
      <c r="E141" s="31">
        <v>0</v>
      </c>
      <c r="F141" s="31">
        <v>0</v>
      </c>
      <c r="G141" s="36">
        <f t="shared" si="32"/>
        <v>0</v>
      </c>
      <c r="H141" s="31">
        <v>0</v>
      </c>
      <c r="I141" s="36">
        <f t="shared" si="33"/>
        <v>0</v>
      </c>
      <c r="J141" s="31">
        <v>-7377</v>
      </c>
      <c r="K141" s="36">
        <f t="shared" si="34"/>
        <v>0</v>
      </c>
      <c r="L141" s="31">
        <v>0</v>
      </c>
      <c r="M141" s="36">
        <f t="shared" si="35"/>
        <v>0</v>
      </c>
      <c r="N141" s="31">
        <f t="shared" si="36"/>
        <v>-7377</v>
      </c>
      <c r="O141" s="36">
        <f t="shared" si="37"/>
        <v>0</v>
      </c>
      <c r="P141" s="31">
        <v>0</v>
      </c>
      <c r="Q141" s="31">
        <v>8675461</v>
      </c>
      <c r="R141" s="31">
        <v>8675461</v>
      </c>
      <c r="S141" s="31">
        <v>0</v>
      </c>
      <c r="T141" s="36">
        <f t="shared" si="38"/>
        <v>0</v>
      </c>
      <c r="U141" s="36">
        <f t="shared" si="39"/>
        <v>0</v>
      </c>
    </row>
    <row r="142" spans="1:21" x14ac:dyDescent="0.2">
      <c r="A142" s="17" t="s">
        <v>29</v>
      </c>
      <c r="B142" s="11" t="s">
        <v>258</v>
      </c>
      <c r="C142" s="10" t="s">
        <v>259</v>
      </c>
      <c r="D142" s="31">
        <v>637543</v>
      </c>
      <c r="E142" s="31">
        <v>487543</v>
      </c>
      <c r="F142" s="31">
        <v>619616</v>
      </c>
      <c r="G142" s="36">
        <f t="shared" si="32"/>
        <v>0.97188111233281516</v>
      </c>
      <c r="H142" s="31">
        <v>686417</v>
      </c>
      <c r="I142" s="36">
        <f t="shared" si="33"/>
        <v>1.0766599272519657</v>
      </c>
      <c r="J142" s="31">
        <v>943060</v>
      </c>
      <c r="K142" s="36">
        <f t="shared" si="34"/>
        <v>1.9343114350939301</v>
      </c>
      <c r="L142" s="31">
        <v>0</v>
      </c>
      <c r="M142" s="36">
        <f t="shared" si="35"/>
        <v>0</v>
      </c>
      <c r="N142" s="31">
        <f t="shared" si="36"/>
        <v>2249093</v>
      </c>
      <c r="O142" s="36">
        <f t="shared" si="37"/>
        <v>4.6131172019698772</v>
      </c>
      <c r="P142" s="31">
        <v>636337</v>
      </c>
      <c r="Q142" s="31">
        <v>271407</v>
      </c>
      <c r="R142" s="31">
        <v>194895</v>
      </c>
      <c r="S142" s="31">
        <v>1822541</v>
      </c>
      <c r="T142" s="36">
        <f t="shared" si="38"/>
        <v>9.3513994715102999</v>
      </c>
      <c r="U142" s="36">
        <f t="shared" si="39"/>
        <v>0.48201346142059953</v>
      </c>
    </row>
    <row r="143" spans="1:21" x14ac:dyDescent="0.2">
      <c r="A143" s="17" t="s">
        <v>44</v>
      </c>
      <c r="B143" s="11" t="s">
        <v>260</v>
      </c>
      <c r="C143" s="10" t="s">
        <v>261</v>
      </c>
      <c r="D143" s="31">
        <v>34928343</v>
      </c>
      <c r="E143" s="31">
        <v>34933343</v>
      </c>
      <c r="F143" s="31">
        <v>10925583</v>
      </c>
      <c r="G143" s="36">
        <f t="shared" si="32"/>
        <v>0.31279992297372938</v>
      </c>
      <c r="H143" s="31">
        <v>13079975</v>
      </c>
      <c r="I143" s="36">
        <f t="shared" si="33"/>
        <v>0.37448026091589859</v>
      </c>
      <c r="J143" s="31">
        <v>13343123</v>
      </c>
      <c r="K143" s="36">
        <f t="shared" si="34"/>
        <v>0.38195952216768947</v>
      </c>
      <c r="L143" s="31">
        <v>0</v>
      </c>
      <c r="M143" s="36">
        <f t="shared" si="35"/>
        <v>0</v>
      </c>
      <c r="N143" s="31">
        <f t="shared" si="36"/>
        <v>37348681</v>
      </c>
      <c r="O143" s="36">
        <f t="shared" si="37"/>
        <v>1.0691413358292106</v>
      </c>
      <c r="P143" s="31">
        <v>0</v>
      </c>
      <c r="Q143" s="31">
        <v>0</v>
      </c>
      <c r="R143" s="31">
        <v>0</v>
      </c>
      <c r="S143" s="31">
        <v>0</v>
      </c>
      <c r="T143" s="36">
        <f t="shared" si="38"/>
        <v>0</v>
      </c>
      <c r="U143" s="36">
        <f t="shared" si="39"/>
        <v>0</v>
      </c>
    </row>
    <row r="144" spans="1:21" ht="16.5" x14ac:dyDescent="0.3">
      <c r="A144" s="18" t="s">
        <v>0</v>
      </c>
      <c r="B144" s="13" t="s">
        <v>262</v>
      </c>
      <c r="C144" s="12" t="s">
        <v>0</v>
      </c>
      <c r="D144" s="32">
        <f>SUM(D138:D143)</f>
        <v>41610086</v>
      </c>
      <c r="E144" s="32">
        <f>SUM(E138:E143)</f>
        <v>41635611</v>
      </c>
      <c r="F144" s="32">
        <f>SUM(F138:F143)</f>
        <v>11956073</v>
      </c>
      <c r="G144" s="37">
        <f t="shared" si="32"/>
        <v>0.28733593581133188</v>
      </c>
      <c r="H144" s="32">
        <f>SUM(H138:H143)</f>
        <v>17121117</v>
      </c>
      <c r="I144" s="37">
        <f t="shared" si="33"/>
        <v>0.41146555188566541</v>
      </c>
      <c r="J144" s="32">
        <f>SUM(J138:J143)</f>
        <v>16215412</v>
      </c>
      <c r="K144" s="37">
        <f t="shared" si="34"/>
        <v>0.38946016668279471</v>
      </c>
      <c r="L144" s="32">
        <f>SUM(L138:L143)</f>
        <v>0</v>
      </c>
      <c r="M144" s="37">
        <f t="shared" si="35"/>
        <v>0</v>
      </c>
      <c r="N144" s="32">
        <f t="shared" si="36"/>
        <v>45292602</v>
      </c>
      <c r="O144" s="37">
        <f t="shared" si="37"/>
        <v>1.0878332492826874</v>
      </c>
      <c r="P144" s="32">
        <f>SUM(P138:P143)</f>
        <v>1435061</v>
      </c>
      <c r="Q144" s="32">
        <f>SUM(Q138:Q143)</f>
        <v>14127130</v>
      </c>
      <c r="R144" s="32">
        <f>SUM(R138:R143)</f>
        <v>14403524</v>
      </c>
      <c r="S144" s="32">
        <f>SUM(S138:S143)</f>
        <v>6793610</v>
      </c>
      <c r="T144" s="37">
        <f t="shared" si="38"/>
        <v>0.47166304579351553</v>
      </c>
      <c r="U144" s="37">
        <f t="shared" si="39"/>
        <v>10.299458350550951</v>
      </c>
    </row>
    <row r="145" spans="1:21" x14ac:dyDescent="0.2">
      <c r="A145" s="17" t="s">
        <v>29</v>
      </c>
      <c r="B145" s="11" t="s">
        <v>263</v>
      </c>
      <c r="C145" s="10" t="s">
        <v>264</v>
      </c>
      <c r="D145" s="31">
        <v>2526087</v>
      </c>
      <c r="E145" s="31">
        <v>2526087</v>
      </c>
      <c r="F145" s="31">
        <v>0</v>
      </c>
      <c r="G145" s="36">
        <f t="shared" si="32"/>
        <v>0</v>
      </c>
      <c r="H145" s="31">
        <v>0</v>
      </c>
      <c r="I145" s="36">
        <f t="shared" si="33"/>
        <v>0</v>
      </c>
      <c r="J145" s="31">
        <v>0</v>
      </c>
      <c r="K145" s="36">
        <f t="shared" si="34"/>
        <v>0</v>
      </c>
      <c r="L145" s="31">
        <v>0</v>
      </c>
      <c r="M145" s="36">
        <f t="shared" si="35"/>
        <v>0</v>
      </c>
      <c r="N145" s="31">
        <f t="shared" si="36"/>
        <v>0</v>
      </c>
      <c r="O145" s="36">
        <f t="shared" si="37"/>
        <v>0</v>
      </c>
      <c r="P145" s="31">
        <v>0</v>
      </c>
      <c r="Q145" s="31">
        <v>2175000</v>
      </c>
      <c r="R145" s="31">
        <v>3375000</v>
      </c>
      <c r="S145" s="31">
        <v>1247325</v>
      </c>
      <c r="T145" s="36">
        <f t="shared" si="38"/>
        <v>0.36957777777777778</v>
      </c>
      <c r="U145" s="36">
        <f t="shared" si="39"/>
        <v>0</v>
      </c>
    </row>
    <row r="146" spans="1:21" x14ac:dyDescent="0.2">
      <c r="A146" s="17" t="s">
        <v>29</v>
      </c>
      <c r="B146" s="11" t="s">
        <v>265</v>
      </c>
      <c r="C146" s="10" t="s">
        <v>266</v>
      </c>
      <c r="D146" s="31">
        <v>2891303</v>
      </c>
      <c r="E146" s="31">
        <v>1056175</v>
      </c>
      <c r="F146" s="31">
        <v>305434</v>
      </c>
      <c r="G146" s="36">
        <f t="shared" si="32"/>
        <v>0.10563887631285963</v>
      </c>
      <c r="H146" s="31">
        <v>71846</v>
      </c>
      <c r="I146" s="36">
        <f t="shared" si="33"/>
        <v>2.4849004064949262E-2</v>
      </c>
      <c r="J146" s="31">
        <v>852222</v>
      </c>
      <c r="K146" s="36">
        <f t="shared" si="34"/>
        <v>0.80689469074727205</v>
      </c>
      <c r="L146" s="31">
        <v>0</v>
      </c>
      <c r="M146" s="36">
        <f t="shared" si="35"/>
        <v>0</v>
      </c>
      <c r="N146" s="31">
        <f t="shared" si="36"/>
        <v>1229502</v>
      </c>
      <c r="O146" s="36">
        <f t="shared" si="37"/>
        <v>1.1641082207020617</v>
      </c>
      <c r="P146" s="31">
        <v>139201</v>
      </c>
      <c r="Q146" s="31">
        <v>1650000</v>
      </c>
      <c r="R146" s="31">
        <v>1934610</v>
      </c>
      <c r="S146" s="31">
        <v>719650</v>
      </c>
      <c r="T146" s="36">
        <f t="shared" si="38"/>
        <v>0.3719871188508278</v>
      </c>
      <c r="U146" s="36">
        <f t="shared" si="39"/>
        <v>5.122240501145825</v>
      </c>
    </row>
    <row r="147" spans="1:21" x14ac:dyDescent="0.2">
      <c r="A147" s="17" t="s">
        <v>29</v>
      </c>
      <c r="B147" s="11" t="s">
        <v>267</v>
      </c>
      <c r="C147" s="10" t="s">
        <v>268</v>
      </c>
      <c r="D147" s="31">
        <v>0</v>
      </c>
      <c r="E147" s="31">
        <v>0</v>
      </c>
      <c r="F147" s="31">
        <v>0</v>
      </c>
      <c r="G147" s="36">
        <f t="shared" si="32"/>
        <v>0</v>
      </c>
      <c r="H147" s="31">
        <v>0</v>
      </c>
      <c r="I147" s="36">
        <f t="shared" si="33"/>
        <v>0</v>
      </c>
      <c r="J147" s="31">
        <v>0</v>
      </c>
      <c r="K147" s="36">
        <f t="shared" si="34"/>
        <v>0</v>
      </c>
      <c r="L147" s="31">
        <v>0</v>
      </c>
      <c r="M147" s="36">
        <f t="shared" si="35"/>
        <v>0</v>
      </c>
      <c r="N147" s="31">
        <f t="shared" si="36"/>
        <v>0</v>
      </c>
      <c r="O147" s="36">
        <f t="shared" si="37"/>
        <v>0</v>
      </c>
      <c r="P147" s="31">
        <v>0</v>
      </c>
      <c r="Q147" s="31">
        <v>0</v>
      </c>
      <c r="R147" s="31">
        <v>0</v>
      </c>
      <c r="S147" s="31">
        <v>0</v>
      </c>
      <c r="T147" s="36">
        <f t="shared" si="38"/>
        <v>0</v>
      </c>
      <c r="U147" s="36">
        <f t="shared" si="39"/>
        <v>0</v>
      </c>
    </row>
    <row r="148" spans="1:21" x14ac:dyDescent="0.2">
      <c r="A148" s="17" t="s">
        <v>29</v>
      </c>
      <c r="B148" s="11" t="s">
        <v>269</v>
      </c>
      <c r="C148" s="10" t="s">
        <v>270</v>
      </c>
      <c r="D148" s="31">
        <v>0</v>
      </c>
      <c r="E148" s="31">
        <v>0</v>
      </c>
      <c r="F148" s="31">
        <v>0</v>
      </c>
      <c r="G148" s="36">
        <f t="shared" si="32"/>
        <v>0</v>
      </c>
      <c r="H148" s="31">
        <v>0</v>
      </c>
      <c r="I148" s="36">
        <f t="shared" si="33"/>
        <v>0</v>
      </c>
      <c r="J148" s="31">
        <v>0</v>
      </c>
      <c r="K148" s="36">
        <f t="shared" si="34"/>
        <v>0</v>
      </c>
      <c r="L148" s="31">
        <v>0</v>
      </c>
      <c r="M148" s="36">
        <f t="shared" si="35"/>
        <v>0</v>
      </c>
      <c r="N148" s="31">
        <f t="shared" si="36"/>
        <v>0</v>
      </c>
      <c r="O148" s="36">
        <f t="shared" si="37"/>
        <v>0</v>
      </c>
      <c r="P148" s="31">
        <v>0</v>
      </c>
      <c r="Q148" s="31">
        <v>0</v>
      </c>
      <c r="R148" s="31">
        <v>0</v>
      </c>
      <c r="S148" s="31">
        <v>0</v>
      </c>
      <c r="T148" s="36">
        <f t="shared" si="38"/>
        <v>0</v>
      </c>
      <c r="U148" s="36">
        <f t="shared" si="39"/>
        <v>0</v>
      </c>
    </row>
    <row r="149" spans="1:21" x14ac:dyDescent="0.2">
      <c r="A149" s="17" t="s">
        <v>44</v>
      </c>
      <c r="B149" s="11" t="s">
        <v>271</v>
      </c>
      <c r="C149" s="10" t="s">
        <v>272</v>
      </c>
      <c r="D149" s="31">
        <v>0</v>
      </c>
      <c r="E149" s="31">
        <v>0</v>
      </c>
      <c r="F149" s="31">
        <v>0</v>
      </c>
      <c r="G149" s="36">
        <f t="shared" si="32"/>
        <v>0</v>
      </c>
      <c r="H149" s="31">
        <v>0</v>
      </c>
      <c r="I149" s="36">
        <f t="shared" si="33"/>
        <v>0</v>
      </c>
      <c r="J149" s="31">
        <v>0</v>
      </c>
      <c r="K149" s="36">
        <f t="shared" si="34"/>
        <v>0</v>
      </c>
      <c r="L149" s="31">
        <v>0</v>
      </c>
      <c r="M149" s="36">
        <f t="shared" si="35"/>
        <v>0</v>
      </c>
      <c r="N149" s="31">
        <f t="shared" si="36"/>
        <v>0</v>
      </c>
      <c r="O149" s="36">
        <f t="shared" si="37"/>
        <v>0</v>
      </c>
      <c r="P149" s="31">
        <v>0</v>
      </c>
      <c r="Q149" s="31">
        <v>0</v>
      </c>
      <c r="R149" s="31">
        <v>0</v>
      </c>
      <c r="S149" s="31">
        <v>0</v>
      </c>
      <c r="T149" s="36">
        <f t="shared" si="38"/>
        <v>0</v>
      </c>
      <c r="U149" s="36">
        <f t="shared" si="39"/>
        <v>0</v>
      </c>
    </row>
    <row r="150" spans="1:21" ht="16.5" x14ac:dyDescent="0.3">
      <c r="A150" s="18" t="s">
        <v>0</v>
      </c>
      <c r="B150" s="13" t="s">
        <v>273</v>
      </c>
      <c r="C150" s="12" t="s">
        <v>0</v>
      </c>
      <c r="D150" s="32">
        <f>SUM(D145:D149)</f>
        <v>5417390</v>
      </c>
      <c r="E150" s="32">
        <f>SUM(E145:E149)</f>
        <v>3582262</v>
      </c>
      <c r="F150" s="32">
        <f>SUM(F145:F149)</f>
        <v>305434</v>
      </c>
      <c r="G150" s="37">
        <f t="shared" si="32"/>
        <v>5.6380286447902037E-2</v>
      </c>
      <c r="H150" s="32">
        <f>SUM(H145:H149)</f>
        <v>71846</v>
      </c>
      <c r="I150" s="37">
        <f t="shared" si="33"/>
        <v>1.3262105921855359E-2</v>
      </c>
      <c r="J150" s="32">
        <f>SUM(J145:J149)</f>
        <v>852222</v>
      </c>
      <c r="K150" s="37">
        <f t="shared" si="34"/>
        <v>0.23790052207236656</v>
      </c>
      <c r="L150" s="32">
        <f>SUM(L145:L149)</f>
        <v>0</v>
      </c>
      <c r="M150" s="37">
        <f t="shared" si="35"/>
        <v>0</v>
      </c>
      <c r="N150" s="32">
        <f t="shared" si="36"/>
        <v>1229502</v>
      </c>
      <c r="O150" s="37">
        <f t="shared" si="37"/>
        <v>0.34321945184355585</v>
      </c>
      <c r="P150" s="32">
        <f>SUM(P145:P149)</f>
        <v>139201</v>
      </c>
      <c r="Q150" s="32">
        <f>SUM(Q145:Q149)</f>
        <v>3825000</v>
      </c>
      <c r="R150" s="32">
        <f>SUM(R145:R149)</f>
        <v>5309610</v>
      </c>
      <c r="S150" s="32">
        <f>SUM(S145:S149)</f>
        <v>1966975</v>
      </c>
      <c r="T150" s="37">
        <f t="shared" si="38"/>
        <v>0.37045564551822074</v>
      </c>
      <c r="U150" s="37">
        <f t="shared" si="39"/>
        <v>5.122240501145825</v>
      </c>
    </row>
    <row r="151" spans="1:21" x14ac:dyDescent="0.2">
      <c r="A151" s="17" t="s">
        <v>29</v>
      </c>
      <c r="B151" s="11" t="s">
        <v>274</v>
      </c>
      <c r="C151" s="10" t="s">
        <v>275</v>
      </c>
      <c r="D151" s="31">
        <v>0</v>
      </c>
      <c r="E151" s="31">
        <v>0</v>
      </c>
      <c r="F151" s="31">
        <v>0</v>
      </c>
      <c r="G151" s="36">
        <f t="shared" si="32"/>
        <v>0</v>
      </c>
      <c r="H151" s="31">
        <v>0</v>
      </c>
      <c r="I151" s="36">
        <f t="shared" si="33"/>
        <v>0</v>
      </c>
      <c r="J151" s="31">
        <v>0</v>
      </c>
      <c r="K151" s="36">
        <f t="shared" si="34"/>
        <v>0</v>
      </c>
      <c r="L151" s="31">
        <v>0</v>
      </c>
      <c r="M151" s="36">
        <f t="shared" si="35"/>
        <v>0</v>
      </c>
      <c r="N151" s="31">
        <f t="shared" si="36"/>
        <v>0</v>
      </c>
      <c r="O151" s="36">
        <f t="shared" si="37"/>
        <v>0</v>
      </c>
      <c r="P151" s="31">
        <v>0</v>
      </c>
      <c r="Q151" s="31">
        <v>0</v>
      </c>
      <c r="R151" s="31">
        <v>0</v>
      </c>
      <c r="S151" s="31">
        <v>0</v>
      </c>
      <c r="T151" s="36">
        <f t="shared" si="38"/>
        <v>0</v>
      </c>
      <c r="U151" s="36">
        <f t="shared" si="39"/>
        <v>0</v>
      </c>
    </row>
    <row r="152" spans="1:21" x14ac:dyDescent="0.2">
      <c r="A152" s="17" t="s">
        <v>29</v>
      </c>
      <c r="B152" s="11" t="s">
        <v>276</v>
      </c>
      <c r="C152" s="10" t="s">
        <v>277</v>
      </c>
      <c r="D152" s="31">
        <v>10485100</v>
      </c>
      <c r="E152" s="31">
        <v>10034100</v>
      </c>
      <c r="F152" s="31">
        <v>780695</v>
      </c>
      <c r="G152" s="36">
        <f t="shared" si="32"/>
        <v>7.4457563590237572E-2</v>
      </c>
      <c r="H152" s="31">
        <v>2908347</v>
      </c>
      <c r="I152" s="36">
        <f t="shared" si="33"/>
        <v>0.27737904264146263</v>
      </c>
      <c r="J152" s="31">
        <v>2106837</v>
      </c>
      <c r="K152" s="36">
        <f t="shared" si="34"/>
        <v>0.20996771010852991</v>
      </c>
      <c r="L152" s="31">
        <v>0</v>
      </c>
      <c r="M152" s="36">
        <f t="shared" si="35"/>
        <v>0</v>
      </c>
      <c r="N152" s="31">
        <f t="shared" si="36"/>
        <v>5795879</v>
      </c>
      <c r="O152" s="36">
        <f t="shared" si="37"/>
        <v>0.57761822186344569</v>
      </c>
      <c r="P152" s="31">
        <v>3154727</v>
      </c>
      <c r="Q152" s="31">
        <v>10813500</v>
      </c>
      <c r="R152" s="31">
        <v>10881493</v>
      </c>
      <c r="S152" s="31">
        <v>7119451</v>
      </c>
      <c r="T152" s="36">
        <f t="shared" si="38"/>
        <v>0.65427152321836723</v>
      </c>
      <c r="U152" s="36">
        <f t="shared" si="39"/>
        <v>-0.33216503361463612</v>
      </c>
    </row>
    <row r="153" spans="1:21" x14ac:dyDescent="0.2">
      <c r="A153" s="17" t="s">
        <v>29</v>
      </c>
      <c r="B153" s="11" t="s">
        <v>278</v>
      </c>
      <c r="C153" s="10" t="s">
        <v>279</v>
      </c>
      <c r="D153" s="31">
        <v>2772740</v>
      </c>
      <c r="E153" s="31">
        <v>2802770</v>
      </c>
      <c r="F153" s="31">
        <v>595109</v>
      </c>
      <c r="G153" s="36">
        <f t="shared" si="32"/>
        <v>0.21462849022988092</v>
      </c>
      <c r="H153" s="31">
        <v>699148</v>
      </c>
      <c r="I153" s="36">
        <f t="shared" si="33"/>
        <v>0.25215058029241832</v>
      </c>
      <c r="J153" s="31">
        <v>623935</v>
      </c>
      <c r="K153" s="36">
        <f t="shared" si="34"/>
        <v>0.22261370001819628</v>
      </c>
      <c r="L153" s="31">
        <v>0</v>
      </c>
      <c r="M153" s="36">
        <f t="shared" si="35"/>
        <v>0</v>
      </c>
      <c r="N153" s="31">
        <f t="shared" si="36"/>
        <v>1918192</v>
      </c>
      <c r="O153" s="36">
        <f t="shared" si="37"/>
        <v>0.68439151268209664</v>
      </c>
      <c r="P153" s="31">
        <v>479098</v>
      </c>
      <c r="Q153" s="31">
        <v>2556040</v>
      </c>
      <c r="R153" s="31">
        <v>2631280</v>
      </c>
      <c r="S153" s="31">
        <v>1620181</v>
      </c>
      <c r="T153" s="36">
        <f t="shared" si="38"/>
        <v>0.61573872791949169</v>
      </c>
      <c r="U153" s="36">
        <f t="shared" si="39"/>
        <v>0.3023118443408237</v>
      </c>
    </row>
    <row r="154" spans="1:21" x14ac:dyDescent="0.2">
      <c r="A154" s="17" t="s">
        <v>29</v>
      </c>
      <c r="B154" s="11" t="s">
        <v>280</v>
      </c>
      <c r="C154" s="10" t="s">
        <v>281</v>
      </c>
      <c r="D154" s="31">
        <v>1242849</v>
      </c>
      <c r="E154" s="31">
        <v>1242849</v>
      </c>
      <c r="F154" s="31">
        <v>280652</v>
      </c>
      <c r="G154" s="36">
        <f t="shared" si="32"/>
        <v>0.22581343349031138</v>
      </c>
      <c r="H154" s="31">
        <v>281333</v>
      </c>
      <c r="I154" s="36">
        <f t="shared" si="33"/>
        <v>0.22636136811471064</v>
      </c>
      <c r="J154" s="31">
        <v>312270</v>
      </c>
      <c r="K154" s="36">
        <f t="shared" si="34"/>
        <v>0.25125337028070183</v>
      </c>
      <c r="L154" s="31">
        <v>0</v>
      </c>
      <c r="M154" s="36">
        <f t="shared" si="35"/>
        <v>0</v>
      </c>
      <c r="N154" s="31">
        <f t="shared" si="36"/>
        <v>874255</v>
      </c>
      <c r="O154" s="36">
        <f t="shared" si="37"/>
        <v>0.70342817188572382</v>
      </c>
      <c r="P154" s="31">
        <v>334680</v>
      </c>
      <c r="Q154" s="31">
        <v>1439879</v>
      </c>
      <c r="R154" s="31">
        <v>1439879</v>
      </c>
      <c r="S154" s="31">
        <v>837580</v>
      </c>
      <c r="T154" s="36">
        <f t="shared" si="38"/>
        <v>0.5817016568753347</v>
      </c>
      <c r="U154" s="36">
        <f t="shared" si="39"/>
        <v>-6.6959483685908983E-2</v>
      </c>
    </row>
    <row r="155" spans="1:21" x14ac:dyDescent="0.2">
      <c r="A155" s="17" t="s">
        <v>29</v>
      </c>
      <c r="B155" s="11" t="s">
        <v>282</v>
      </c>
      <c r="C155" s="10" t="s">
        <v>283</v>
      </c>
      <c r="D155" s="31">
        <v>2373913</v>
      </c>
      <c r="E155" s="31">
        <v>2583293</v>
      </c>
      <c r="F155" s="31">
        <v>778103</v>
      </c>
      <c r="G155" s="36">
        <f t="shared" si="32"/>
        <v>0.32777233201048228</v>
      </c>
      <c r="H155" s="31">
        <v>-411639</v>
      </c>
      <c r="I155" s="36">
        <f t="shared" si="33"/>
        <v>-0.17340104713188731</v>
      </c>
      <c r="J155" s="31">
        <v>705469</v>
      </c>
      <c r="K155" s="36">
        <f t="shared" si="34"/>
        <v>0.27308903790626926</v>
      </c>
      <c r="L155" s="31">
        <v>0</v>
      </c>
      <c r="M155" s="36">
        <f t="shared" si="35"/>
        <v>0</v>
      </c>
      <c r="N155" s="31">
        <f t="shared" si="36"/>
        <v>1071933</v>
      </c>
      <c r="O155" s="36">
        <f t="shared" si="37"/>
        <v>0.4149482849990303</v>
      </c>
      <c r="P155" s="31">
        <v>-21948</v>
      </c>
      <c r="Q155" s="31">
        <v>3130434</v>
      </c>
      <c r="R155" s="31">
        <v>1933954</v>
      </c>
      <c r="S155" s="31">
        <v>-21948</v>
      </c>
      <c r="T155" s="36">
        <f t="shared" si="38"/>
        <v>-1.1348770446453224E-2</v>
      </c>
      <c r="U155" s="36">
        <f t="shared" si="39"/>
        <v>-33.142746491707676</v>
      </c>
    </row>
    <row r="156" spans="1:21" x14ac:dyDescent="0.2">
      <c r="A156" s="17" t="s">
        <v>44</v>
      </c>
      <c r="B156" s="11" t="s">
        <v>284</v>
      </c>
      <c r="C156" s="10" t="s">
        <v>285</v>
      </c>
      <c r="D156" s="31">
        <v>10126355</v>
      </c>
      <c r="E156" s="31">
        <v>9599566</v>
      </c>
      <c r="F156" s="31">
        <v>2004496</v>
      </c>
      <c r="G156" s="36">
        <f t="shared" si="32"/>
        <v>0.19794842270491209</v>
      </c>
      <c r="H156" s="31">
        <v>3228258</v>
      </c>
      <c r="I156" s="36">
        <f t="shared" si="33"/>
        <v>0.31879763251436477</v>
      </c>
      <c r="J156" s="31">
        <v>932493</v>
      </c>
      <c r="K156" s="36">
        <f t="shared" si="34"/>
        <v>9.7139078995862937E-2</v>
      </c>
      <c r="L156" s="31">
        <v>0</v>
      </c>
      <c r="M156" s="36">
        <f t="shared" si="35"/>
        <v>0</v>
      </c>
      <c r="N156" s="31">
        <f t="shared" si="36"/>
        <v>6165247</v>
      </c>
      <c r="O156" s="36">
        <f t="shared" si="37"/>
        <v>0.6422422638690124</v>
      </c>
      <c r="P156" s="31">
        <v>233892</v>
      </c>
      <c r="Q156" s="31">
        <v>9544794</v>
      </c>
      <c r="R156" s="31">
        <v>8682837</v>
      </c>
      <c r="S156" s="31">
        <v>6343305</v>
      </c>
      <c r="T156" s="36">
        <f t="shared" si="38"/>
        <v>0.73055672932706206</v>
      </c>
      <c r="U156" s="36">
        <f t="shared" si="39"/>
        <v>2.9868529064696525</v>
      </c>
    </row>
    <row r="157" spans="1:21" ht="16.5" x14ac:dyDescent="0.3">
      <c r="A157" s="18" t="s">
        <v>0</v>
      </c>
      <c r="B157" s="13" t="s">
        <v>286</v>
      </c>
      <c r="C157" s="12" t="s">
        <v>0</v>
      </c>
      <c r="D157" s="32">
        <f>SUM(D151:D156)</f>
        <v>27000957</v>
      </c>
      <c r="E157" s="32">
        <f>SUM(E151:E156)</f>
        <v>26262578</v>
      </c>
      <c r="F157" s="32">
        <f>SUM(F151:F156)</f>
        <v>4439055</v>
      </c>
      <c r="G157" s="37">
        <f t="shared" si="32"/>
        <v>0.16440361724956637</v>
      </c>
      <c r="H157" s="32">
        <f>SUM(H151:H156)</f>
        <v>6705447</v>
      </c>
      <c r="I157" s="37">
        <f t="shared" si="33"/>
        <v>0.24834108657704243</v>
      </c>
      <c r="J157" s="32">
        <f>SUM(J151:J156)</f>
        <v>4681004</v>
      </c>
      <c r="K157" s="37">
        <f t="shared" si="34"/>
        <v>0.17823855677839395</v>
      </c>
      <c r="L157" s="32">
        <f>SUM(L151:L156)</f>
        <v>0</v>
      </c>
      <c r="M157" s="37">
        <f t="shared" si="35"/>
        <v>0</v>
      </c>
      <c r="N157" s="32">
        <f t="shared" si="36"/>
        <v>15825506</v>
      </c>
      <c r="O157" s="37">
        <f t="shared" si="37"/>
        <v>0.60258768198613255</v>
      </c>
      <c r="P157" s="32">
        <f>SUM(P151:P156)</f>
        <v>4180449</v>
      </c>
      <c r="Q157" s="32">
        <f>SUM(Q151:Q156)</f>
        <v>27484647</v>
      </c>
      <c r="R157" s="32">
        <f>SUM(R151:R156)</f>
        <v>25569443</v>
      </c>
      <c r="S157" s="32">
        <f>SUM(S151:S156)</f>
        <v>15898569</v>
      </c>
      <c r="T157" s="37">
        <f t="shared" si="38"/>
        <v>0.62178002860680226</v>
      </c>
      <c r="U157" s="37">
        <f t="shared" si="39"/>
        <v>0.11973713828347154</v>
      </c>
    </row>
    <row r="158" spans="1:21" x14ac:dyDescent="0.2">
      <c r="A158" s="17" t="s">
        <v>29</v>
      </c>
      <c r="B158" s="11" t="s">
        <v>287</v>
      </c>
      <c r="C158" s="10" t="s">
        <v>288</v>
      </c>
      <c r="D158" s="31">
        <v>0</v>
      </c>
      <c r="E158" s="31">
        <v>0</v>
      </c>
      <c r="F158" s="31">
        <v>0</v>
      </c>
      <c r="G158" s="36">
        <f t="shared" si="32"/>
        <v>0</v>
      </c>
      <c r="H158" s="31">
        <v>0</v>
      </c>
      <c r="I158" s="36">
        <f t="shared" si="33"/>
        <v>0</v>
      </c>
      <c r="J158" s="31">
        <v>0</v>
      </c>
      <c r="K158" s="36">
        <f t="shared" si="34"/>
        <v>0</v>
      </c>
      <c r="L158" s="31">
        <v>0</v>
      </c>
      <c r="M158" s="36">
        <f t="shared" si="35"/>
        <v>0</v>
      </c>
      <c r="N158" s="31">
        <f t="shared" si="36"/>
        <v>0</v>
      </c>
      <c r="O158" s="36">
        <f t="shared" si="37"/>
        <v>0</v>
      </c>
      <c r="P158" s="31">
        <v>0</v>
      </c>
      <c r="Q158" s="31">
        <v>0</v>
      </c>
      <c r="R158" s="31">
        <v>0</v>
      </c>
      <c r="S158" s="31">
        <v>0</v>
      </c>
      <c r="T158" s="36">
        <f t="shared" si="38"/>
        <v>0</v>
      </c>
      <c r="U158" s="36">
        <f t="shared" si="39"/>
        <v>0</v>
      </c>
    </row>
    <row r="159" spans="1:21" x14ac:dyDescent="0.2">
      <c r="A159" s="17" t="s">
        <v>29</v>
      </c>
      <c r="B159" s="11" t="s">
        <v>289</v>
      </c>
      <c r="C159" s="10" t="s">
        <v>290</v>
      </c>
      <c r="D159" s="31">
        <v>6834616</v>
      </c>
      <c r="E159" s="31">
        <v>5939703</v>
      </c>
      <c r="F159" s="31">
        <v>1186941</v>
      </c>
      <c r="G159" s="36">
        <f t="shared" si="32"/>
        <v>0.17366608453203516</v>
      </c>
      <c r="H159" s="31">
        <v>1473462</v>
      </c>
      <c r="I159" s="36">
        <f t="shared" si="33"/>
        <v>0.21558811789865004</v>
      </c>
      <c r="J159" s="31">
        <v>1647799</v>
      </c>
      <c r="K159" s="36">
        <f t="shared" si="34"/>
        <v>0.27742111011274467</v>
      </c>
      <c r="L159" s="31">
        <v>0</v>
      </c>
      <c r="M159" s="36">
        <f t="shared" si="35"/>
        <v>0</v>
      </c>
      <c r="N159" s="31">
        <f t="shared" si="36"/>
        <v>4308202</v>
      </c>
      <c r="O159" s="36">
        <f t="shared" si="37"/>
        <v>0.7253227981264383</v>
      </c>
      <c r="P159" s="31">
        <v>1262028</v>
      </c>
      <c r="Q159" s="31">
        <v>7055348</v>
      </c>
      <c r="R159" s="31">
        <v>6604723</v>
      </c>
      <c r="S159" s="31">
        <v>3537870</v>
      </c>
      <c r="T159" s="36">
        <f t="shared" si="38"/>
        <v>0.53565758927361529</v>
      </c>
      <c r="U159" s="36">
        <f t="shared" si="39"/>
        <v>0.30567546837312642</v>
      </c>
    </row>
    <row r="160" spans="1:21" x14ac:dyDescent="0.2">
      <c r="A160" s="17" t="s">
        <v>29</v>
      </c>
      <c r="B160" s="11" t="s">
        <v>291</v>
      </c>
      <c r="C160" s="10" t="s">
        <v>292</v>
      </c>
      <c r="D160" s="31">
        <v>0</v>
      </c>
      <c r="E160" s="31">
        <v>0</v>
      </c>
      <c r="F160" s="31">
        <v>0</v>
      </c>
      <c r="G160" s="36">
        <f t="shared" si="32"/>
        <v>0</v>
      </c>
      <c r="H160" s="31">
        <v>0</v>
      </c>
      <c r="I160" s="36">
        <f t="shared" si="33"/>
        <v>0</v>
      </c>
      <c r="J160" s="31">
        <v>0</v>
      </c>
      <c r="K160" s="36">
        <f t="shared" si="34"/>
        <v>0</v>
      </c>
      <c r="L160" s="31">
        <v>0</v>
      </c>
      <c r="M160" s="36">
        <f t="shared" si="35"/>
        <v>0</v>
      </c>
      <c r="N160" s="31">
        <f t="shared" si="36"/>
        <v>0</v>
      </c>
      <c r="O160" s="36">
        <f t="shared" si="37"/>
        <v>0</v>
      </c>
      <c r="P160" s="31">
        <v>0</v>
      </c>
      <c r="Q160" s="31">
        <v>0</v>
      </c>
      <c r="R160" s="31">
        <v>0</v>
      </c>
      <c r="S160" s="31">
        <v>0</v>
      </c>
      <c r="T160" s="36">
        <f t="shared" si="38"/>
        <v>0</v>
      </c>
      <c r="U160" s="36">
        <f t="shared" si="39"/>
        <v>0</v>
      </c>
    </row>
    <row r="161" spans="1:21" x14ac:dyDescent="0.2">
      <c r="A161" s="17" t="s">
        <v>29</v>
      </c>
      <c r="B161" s="11" t="s">
        <v>293</v>
      </c>
      <c r="C161" s="10" t="s">
        <v>294</v>
      </c>
      <c r="D161" s="31">
        <v>0</v>
      </c>
      <c r="E161" s="31">
        <v>0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0</v>
      </c>
      <c r="K161" s="36">
        <f t="shared" si="34"/>
        <v>0</v>
      </c>
      <c r="L161" s="31">
        <v>0</v>
      </c>
      <c r="M161" s="36">
        <f t="shared" si="35"/>
        <v>0</v>
      </c>
      <c r="N161" s="31">
        <f t="shared" si="36"/>
        <v>0</v>
      </c>
      <c r="O161" s="36">
        <f t="shared" si="37"/>
        <v>0</v>
      </c>
      <c r="P161" s="31">
        <v>0</v>
      </c>
      <c r="Q161" s="31">
        <v>0</v>
      </c>
      <c r="R161" s="31">
        <v>0</v>
      </c>
      <c r="S161" s="31">
        <v>0</v>
      </c>
      <c r="T161" s="36">
        <f t="shared" si="38"/>
        <v>0</v>
      </c>
      <c r="U161" s="36">
        <f t="shared" si="39"/>
        <v>0</v>
      </c>
    </row>
    <row r="162" spans="1:21" x14ac:dyDescent="0.2">
      <c r="A162" s="17" t="s">
        <v>44</v>
      </c>
      <c r="B162" s="11" t="s">
        <v>295</v>
      </c>
      <c r="C162" s="10" t="s">
        <v>296</v>
      </c>
      <c r="D162" s="31">
        <v>8550150</v>
      </c>
      <c r="E162" s="31">
        <v>7568404</v>
      </c>
      <c r="F162" s="31">
        <v>1247708</v>
      </c>
      <c r="G162" s="36">
        <f t="shared" si="32"/>
        <v>0.14592820009005689</v>
      </c>
      <c r="H162" s="31">
        <v>1125799</v>
      </c>
      <c r="I162" s="36">
        <f t="shared" si="33"/>
        <v>0.13167008765928084</v>
      </c>
      <c r="J162" s="31">
        <v>1087503</v>
      </c>
      <c r="K162" s="36">
        <f t="shared" si="34"/>
        <v>0.14368987173517692</v>
      </c>
      <c r="L162" s="31">
        <v>0</v>
      </c>
      <c r="M162" s="36">
        <f t="shared" si="35"/>
        <v>0</v>
      </c>
      <c r="N162" s="31">
        <f t="shared" si="36"/>
        <v>3461010</v>
      </c>
      <c r="O162" s="36">
        <f t="shared" si="37"/>
        <v>0.45729720559314752</v>
      </c>
      <c r="P162" s="31">
        <v>995475</v>
      </c>
      <c r="Q162" s="31">
        <v>6760301</v>
      </c>
      <c r="R162" s="31">
        <v>6873101</v>
      </c>
      <c r="S162" s="31">
        <v>3530212</v>
      </c>
      <c r="T162" s="36">
        <f t="shared" si="38"/>
        <v>0.51362725500469153</v>
      </c>
      <c r="U162" s="36">
        <f t="shared" si="39"/>
        <v>9.2446319596172666E-2</v>
      </c>
    </row>
    <row r="163" spans="1:21" ht="16.5" x14ac:dyDescent="0.3">
      <c r="A163" s="18" t="s">
        <v>0</v>
      </c>
      <c r="B163" s="13" t="s">
        <v>297</v>
      </c>
      <c r="C163" s="12" t="s">
        <v>0</v>
      </c>
      <c r="D163" s="32">
        <f>SUM(D158:D162)</f>
        <v>15384766</v>
      </c>
      <c r="E163" s="32">
        <f>SUM(E158:E162)</f>
        <v>13508107</v>
      </c>
      <c r="F163" s="32">
        <f>SUM(F158:F162)</f>
        <v>2434649</v>
      </c>
      <c r="G163" s="37">
        <f t="shared" si="32"/>
        <v>0.15825063572627623</v>
      </c>
      <c r="H163" s="32">
        <f>SUM(H158:H162)</f>
        <v>2599261</v>
      </c>
      <c r="I163" s="37">
        <f t="shared" si="33"/>
        <v>0.16895031097645555</v>
      </c>
      <c r="J163" s="32">
        <f>SUM(J158:J162)</f>
        <v>2735302</v>
      </c>
      <c r="K163" s="37">
        <f t="shared" si="34"/>
        <v>0.20249336194923537</v>
      </c>
      <c r="L163" s="32">
        <f>SUM(L158:L162)</f>
        <v>0</v>
      </c>
      <c r="M163" s="37">
        <f t="shared" si="35"/>
        <v>0</v>
      </c>
      <c r="N163" s="32">
        <f t="shared" si="36"/>
        <v>7769212</v>
      </c>
      <c r="O163" s="37">
        <f t="shared" si="37"/>
        <v>0.57515179588079957</v>
      </c>
      <c r="P163" s="32">
        <f>SUM(P158:P162)</f>
        <v>2257503</v>
      </c>
      <c r="Q163" s="32">
        <f>SUM(Q158:Q162)</f>
        <v>13815649</v>
      </c>
      <c r="R163" s="32">
        <f>SUM(R158:R162)</f>
        <v>13477824</v>
      </c>
      <c r="S163" s="32">
        <f>SUM(S158:S162)</f>
        <v>7068082</v>
      </c>
      <c r="T163" s="37">
        <f t="shared" si="38"/>
        <v>0.52442308194557219</v>
      </c>
      <c r="U163" s="37">
        <f t="shared" si="39"/>
        <v>0.21164933114153106</v>
      </c>
    </row>
    <row r="164" spans="1:21" x14ac:dyDescent="0.2">
      <c r="A164" s="17" t="s">
        <v>29</v>
      </c>
      <c r="B164" s="11" t="s">
        <v>298</v>
      </c>
      <c r="C164" s="10" t="s">
        <v>299</v>
      </c>
      <c r="D164" s="31">
        <v>0</v>
      </c>
      <c r="E164" s="31">
        <v>0</v>
      </c>
      <c r="F164" s="31">
        <v>0</v>
      </c>
      <c r="G164" s="36">
        <f t="shared" si="32"/>
        <v>0</v>
      </c>
      <c r="H164" s="31">
        <v>0</v>
      </c>
      <c r="I164" s="36">
        <f t="shared" si="33"/>
        <v>0</v>
      </c>
      <c r="J164" s="31">
        <v>0</v>
      </c>
      <c r="K164" s="36">
        <f t="shared" si="34"/>
        <v>0</v>
      </c>
      <c r="L164" s="31">
        <v>0</v>
      </c>
      <c r="M164" s="36">
        <f t="shared" si="35"/>
        <v>0</v>
      </c>
      <c r="N164" s="31">
        <f t="shared" si="36"/>
        <v>0</v>
      </c>
      <c r="O164" s="36">
        <f t="shared" si="37"/>
        <v>0</v>
      </c>
      <c r="P164" s="31">
        <v>0</v>
      </c>
      <c r="Q164" s="31">
        <v>0</v>
      </c>
      <c r="R164" s="31">
        <v>0</v>
      </c>
      <c r="S164" s="31">
        <v>0</v>
      </c>
      <c r="T164" s="36">
        <f t="shared" si="38"/>
        <v>0</v>
      </c>
      <c r="U164" s="36">
        <f t="shared" si="39"/>
        <v>0</v>
      </c>
    </row>
    <row r="165" spans="1:21" x14ac:dyDescent="0.2">
      <c r="A165" s="17" t="s">
        <v>29</v>
      </c>
      <c r="B165" s="11" t="s">
        <v>300</v>
      </c>
      <c r="C165" s="10" t="s">
        <v>301</v>
      </c>
      <c r="D165" s="31">
        <v>20000</v>
      </c>
      <c r="E165" s="31">
        <v>0</v>
      </c>
      <c r="F165" s="31">
        <v>0</v>
      </c>
      <c r="G165" s="36">
        <f t="shared" si="32"/>
        <v>0</v>
      </c>
      <c r="H165" s="31">
        <v>0</v>
      </c>
      <c r="I165" s="36">
        <f t="shared" si="33"/>
        <v>0</v>
      </c>
      <c r="J165" s="31">
        <v>0</v>
      </c>
      <c r="K165" s="36">
        <f t="shared" si="34"/>
        <v>0</v>
      </c>
      <c r="L165" s="31">
        <v>0</v>
      </c>
      <c r="M165" s="36">
        <f t="shared" si="35"/>
        <v>0</v>
      </c>
      <c r="N165" s="31">
        <f t="shared" si="36"/>
        <v>0</v>
      </c>
      <c r="O165" s="36">
        <f t="shared" si="37"/>
        <v>0</v>
      </c>
      <c r="P165" s="31">
        <v>0</v>
      </c>
      <c r="Q165" s="31">
        <v>0</v>
      </c>
      <c r="R165" s="31">
        <v>0</v>
      </c>
      <c r="S165" s="31">
        <v>0</v>
      </c>
      <c r="T165" s="36">
        <f t="shared" si="38"/>
        <v>0</v>
      </c>
      <c r="U165" s="36">
        <f t="shared" si="39"/>
        <v>0</v>
      </c>
    </row>
    <row r="166" spans="1:21" x14ac:dyDescent="0.2">
      <c r="A166" s="17" t="s">
        <v>29</v>
      </c>
      <c r="B166" s="11" t="s">
        <v>302</v>
      </c>
      <c r="C166" s="10" t="s">
        <v>303</v>
      </c>
      <c r="D166" s="31">
        <v>0</v>
      </c>
      <c r="E166" s="31">
        <v>0</v>
      </c>
      <c r="F166" s="31">
        <v>0</v>
      </c>
      <c r="G166" s="36">
        <f t="shared" si="32"/>
        <v>0</v>
      </c>
      <c r="H166" s="31">
        <v>0</v>
      </c>
      <c r="I166" s="36">
        <f t="shared" si="33"/>
        <v>0</v>
      </c>
      <c r="J166" s="31">
        <v>0</v>
      </c>
      <c r="K166" s="36">
        <f t="shared" si="34"/>
        <v>0</v>
      </c>
      <c r="L166" s="31">
        <v>0</v>
      </c>
      <c r="M166" s="36">
        <f t="shared" si="35"/>
        <v>0</v>
      </c>
      <c r="N166" s="31">
        <f t="shared" si="36"/>
        <v>0</v>
      </c>
      <c r="O166" s="36">
        <f t="shared" si="37"/>
        <v>0</v>
      </c>
      <c r="P166" s="31">
        <v>0</v>
      </c>
      <c r="Q166" s="31">
        <v>0</v>
      </c>
      <c r="R166" s="31">
        <v>0</v>
      </c>
      <c r="S166" s="31">
        <v>0</v>
      </c>
      <c r="T166" s="36">
        <f t="shared" si="38"/>
        <v>0</v>
      </c>
      <c r="U166" s="36">
        <f t="shared" si="39"/>
        <v>0</v>
      </c>
    </row>
    <row r="167" spans="1:21" x14ac:dyDescent="0.2">
      <c r="A167" s="17" t="s">
        <v>29</v>
      </c>
      <c r="B167" s="11" t="s">
        <v>304</v>
      </c>
      <c r="C167" s="10" t="s">
        <v>305</v>
      </c>
      <c r="D167" s="31">
        <v>3633051</v>
      </c>
      <c r="E167" s="31">
        <v>3110951</v>
      </c>
      <c r="F167" s="31">
        <v>246347</v>
      </c>
      <c r="G167" s="36">
        <f t="shared" si="32"/>
        <v>6.7807195660066433E-2</v>
      </c>
      <c r="H167" s="31">
        <v>284099</v>
      </c>
      <c r="I167" s="36">
        <f t="shared" si="33"/>
        <v>7.8198461843778141E-2</v>
      </c>
      <c r="J167" s="31">
        <v>818367</v>
      </c>
      <c r="K167" s="36">
        <f t="shared" si="34"/>
        <v>0.26306007391308961</v>
      </c>
      <c r="L167" s="31">
        <v>0</v>
      </c>
      <c r="M167" s="36">
        <f t="shared" si="35"/>
        <v>0</v>
      </c>
      <c r="N167" s="31">
        <f t="shared" si="36"/>
        <v>1348813</v>
      </c>
      <c r="O167" s="36">
        <f t="shared" si="37"/>
        <v>0.43356934905114225</v>
      </c>
      <c r="P167" s="31">
        <v>239293</v>
      </c>
      <c r="Q167" s="31">
        <v>2797666</v>
      </c>
      <c r="R167" s="31">
        <v>2797666</v>
      </c>
      <c r="S167" s="31">
        <v>1043801</v>
      </c>
      <c r="T167" s="36">
        <f t="shared" si="38"/>
        <v>0.37309707448994983</v>
      </c>
      <c r="U167" s="36">
        <f t="shared" si="39"/>
        <v>2.4199370646028093</v>
      </c>
    </row>
    <row r="168" spans="1:21" x14ac:dyDescent="0.2">
      <c r="A168" s="17" t="s">
        <v>44</v>
      </c>
      <c r="B168" s="11" t="s">
        <v>306</v>
      </c>
      <c r="C168" s="10" t="s">
        <v>307</v>
      </c>
      <c r="D168" s="31">
        <v>9894069</v>
      </c>
      <c r="E168" s="31">
        <v>9691511</v>
      </c>
      <c r="F168" s="31">
        <v>2300536</v>
      </c>
      <c r="G168" s="36">
        <f t="shared" si="32"/>
        <v>0.23251667236199788</v>
      </c>
      <c r="H168" s="31">
        <v>1972097</v>
      </c>
      <c r="I168" s="36">
        <f t="shared" si="33"/>
        <v>0.19932112864787985</v>
      </c>
      <c r="J168" s="31">
        <v>1902933</v>
      </c>
      <c r="K168" s="36">
        <f t="shared" si="34"/>
        <v>0.1963504968420301</v>
      </c>
      <c r="L168" s="31">
        <v>0</v>
      </c>
      <c r="M168" s="36">
        <f t="shared" si="35"/>
        <v>0</v>
      </c>
      <c r="N168" s="31">
        <f t="shared" si="36"/>
        <v>6175566</v>
      </c>
      <c r="O168" s="36">
        <f t="shared" si="37"/>
        <v>0.63721394940376175</v>
      </c>
      <c r="P168" s="31">
        <v>2061850</v>
      </c>
      <c r="Q168" s="31">
        <v>9755209</v>
      </c>
      <c r="R168" s="31">
        <v>11417094</v>
      </c>
      <c r="S168" s="31">
        <v>7929595</v>
      </c>
      <c r="T168" s="36">
        <f t="shared" si="38"/>
        <v>0.69453706871468346</v>
      </c>
      <c r="U168" s="36">
        <f t="shared" si="39"/>
        <v>-7.7074956956131646E-2</v>
      </c>
    </row>
    <row r="169" spans="1:21" ht="16.5" x14ac:dyDescent="0.3">
      <c r="A169" s="18" t="s">
        <v>0</v>
      </c>
      <c r="B169" s="13" t="s">
        <v>308</v>
      </c>
      <c r="C169" s="12" t="s">
        <v>0</v>
      </c>
      <c r="D169" s="32">
        <f>SUM(D164:D168)</f>
        <v>13547120</v>
      </c>
      <c r="E169" s="32">
        <f>SUM(E164:E168)</f>
        <v>12802462</v>
      </c>
      <c r="F169" s="32">
        <f>SUM(F164:F168)</f>
        <v>2546883</v>
      </c>
      <c r="G169" s="37">
        <f t="shared" si="32"/>
        <v>0.18800180407348574</v>
      </c>
      <c r="H169" s="32">
        <f>SUM(H164:H168)</f>
        <v>2256196</v>
      </c>
      <c r="I169" s="37">
        <f t="shared" si="33"/>
        <v>0.16654432824098406</v>
      </c>
      <c r="J169" s="32">
        <f>SUM(J164:J168)</f>
        <v>2721300</v>
      </c>
      <c r="K169" s="37">
        <f t="shared" si="34"/>
        <v>0.21256067778213283</v>
      </c>
      <c r="L169" s="32">
        <f>SUM(L164:L168)</f>
        <v>0</v>
      </c>
      <c r="M169" s="37">
        <f t="shared" si="35"/>
        <v>0</v>
      </c>
      <c r="N169" s="32">
        <f t="shared" si="36"/>
        <v>7524379</v>
      </c>
      <c r="O169" s="37">
        <f t="shared" si="37"/>
        <v>0.58772906336296882</v>
      </c>
      <c r="P169" s="32">
        <f>SUM(P164:P168)</f>
        <v>2301143</v>
      </c>
      <c r="Q169" s="32">
        <f>SUM(Q164:Q168)</f>
        <v>12552875</v>
      </c>
      <c r="R169" s="32">
        <f>SUM(R164:R168)</f>
        <v>14214760</v>
      </c>
      <c r="S169" s="32">
        <f>SUM(S164:S168)</f>
        <v>8973396</v>
      </c>
      <c r="T169" s="37">
        <f t="shared" si="38"/>
        <v>0.63127312736901642</v>
      </c>
      <c r="U169" s="37">
        <f t="shared" si="39"/>
        <v>0.182586219109373</v>
      </c>
    </row>
    <row r="170" spans="1:21" ht="16.5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344472776</v>
      </c>
      <c r="E170" s="32">
        <f>SUM(E105,E107:E111,E113:E120,E122:E125,E127:E131,E133:E136,E138:E143,E145:E149,E151:E156,E158:E162,E164:E168)</f>
        <v>328737637</v>
      </c>
      <c r="F170" s="32">
        <f>SUM(F105,F107:F111,F113:F120,F122:F125,F127:F131,F133:F136,F138:F143,F145:F149,F151:F156,F158:F162,F164:F168)</f>
        <v>70842178</v>
      </c>
      <c r="G170" s="37">
        <f t="shared" si="32"/>
        <v>0.20565392372255276</v>
      </c>
      <c r="H170" s="32">
        <f>SUM(H105,H107:H111,H113:H120,H122:H125,H127:H131,H133:H136,H138:H143,H145:H149,H151:H156,H158:H162,H164:H168)</f>
        <v>86898702</v>
      </c>
      <c r="I170" s="37">
        <f t="shared" si="33"/>
        <v>0.25226580459873554</v>
      </c>
      <c r="J170" s="32">
        <f>SUM(J105,J107:J111,J113:J120,J122:J125,J127:J131,J133:J136,J138:J143,J145:J149,J151:J156,J158:J162,J164:J168)</f>
        <v>78210180</v>
      </c>
      <c r="K170" s="37">
        <f t="shared" si="34"/>
        <v>0.2379106351001726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235951060</v>
      </c>
      <c r="O170" s="37">
        <f t="shared" si="37"/>
        <v>0.71774884723649701</v>
      </c>
      <c r="P170" s="32">
        <f>SUM(P105,P107:P111,P113:P120,P122:P125,P127:P131,P133:P136,P138:P143,P145:P149,P151:P156,P158:P162,P164:P168)</f>
        <v>56916470</v>
      </c>
      <c r="Q170" s="32">
        <f>SUM(Q105,Q107:Q111,Q113:Q120,Q122:Q125,Q127:Q131,Q133:Q136,Q138:Q143,Q145:Q149,Q151:Q156,Q158:Q162,Q164:Q168)</f>
        <v>353179560</v>
      </c>
      <c r="R170" s="32">
        <f>SUM(R105,R107:R111,R113:R120,R122:R125,R127:R131,R133:R136,R138:R143,R145:R149,R151:R156,R158:R162,R164:R168)</f>
        <v>287019342</v>
      </c>
      <c r="S170" s="32">
        <f>SUM(S105,S107:S111,S113:S120,S122:S125,S127:S131,S133:S136,S138:S143,S145:S149,S151:S156,S158:S162,S164:S168)</f>
        <v>200249794</v>
      </c>
      <c r="T170" s="37">
        <f t="shared" si="38"/>
        <v>0.69768745410892896</v>
      </c>
      <c r="U170" s="37">
        <f t="shared" si="39"/>
        <v>0.37412211263277562</v>
      </c>
    </row>
    <row r="171" spans="1:21" ht="14.4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4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x14ac:dyDescent="0.2">
      <c r="A173" s="17" t="s">
        <v>29</v>
      </c>
      <c r="B173" s="11" t="s">
        <v>311</v>
      </c>
      <c r="C173" s="10" t="s">
        <v>312</v>
      </c>
      <c r="D173" s="31">
        <v>3009837</v>
      </c>
      <c r="E173" s="31">
        <v>3564093</v>
      </c>
      <c r="F173" s="31">
        <v>746956</v>
      </c>
      <c r="G173" s="36">
        <f t="shared" ref="G173:G205" si="40">IF(($D173     =0),0,($F173     /$D173     ))</f>
        <v>0.24817157872668852</v>
      </c>
      <c r="H173" s="31">
        <v>704055</v>
      </c>
      <c r="I173" s="36">
        <f t="shared" ref="I173:I205" si="41">IF(($D173     =0),0,($H173     /$D173     ))</f>
        <v>0.23391798293395955</v>
      </c>
      <c r="J173" s="31">
        <v>729639</v>
      </c>
      <c r="K173" s="36">
        <f t="shared" ref="K173:K205" si="42">IF(($E173     =0),0,($J173     /$E173     ))</f>
        <v>0.20471940547005929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2180650</v>
      </c>
      <c r="O173" s="36">
        <f t="shared" ref="O173:O205" si="45">IF(($E173     =0),0,($N173     /$E173     ))</f>
        <v>0.61183869220023157</v>
      </c>
      <c r="P173" s="31">
        <v>695614</v>
      </c>
      <c r="Q173" s="31">
        <v>2906846</v>
      </c>
      <c r="R173" s="31">
        <v>2977183</v>
      </c>
      <c r="S173" s="31">
        <v>2192941</v>
      </c>
      <c r="T173" s="36">
        <f t="shared" ref="T173:T205" si="46">IF(($R173     =0),0,($S173     /$R173     ))</f>
        <v>0.73658253456371336</v>
      </c>
      <c r="U173" s="36">
        <f t="shared" ref="U173:U205" si="47">IF(($P173     =0),0,(($J173     /$P173     )-1))</f>
        <v>4.8913621634987248E-2</v>
      </c>
    </row>
    <row r="174" spans="1:21" x14ac:dyDescent="0.2">
      <c r="A174" s="17" t="s">
        <v>29</v>
      </c>
      <c r="B174" s="11" t="s">
        <v>313</v>
      </c>
      <c r="C174" s="10" t="s">
        <v>314</v>
      </c>
      <c r="D174" s="31">
        <v>3137621</v>
      </c>
      <c r="E174" s="31">
        <v>3356557</v>
      </c>
      <c r="F174" s="31">
        <v>811657</v>
      </c>
      <c r="G174" s="36">
        <f t="shared" si="40"/>
        <v>0.2586854817710616</v>
      </c>
      <c r="H174" s="31">
        <v>1186153</v>
      </c>
      <c r="I174" s="36">
        <f t="shared" si="41"/>
        <v>0.37804215359343912</v>
      </c>
      <c r="J174" s="31">
        <v>646665</v>
      </c>
      <c r="K174" s="36">
        <f t="shared" si="42"/>
        <v>0.19265723775881058</v>
      </c>
      <c r="L174" s="31">
        <v>0</v>
      </c>
      <c r="M174" s="36">
        <f t="shared" si="43"/>
        <v>0</v>
      </c>
      <c r="N174" s="31">
        <f t="shared" si="44"/>
        <v>2644475</v>
      </c>
      <c r="O174" s="36">
        <f t="shared" si="45"/>
        <v>0.78785344625459963</v>
      </c>
      <c r="P174" s="31">
        <v>573288</v>
      </c>
      <c r="Q174" s="31">
        <v>3001884</v>
      </c>
      <c r="R174" s="31">
        <v>2979696</v>
      </c>
      <c r="S174" s="31">
        <v>2259811</v>
      </c>
      <c r="T174" s="36">
        <f t="shared" si="46"/>
        <v>0.75840320623311908</v>
      </c>
      <c r="U174" s="36">
        <f t="shared" si="47"/>
        <v>0.12799325993218069</v>
      </c>
    </row>
    <row r="175" spans="1:21" x14ac:dyDescent="0.2">
      <c r="A175" s="17" t="s">
        <v>29</v>
      </c>
      <c r="B175" s="11" t="s">
        <v>315</v>
      </c>
      <c r="C175" s="10" t="s">
        <v>316</v>
      </c>
      <c r="D175" s="31">
        <v>7828072</v>
      </c>
      <c r="E175" s="31">
        <v>7628072</v>
      </c>
      <c r="F175" s="31">
        <v>1050130</v>
      </c>
      <c r="G175" s="36">
        <f t="shared" si="40"/>
        <v>0.13414925156539184</v>
      </c>
      <c r="H175" s="31">
        <v>1233176</v>
      </c>
      <c r="I175" s="36">
        <f t="shared" si="41"/>
        <v>0.15753253163741979</v>
      </c>
      <c r="J175" s="31">
        <v>1404809</v>
      </c>
      <c r="K175" s="36">
        <f t="shared" si="42"/>
        <v>0.18416304932622554</v>
      </c>
      <c r="L175" s="31">
        <v>0</v>
      </c>
      <c r="M175" s="36">
        <f t="shared" si="43"/>
        <v>0</v>
      </c>
      <c r="N175" s="31">
        <f t="shared" si="44"/>
        <v>3688115</v>
      </c>
      <c r="O175" s="36">
        <f t="shared" si="45"/>
        <v>0.48349242115176677</v>
      </c>
      <c r="P175" s="31">
        <v>1595482</v>
      </c>
      <c r="Q175" s="31">
        <v>6031463</v>
      </c>
      <c r="R175" s="31">
        <v>6267763</v>
      </c>
      <c r="S175" s="31">
        <v>4511099</v>
      </c>
      <c r="T175" s="36">
        <f t="shared" si="46"/>
        <v>0.71973030888372769</v>
      </c>
      <c r="U175" s="36">
        <f t="shared" si="47"/>
        <v>-0.11950808595772311</v>
      </c>
    </row>
    <row r="176" spans="1:21" x14ac:dyDescent="0.2">
      <c r="A176" s="17" t="s">
        <v>29</v>
      </c>
      <c r="B176" s="11" t="s">
        <v>317</v>
      </c>
      <c r="C176" s="10" t="s">
        <v>318</v>
      </c>
      <c r="D176" s="31">
        <v>28683051</v>
      </c>
      <c r="E176" s="31">
        <v>29131655</v>
      </c>
      <c r="F176" s="31">
        <v>6215238</v>
      </c>
      <c r="G176" s="36">
        <f t="shared" si="40"/>
        <v>0.21668678133298999</v>
      </c>
      <c r="H176" s="31">
        <v>5834334</v>
      </c>
      <c r="I176" s="36">
        <f t="shared" si="41"/>
        <v>0.20340702249561946</v>
      </c>
      <c r="J176" s="31">
        <v>5840622</v>
      </c>
      <c r="K176" s="36">
        <f t="shared" si="42"/>
        <v>0.2004905660183055</v>
      </c>
      <c r="L176" s="31">
        <v>0</v>
      </c>
      <c r="M176" s="36">
        <f t="shared" si="43"/>
        <v>0</v>
      </c>
      <c r="N176" s="31">
        <f t="shared" si="44"/>
        <v>17890194</v>
      </c>
      <c r="O176" s="36">
        <f t="shared" si="45"/>
        <v>0.61411526396286098</v>
      </c>
      <c r="P176" s="31">
        <v>5629814</v>
      </c>
      <c r="Q176" s="31">
        <v>27655104</v>
      </c>
      <c r="R176" s="31">
        <v>28024549</v>
      </c>
      <c r="S176" s="31">
        <v>16824636</v>
      </c>
      <c r="T176" s="36">
        <f t="shared" si="46"/>
        <v>0.60035349721417464</v>
      </c>
      <c r="U176" s="36">
        <f t="shared" si="47"/>
        <v>3.7444931573227924E-2</v>
      </c>
    </row>
    <row r="177" spans="1:21" x14ac:dyDescent="0.2">
      <c r="A177" s="17" t="s">
        <v>29</v>
      </c>
      <c r="B177" s="11" t="s">
        <v>319</v>
      </c>
      <c r="C177" s="10" t="s">
        <v>320</v>
      </c>
      <c r="D177" s="31">
        <v>0</v>
      </c>
      <c r="E177" s="31">
        <v>0</v>
      </c>
      <c r="F177" s="31">
        <v>0</v>
      </c>
      <c r="G177" s="36">
        <f t="shared" si="40"/>
        <v>0</v>
      </c>
      <c r="H177" s="31">
        <v>0</v>
      </c>
      <c r="I177" s="36">
        <f t="shared" si="41"/>
        <v>0</v>
      </c>
      <c r="J177" s="31">
        <v>0</v>
      </c>
      <c r="K177" s="36">
        <f t="shared" si="42"/>
        <v>0</v>
      </c>
      <c r="L177" s="31">
        <v>0</v>
      </c>
      <c r="M177" s="36">
        <f t="shared" si="43"/>
        <v>0</v>
      </c>
      <c r="N177" s="31">
        <f t="shared" si="44"/>
        <v>0</v>
      </c>
      <c r="O177" s="36">
        <f t="shared" si="45"/>
        <v>0</v>
      </c>
      <c r="P177" s="31">
        <v>0</v>
      </c>
      <c r="Q177" s="31">
        <v>0</v>
      </c>
      <c r="R177" s="31">
        <v>0</v>
      </c>
      <c r="S177" s="31">
        <v>0</v>
      </c>
      <c r="T177" s="36">
        <f t="shared" si="46"/>
        <v>0</v>
      </c>
      <c r="U177" s="36">
        <f t="shared" si="47"/>
        <v>0</v>
      </c>
    </row>
    <row r="178" spans="1:21" x14ac:dyDescent="0.2">
      <c r="A178" s="17" t="s">
        <v>44</v>
      </c>
      <c r="B178" s="11" t="s">
        <v>321</v>
      </c>
      <c r="C178" s="10" t="s">
        <v>322</v>
      </c>
      <c r="D178" s="31">
        <v>9569395</v>
      </c>
      <c r="E178" s="31">
        <v>11197395</v>
      </c>
      <c r="F178" s="31">
        <v>2586906</v>
      </c>
      <c r="G178" s="36">
        <f t="shared" si="40"/>
        <v>0.27033119648629822</v>
      </c>
      <c r="H178" s="31">
        <v>2570162</v>
      </c>
      <c r="I178" s="36">
        <f t="shared" si="41"/>
        <v>0.26858145159646979</v>
      </c>
      <c r="J178" s="31">
        <v>2376581</v>
      </c>
      <c r="K178" s="36">
        <f t="shared" si="42"/>
        <v>0.2122440978459722</v>
      </c>
      <c r="L178" s="31">
        <v>0</v>
      </c>
      <c r="M178" s="36">
        <f t="shared" si="43"/>
        <v>0</v>
      </c>
      <c r="N178" s="31">
        <f t="shared" si="44"/>
        <v>7533649</v>
      </c>
      <c r="O178" s="36">
        <f t="shared" si="45"/>
        <v>0.6728037190793037</v>
      </c>
      <c r="P178" s="31">
        <v>2526998</v>
      </c>
      <c r="Q178" s="31">
        <v>10207828</v>
      </c>
      <c r="R178" s="31">
        <v>9967028</v>
      </c>
      <c r="S178" s="31">
        <v>6957386</v>
      </c>
      <c r="T178" s="36">
        <f t="shared" si="46"/>
        <v>0.6980401780751494</v>
      </c>
      <c r="U178" s="36">
        <f t="shared" si="47"/>
        <v>-5.9523988542927175E-2</v>
      </c>
    </row>
    <row r="179" spans="1:21" ht="16.5" x14ac:dyDescent="0.3">
      <c r="A179" s="18" t="s">
        <v>0</v>
      </c>
      <c r="B179" s="13" t="s">
        <v>323</v>
      </c>
      <c r="C179" s="12" t="s">
        <v>0</v>
      </c>
      <c r="D179" s="32">
        <f>SUM(D173:D178)</f>
        <v>52227976</v>
      </c>
      <c r="E179" s="32">
        <f>SUM(E173:E178)</f>
        <v>54877772</v>
      </c>
      <c r="F179" s="32">
        <f>SUM(F173:F178)</f>
        <v>11410887</v>
      </c>
      <c r="G179" s="37">
        <f t="shared" si="40"/>
        <v>0.21848227471039658</v>
      </c>
      <c r="H179" s="32">
        <f>SUM(H173:H178)</f>
        <v>11527880</v>
      </c>
      <c r="I179" s="37">
        <f t="shared" si="41"/>
        <v>0.22072231939449463</v>
      </c>
      <c r="J179" s="32">
        <f>SUM(J173:J178)</f>
        <v>10998316</v>
      </c>
      <c r="K179" s="37">
        <f t="shared" si="42"/>
        <v>0.20041476902524397</v>
      </c>
      <c r="L179" s="32">
        <f>SUM(L173:L178)</f>
        <v>0</v>
      </c>
      <c r="M179" s="37">
        <f t="shared" si="43"/>
        <v>0</v>
      </c>
      <c r="N179" s="32">
        <f t="shared" si="44"/>
        <v>33937083</v>
      </c>
      <c r="O179" s="37">
        <f t="shared" si="45"/>
        <v>0.61841218699622136</v>
      </c>
      <c r="P179" s="32">
        <f>SUM(P173:P178)</f>
        <v>11021196</v>
      </c>
      <c r="Q179" s="32">
        <f>SUM(Q173:Q178)</f>
        <v>49803125</v>
      </c>
      <c r="R179" s="32">
        <f>SUM(R173:R178)</f>
        <v>50216219</v>
      </c>
      <c r="S179" s="32">
        <f>SUM(S173:S178)</f>
        <v>32745873</v>
      </c>
      <c r="T179" s="37">
        <f t="shared" si="46"/>
        <v>0.65209754242946882</v>
      </c>
      <c r="U179" s="37">
        <f t="shared" si="47"/>
        <v>-2.0759997372336025E-3</v>
      </c>
    </row>
    <row r="180" spans="1:21" x14ac:dyDescent="0.2">
      <c r="A180" s="17" t="s">
        <v>29</v>
      </c>
      <c r="B180" s="11" t="s">
        <v>324</v>
      </c>
      <c r="C180" s="10" t="s">
        <v>325</v>
      </c>
      <c r="D180" s="31">
        <v>1908444</v>
      </c>
      <c r="E180" s="31">
        <v>1908444</v>
      </c>
      <c r="F180" s="31">
        <v>726768</v>
      </c>
      <c r="G180" s="36">
        <f t="shared" si="40"/>
        <v>0.38081704257499827</v>
      </c>
      <c r="H180" s="31">
        <v>118396</v>
      </c>
      <c r="I180" s="36">
        <f t="shared" si="41"/>
        <v>6.2037974391703402E-2</v>
      </c>
      <c r="J180" s="31">
        <v>6550</v>
      </c>
      <c r="K180" s="36">
        <f t="shared" si="42"/>
        <v>3.4321153777632459E-3</v>
      </c>
      <c r="L180" s="31">
        <v>0</v>
      </c>
      <c r="M180" s="36">
        <f t="shared" si="43"/>
        <v>0</v>
      </c>
      <c r="N180" s="31">
        <f t="shared" si="44"/>
        <v>851714</v>
      </c>
      <c r="O180" s="36">
        <f t="shared" si="45"/>
        <v>0.44628713234446493</v>
      </c>
      <c r="P180" s="31">
        <v>277930</v>
      </c>
      <c r="Q180" s="31">
        <v>896717</v>
      </c>
      <c r="R180" s="31">
        <v>1596717</v>
      </c>
      <c r="S180" s="31">
        <v>670894</v>
      </c>
      <c r="T180" s="36">
        <f t="shared" si="46"/>
        <v>0.42017088814110454</v>
      </c>
      <c r="U180" s="36">
        <f t="shared" si="47"/>
        <v>-0.97643291476270999</v>
      </c>
    </row>
    <row r="181" spans="1:21" x14ac:dyDescent="0.2">
      <c r="A181" s="17" t="s">
        <v>29</v>
      </c>
      <c r="B181" s="11" t="s">
        <v>326</v>
      </c>
      <c r="C181" s="10" t="s">
        <v>327</v>
      </c>
      <c r="D181" s="31">
        <v>3015940</v>
      </c>
      <c r="E181" s="31">
        <v>1425940</v>
      </c>
      <c r="F181" s="31">
        <v>138625</v>
      </c>
      <c r="G181" s="36">
        <f t="shared" si="40"/>
        <v>4.5964110691857268E-2</v>
      </c>
      <c r="H181" s="31">
        <v>234515</v>
      </c>
      <c r="I181" s="36">
        <f t="shared" si="41"/>
        <v>7.775850978467741E-2</v>
      </c>
      <c r="J181" s="31">
        <v>233639</v>
      </c>
      <c r="K181" s="36">
        <f t="shared" si="42"/>
        <v>0.16384911006073186</v>
      </c>
      <c r="L181" s="31">
        <v>0</v>
      </c>
      <c r="M181" s="36">
        <f t="shared" si="43"/>
        <v>0</v>
      </c>
      <c r="N181" s="31">
        <f t="shared" si="44"/>
        <v>606779</v>
      </c>
      <c r="O181" s="36">
        <f t="shared" si="45"/>
        <v>0.4255291246476009</v>
      </c>
      <c r="P181" s="31">
        <v>0</v>
      </c>
      <c r="Q181" s="31">
        <v>1281471</v>
      </c>
      <c r="R181" s="31">
        <v>980871</v>
      </c>
      <c r="S181" s="31">
        <v>292297</v>
      </c>
      <c r="T181" s="36">
        <f t="shared" si="46"/>
        <v>0.29799739211374382</v>
      </c>
      <c r="U181" s="36">
        <f t="shared" si="47"/>
        <v>0</v>
      </c>
    </row>
    <row r="182" spans="1:21" x14ac:dyDescent="0.2">
      <c r="A182" s="17" t="s">
        <v>29</v>
      </c>
      <c r="B182" s="11" t="s">
        <v>328</v>
      </c>
      <c r="C182" s="10" t="s">
        <v>329</v>
      </c>
      <c r="D182" s="31">
        <v>0</v>
      </c>
      <c r="E182" s="31">
        <v>0</v>
      </c>
      <c r="F182" s="31">
        <v>0</v>
      </c>
      <c r="G182" s="36">
        <f t="shared" si="40"/>
        <v>0</v>
      </c>
      <c r="H182" s="31">
        <v>0</v>
      </c>
      <c r="I182" s="36">
        <f t="shared" si="41"/>
        <v>0</v>
      </c>
      <c r="J182" s="31">
        <v>0</v>
      </c>
      <c r="K182" s="36">
        <f t="shared" si="42"/>
        <v>0</v>
      </c>
      <c r="L182" s="31">
        <v>0</v>
      </c>
      <c r="M182" s="36">
        <f t="shared" si="43"/>
        <v>0</v>
      </c>
      <c r="N182" s="31">
        <f t="shared" si="44"/>
        <v>0</v>
      </c>
      <c r="O182" s="36">
        <f t="shared" si="45"/>
        <v>0</v>
      </c>
      <c r="P182" s="31">
        <v>0</v>
      </c>
      <c r="Q182" s="31">
        <v>0</v>
      </c>
      <c r="R182" s="31">
        <v>0</v>
      </c>
      <c r="S182" s="31">
        <v>0</v>
      </c>
      <c r="T182" s="36">
        <f t="shared" si="46"/>
        <v>0</v>
      </c>
      <c r="U182" s="36">
        <f t="shared" si="47"/>
        <v>0</v>
      </c>
    </row>
    <row r="183" spans="1:21" x14ac:dyDescent="0.2">
      <c r="A183" s="17" t="s">
        <v>29</v>
      </c>
      <c r="B183" s="11" t="s">
        <v>330</v>
      </c>
      <c r="C183" s="10" t="s">
        <v>331</v>
      </c>
      <c r="D183" s="31">
        <v>6313648</v>
      </c>
      <c r="E183" s="31">
        <v>6669706</v>
      </c>
      <c r="F183" s="31">
        <v>1327723</v>
      </c>
      <c r="G183" s="36">
        <f t="shared" si="40"/>
        <v>0.21029411205692811</v>
      </c>
      <c r="H183" s="31">
        <v>1716540</v>
      </c>
      <c r="I183" s="36">
        <f t="shared" si="41"/>
        <v>0.27187768466027878</v>
      </c>
      <c r="J183" s="31">
        <v>270617</v>
      </c>
      <c r="K183" s="36">
        <f t="shared" si="42"/>
        <v>4.0574052289561187E-2</v>
      </c>
      <c r="L183" s="31">
        <v>0</v>
      </c>
      <c r="M183" s="36">
        <f t="shared" si="43"/>
        <v>0</v>
      </c>
      <c r="N183" s="31">
        <f t="shared" si="44"/>
        <v>3314880</v>
      </c>
      <c r="O183" s="36">
        <f t="shared" si="45"/>
        <v>0.49700541523119612</v>
      </c>
      <c r="P183" s="31">
        <v>581105</v>
      </c>
      <c r="Q183" s="31">
        <v>6192636</v>
      </c>
      <c r="R183" s="31">
        <v>6546426</v>
      </c>
      <c r="S183" s="31">
        <v>2277666</v>
      </c>
      <c r="T183" s="36">
        <f t="shared" si="46"/>
        <v>0.3479251121146103</v>
      </c>
      <c r="U183" s="36">
        <f t="shared" si="47"/>
        <v>-0.53430619251254075</v>
      </c>
    </row>
    <row r="184" spans="1:21" x14ac:dyDescent="0.2">
      <c r="A184" s="17" t="s">
        <v>44</v>
      </c>
      <c r="B184" s="11" t="s">
        <v>332</v>
      </c>
      <c r="C184" s="10" t="s">
        <v>333</v>
      </c>
      <c r="D184" s="31">
        <v>8624446</v>
      </c>
      <c r="E184" s="31">
        <v>4584013</v>
      </c>
      <c r="F184" s="31">
        <v>52979</v>
      </c>
      <c r="G184" s="36">
        <f t="shared" si="40"/>
        <v>6.1428873228494907E-3</v>
      </c>
      <c r="H184" s="31">
        <v>490680</v>
      </c>
      <c r="I184" s="36">
        <f t="shared" si="41"/>
        <v>5.689408919714959E-2</v>
      </c>
      <c r="J184" s="31">
        <v>210415</v>
      </c>
      <c r="K184" s="36">
        <f t="shared" si="42"/>
        <v>4.5901920435216917E-2</v>
      </c>
      <c r="L184" s="31">
        <v>0</v>
      </c>
      <c r="M184" s="36">
        <f t="shared" si="43"/>
        <v>0</v>
      </c>
      <c r="N184" s="31">
        <f t="shared" si="44"/>
        <v>754074</v>
      </c>
      <c r="O184" s="36">
        <f t="shared" si="45"/>
        <v>0.16450084238417301</v>
      </c>
      <c r="P184" s="31">
        <v>205264</v>
      </c>
      <c r="Q184" s="31">
        <v>1954400</v>
      </c>
      <c r="R184" s="31">
        <v>2313200</v>
      </c>
      <c r="S184" s="31">
        <v>877336</v>
      </c>
      <c r="T184" s="36">
        <f t="shared" si="46"/>
        <v>0.37927373335638942</v>
      </c>
      <c r="U184" s="36">
        <f t="shared" si="47"/>
        <v>2.50945124327695E-2</v>
      </c>
    </row>
    <row r="185" spans="1:21" ht="16.5" x14ac:dyDescent="0.3">
      <c r="A185" s="18" t="s">
        <v>0</v>
      </c>
      <c r="B185" s="13" t="s">
        <v>334</v>
      </c>
      <c r="C185" s="12" t="s">
        <v>0</v>
      </c>
      <c r="D185" s="32">
        <f>SUM(D180:D184)</f>
        <v>19862478</v>
      </c>
      <c r="E185" s="32">
        <f>SUM(E180:E184)</f>
        <v>14588103</v>
      </c>
      <c r="F185" s="32">
        <f>SUM(F180:F184)</f>
        <v>2246095</v>
      </c>
      <c r="G185" s="37">
        <f t="shared" si="40"/>
        <v>0.11308231530829134</v>
      </c>
      <c r="H185" s="32">
        <f>SUM(H180:H184)</f>
        <v>2560131</v>
      </c>
      <c r="I185" s="37">
        <f t="shared" si="41"/>
        <v>0.12889282998828244</v>
      </c>
      <c r="J185" s="32">
        <f>SUM(J180:J184)</f>
        <v>721221</v>
      </c>
      <c r="K185" s="37">
        <f t="shared" si="42"/>
        <v>4.9438984630146905E-2</v>
      </c>
      <c r="L185" s="32">
        <f>SUM(L180:L184)</f>
        <v>0</v>
      </c>
      <c r="M185" s="37">
        <f t="shared" si="43"/>
        <v>0</v>
      </c>
      <c r="N185" s="32">
        <f t="shared" si="44"/>
        <v>5527447</v>
      </c>
      <c r="O185" s="37">
        <f t="shared" si="45"/>
        <v>0.37890101269507076</v>
      </c>
      <c r="P185" s="32">
        <f>SUM(P180:P184)</f>
        <v>1064299</v>
      </c>
      <c r="Q185" s="32">
        <f>SUM(Q180:Q184)</f>
        <v>10325224</v>
      </c>
      <c r="R185" s="32">
        <f>SUM(R180:R184)</f>
        <v>11437214</v>
      </c>
      <c r="S185" s="32">
        <f>SUM(S180:S184)</f>
        <v>4118193</v>
      </c>
      <c r="T185" s="37">
        <f t="shared" si="46"/>
        <v>0.3600695938713746</v>
      </c>
      <c r="U185" s="37">
        <f t="shared" si="47"/>
        <v>-0.32235114380451357</v>
      </c>
    </row>
    <row r="186" spans="1:21" x14ac:dyDescent="0.2">
      <c r="A186" s="17" t="s">
        <v>29</v>
      </c>
      <c r="B186" s="11" t="s">
        <v>335</v>
      </c>
      <c r="C186" s="10" t="s">
        <v>336</v>
      </c>
      <c r="D186" s="31">
        <v>0</v>
      </c>
      <c r="E186" s="31">
        <v>0</v>
      </c>
      <c r="F186" s="31">
        <v>0</v>
      </c>
      <c r="G186" s="36">
        <f t="shared" si="40"/>
        <v>0</v>
      </c>
      <c r="H186" s="31">
        <v>0</v>
      </c>
      <c r="I186" s="36">
        <f t="shared" si="41"/>
        <v>0</v>
      </c>
      <c r="J186" s="31">
        <v>0</v>
      </c>
      <c r="K186" s="36">
        <f t="shared" si="42"/>
        <v>0</v>
      </c>
      <c r="L186" s="31">
        <v>0</v>
      </c>
      <c r="M186" s="36">
        <f t="shared" si="43"/>
        <v>0</v>
      </c>
      <c r="N186" s="31">
        <f t="shared" si="44"/>
        <v>0</v>
      </c>
      <c r="O186" s="36">
        <f t="shared" si="45"/>
        <v>0</v>
      </c>
      <c r="P186" s="31">
        <v>0</v>
      </c>
      <c r="Q186" s="31">
        <v>0</v>
      </c>
      <c r="R186" s="31">
        <v>0</v>
      </c>
      <c r="S186" s="31">
        <v>0</v>
      </c>
      <c r="T186" s="36">
        <f t="shared" si="46"/>
        <v>0</v>
      </c>
      <c r="U186" s="36">
        <f t="shared" si="47"/>
        <v>0</v>
      </c>
    </row>
    <row r="187" spans="1:21" x14ac:dyDescent="0.2">
      <c r="A187" s="17" t="s">
        <v>29</v>
      </c>
      <c r="B187" s="11" t="s">
        <v>337</v>
      </c>
      <c r="C187" s="10" t="s">
        <v>338</v>
      </c>
      <c r="D187" s="31">
        <v>12400476</v>
      </c>
      <c r="E187" s="31">
        <v>11028557</v>
      </c>
      <c r="F187" s="31">
        <v>1536291</v>
      </c>
      <c r="G187" s="36">
        <f t="shared" si="40"/>
        <v>0.12388967971874629</v>
      </c>
      <c r="H187" s="31">
        <v>4589356</v>
      </c>
      <c r="I187" s="36">
        <f t="shared" si="41"/>
        <v>0.37009514796044923</v>
      </c>
      <c r="J187" s="31">
        <v>2687235</v>
      </c>
      <c r="K187" s="36">
        <f t="shared" si="42"/>
        <v>0.24366152344318481</v>
      </c>
      <c r="L187" s="31">
        <v>0</v>
      </c>
      <c r="M187" s="36">
        <f t="shared" si="43"/>
        <v>0</v>
      </c>
      <c r="N187" s="31">
        <f t="shared" si="44"/>
        <v>8812882</v>
      </c>
      <c r="O187" s="36">
        <f t="shared" si="45"/>
        <v>0.79909656358488246</v>
      </c>
      <c r="P187" s="31">
        <v>2440185</v>
      </c>
      <c r="Q187" s="31">
        <v>10159130</v>
      </c>
      <c r="R187" s="31">
        <v>10041933</v>
      </c>
      <c r="S187" s="31">
        <v>7725653</v>
      </c>
      <c r="T187" s="36">
        <f t="shared" si="46"/>
        <v>0.76933922980764757</v>
      </c>
      <c r="U187" s="36">
        <f t="shared" si="47"/>
        <v>0.10124232384020071</v>
      </c>
    </row>
    <row r="188" spans="1:21" x14ac:dyDescent="0.2">
      <c r="A188" s="17" t="s">
        <v>29</v>
      </c>
      <c r="B188" s="11" t="s">
        <v>339</v>
      </c>
      <c r="C188" s="10" t="s">
        <v>340</v>
      </c>
      <c r="D188" s="31">
        <v>16232260</v>
      </c>
      <c r="E188" s="31">
        <v>17044811</v>
      </c>
      <c r="F188" s="31">
        <v>4205110</v>
      </c>
      <c r="G188" s="36">
        <f t="shared" si="40"/>
        <v>0.25905881251286017</v>
      </c>
      <c r="H188" s="31">
        <v>3436128</v>
      </c>
      <c r="I188" s="36">
        <f t="shared" si="41"/>
        <v>0.21168512579271156</v>
      </c>
      <c r="J188" s="31">
        <v>3032431</v>
      </c>
      <c r="K188" s="36">
        <f t="shared" si="42"/>
        <v>0.17790933557432817</v>
      </c>
      <c r="L188" s="31">
        <v>0</v>
      </c>
      <c r="M188" s="36">
        <f t="shared" si="43"/>
        <v>0</v>
      </c>
      <c r="N188" s="31">
        <f t="shared" si="44"/>
        <v>10673669</v>
      </c>
      <c r="O188" s="36">
        <f t="shared" si="45"/>
        <v>0.62621222376710428</v>
      </c>
      <c r="P188" s="31">
        <v>2192680</v>
      </c>
      <c r="Q188" s="31">
        <v>14141092</v>
      </c>
      <c r="R188" s="31">
        <v>13152502</v>
      </c>
      <c r="S188" s="31">
        <v>7404838</v>
      </c>
      <c r="T188" s="36">
        <f t="shared" si="46"/>
        <v>0.56299843178126874</v>
      </c>
      <c r="U188" s="36">
        <f t="shared" si="47"/>
        <v>0.38297927650181518</v>
      </c>
    </row>
    <row r="189" spans="1:21" x14ac:dyDescent="0.2">
      <c r="A189" s="17" t="s">
        <v>29</v>
      </c>
      <c r="B189" s="11" t="s">
        <v>341</v>
      </c>
      <c r="C189" s="10" t="s">
        <v>342</v>
      </c>
      <c r="D189" s="31">
        <v>11974786</v>
      </c>
      <c r="E189" s="31">
        <v>11393268</v>
      </c>
      <c r="F189" s="31">
        <v>1266634</v>
      </c>
      <c r="G189" s="36">
        <f t="shared" si="40"/>
        <v>0.10577508441486971</v>
      </c>
      <c r="H189" s="31">
        <v>2697780</v>
      </c>
      <c r="I189" s="36">
        <f t="shared" si="41"/>
        <v>0.22528836841009101</v>
      </c>
      <c r="J189" s="31">
        <v>2877622</v>
      </c>
      <c r="K189" s="36">
        <f t="shared" si="42"/>
        <v>0.25257213294728081</v>
      </c>
      <c r="L189" s="31">
        <v>0</v>
      </c>
      <c r="M189" s="36">
        <f t="shared" si="43"/>
        <v>0</v>
      </c>
      <c r="N189" s="31">
        <f t="shared" si="44"/>
        <v>6842036</v>
      </c>
      <c r="O189" s="36">
        <f t="shared" si="45"/>
        <v>0.60053322716537516</v>
      </c>
      <c r="P189" s="31">
        <v>4076162</v>
      </c>
      <c r="Q189" s="31">
        <v>10125692</v>
      </c>
      <c r="R189" s="31">
        <v>9824108</v>
      </c>
      <c r="S189" s="31">
        <v>8047847</v>
      </c>
      <c r="T189" s="36">
        <f t="shared" si="46"/>
        <v>0.81919366114460468</v>
      </c>
      <c r="U189" s="36">
        <f t="shared" si="47"/>
        <v>-0.29403639992718644</v>
      </c>
    </row>
    <row r="190" spans="1:21" x14ac:dyDescent="0.2">
      <c r="A190" s="17" t="s">
        <v>44</v>
      </c>
      <c r="B190" s="11" t="s">
        <v>343</v>
      </c>
      <c r="C190" s="10" t="s">
        <v>344</v>
      </c>
      <c r="D190" s="31">
        <v>9434000</v>
      </c>
      <c r="E190" s="31">
        <v>8928000</v>
      </c>
      <c r="F190" s="31">
        <v>2057590</v>
      </c>
      <c r="G190" s="36">
        <f t="shared" si="40"/>
        <v>0.21810366758532965</v>
      </c>
      <c r="H190" s="31">
        <v>1859414</v>
      </c>
      <c r="I190" s="36">
        <f t="shared" si="41"/>
        <v>0.19709709561161756</v>
      </c>
      <c r="J190" s="31">
        <v>1939463</v>
      </c>
      <c r="K190" s="36">
        <f t="shared" si="42"/>
        <v>0.21723375896057348</v>
      </c>
      <c r="L190" s="31">
        <v>0</v>
      </c>
      <c r="M190" s="36">
        <f t="shared" si="43"/>
        <v>0</v>
      </c>
      <c r="N190" s="31">
        <f t="shared" si="44"/>
        <v>5856467</v>
      </c>
      <c r="O190" s="36">
        <f t="shared" si="45"/>
        <v>0.65596628584229388</v>
      </c>
      <c r="P190" s="31">
        <v>2051037</v>
      </c>
      <c r="Q190" s="31">
        <v>7792000</v>
      </c>
      <c r="R190" s="31">
        <v>8721000</v>
      </c>
      <c r="S190" s="31">
        <v>6101745</v>
      </c>
      <c r="T190" s="36">
        <f t="shared" si="46"/>
        <v>0.69966116271069834</v>
      </c>
      <c r="U190" s="36">
        <f t="shared" si="47"/>
        <v>-5.4398823619466685E-2</v>
      </c>
    </row>
    <row r="191" spans="1:21" ht="16.5" x14ac:dyDescent="0.3">
      <c r="A191" s="18" t="s">
        <v>0</v>
      </c>
      <c r="B191" s="13" t="s">
        <v>345</v>
      </c>
      <c r="C191" s="12" t="s">
        <v>0</v>
      </c>
      <c r="D191" s="32">
        <f>SUM(D186:D190)</f>
        <v>50041522</v>
      </c>
      <c r="E191" s="32">
        <f>SUM(E186:E190)</f>
        <v>48394636</v>
      </c>
      <c r="F191" s="32">
        <f>SUM(F186:F190)</f>
        <v>9065625</v>
      </c>
      <c r="G191" s="37">
        <f t="shared" si="40"/>
        <v>0.18116205578239608</v>
      </c>
      <c r="H191" s="32">
        <f>SUM(H186:H190)</f>
        <v>12582678</v>
      </c>
      <c r="I191" s="37">
        <f t="shared" si="41"/>
        <v>0.25144475022162593</v>
      </c>
      <c r="J191" s="32">
        <f>SUM(J186:J190)</f>
        <v>10536751</v>
      </c>
      <c r="K191" s="37">
        <f t="shared" si="42"/>
        <v>0.21772559669629502</v>
      </c>
      <c r="L191" s="32">
        <f>SUM(L186:L190)</f>
        <v>0</v>
      </c>
      <c r="M191" s="37">
        <f t="shared" si="43"/>
        <v>0</v>
      </c>
      <c r="N191" s="32">
        <f t="shared" si="44"/>
        <v>32185054</v>
      </c>
      <c r="O191" s="37">
        <f t="shared" si="45"/>
        <v>0.66505416013460661</v>
      </c>
      <c r="P191" s="32">
        <f>SUM(P186:P190)</f>
        <v>10760064</v>
      </c>
      <c r="Q191" s="32">
        <f>SUM(Q186:Q190)</f>
        <v>42217914</v>
      </c>
      <c r="R191" s="32">
        <f>SUM(R186:R190)</f>
        <v>41739543</v>
      </c>
      <c r="S191" s="32">
        <f>SUM(S186:S190)</f>
        <v>29280083</v>
      </c>
      <c r="T191" s="37">
        <f t="shared" si="46"/>
        <v>0.70149505470148532</v>
      </c>
      <c r="U191" s="37">
        <f t="shared" si="47"/>
        <v>-2.0753872839418097E-2</v>
      </c>
    </row>
    <row r="192" spans="1:21" x14ac:dyDescent="0.2">
      <c r="A192" s="17" t="s">
        <v>29</v>
      </c>
      <c r="B192" s="11" t="s">
        <v>346</v>
      </c>
      <c r="C192" s="10" t="s">
        <v>347</v>
      </c>
      <c r="D192" s="31">
        <v>2920041</v>
      </c>
      <c r="E192" s="31">
        <v>3220041</v>
      </c>
      <c r="F192" s="31">
        <v>624744</v>
      </c>
      <c r="G192" s="36">
        <f t="shared" si="40"/>
        <v>0.21395042055916338</v>
      </c>
      <c r="H192" s="31">
        <v>142485</v>
      </c>
      <c r="I192" s="36">
        <f t="shared" si="41"/>
        <v>4.8795547733747571E-2</v>
      </c>
      <c r="J192" s="31">
        <v>77352</v>
      </c>
      <c r="K192" s="36">
        <f t="shared" si="42"/>
        <v>2.4022054377568484E-2</v>
      </c>
      <c r="L192" s="31">
        <v>0</v>
      </c>
      <c r="M192" s="36">
        <f t="shared" si="43"/>
        <v>0</v>
      </c>
      <c r="N192" s="31">
        <f t="shared" si="44"/>
        <v>844581</v>
      </c>
      <c r="O192" s="36">
        <f t="shared" si="45"/>
        <v>0.26228889632150648</v>
      </c>
      <c r="P192" s="31">
        <v>540974</v>
      </c>
      <c r="Q192" s="31">
        <v>3175759</v>
      </c>
      <c r="R192" s="31">
        <v>2798616</v>
      </c>
      <c r="S192" s="31">
        <v>1810897</v>
      </c>
      <c r="T192" s="36">
        <f t="shared" si="46"/>
        <v>0.64706876541833536</v>
      </c>
      <c r="U192" s="36">
        <f t="shared" si="47"/>
        <v>-0.85701346090569974</v>
      </c>
    </row>
    <row r="193" spans="1:21" x14ac:dyDescent="0.2">
      <c r="A193" s="17" t="s">
        <v>29</v>
      </c>
      <c r="B193" s="11" t="s">
        <v>348</v>
      </c>
      <c r="C193" s="10" t="s">
        <v>349</v>
      </c>
      <c r="D193" s="31">
        <v>2789865</v>
      </c>
      <c r="E193" s="31">
        <v>2789865</v>
      </c>
      <c r="F193" s="31">
        <v>813428</v>
      </c>
      <c r="G193" s="36">
        <f t="shared" si="40"/>
        <v>0.29156536248169712</v>
      </c>
      <c r="H193" s="31">
        <v>770816</v>
      </c>
      <c r="I193" s="36">
        <f t="shared" si="41"/>
        <v>0.27629150514451417</v>
      </c>
      <c r="J193" s="31">
        <v>668648</v>
      </c>
      <c r="K193" s="36">
        <f t="shared" si="42"/>
        <v>0.23967037831579666</v>
      </c>
      <c r="L193" s="31">
        <v>0</v>
      </c>
      <c r="M193" s="36">
        <f t="shared" si="43"/>
        <v>0</v>
      </c>
      <c r="N193" s="31">
        <f t="shared" si="44"/>
        <v>2252892</v>
      </c>
      <c r="O193" s="36">
        <f t="shared" si="45"/>
        <v>0.80752724594200798</v>
      </c>
      <c r="P193" s="31">
        <v>582360</v>
      </c>
      <c r="Q193" s="31">
        <v>2935248</v>
      </c>
      <c r="R193" s="31">
        <v>2647888</v>
      </c>
      <c r="S193" s="31">
        <v>1855465</v>
      </c>
      <c r="T193" s="36">
        <f t="shared" si="46"/>
        <v>0.70073394342963147</v>
      </c>
      <c r="U193" s="36">
        <f t="shared" si="47"/>
        <v>0.14816951713716597</v>
      </c>
    </row>
    <row r="194" spans="1:21" x14ac:dyDescent="0.2">
      <c r="A194" s="17" t="s">
        <v>29</v>
      </c>
      <c r="B194" s="11" t="s">
        <v>350</v>
      </c>
      <c r="C194" s="10" t="s">
        <v>351</v>
      </c>
      <c r="D194" s="31">
        <v>3387426</v>
      </c>
      <c r="E194" s="31">
        <v>3821426</v>
      </c>
      <c r="F194" s="31">
        <v>769503</v>
      </c>
      <c r="G194" s="36">
        <f t="shared" si="40"/>
        <v>0.22716451960869405</v>
      </c>
      <c r="H194" s="31">
        <v>844636</v>
      </c>
      <c r="I194" s="36">
        <f t="shared" si="41"/>
        <v>0.24934448752533633</v>
      </c>
      <c r="J194" s="31">
        <v>847254</v>
      </c>
      <c r="K194" s="36">
        <f t="shared" si="42"/>
        <v>0.22171147629183452</v>
      </c>
      <c r="L194" s="31">
        <v>0</v>
      </c>
      <c r="M194" s="36">
        <f t="shared" si="43"/>
        <v>0</v>
      </c>
      <c r="N194" s="31">
        <f t="shared" si="44"/>
        <v>2461393</v>
      </c>
      <c r="O194" s="36">
        <f t="shared" si="45"/>
        <v>0.64410327453678284</v>
      </c>
      <c r="P194" s="31">
        <v>430599</v>
      </c>
      <c r="Q194" s="31">
        <v>3324498</v>
      </c>
      <c r="R194" s="31">
        <v>3442498</v>
      </c>
      <c r="S194" s="31">
        <v>2790490</v>
      </c>
      <c r="T194" s="36">
        <f t="shared" si="46"/>
        <v>0.81060032569372586</v>
      </c>
      <c r="U194" s="36">
        <f t="shared" si="47"/>
        <v>0.96761720301254761</v>
      </c>
    </row>
    <row r="195" spans="1:21" x14ac:dyDescent="0.2">
      <c r="A195" s="17" t="s">
        <v>29</v>
      </c>
      <c r="B195" s="11" t="s">
        <v>352</v>
      </c>
      <c r="C195" s="10" t="s">
        <v>353</v>
      </c>
      <c r="D195" s="31">
        <v>5137971</v>
      </c>
      <c r="E195" s="31">
        <v>4195532</v>
      </c>
      <c r="F195" s="31">
        <v>786684</v>
      </c>
      <c r="G195" s="36">
        <f t="shared" si="40"/>
        <v>0.15311180230483978</v>
      </c>
      <c r="H195" s="31">
        <v>694430</v>
      </c>
      <c r="I195" s="36">
        <f t="shared" si="41"/>
        <v>0.13515646546078208</v>
      </c>
      <c r="J195" s="31">
        <v>680565</v>
      </c>
      <c r="K195" s="36">
        <f t="shared" si="42"/>
        <v>0.1622118482233004</v>
      </c>
      <c r="L195" s="31">
        <v>0</v>
      </c>
      <c r="M195" s="36">
        <f t="shared" si="43"/>
        <v>0</v>
      </c>
      <c r="N195" s="31">
        <f t="shared" si="44"/>
        <v>2161679</v>
      </c>
      <c r="O195" s="36">
        <f t="shared" si="45"/>
        <v>0.51523358658687379</v>
      </c>
      <c r="P195" s="31">
        <v>1018849</v>
      </c>
      <c r="Q195" s="31">
        <v>4397809</v>
      </c>
      <c r="R195" s="31">
        <v>4441935</v>
      </c>
      <c r="S195" s="31">
        <v>3223241</v>
      </c>
      <c r="T195" s="36">
        <f t="shared" si="46"/>
        <v>0.72563893888586839</v>
      </c>
      <c r="U195" s="36">
        <f t="shared" si="47"/>
        <v>-0.33202564855047212</v>
      </c>
    </row>
    <row r="196" spans="1:21" x14ac:dyDescent="0.2">
      <c r="A196" s="17" t="s">
        <v>29</v>
      </c>
      <c r="B196" s="11" t="s">
        <v>354</v>
      </c>
      <c r="C196" s="10" t="s">
        <v>355</v>
      </c>
      <c r="D196" s="31">
        <v>6324877</v>
      </c>
      <c r="E196" s="31">
        <v>5199877</v>
      </c>
      <c r="F196" s="31">
        <v>1328332</v>
      </c>
      <c r="G196" s="36">
        <f t="shared" si="40"/>
        <v>0.21001704855288095</v>
      </c>
      <c r="H196" s="31">
        <v>1416328</v>
      </c>
      <c r="I196" s="36">
        <f t="shared" si="41"/>
        <v>0.22392973017498996</v>
      </c>
      <c r="J196" s="31">
        <v>1316953</v>
      </c>
      <c r="K196" s="36">
        <f t="shared" si="42"/>
        <v>0.25326618302702159</v>
      </c>
      <c r="L196" s="31">
        <v>0</v>
      </c>
      <c r="M196" s="36">
        <f t="shared" si="43"/>
        <v>0</v>
      </c>
      <c r="N196" s="31">
        <f t="shared" si="44"/>
        <v>4061613</v>
      </c>
      <c r="O196" s="36">
        <f t="shared" si="45"/>
        <v>0.78109789904645821</v>
      </c>
      <c r="P196" s="31">
        <v>855139</v>
      </c>
      <c r="Q196" s="31">
        <v>4702146</v>
      </c>
      <c r="R196" s="31">
        <v>4702146</v>
      </c>
      <c r="S196" s="31">
        <v>3600997</v>
      </c>
      <c r="T196" s="36">
        <f t="shared" si="46"/>
        <v>0.76581990435856306</v>
      </c>
      <c r="U196" s="36">
        <f t="shared" si="47"/>
        <v>0.54004553645664632</v>
      </c>
    </row>
    <row r="197" spans="1:21" x14ac:dyDescent="0.2">
      <c r="A197" s="17" t="s">
        <v>44</v>
      </c>
      <c r="B197" s="11" t="s">
        <v>356</v>
      </c>
      <c r="C197" s="10" t="s">
        <v>357</v>
      </c>
      <c r="D197" s="31">
        <v>0</v>
      </c>
      <c r="E197" s="31">
        <v>0</v>
      </c>
      <c r="F197" s="31">
        <v>0</v>
      </c>
      <c r="G197" s="36">
        <f t="shared" si="40"/>
        <v>0</v>
      </c>
      <c r="H197" s="31">
        <v>0</v>
      </c>
      <c r="I197" s="36">
        <f t="shared" si="41"/>
        <v>0</v>
      </c>
      <c r="J197" s="31">
        <v>0</v>
      </c>
      <c r="K197" s="36">
        <f t="shared" si="42"/>
        <v>0</v>
      </c>
      <c r="L197" s="31">
        <v>0</v>
      </c>
      <c r="M197" s="36">
        <f t="shared" si="43"/>
        <v>0</v>
      </c>
      <c r="N197" s="31">
        <f t="shared" si="44"/>
        <v>0</v>
      </c>
      <c r="O197" s="36">
        <f t="shared" si="45"/>
        <v>0</v>
      </c>
      <c r="P197" s="31">
        <v>0</v>
      </c>
      <c r="Q197" s="31">
        <v>0</v>
      </c>
      <c r="R197" s="31">
        <v>0</v>
      </c>
      <c r="S197" s="31">
        <v>0</v>
      </c>
      <c r="T197" s="36">
        <f t="shared" si="46"/>
        <v>0</v>
      </c>
      <c r="U197" s="36">
        <f t="shared" si="47"/>
        <v>0</v>
      </c>
    </row>
    <row r="198" spans="1:21" ht="16.5" x14ac:dyDescent="0.3">
      <c r="A198" s="18" t="s">
        <v>0</v>
      </c>
      <c r="B198" s="13" t="s">
        <v>358</v>
      </c>
      <c r="C198" s="12" t="s">
        <v>0</v>
      </c>
      <c r="D198" s="32">
        <f>SUM(D192:D197)</f>
        <v>20560180</v>
      </c>
      <c r="E198" s="32">
        <f>SUM(E192:E197)</f>
        <v>19226741</v>
      </c>
      <c r="F198" s="32">
        <f>SUM(F192:F197)</f>
        <v>4322691</v>
      </c>
      <c r="G198" s="37">
        <f t="shared" si="40"/>
        <v>0.21024577605838082</v>
      </c>
      <c r="H198" s="32">
        <f>SUM(H192:H197)</f>
        <v>3868695</v>
      </c>
      <c r="I198" s="37">
        <f t="shared" si="41"/>
        <v>0.1881644518676393</v>
      </c>
      <c r="J198" s="32">
        <f>SUM(J192:J197)</f>
        <v>3590772</v>
      </c>
      <c r="K198" s="37">
        <f t="shared" si="42"/>
        <v>0.18675926408953031</v>
      </c>
      <c r="L198" s="32">
        <f>SUM(L192:L197)</f>
        <v>0</v>
      </c>
      <c r="M198" s="37">
        <f t="shared" si="43"/>
        <v>0</v>
      </c>
      <c r="N198" s="32">
        <f t="shared" si="44"/>
        <v>11782158</v>
      </c>
      <c r="O198" s="37">
        <f t="shared" si="45"/>
        <v>0.61280057811149591</v>
      </c>
      <c r="P198" s="32">
        <f>SUM(P192:P197)</f>
        <v>3427921</v>
      </c>
      <c r="Q198" s="32">
        <f>SUM(Q192:Q197)</f>
        <v>18535460</v>
      </c>
      <c r="R198" s="32">
        <f>SUM(R192:R197)</f>
        <v>18033083</v>
      </c>
      <c r="S198" s="32">
        <f>SUM(S192:S197)</f>
        <v>13281090</v>
      </c>
      <c r="T198" s="37">
        <f t="shared" si="46"/>
        <v>0.7364847153423516</v>
      </c>
      <c r="U198" s="37">
        <f t="shared" si="47"/>
        <v>4.7507220849021925E-2</v>
      </c>
    </row>
    <row r="199" spans="1:21" x14ac:dyDescent="0.2">
      <c r="A199" s="17" t="s">
        <v>29</v>
      </c>
      <c r="B199" s="11" t="s">
        <v>359</v>
      </c>
      <c r="C199" s="10" t="s">
        <v>360</v>
      </c>
      <c r="D199" s="31">
        <v>0</v>
      </c>
      <c r="E199" s="31">
        <v>0</v>
      </c>
      <c r="F199" s="31">
        <v>0</v>
      </c>
      <c r="G199" s="36">
        <f t="shared" si="40"/>
        <v>0</v>
      </c>
      <c r="H199" s="31">
        <v>0</v>
      </c>
      <c r="I199" s="36">
        <f t="shared" si="41"/>
        <v>0</v>
      </c>
      <c r="J199" s="31">
        <v>0</v>
      </c>
      <c r="K199" s="36">
        <f t="shared" si="42"/>
        <v>0</v>
      </c>
      <c r="L199" s="31">
        <v>0</v>
      </c>
      <c r="M199" s="36">
        <f t="shared" si="43"/>
        <v>0</v>
      </c>
      <c r="N199" s="31">
        <f t="shared" si="44"/>
        <v>0</v>
      </c>
      <c r="O199" s="36">
        <f t="shared" si="45"/>
        <v>0</v>
      </c>
      <c r="P199" s="31">
        <v>0</v>
      </c>
      <c r="Q199" s="31">
        <v>0</v>
      </c>
      <c r="R199" s="31">
        <v>0</v>
      </c>
      <c r="S199" s="31">
        <v>0</v>
      </c>
      <c r="T199" s="36">
        <f t="shared" si="46"/>
        <v>0</v>
      </c>
      <c r="U199" s="36">
        <f t="shared" si="47"/>
        <v>0</v>
      </c>
    </row>
    <row r="200" spans="1:21" x14ac:dyDescent="0.2">
      <c r="A200" s="17" t="s">
        <v>29</v>
      </c>
      <c r="B200" s="11" t="s">
        <v>361</v>
      </c>
      <c r="C200" s="10" t="s">
        <v>362</v>
      </c>
      <c r="D200" s="31">
        <v>11472419</v>
      </c>
      <c r="E200" s="31">
        <v>11798164</v>
      </c>
      <c r="F200" s="31">
        <v>1196051</v>
      </c>
      <c r="G200" s="36">
        <f t="shared" si="40"/>
        <v>0.10425447327194029</v>
      </c>
      <c r="H200" s="31">
        <v>5617631</v>
      </c>
      <c r="I200" s="36">
        <f t="shared" si="41"/>
        <v>0.48966403685221049</v>
      </c>
      <c r="J200" s="31">
        <v>2884100</v>
      </c>
      <c r="K200" s="36">
        <f t="shared" si="42"/>
        <v>0.24445328951182574</v>
      </c>
      <c r="L200" s="31">
        <v>0</v>
      </c>
      <c r="M200" s="36">
        <f t="shared" si="43"/>
        <v>0</v>
      </c>
      <c r="N200" s="31">
        <f t="shared" si="44"/>
        <v>9697782</v>
      </c>
      <c r="O200" s="36">
        <f t="shared" si="45"/>
        <v>0.82197382575797384</v>
      </c>
      <c r="P200" s="31">
        <v>1840190</v>
      </c>
      <c r="Q200" s="31">
        <v>9763828</v>
      </c>
      <c r="R200" s="31">
        <v>12113278</v>
      </c>
      <c r="S200" s="31">
        <v>7728054</v>
      </c>
      <c r="T200" s="36">
        <f t="shared" si="46"/>
        <v>0.63798205572430522</v>
      </c>
      <c r="U200" s="36">
        <f t="shared" si="47"/>
        <v>0.56728381308451836</v>
      </c>
    </row>
    <row r="201" spans="1:21" x14ac:dyDescent="0.2">
      <c r="A201" s="17" t="s">
        <v>29</v>
      </c>
      <c r="B201" s="11" t="s">
        <v>363</v>
      </c>
      <c r="C201" s="10" t="s">
        <v>364</v>
      </c>
      <c r="D201" s="31">
        <v>5279488</v>
      </c>
      <c r="E201" s="31">
        <v>5775342</v>
      </c>
      <c r="F201" s="31">
        <v>1908146</v>
      </c>
      <c r="G201" s="36">
        <f t="shared" si="40"/>
        <v>0.36142633528099694</v>
      </c>
      <c r="H201" s="31">
        <v>2089235</v>
      </c>
      <c r="I201" s="36">
        <f t="shared" si="41"/>
        <v>0.39572682047956165</v>
      </c>
      <c r="J201" s="31">
        <v>1048272</v>
      </c>
      <c r="K201" s="36">
        <f t="shared" si="42"/>
        <v>0.18150821198121253</v>
      </c>
      <c r="L201" s="31">
        <v>0</v>
      </c>
      <c r="M201" s="36">
        <f t="shared" si="43"/>
        <v>0</v>
      </c>
      <c r="N201" s="31">
        <f t="shared" si="44"/>
        <v>5045653</v>
      </c>
      <c r="O201" s="36">
        <f t="shared" si="45"/>
        <v>0.87365440869129485</v>
      </c>
      <c r="P201" s="31">
        <v>1868752</v>
      </c>
      <c r="Q201" s="31">
        <v>3044960</v>
      </c>
      <c r="R201" s="31">
        <v>5780960</v>
      </c>
      <c r="S201" s="31">
        <v>4534116</v>
      </c>
      <c r="T201" s="36">
        <f t="shared" si="46"/>
        <v>0.78431886745454038</v>
      </c>
      <c r="U201" s="36">
        <f t="shared" si="47"/>
        <v>-0.43905237292053734</v>
      </c>
    </row>
    <row r="202" spans="1:21" x14ac:dyDescent="0.2">
      <c r="A202" s="17" t="s">
        <v>29</v>
      </c>
      <c r="B202" s="11" t="s">
        <v>365</v>
      </c>
      <c r="C202" s="10" t="s">
        <v>366</v>
      </c>
      <c r="D202" s="31">
        <v>0</v>
      </c>
      <c r="E202" s="31">
        <v>0</v>
      </c>
      <c r="F202" s="31">
        <v>0</v>
      </c>
      <c r="G202" s="36">
        <f t="shared" si="40"/>
        <v>0</v>
      </c>
      <c r="H202" s="31">
        <v>0</v>
      </c>
      <c r="I202" s="36">
        <f t="shared" si="41"/>
        <v>0</v>
      </c>
      <c r="J202" s="31">
        <v>0</v>
      </c>
      <c r="K202" s="36">
        <f t="shared" si="42"/>
        <v>0</v>
      </c>
      <c r="L202" s="31">
        <v>0</v>
      </c>
      <c r="M202" s="36">
        <f t="shared" si="43"/>
        <v>0</v>
      </c>
      <c r="N202" s="31">
        <f t="shared" si="44"/>
        <v>0</v>
      </c>
      <c r="O202" s="36">
        <f t="shared" si="45"/>
        <v>0</v>
      </c>
      <c r="P202" s="31">
        <v>0</v>
      </c>
      <c r="Q202" s="31">
        <v>0</v>
      </c>
      <c r="R202" s="31">
        <v>0</v>
      </c>
      <c r="S202" s="31">
        <v>0</v>
      </c>
      <c r="T202" s="36">
        <f t="shared" si="46"/>
        <v>0</v>
      </c>
      <c r="U202" s="36">
        <f t="shared" si="47"/>
        <v>0</v>
      </c>
    </row>
    <row r="203" spans="1:21" x14ac:dyDescent="0.2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6.5" x14ac:dyDescent="0.3">
      <c r="A204" s="18" t="s">
        <v>0</v>
      </c>
      <c r="B204" s="13" t="s">
        <v>369</v>
      </c>
      <c r="C204" s="12" t="s">
        <v>0</v>
      </c>
      <c r="D204" s="32">
        <f>SUM(D199:D203)</f>
        <v>16751907</v>
      </c>
      <c r="E204" s="32">
        <f>SUM(E199:E203)</f>
        <v>17573506</v>
      </c>
      <c r="F204" s="32">
        <f>SUM(F199:F203)</f>
        <v>3104197</v>
      </c>
      <c r="G204" s="37">
        <f t="shared" si="40"/>
        <v>0.18530409702011835</v>
      </c>
      <c r="H204" s="32">
        <f>SUM(H199:H203)</f>
        <v>7706866</v>
      </c>
      <c r="I204" s="37">
        <f t="shared" si="41"/>
        <v>0.46005902492175965</v>
      </c>
      <c r="J204" s="32">
        <f>SUM(J199:J203)</f>
        <v>3932372</v>
      </c>
      <c r="K204" s="37">
        <f t="shared" si="42"/>
        <v>0.22376707300182444</v>
      </c>
      <c r="L204" s="32">
        <f>SUM(L199:L203)</f>
        <v>0</v>
      </c>
      <c r="M204" s="37">
        <f t="shared" si="43"/>
        <v>0</v>
      </c>
      <c r="N204" s="32">
        <f t="shared" si="44"/>
        <v>14743435</v>
      </c>
      <c r="O204" s="37">
        <f t="shared" si="45"/>
        <v>0.83895808838600561</v>
      </c>
      <c r="P204" s="32">
        <f>SUM(P199:P203)</f>
        <v>3708942</v>
      </c>
      <c r="Q204" s="32">
        <f>SUM(Q199:Q203)</f>
        <v>12808788</v>
      </c>
      <c r="R204" s="32">
        <f>SUM(R199:R203)</f>
        <v>17894238</v>
      </c>
      <c r="S204" s="32">
        <f>SUM(S199:S203)</f>
        <v>12262170</v>
      </c>
      <c r="T204" s="37">
        <f t="shared" si="46"/>
        <v>0.685258014339588</v>
      </c>
      <c r="U204" s="37">
        <f t="shared" si="47"/>
        <v>6.0240898887067962E-2</v>
      </c>
    </row>
    <row r="205" spans="1:21" ht="16.5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159444063</v>
      </c>
      <c r="E205" s="32">
        <f>SUM(E173:E178,E180:E184,E186:E190,E192:E197,E199:E203)</f>
        <v>154660758</v>
      </c>
      <c r="F205" s="32">
        <f>SUM(F173:F178,F180:F184,F186:F190,F192:F197,F199:F203)</f>
        <v>30149495</v>
      </c>
      <c r="G205" s="37">
        <f t="shared" si="40"/>
        <v>0.18909136177745295</v>
      </c>
      <c r="H205" s="32">
        <f>SUM(H173:H178,H180:H184,H186:H190,H192:H197,H199:H203)</f>
        <v>38246250</v>
      </c>
      <c r="I205" s="37">
        <f t="shared" si="41"/>
        <v>0.23987252507482829</v>
      </c>
      <c r="J205" s="32">
        <f>SUM(J173:J178,J180:J184,J186:J190,J192:J197,J199:J203)</f>
        <v>29779432</v>
      </c>
      <c r="K205" s="37">
        <f t="shared" si="42"/>
        <v>0.19254678681970511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98175177</v>
      </c>
      <c r="O205" s="37">
        <f t="shared" si="45"/>
        <v>0.63477754971303069</v>
      </c>
      <c r="P205" s="32">
        <f>SUM(P173:P178,P180:P184,P186:P190,P192:P197,P199:P203)</f>
        <v>29982422</v>
      </c>
      <c r="Q205" s="32">
        <f>SUM(Q173:Q178,Q180:Q184,Q186:Q190,Q192:Q197,Q199:Q203)</f>
        <v>133690511</v>
      </c>
      <c r="R205" s="32">
        <f>SUM(R173:R178,R180:R184,R186:R190,R192:R197,R199:R203)</f>
        <v>139320297</v>
      </c>
      <c r="S205" s="32">
        <f>SUM(S173:S178,S180:S184,S186:S190,S192:S197,S199:S203)</f>
        <v>91687409</v>
      </c>
      <c r="T205" s="37">
        <f t="shared" si="46"/>
        <v>0.65810517903216925</v>
      </c>
      <c r="U205" s="37">
        <f t="shared" si="47"/>
        <v>-6.7703002779428978E-3</v>
      </c>
    </row>
    <row r="206" spans="1:21" ht="14.4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4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x14ac:dyDescent="0.2">
      <c r="A208" s="17" t="s">
        <v>29</v>
      </c>
      <c r="B208" s="11" t="s">
        <v>372</v>
      </c>
      <c r="C208" s="10" t="s">
        <v>373</v>
      </c>
      <c r="D208" s="31">
        <v>2205822</v>
      </c>
      <c r="E208" s="31">
        <v>1719754</v>
      </c>
      <c r="F208" s="31">
        <v>162721</v>
      </c>
      <c r="G208" s="36">
        <f t="shared" ref="G208:G231" si="48">IF(($D208     =0),0,($F208     /$D208     ))</f>
        <v>7.3768871649661671E-2</v>
      </c>
      <c r="H208" s="31">
        <v>815219</v>
      </c>
      <c r="I208" s="36">
        <f t="shared" ref="I208:I231" si="49">IF(($D208     =0),0,($H208     /$D208     ))</f>
        <v>0.36957605826762085</v>
      </c>
      <c r="J208" s="31">
        <v>303005</v>
      </c>
      <c r="K208" s="36">
        <f t="shared" ref="K208:K231" si="50">IF(($E208     =0),0,($J208     /$E208     ))</f>
        <v>0.17619089707016236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1280945</v>
      </c>
      <c r="O208" s="36">
        <f t="shared" ref="O208:O231" si="53">IF(($E208     =0),0,($N208     /$E208     ))</f>
        <v>0.74484199484344848</v>
      </c>
      <c r="P208" s="31">
        <v>904156</v>
      </c>
      <c r="Q208" s="31">
        <v>2882120</v>
      </c>
      <c r="R208" s="31">
        <v>2657884</v>
      </c>
      <c r="S208" s="31">
        <v>2171185</v>
      </c>
      <c r="T208" s="36">
        <f t="shared" ref="T208:T231" si="54">IF(($R208     =0),0,($S208     /$R208     ))</f>
        <v>0.81688478503952766</v>
      </c>
      <c r="U208" s="36">
        <f t="shared" ref="U208:U231" si="55">IF(($P208     =0),0,(($J208     /$P208     )-1))</f>
        <v>-0.6648753091280708</v>
      </c>
    </row>
    <row r="209" spans="1:21" x14ac:dyDescent="0.2">
      <c r="A209" s="17" t="s">
        <v>29</v>
      </c>
      <c r="B209" s="11" t="s">
        <v>374</v>
      </c>
      <c r="C209" s="10" t="s">
        <v>375</v>
      </c>
      <c r="D209" s="31">
        <v>0</v>
      </c>
      <c r="E209" s="31">
        <v>0</v>
      </c>
      <c r="F209" s="31">
        <v>0</v>
      </c>
      <c r="G209" s="36">
        <f t="shared" si="48"/>
        <v>0</v>
      </c>
      <c r="H209" s="31">
        <v>0</v>
      </c>
      <c r="I209" s="36">
        <f t="shared" si="49"/>
        <v>0</v>
      </c>
      <c r="J209" s="31">
        <v>0</v>
      </c>
      <c r="K209" s="36">
        <f t="shared" si="50"/>
        <v>0</v>
      </c>
      <c r="L209" s="31">
        <v>0</v>
      </c>
      <c r="M209" s="36">
        <f t="shared" si="51"/>
        <v>0</v>
      </c>
      <c r="N209" s="31">
        <f t="shared" si="52"/>
        <v>0</v>
      </c>
      <c r="O209" s="36">
        <f t="shared" si="53"/>
        <v>0</v>
      </c>
      <c r="P209" s="31">
        <v>0</v>
      </c>
      <c r="Q209" s="31">
        <v>0</v>
      </c>
      <c r="R209" s="31">
        <v>0</v>
      </c>
      <c r="S209" s="31">
        <v>0</v>
      </c>
      <c r="T209" s="36">
        <f t="shared" si="54"/>
        <v>0</v>
      </c>
      <c r="U209" s="36">
        <f t="shared" si="55"/>
        <v>0</v>
      </c>
    </row>
    <row r="210" spans="1:21" x14ac:dyDescent="0.2">
      <c r="A210" s="17" t="s">
        <v>29</v>
      </c>
      <c r="B210" s="11" t="s">
        <v>376</v>
      </c>
      <c r="C210" s="10" t="s">
        <v>377</v>
      </c>
      <c r="D210" s="31">
        <v>2236032</v>
      </c>
      <c r="E210" s="31">
        <v>1836567</v>
      </c>
      <c r="F210" s="31">
        <v>0</v>
      </c>
      <c r="G210" s="36">
        <f t="shared" si="48"/>
        <v>0</v>
      </c>
      <c r="H210" s="31">
        <v>0</v>
      </c>
      <c r="I210" s="36">
        <f t="shared" si="49"/>
        <v>0</v>
      </c>
      <c r="J210" s="31">
        <v>11021</v>
      </c>
      <c r="K210" s="36">
        <f t="shared" si="50"/>
        <v>6.0008701016625041E-3</v>
      </c>
      <c r="L210" s="31">
        <v>0</v>
      </c>
      <c r="M210" s="36">
        <f t="shared" si="51"/>
        <v>0</v>
      </c>
      <c r="N210" s="31">
        <f t="shared" si="52"/>
        <v>11021</v>
      </c>
      <c r="O210" s="36">
        <f t="shared" si="53"/>
        <v>6.0008701016625041E-3</v>
      </c>
      <c r="P210" s="31">
        <v>0</v>
      </c>
      <c r="Q210" s="31">
        <v>2159872</v>
      </c>
      <c r="R210" s="31">
        <v>2146863</v>
      </c>
      <c r="S210" s="31">
        <v>3000</v>
      </c>
      <c r="T210" s="36">
        <f t="shared" si="54"/>
        <v>1.397387723389895E-3</v>
      </c>
      <c r="U210" s="36">
        <f t="shared" si="55"/>
        <v>0</v>
      </c>
    </row>
    <row r="211" spans="1:21" x14ac:dyDescent="0.2">
      <c r="A211" s="17" t="s">
        <v>29</v>
      </c>
      <c r="B211" s="11" t="s">
        <v>378</v>
      </c>
      <c r="C211" s="10" t="s">
        <v>379</v>
      </c>
      <c r="D211" s="31">
        <v>0</v>
      </c>
      <c r="E211" s="31">
        <v>0</v>
      </c>
      <c r="F211" s="31">
        <v>0</v>
      </c>
      <c r="G211" s="36">
        <f t="shared" si="48"/>
        <v>0</v>
      </c>
      <c r="H211" s="31">
        <v>0</v>
      </c>
      <c r="I211" s="36">
        <f t="shared" si="49"/>
        <v>0</v>
      </c>
      <c r="J211" s="31">
        <v>0</v>
      </c>
      <c r="K211" s="36">
        <f t="shared" si="50"/>
        <v>0</v>
      </c>
      <c r="L211" s="31">
        <v>0</v>
      </c>
      <c r="M211" s="36">
        <f t="shared" si="51"/>
        <v>0</v>
      </c>
      <c r="N211" s="31">
        <f t="shared" si="52"/>
        <v>0</v>
      </c>
      <c r="O211" s="36">
        <f t="shared" si="53"/>
        <v>0</v>
      </c>
      <c r="P211" s="31">
        <v>0</v>
      </c>
      <c r="Q211" s="31">
        <v>0</v>
      </c>
      <c r="R211" s="31">
        <v>0</v>
      </c>
      <c r="S211" s="31">
        <v>0</v>
      </c>
      <c r="T211" s="36">
        <f t="shared" si="54"/>
        <v>0</v>
      </c>
      <c r="U211" s="36">
        <f t="shared" si="55"/>
        <v>0</v>
      </c>
    </row>
    <row r="212" spans="1:21" x14ac:dyDescent="0.2">
      <c r="A212" s="17" t="s">
        <v>29</v>
      </c>
      <c r="B212" s="11" t="s">
        <v>380</v>
      </c>
      <c r="C212" s="10" t="s">
        <v>381</v>
      </c>
      <c r="D212" s="31">
        <v>0</v>
      </c>
      <c r="E212" s="31">
        <v>0</v>
      </c>
      <c r="F212" s="31">
        <v>0</v>
      </c>
      <c r="G212" s="36">
        <f t="shared" si="48"/>
        <v>0</v>
      </c>
      <c r="H212" s="31">
        <v>0</v>
      </c>
      <c r="I212" s="36">
        <f t="shared" si="49"/>
        <v>0</v>
      </c>
      <c r="J212" s="31">
        <v>0</v>
      </c>
      <c r="K212" s="36">
        <f t="shared" si="50"/>
        <v>0</v>
      </c>
      <c r="L212" s="31">
        <v>0</v>
      </c>
      <c r="M212" s="36">
        <f t="shared" si="51"/>
        <v>0</v>
      </c>
      <c r="N212" s="31">
        <f t="shared" si="52"/>
        <v>0</v>
      </c>
      <c r="O212" s="36">
        <f t="shared" si="53"/>
        <v>0</v>
      </c>
      <c r="P212" s="31">
        <v>0</v>
      </c>
      <c r="Q212" s="31">
        <v>0</v>
      </c>
      <c r="R212" s="31">
        <v>0</v>
      </c>
      <c r="S212" s="31">
        <v>0</v>
      </c>
      <c r="T212" s="36">
        <f t="shared" si="54"/>
        <v>0</v>
      </c>
      <c r="U212" s="36">
        <f t="shared" si="55"/>
        <v>0</v>
      </c>
    </row>
    <row r="213" spans="1:21" x14ac:dyDescent="0.2">
      <c r="A213" s="17" t="s">
        <v>29</v>
      </c>
      <c r="B213" s="11" t="s">
        <v>382</v>
      </c>
      <c r="C213" s="10" t="s">
        <v>383</v>
      </c>
      <c r="D213" s="31">
        <v>0</v>
      </c>
      <c r="E213" s="31">
        <v>0</v>
      </c>
      <c r="F213" s="31">
        <v>0</v>
      </c>
      <c r="G213" s="36">
        <f t="shared" si="48"/>
        <v>0</v>
      </c>
      <c r="H213" s="31">
        <v>0</v>
      </c>
      <c r="I213" s="36">
        <f t="shared" si="49"/>
        <v>0</v>
      </c>
      <c r="J213" s="31">
        <v>0</v>
      </c>
      <c r="K213" s="36">
        <f t="shared" si="50"/>
        <v>0</v>
      </c>
      <c r="L213" s="31">
        <v>0</v>
      </c>
      <c r="M213" s="36">
        <f t="shared" si="51"/>
        <v>0</v>
      </c>
      <c r="N213" s="31">
        <f t="shared" si="52"/>
        <v>0</v>
      </c>
      <c r="O213" s="36">
        <f t="shared" si="53"/>
        <v>0</v>
      </c>
      <c r="P213" s="31">
        <v>0</v>
      </c>
      <c r="Q213" s="31">
        <v>0</v>
      </c>
      <c r="R213" s="31">
        <v>0</v>
      </c>
      <c r="S213" s="31">
        <v>0</v>
      </c>
      <c r="T213" s="36">
        <f t="shared" si="54"/>
        <v>0</v>
      </c>
      <c r="U213" s="36">
        <f t="shared" si="55"/>
        <v>0</v>
      </c>
    </row>
    <row r="214" spans="1:21" x14ac:dyDescent="0.2">
      <c r="A214" s="17" t="s">
        <v>29</v>
      </c>
      <c r="B214" s="11" t="s">
        <v>384</v>
      </c>
      <c r="C214" s="10" t="s">
        <v>385</v>
      </c>
      <c r="D214" s="31">
        <v>5065613</v>
      </c>
      <c r="E214" s="31">
        <v>5030778</v>
      </c>
      <c r="F214" s="31">
        <v>1104755</v>
      </c>
      <c r="G214" s="36">
        <f t="shared" si="48"/>
        <v>0.21808910392483594</v>
      </c>
      <c r="H214" s="31">
        <v>1579581</v>
      </c>
      <c r="I214" s="36">
        <f t="shared" si="49"/>
        <v>0.31182425503093109</v>
      </c>
      <c r="J214" s="31">
        <v>1240512</v>
      </c>
      <c r="K214" s="36">
        <f t="shared" si="50"/>
        <v>0.24658452430220534</v>
      </c>
      <c r="L214" s="31">
        <v>0</v>
      </c>
      <c r="M214" s="36">
        <f t="shared" si="51"/>
        <v>0</v>
      </c>
      <c r="N214" s="31">
        <f t="shared" si="52"/>
        <v>3924848</v>
      </c>
      <c r="O214" s="36">
        <f t="shared" si="53"/>
        <v>0.78016720276664964</v>
      </c>
      <c r="P214" s="31">
        <v>1081485</v>
      </c>
      <c r="Q214" s="31">
        <v>4352122</v>
      </c>
      <c r="R214" s="31">
        <v>4352122</v>
      </c>
      <c r="S214" s="31">
        <v>3158368</v>
      </c>
      <c r="T214" s="36">
        <f t="shared" si="54"/>
        <v>0.72570759735136103</v>
      </c>
      <c r="U214" s="36">
        <f t="shared" si="55"/>
        <v>0.14704503529868651</v>
      </c>
    </row>
    <row r="215" spans="1:21" x14ac:dyDescent="0.2">
      <c r="A215" s="17" t="s">
        <v>44</v>
      </c>
      <c r="B215" s="11" t="s">
        <v>386</v>
      </c>
      <c r="C215" s="10" t="s">
        <v>387</v>
      </c>
      <c r="D215" s="31">
        <v>11219670</v>
      </c>
      <c r="E215" s="31">
        <v>12135060</v>
      </c>
      <c r="F215" s="31">
        <v>1840454</v>
      </c>
      <c r="G215" s="36">
        <f t="shared" si="48"/>
        <v>0.16403815798503876</v>
      </c>
      <c r="H215" s="31">
        <v>6270240</v>
      </c>
      <c r="I215" s="36">
        <f t="shared" si="49"/>
        <v>0.55886135688482819</v>
      </c>
      <c r="J215" s="31">
        <v>1602183</v>
      </c>
      <c r="K215" s="36">
        <f t="shared" si="50"/>
        <v>0.13202926067114626</v>
      </c>
      <c r="L215" s="31">
        <v>0</v>
      </c>
      <c r="M215" s="36">
        <f t="shared" si="51"/>
        <v>0</v>
      </c>
      <c r="N215" s="31">
        <f t="shared" si="52"/>
        <v>9712877</v>
      </c>
      <c r="O215" s="36">
        <f t="shared" si="53"/>
        <v>0.80039793787587366</v>
      </c>
      <c r="P215" s="31">
        <v>3618925</v>
      </c>
      <c r="Q215" s="31">
        <v>10896820</v>
      </c>
      <c r="R215" s="31">
        <v>10896820</v>
      </c>
      <c r="S215" s="31">
        <v>8450632</v>
      </c>
      <c r="T215" s="36">
        <f t="shared" si="54"/>
        <v>0.7755135902033804</v>
      </c>
      <c r="U215" s="36">
        <f t="shared" si="55"/>
        <v>-0.55727653930379883</v>
      </c>
    </row>
    <row r="216" spans="1:21" ht="16.5" x14ac:dyDescent="0.3">
      <c r="A216" s="18" t="s">
        <v>0</v>
      </c>
      <c r="B216" s="13" t="s">
        <v>388</v>
      </c>
      <c r="C216" s="12" t="s">
        <v>0</v>
      </c>
      <c r="D216" s="32">
        <f>SUM(D208:D215)</f>
        <v>20727137</v>
      </c>
      <c r="E216" s="32">
        <f>SUM(E208:E215)</f>
        <v>20722159</v>
      </c>
      <c r="F216" s="32">
        <f>SUM(F208:F215)</f>
        <v>3107930</v>
      </c>
      <c r="G216" s="37">
        <f t="shared" si="48"/>
        <v>0.14994497310458266</v>
      </c>
      <c r="H216" s="32">
        <f>SUM(H208:H215)</f>
        <v>8665040</v>
      </c>
      <c r="I216" s="37">
        <f t="shared" si="49"/>
        <v>0.41805291295175018</v>
      </c>
      <c r="J216" s="32">
        <f>SUM(J208:J215)</f>
        <v>3156721</v>
      </c>
      <c r="K216" s="37">
        <f t="shared" si="50"/>
        <v>0.15233552642849618</v>
      </c>
      <c r="L216" s="32">
        <f>SUM(L208:L215)</f>
        <v>0</v>
      </c>
      <c r="M216" s="37">
        <f t="shared" si="51"/>
        <v>0</v>
      </c>
      <c r="N216" s="32">
        <f t="shared" si="52"/>
        <v>14929691</v>
      </c>
      <c r="O216" s="37">
        <f t="shared" si="53"/>
        <v>0.72046986030750948</v>
      </c>
      <c r="P216" s="32">
        <f>SUM(P208:P215)</f>
        <v>5604566</v>
      </c>
      <c r="Q216" s="32">
        <f>SUM(Q208:Q215)</f>
        <v>20290934</v>
      </c>
      <c r="R216" s="32">
        <f>SUM(R208:R215)</f>
        <v>20053689</v>
      </c>
      <c r="S216" s="32">
        <f>SUM(S208:S215)</f>
        <v>13783185</v>
      </c>
      <c r="T216" s="37">
        <f t="shared" si="54"/>
        <v>0.68731418942420019</v>
      </c>
      <c r="U216" s="37">
        <f t="shared" si="55"/>
        <v>-0.43675906394893016</v>
      </c>
    </row>
    <row r="217" spans="1:21" x14ac:dyDescent="0.2">
      <c r="A217" s="17" t="s">
        <v>29</v>
      </c>
      <c r="B217" s="11" t="s">
        <v>389</v>
      </c>
      <c r="C217" s="10" t="s">
        <v>390</v>
      </c>
      <c r="D217" s="31">
        <v>0</v>
      </c>
      <c r="E217" s="31">
        <v>0</v>
      </c>
      <c r="F217" s="31">
        <v>294</v>
      </c>
      <c r="G217" s="36">
        <f t="shared" si="48"/>
        <v>0</v>
      </c>
      <c r="H217" s="31">
        <v>74682</v>
      </c>
      <c r="I217" s="36">
        <f t="shared" si="49"/>
        <v>0</v>
      </c>
      <c r="J217" s="31">
        <v>-69962</v>
      </c>
      <c r="K217" s="36">
        <f t="shared" si="50"/>
        <v>0</v>
      </c>
      <c r="L217" s="31">
        <v>0</v>
      </c>
      <c r="M217" s="36">
        <f t="shared" si="51"/>
        <v>0</v>
      </c>
      <c r="N217" s="31">
        <f t="shared" si="52"/>
        <v>5014</v>
      </c>
      <c r="O217" s="36">
        <f t="shared" si="53"/>
        <v>0</v>
      </c>
      <c r="P217" s="31">
        <v>0</v>
      </c>
      <c r="Q217" s="31">
        <v>0</v>
      </c>
      <c r="R217" s="31">
        <v>0</v>
      </c>
      <c r="S217" s="31">
        <v>0</v>
      </c>
      <c r="T217" s="36">
        <f t="shared" si="54"/>
        <v>0</v>
      </c>
      <c r="U217" s="36">
        <f t="shared" si="55"/>
        <v>0</v>
      </c>
    </row>
    <row r="218" spans="1:21" x14ac:dyDescent="0.2">
      <c r="A218" s="17" t="s">
        <v>29</v>
      </c>
      <c r="B218" s="11" t="s">
        <v>391</v>
      </c>
      <c r="C218" s="10" t="s">
        <v>392</v>
      </c>
      <c r="D218" s="31">
        <v>11106</v>
      </c>
      <c r="E218" s="31">
        <v>11106</v>
      </c>
      <c r="F218" s="31">
        <v>0</v>
      </c>
      <c r="G218" s="36">
        <f t="shared" si="48"/>
        <v>0</v>
      </c>
      <c r="H218" s="31">
        <v>0</v>
      </c>
      <c r="I218" s="36">
        <f t="shared" si="49"/>
        <v>0</v>
      </c>
      <c r="J218" s="31">
        <v>0</v>
      </c>
      <c r="K218" s="36">
        <f t="shared" si="50"/>
        <v>0</v>
      </c>
      <c r="L218" s="31">
        <v>0</v>
      </c>
      <c r="M218" s="36">
        <f t="shared" si="51"/>
        <v>0</v>
      </c>
      <c r="N218" s="31">
        <f t="shared" si="52"/>
        <v>0</v>
      </c>
      <c r="O218" s="36">
        <f t="shared" si="53"/>
        <v>0</v>
      </c>
      <c r="P218" s="31">
        <v>0</v>
      </c>
      <c r="Q218" s="31">
        <v>0</v>
      </c>
      <c r="R218" s="31">
        <v>11106</v>
      </c>
      <c r="S218" s="31">
        <v>5553</v>
      </c>
      <c r="T218" s="36">
        <f t="shared" si="54"/>
        <v>0.5</v>
      </c>
      <c r="U218" s="36">
        <f t="shared" si="55"/>
        <v>0</v>
      </c>
    </row>
    <row r="219" spans="1:21" x14ac:dyDescent="0.2">
      <c r="A219" s="17" t="s">
        <v>29</v>
      </c>
      <c r="B219" s="11" t="s">
        <v>393</v>
      </c>
      <c r="C219" s="10" t="s">
        <v>394</v>
      </c>
      <c r="D219" s="31">
        <v>16474323</v>
      </c>
      <c r="E219" s="31">
        <v>16065311</v>
      </c>
      <c r="F219" s="31">
        <v>2800571</v>
      </c>
      <c r="G219" s="36">
        <f t="shared" si="48"/>
        <v>0.16999612062966107</v>
      </c>
      <c r="H219" s="31">
        <v>4091434</v>
      </c>
      <c r="I219" s="36">
        <f t="shared" si="49"/>
        <v>0.24835217811378349</v>
      </c>
      <c r="J219" s="31">
        <v>1910379</v>
      </c>
      <c r="K219" s="36">
        <f t="shared" si="50"/>
        <v>0.11891329087871377</v>
      </c>
      <c r="L219" s="31">
        <v>0</v>
      </c>
      <c r="M219" s="36">
        <f t="shared" si="51"/>
        <v>0</v>
      </c>
      <c r="N219" s="31">
        <f t="shared" si="52"/>
        <v>8802384</v>
      </c>
      <c r="O219" s="36">
        <f t="shared" si="53"/>
        <v>0.54791245560076618</v>
      </c>
      <c r="P219" s="31">
        <v>981422</v>
      </c>
      <c r="Q219" s="31">
        <v>9746440</v>
      </c>
      <c r="R219" s="31">
        <v>13141862</v>
      </c>
      <c r="S219" s="31">
        <v>8039706</v>
      </c>
      <c r="T219" s="36">
        <f t="shared" si="54"/>
        <v>0.61176308197422857</v>
      </c>
      <c r="U219" s="36">
        <f t="shared" si="55"/>
        <v>0.94654185457428097</v>
      </c>
    </row>
    <row r="220" spans="1:21" x14ac:dyDescent="0.2">
      <c r="A220" s="17" t="s">
        <v>29</v>
      </c>
      <c r="B220" s="11" t="s">
        <v>395</v>
      </c>
      <c r="C220" s="10" t="s">
        <v>396</v>
      </c>
      <c r="D220" s="31">
        <v>0</v>
      </c>
      <c r="E220" s="31">
        <v>0</v>
      </c>
      <c r="F220" s="31">
        <v>0</v>
      </c>
      <c r="G220" s="36">
        <f t="shared" si="48"/>
        <v>0</v>
      </c>
      <c r="H220" s="31">
        <v>0</v>
      </c>
      <c r="I220" s="36">
        <f t="shared" si="49"/>
        <v>0</v>
      </c>
      <c r="J220" s="31">
        <v>0</v>
      </c>
      <c r="K220" s="36">
        <f t="shared" si="50"/>
        <v>0</v>
      </c>
      <c r="L220" s="31">
        <v>0</v>
      </c>
      <c r="M220" s="36">
        <f t="shared" si="51"/>
        <v>0</v>
      </c>
      <c r="N220" s="31">
        <f t="shared" si="52"/>
        <v>0</v>
      </c>
      <c r="O220" s="36">
        <f t="shared" si="53"/>
        <v>0</v>
      </c>
      <c r="P220" s="31">
        <v>0</v>
      </c>
      <c r="Q220" s="31">
        <v>0</v>
      </c>
      <c r="R220" s="31">
        <v>0</v>
      </c>
      <c r="S220" s="31">
        <v>0</v>
      </c>
      <c r="T220" s="36">
        <f t="shared" si="54"/>
        <v>0</v>
      </c>
      <c r="U220" s="36">
        <f t="shared" si="55"/>
        <v>0</v>
      </c>
    </row>
    <row r="221" spans="1:21" x14ac:dyDescent="0.2">
      <c r="A221" s="17" t="s">
        <v>29</v>
      </c>
      <c r="B221" s="11" t="s">
        <v>397</v>
      </c>
      <c r="C221" s="10" t="s">
        <v>398</v>
      </c>
      <c r="D221" s="31">
        <v>4144288</v>
      </c>
      <c r="E221" s="31">
        <v>4150175</v>
      </c>
      <c r="F221" s="31">
        <v>1707094</v>
      </c>
      <c r="G221" s="36">
        <f t="shared" si="48"/>
        <v>0.41191490552780113</v>
      </c>
      <c r="H221" s="31">
        <v>1038611</v>
      </c>
      <c r="I221" s="36">
        <f t="shared" si="49"/>
        <v>0.25061265047216796</v>
      </c>
      <c r="J221" s="31">
        <v>600690</v>
      </c>
      <c r="K221" s="36">
        <f t="shared" si="50"/>
        <v>0.14473847488358924</v>
      </c>
      <c r="L221" s="31">
        <v>0</v>
      </c>
      <c r="M221" s="36">
        <f t="shared" si="51"/>
        <v>0</v>
      </c>
      <c r="N221" s="31">
        <f t="shared" si="52"/>
        <v>3346395</v>
      </c>
      <c r="O221" s="36">
        <f t="shared" si="53"/>
        <v>0.80632623925497116</v>
      </c>
      <c r="P221" s="31">
        <v>556128</v>
      </c>
      <c r="Q221" s="31">
        <v>3385536</v>
      </c>
      <c r="R221" s="31">
        <v>3526082</v>
      </c>
      <c r="S221" s="31">
        <v>2749125</v>
      </c>
      <c r="T221" s="36">
        <f t="shared" si="54"/>
        <v>0.77965430185684848</v>
      </c>
      <c r="U221" s="36">
        <f t="shared" si="55"/>
        <v>8.0129035042292518E-2</v>
      </c>
    </row>
    <row r="222" spans="1:21" x14ac:dyDescent="0.2">
      <c r="A222" s="17" t="s">
        <v>29</v>
      </c>
      <c r="B222" s="11" t="s">
        <v>399</v>
      </c>
      <c r="C222" s="10" t="s">
        <v>400</v>
      </c>
      <c r="D222" s="31">
        <v>6186048</v>
      </c>
      <c r="E222" s="31">
        <v>7459348</v>
      </c>
      <c r="F222" s="31">
        <v>2114822</v>
      </c>
      <c r="G222" s="36">
        <f t="shared" si="48"/>
        <v>0.34186963955016192</v>
      </c>
      <c r="H222" s="31">
        <v>925491</v>
      </c>
      <c r="I222" s="36">
        <f t="shared" si="49"/>
        <v>0.14960941137217171</v>
      </c>
      <c r="J222" s="31">
        <v>1927019</v>
      </c>
      <c r="K222" s="36">
        <f t="shared" si="50"/>
        <v>0.25833611731212969</v>
      </c>
      <c r="L222" s="31">
        <v>0</v>
      </c>
      <c r="M222" s="36">
        <f t="shared" si="51"/>
        <v>0</v>
      </c>
      <c r="N222" s="31">
        <f t="shared" si="52"/>
        <v>4967332</v>
      </c>
      <c r="O222" s="36">
        <f t="shared" si="53"/>
        <v>0.66592039947727333</v>
      </c>
      <c r="P222" s="31">
        <v>1181008</v>
      </c>
      <c r="Q222" s="31">
        <v>7410660</v>
      </c>
      <c r="R222" s="31">
        <v>6500631</v>
      </c>
      <c r="S222" s="31">
        <v>4592291</v>
      </c>
      <c r="T222" s="36">
        <f t="shared" si="54"/>
        <v>0.70643772889124146</v>
      </c>
      <c r="U222" s="36">
        <f t="shared" si="55"/>
        <v>0.63167311313725216</v>
      </c>
    </row>
    <row r="223" spans="1:21" x14ac:dyDescent="0.2">
      <c r="A223" s="17" t="s">
        <v>44</v>
      </c>
      <c r="B223" s="11" t="s">
        <v>401</v>
      </c>
      <c r="C223" s="10" t="s">
        <v>402</v>
      </c>
      <c r="D223" s="31">
        <v>11539770</v>
      </c>
      <c r="E223" s="31">
        <v>12581770</v>
      </c>
      <c r="F223" s="31">
        <v>2899775</v>
      </c>
      <c r="G223" s="36">
        <f t="shared" si="48"/>
        <v>0.2512853375760522</v>
      </c>
      <c r="H223" s="31">
        <v>2649547</v>
      </c>
      <c r="I223" s="36">
        <f t="shared" si="49"/>
        <v>0.22960136987132326</v>
      </c>
      <c r="J223" s="31">
        <v>2238967</v>
      </c>
      <c r="K223" s="36">
        <f t="shared" si="50"/>
        <v>0.17795326094818137</v>
      </c>
      <c r="L223" s="31">
        <v>0</v>
      </c>
      <c r="M223" s="36">
        <f t="shared" si="51"/>
        <v>0</v>
      </c>
      <c r="N223" s="31">
        <f t="shared" si="52"/>
        <v>7788289</v>
      </c>
      <c r="O223" s="36">
        <f t="shared" si="53"/>
        <v>0.61901377946028258</v>
      </c>
      <c r="P223" s="31">
        <v>2200506</v>
      </c>
      <c r="Q223" s="31">
        <v>9981047</v>
      </c>
      <c r="R223" s="31">
        <v>12135290</v>
      </c>
      <c r="S223" s="31">
        <v>7097136</v>
      </c>
      <c r="T223" s="36">
        <f t="shared" si="54"/>
        <v>0.58483447861567384</v>
      </c>
      <c r="U223" s="36">
        <f t="shared" si="55"/>
        <v>1.747825272914505E-2</v>
      </c>
    </row>
    <row r="224" spans="1:21" ht="16.5" x14ac:dyDescent="0.3">
      <c r="A224" s="18" t="s">
        <v>0</v>
      </c>
      <c r="B224" s="13" t="s">
        <v>403</v>
      </c>
      <c r="C224" s="12" t="s">
        <v>0</v>
      </c>
      <c r="D224" s="32">
        <f>SUM(D217:D223)</f>
        <v>38355535</v>
      </c>
      <c r="E224" s="32">
        <f>SUM(E217:E223)</f>
        <v>40267710</v>
      </c>
      <c r="F224" s="32">
        <f>SUM(F217:F223)</f>
        <v>9522556</v>
      </c>
      <c r="G224" s="37">
        <f t="shared" si="48"/>
        <v>0.24827071242781518</v>
      </c>
      <c r="H224" s="32">
        <f>SUM(H217:H223)</f>
        <v>8779765</v>
      </c>
      <c r="I224" s="37">
        <f t="shared" si="49"/>
        <v>0.22890477215348451</v>
      </c>
      <c r="J224" s="32">
        <f>SUM(J217:J223)</f>
        <v>6607093</v>
      </c>
      <c r="K224" s="37">
        <f t="shared" si="50"/>
        <v>0.16407918404100955</v>
      </c>
      <c r="L224" s="32">
        <f>SUM(L217:L223)</f>
        <v>0</v>
      </c>
      <c r="M224" s="37">
        <f t="shared" si="51"/>
        <v>0</v>
      </c>
      <c r="N224" s="32">
        <f t="shared" si="52"/>
        <v>24909414</v>
      </c>
      <c r="O224" s="37">
        <f t="shared" si="53"/>
        <v>0.61859524666289689</v>
      </c>
      <c r="P224" s="32">
        <f>SUM(P217:P223)</f>
        <v>4919064</v>
      </c>
      <c r="Q224" s="32">
        <f>SUM(Q217:Q223)</f>
        <v>30523683</v>
      </c>
      <c r="R224" s="32">
        <f>SUM(R217:R223)</f>
        <v>35314971</v>
      </c>
      <c r="S224" s="32">
        <f>SUM(S217:S223)</f>
        <v>22483811</v>
      </c>
      <c r="T224" s="37">
        <f t="shared" si="54"/>
        <v>0.63666514125128404</v>
      </c>
      <c r="U224" s="37">
        <f t="shared" si="55"/>
        <v>0.34316060941675075</v>
      </c>
    </row>
    <row r="225" spans="1:21" x14ac:dyDescent="0.2">
      <c r="A225" s="17" t="s">
        <v>29</v>
      </c>
      <c r="B225" s="11" t="s">
        <v>404</v>
      </c>
      <c r="C225" s="10" t="s">
        <v>405</v>
      </c>
      <c r="D225" s="31">
        <v>9349992</v>
      </c>
      <c r="E225" s="31">
        <v>9349992</v>
      </c>
      <c r="F225" s="31">
        <v>803937</v>
      </c>
      <c r="G225" s="36">
        <f t="shared" si="48"/>
        <v>8.5982640412954364E-2</v>
      </c>
      <c r="H225" s="31">
        <v>7240137</v>
      </c>
      <c r="I225" s="36">
        <f t="shared" si="49"/>
        <v>0.77434686575132894</v>
      </c>
      <c r="J225" s="31">
        <v>1541573</v>
      </c>
      <c r="K225" s="36">
        <f t="shared" si="50"/>
        <v>0.16487425871594327</v>
      </c>
      <c r="L225" s="31">
        <v>0</v>
      </c>
      <c r="M225" s="36">
        <f t="shared" si="51"/>
        <v>0</v>
      </c>
      <c r="N225" s="31">
        <f t="shared" si="52"/>
        <v>9585647</v>
      </c>
      <c r="O225" s="36">
        <f t="shared" si="53"/>
        <v>1.0252037648802266</v>
      </c>
      <c r="P225" s="31">
        <v>1141881</v>
      </c>
      <c r="Q225" s="31">
        <v>9199992</v>
      </c>
      <c r="R225" s="31">
        <v>9199992</v>
      </c>
      <c r="S225" s="31">
        <v>7743783</v>
      </c>
      <c r="T225" s="36">
        <f t="shared" si="54"/>
        <v>0.8417162754054569</v>
      </c>
      <c r="U225" s="36">
        <f t="shared" si="55"/>
        <v>0.35002946892014131</v>
      </c>
    </row>
    <row r="226" spans="1:21" x14ac:dyDescent="0.2">
      <c r="A226" s="17" t="s">
        <v>29</v>
      </c>
      <c r="B226" s="11" t="s">
        <v>406</v>
      </c>
      <c r="C226" s="10" t="s">
        <v>407</v>
      </c>
      <c r="D226" s="31">
        <v>7378189</v>
      </c>
      <c r="E226" s="31">
        <v>7378189</v>
      </c>
      <c r="F226" s="31">
        <v>1541931</v>
      </c>
      <c r="G226" s="36">
        <f t="shared" si="48"/>
        <v>0.20898502328959043</v>
      </c>
      <c r="H226" s="31">
        <v>1830837</v>
      </c>
      <c r="I226" s="36">
        <f t="shared" si="49"/>
        <v>0.24814178655493915</v>
      </c>
      <c r="J226" s="31">
        <v>1555451</v>
      </c>
      <c r="K226" s="36">
        <f t="shared" si="50"/>
        <v>0.21081745127428966</v>
      </c>
      <c r="L226" s="31">
        <v>0</v>
      </c>
      <c r="M226" s="36">
        <f t="shared" si="51"/>
        <v>0</v>
      </c>
      <c r="N226" s="31">
        <f t="shared" si="52"/>
        <v>4928219</v>
      </c>
      <c r="O226" s="36">
        <f t="shared" si="53"/>
        <v>0.66794426111881922</v>
      </c>
      <c r="P226" s="31">
        <v>1202990</v>
      </c>
      <c r="Q226" s="31">
        <v>4744770</v>
      </c>
      <c r="R226" s="31">
        <v>4794770</v>
      </c>
      <c r="S226" s="31">
        <v>3688805</v>
      </c>
      <c r="T226" s="36">
        <f t="shared" si="54"/>
        <v>0.76933930094665648</v>
      </c>
      <c r="U226" s="36">
        <f t="shared" si="55"/>
        <v>0.29298747288007387</v>
      </c>
    </row>
    <row r="227" spans="1:21" x14ac:dyDescent="0.2">
      <c r="A227" s="17" t="s">
        <v>29</v>
      </c>
      <c r="B227" s="11" t="s">
        <v>408</v>
      </c>
      <c r="C227" s="10" t="s">
        <v>409</v>
      </c>
      <c r="D227" s="31">
        <v>4819308</v>
      </c>
      <c r="E227" s="31">
        <v>4837307</v>
      </c>
      <c r="F227" s="31">
        <v>1054540</v>
      </c>
      <c r="G227" s="36">
        <f t="shared" si="48"/>
        <v>0.21881564739170023</v>
      </c>
      <c r="H227" s="31">
        <v>1285644</v>
      </c>
      <c r="I227" s="36">
        <f t="shared" si="49"/>
        <v>0.26676942000801773</v>
      </c>
      <c r="J227" s="31">
        <v>1025370</v>
      </c>
      <c r="K227" s="36">
        <f t="shared" si="50"/>
        <v>0.21197124763840708</v>
      </c>
      <c r="L227" s="31">
        <v>0</v>
      </c>
      <c r="M227" s="36">
        <f t="shared" si="51"/>
        <v>0</v>
      </c>
      <c r="N227" s="31">
        <f t="shared" si="52"/>
        <v>3365554</v>
      </c>
      <c r="O227" s="36">
        <f t="shared" si="53"/>
        <v>0.69574951517445549</v>
      </c>
      <c r="P227" s="31">
        <v>851588</v>
      </c>
      <c r="Q227" s="31">
        <v>3865301</v>
      </c>
      <c r="R227" s="31">
        <v>3865301</v>
      </c>
      <c r="S227" s="31">
        <v>2351704</v>
      </c>
      <c r="T227" s="36">
        <f t="shared" si="54"/>
        <v>0.60841419594489532</v>
      </c>
      <c r="U227" s="36">
        <f t="shared" si="55"/>
        <v>0.20406816441753528</v>
      </c>
    </row>
    <row r="228" spans="1:21" x14ac:dyDescent="0.2">
      <c r="A228" s="17" t="s">
        <v>29</v>
      </c>
      <c r="B228" s="11" t="s">
        <v>410</v>
      </c>
      <c r="C228" s="10" t="s">
        <v>411</v>
      </c>
      <c r="D228" s="31">
        <v>13508631</v>
      </c>
      <c r="E228" s="31">
        <v>12302181</v>
      </c>
      <c r="F228" s="31">
        <v>2473972</v>
      </c>
      <c r="G228" s="36">
        <f t="shared" si="48"/>
        <v>0.18314009761610928</v>
      </c>
      <c r="H228" s="31">
        <v>4068639</v>
      </c>
      <c r="I228" s="36">
        <f t="shared" si="49"/>
        <v>0.3011881070702131</v>
      </c>
      <c r="J228" s="31">
        <v>4185669</v>
      </c>
      <c r="K228" s="36">
        <f t="shared" si="50"/>
        <v>0.34023796268320228</v>
      </c>
      <c r="L228" s="31">
        <v>0</v>
      </c>
      <c r="M228" s="36">
        <f t="shared" si="51"/>
        <v>0</v>
      </c>
      <c r="N228" s="31">
        <f t="shared" si="52"/>
        <v>10728280</v>
      </c>
      <c r="O228" s="36">
        <f t="shared" si="53"/>
        <v>0.87206325447495858</v>
      </c>
      <c r="P228" s="31">
        <v>3858765</v>
      </c>
      <c r="Q228" s="31">
        <v>17426633</v>
      </c>
      <c r="R228" s="31">
        <v>14734671</v>
      </c>
      <c r="S228" s="31">
        <v>11227293</v>
      </c>
      <c r="T228" s="36">
        <f t="shared" si="54"/>
        <v>0.7619642813877554</v>
      </c>
      <c r="U228" s="36">
        <f t="shared" si="55"/>
        <v>8.4717260574302955E-2</v>
      </c>
    </row>
    <row r="229" spans="1:21" x14ac:dyDescent="0.2">
      <c r="A229" s="17" t="s">
        <v>44</v>
      </c>
      <c r="B229" s="11" t="s">
        <v>412</v>
      </c>
      <c r="C229" s="10" t="s">
        <v>413</v>
      </c>
      <c r="D229" s="31">
        <v>5801723</v>
      </c>
      <c r="E229" s="31">
        <v>5631723</v>
      </c>
      <c r="F229" s="31">
        <v>1196084</v>
      </c>
      <c r="G229" s="36">
        <f t="shared" si="48"/>
        <v>0.2061601355321514</v>
      </c>
      <c r="H229" s="31">
        <v>1184587</v>
      </c>
      <c r="I229" s="36">
        <f t="shared" si="49"/>
        <v>0.20417848284035622</v>
      </c>
      <c r="J229" s="31">
        <v>1281242</v>
      </c>
      <c r="K229" s="36">
        <f t="shared" si="50"/>
        <v>0.22750444224618291</v>
      </c>
      <c r="L229" s="31">
        <v>0</v>
      </c>
      <c r="M229" s="36">
        <f t="shared" si="51"/>
        <v>0</v>
      </c>
      <c r="N229" s="31">
        <f t="shared" si="52"/>
        <v>3661913</v>
      </c>
      <c r="O229" s="36">
        <f t="shared" si="53"/>
        <v>0.65022960113627748</v>
      </c>
      <c r="P229" s="31">
        <v>1101444</v>
      </c>
      <c r="Q229" s="31">
        <v>4155670</v>
      </c>
      <c r="R229" s="31">
        <v>4134670</v>
      </c>
      <c r="S229" s="31">
        <v>3131713</v>
      </c>
      <c r="T229" s="36">
        <f t="shared" si="54"/>
        <v>0.75742755770109826</v>
      </c>
      <c r="U229" s="36">
        <f t="shared" si="55"/>
        <v>0.16323843972094809</v>
      </c>
    </row>
    <row r="230" spans="1:21" ht="16.5" x14ac:dyDescent="0.3">
      <c r="A230" s="18" t="s">
        <v>0</v>
      </c>
      <c r="B230" s="13" t="s">
        <v>414</v>
      </c>
      <c r="C230" s="12" t="s">
        <v>0</v>
      </c>
      <c r="D230" s="32">
        <f>SUM(D225:D229)</f>
        <v>40857843</v>
      </c>
      <c r="E230" s="32">
        <f>SUM(E225:E229)</f>
        <v>39499392</v>
      </c>
      <c r="F230" s="32">
        <f>SUM(F225:F229)</f>
        <v>7070464</v>
      </c>
      <c r="G230" s="37">
        <f t="shared" si="48"/>
        <v>0.17305034923160284</v>
      </c>
      <c r="H230" s="32">
        <f>SUM(H225:H229)</f>
        <v>15609844</v>
      </c>
      <c r="I230" s="37">
        <f t="shared" si="49"/>
        <v>0.38205257188931879</v>
      </c>
      <c r="J230" s="32">
        <f>SUM(J225:J229)</f>
        <v>9589305</v>
      </c>
      <c r="K230" s="37">
        <f t="shared" si="50"/>
        <v>0.24277095201870449</v>
      </c>
      <c r="L230" s="32">
        <f>SUM(L225:L229)</f>
        <v>0</v>
      </c>
      <c r="M230" s="37">
        <f t="shared" si="51"/>
        <v>0</v>
      </c>
      <c r="N230" s="32">
        <f t="shared" si="52"/>
        <v>32269613</v>
      </c>
      <c r="O230" s="37">
        <f t="shared" si="53"/>
        <v>0.81696480290126994</v>
      </c>
      <c r="P230" s="32">
        <f>SUM(P225:P229)</f>
        <v>8156668</v>
      </c>
      <c r="Q230" s="32">
        <f>SUM(Q225:Q229)</f>
        <v>39392366</v>
      </c>
      <c r="R230" s="32">
        <f>SUM(R225:R229)</f>
        <v>36729404</v>
      </c>
      <c r="S230" s="32">
        <f>SUM(S225:S229)</f>
        <v>28143298</v>
      </c>
      <c r="T230" s="37">
        <f t="shared" si="54"/>
        <v>0.7662334515419853</v>
      </c>
      <c r="U230" s="37">
        <f t="shared" si="55"/>
        <v>0.17563997946220189</v>
      </c>
    </row>
    <row r="231" spans="1:21" ht="16.5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99940515</v>
      </c>
      <c r="E231" s="32">
        <f>SUM(E208:E215,E217:E223,E225:E229)</f>
        <v>100489261</v>
      </c>
      <c r="F231" s="32">
        <f>SUM(F208:F215,F217:F223,F225:F229)</f>
        <v>19700950</v>
      </c>
      <c r="G231" s="37">
        <f t="shared" si="48"/>
        <v>0.19712676085369382</v>
      </c>
      <c r="H231" s="32">
        <f>SUM(H208:H215,H217:H223,H225:H229)</f>
        <v>33054649</v>
      </c>
      <c r="I231" s="37">
        <f t="shared" si="49"/>
        <v>0.33074323261191918</v>
      </c>
      <c r="J231" s="32">
        <f>SUM(J208:J215,J217:J223,J225:J229)</f>
        <v>19353119</v>
      </c>
      <c r="K231" s="37">
        <f t="shared" si="50"/>
        <v>0.19258892748748546</v>
      </c>
      <c r="L231" s="32">
        <f>SUM(L208:L215,L217:L223,L225:L229)</f>
        <v>0</v>
      </c>
      <c r="M231" s="37">
        <f t="shared" si="51"/>
        <v>0</v>
      </c>
      <c r="N231" s="32">
        <f t="shared" si="52"/>
        <v>72108718</v>
      </c>
      <c r="O231" s="37">
        <f t="shared" si="53"/>
        <v>0.7175763587315066</v>
      </c>
      <c r="P231" s="32">
        <f>SUM(P208:P215,P217:P223,P225:P229)</f>
        <v>18680298</v>
      </c>
      <c r="Q231" s="32">
        <f>SUM(Q208:Q215,Q217:Q223,Q225:Q229)</f>
        <v>90206983</v>
      </c>
      <c r="R231" s="32">
        <f>SUM(R208:R215,R217:R223,R225:R229)</f>
        <v>92098064</v>
      </c>
      <c r="S231" s="32">
        <f>SUM(S208:S215,S217:S223,S225:S229)</f>
        <v>64410294</v>
      </c>
      <c r="T231" s="37">
        <f t="shared" si="54"/>
        <v>0.69936642750709721</v>
      </c>
      <c r="U231" s="37">
        <f t="shared" si="55"/>
        <v>3.601768023186791E-2</v>
      </c>
    </row>
    <row r="232" spans="1:21" ht="14.4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4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x14ac:dyDescent="0.2">
      <c r="A234" s="17" t="s">
        <v>29</v>
      </c>
      <c r="B234" s="11" t="s">
        <v>417</v>
      </c>
      <c r="C234" s="10" t="s">
        <v>418</v>
      </c>
      <c r="D234" s="31">
        <v>7302815</v>
      </c>
      <c r="E234" s="31">
        <v>7302815</v>
      </c>
      <c r="F234" s="31">
        <v>1313566</v>
      </c>
      <c r="G234" s="36">
        <f t="shared" ref="G234:G260" si="56">IF(($D234     =0),0,($F234     /$D234     ))</f>
        <v>0.17987118665884319</v>
      </c>
      <c r="H234" s="31">
        <v>1260094</v>
      </c>
      <c r="I234" s="36">
        <f t="shared" ref="I234:I260" si="57">IF(($D234     =0),0,($H234     /$D234     ))</f>
        <v>0.17254907867719502</v>
      </c>
      <c r="J234" s="31">
        <v>1171336</v>
      </c>
      <c r="K234" s="36">
        <f t="shared" ref="K234:K260" si="58">IF(($E234     =0),0,($J234     /$E234     ))</f>
        <v>0.16039513530056559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3744996</v>
      </c>
      <c r="O234" s="36">
        <f t="shared" ref="O234:O260" si="61">IF(($E234     =0),0,($N234     /$E234     ))</f>
        <v>0.5128154006366038</v>
      </c>
      <c r="P234" s="31">
        <v>1141456</v>
      </c>
      <c r="Q234" s="31">
        <v>6935832</v>
      </c>
      <c r="R234" s="31">
        <v>6935832</v>
      </c>
      <c r="S234" s="31">
        <v>3138946</v>
      </c>
      <c r="T234" s="36">
        <f t="shared" ref="T234:T260" si="62">IF(($R234     =0),0,($S234     /$R234     ))</f>
        <v>0.45256949706970989</v>
      </c>
      <c r="U234" s="36">
        <f t="shared" ref="U234:U260" si="63">IF(($P234     =0),0,(($J234     /$P234     )-1))</f>
        <v>2.6177093116160455E-2</v>
      </c>
    </row>
    <row r="235" spans="1:21" x14ac:dyDescent="0.2">
      <c r="A235" s="17" t="s">
        <v>29</v>
      </c>
      <c r="B235" s="11" t="s">
        <v>419</v>
      </c>
      <c r="C235" s="10" t="s">
        <v>420</v>
      </c>
      <c r="D235" s="31">
        <v>14761610</v>
      </c>
      <c r="E235" s="31">
        <v>14761610</v>
      </c>
      <c r="F235" s="31">
        <v>2375659</v>
      </c>
      <c r="G235" s="36">
        <f t="shared" si="56"/>
        <v>0.16093495221727169</v>
      </c>
      <c r="H235" s="31">
        <v>2263778</v>
      </c>
      <c r="I235" s="36">
        <f t="shared" si="57"/>
        <v>0.15335576539415416</v>
      </c>
      <c r="J235" s="31">
        <v>2241848</v>
      </c>
      <c r="K235" s="36">
        <f t="shared" si="58"/>
        <v>0.15187015508470961</v>
      </c>
      <c r="L235" s="31">
        <v>0</v>
      </c>
      <c r="M235" s="36">
        <f t="shared" si="59"/>
        <v>0</v>
      </c>
      <c r="N235" s="31">
        <f t="shared" si="60"/>
        <v>6881285</v>
      </c>
      <c r="O235" s="36">
        <f t="shared" si="61"/>
        <v>0.46616087269613543</v>
      </c>
      <c r="P235" s="31">
        <v>2338923</v>
      </c>
      <c r="Q235" s="31">
        <v>12569760</v>
      </c>
      <c r="R235" s="31">
        <v>12781166</v>
      </c>
      <c r="S235" s="31">
        <v>7498845</v>
      </c>
      <c r="T235" s="36">
        <f t="shared" si="62"/>
        <v>0.58671055520286641</v>
      </c>
      <c r="U235" s="36">
        <f t="shared" si="63"/>
        <v>-4.1504145283961846E-2</v>
      </c>
    </row>
    <row r="236" spans="1:21" x14ac:dyDescent="0.2">
      <c r="A236" s="17" t="s">
        <v>29</v>
      </c>
      <c r="B236" s="11" t="s">
        <v>421</v>
      </c>
      <c r="C236" s="10" t="s">
        <v>422</v>
      </c>
      <c r="D236" s="31">
        <v>9164220</v>
      </c>
      <c r="E236" s="31">
        <v>9248289</v>
      </c>
      <c r="F236" s="31">
        <v>1379395</v>
      </c>
      <c r="G236" s="36">
        <f t="shared" si="56"/>
        <v>0.15051962960295584</v>
      </c>
      <c r="H236" s="31">
        <v>2802465</v>
      </c>
      <c r="I236" s="36">
        <f t="shared" si="57"/>
        <v>0.30580507670047208</v>
      </c>
      <c r="J236" s="31">
        <v>1989095</v>
      </c>
      <c r="K236" s="36">
        <f t="shared" si="58"/>
        <v>0.21507708074434093</v>
      </c>
      <c r="L236" s="31">
        <v>0</v>
      </c>
      <c r="M236" s="36">
        <f t="shared" si="59"/>
        <v>0</v>
      </c>
      <c r="N236" s="31">
        <f t="shared" si="60"/>
        <v>6170955</v>
      </c>
      <c r="O236" s="36">
        <f t="shared" si="61"/>
        <v>0.66725369416980806</v>
      </c>
      <c r="P236" s="31">
        <v>2005692</v>
      </c>
      <c r="Q236" s="31">
        <v>9263803</v>
      </c>
      <c r="R236" s="31">
        <v>9263803</v>
      </c>
      <c r="S236" s="31">
        <v>5967898</v>
      </c>
      <c r="T236" s="36">
        <f t="shared" si="62"/>
        <v>0.64421685132984796</v>
      </c>
      <c r="U236" s="36">
        <f t="shared" si="63"/>
        <v>-8.2749494937408574E-3</v>
      </c>
    </row>
    <row r="237" spans="1:21" x14ac:dyDescent="0.2">
      <c r="A237" s="17" t="s">
        <v>29</v>
      </c>
      <c r="B237" s="11" t="s">
        <v>423</v>
      </c>
      <c r="C237" s="10" t="s">
        <v>424</v>
      </c>
      <c r="D237" s="31">
        <v>0</v>
      </c>
      <c r="E237" s="31">
        <v>0</v>
      </c>
      <c r="F237" s="31">
        <v>0</v>
      </c>
      <c r="G237" s="36">
        <f t="shared" si="56"/>
        <v>0</v>
      </c>
      <c r="H237" s="31">
        <v>0</v>
      </c>
      <c r="I237" s="36">
        <f t="shared" si="57"/>
        <v>0</v>
      </c>
      <c r="J237" s="31">
        <v>0</v>
      </c>
      <c r="K237" s="36">
        <f t="shared" si="58"/>
        <v>0</v>
      </c>
      <c r="L237" s="31">
        <v>0</v>
      </c>
      <c r="M237" s="36">
        <f t="shared" si="59"/>
        <v>0</v>
      </c>
      <c r="N237" s="31">
        <f t="shared" si="60"/>
        <v>0</v>
      </c>
      <c r="O237" s="36">
        <f t="shared" si="61"/>
        <v>0</v>
      </c>
      <c r="P237" s="31">
        <v>0</v>
      </c>
      <c r="Q237" s="31">
        <v>0</v>
      </c>
      <c r="R237" s="31">
        <v>0</v>
      </c>
      <c r="S237" s="31">
        <v>0</v>
      </c>
      <c r="T237" s="36">
        <f t="shared" si="62"/>
        <v>0</v>
      </c>
      <c r="U237" s="36">
        <f t="shared" si="63"/>
        <v>0</v>
      </c>
    </row>
    <row r="238" spans="1:21" x14ac:dyDescent="0.2">
      <c r="A238" s="17" t="s">
        <v>29</v>
      </c>
      <c r="B238" s="11" t="s">
        <v>425</v>
      </c>
      <c r="C238" s="10" t="s">
        <v>426</v>
      </c>
      <c r="D238" s="31">
        <v>4801965</v>
      </c>
      <c r="E238" s="31">
        <v>4801965</v>
      </c>
      <c r="F238" s="31">
        <v>1362847</v>
      </c>
      <c r="G238" s="36">
        <f t="shared" si="56"/>
        <v>0.28381027350261823</v>
      </c>
      <c r="H238" s="31">
        <v>1355441</v>
      </c>
      <c r="I238" s="36">
        <f t="shared" si="57"/>
        <v>0.28226798820899363</v>
      </c>
      <c r="J238" s="31">
        <v>1390301</v>
      </c>
      <c r="K238" s="36">
        <f t="shared" si="58"/>
        <v>0.28952751633966511</v>
      </c>
      <c r="L238" s="31">
        <v>0</v>
      </c>
      <c r="M238" s="36">
        <f t="shared" si="59"/>
        <v>0</v>
      </c>
      <c r="N238" s="31">
        <f t="shared" si="60"/>
        <v>4108589</v>
      </c>
      <c r="O238" s="36">
        <f t="shared" si="61"/>
        <v>0.85560577805127691</v>
      </c>
      <c r="P238" s="31">
        <v>1301094</v>
      </c>
      <c r="Q238" s="31">
        <v>3372485</v>
      </c>
      <c r="R238" s="31">
        <v>3372485</v>
      </c>
      <c r="S238" s="31">
        <v>3482431</v>
      </c>
      <c r="T238" s="36">
        <f t="shared" si="62"/>
        <v>1.03260088629008</v>
      </c>
      <c r="U238" s="36">
        <f t="shared" si="63"/>
        <v>6.8563070769675383E-2</v>
      </c>
    </row>
    <row r="239" spans="1:21" x14ac:dyDescent="0.2">
      <c r="A239" s="17" t="s">
        <v>44</v>
      </c>
      <c r="B239" s="11" t="s">
        <v>427</v>
      </c>
      <c r="C239" s="10" t="s">
        <v>428</v>
      </c>
      <c r="D239" s="31">
        <v>0</v>
      </c>
      <c r="E239" s="31">
        <v>0</v>
      </c>
      <c r="F239" s="31">
        <v>0</v>
      </c>
      <c r="G239" s="36">
        <f t="shared" si="56"/>
        <v>0</v>
      </c>
      <c r="H239" s="31">
        <v>0</v>
      </c>
      <c r="I239" s="36">
        <f t="shared" si="57"/>
        <v>0</v>
      </c>
      <c r="J239" s="31">
        <v>0</v>
      </c>
      <c r="K239" s="36">
        <f t="shared" si="58"/>
        <v>0</v>
      </c>
      <c r="L239" s="31">
        <v>0</v>
      </c>
      <c r="M239" s="36">
        <f t="shared" si="59"/>
        <v>0</v>
      </c>
      <c r="N239" s="31">
        <f t="shared" si="60"/>
        <v>0</v>
      </c>
      <c r="O239" s="36">
        <f t="shared" si="61"/>
        <v>0</v>
      </c>
      <c r="P239" s="31">
        <v>0</v>
      </c>
      <c r="Q239" s="31">
        <v>0</v>
      </c>
      <c r="R239" s="31">
        <v>0</v>
      </c>
      <c r="S239" s="31">
        <v>0</v>
      </c>
      <c r="T239" s="36">
        <f t="shared" si="62"/>
        <v>0</v>
      </c>
      <c r="U239" s="36">
        <f t="shared" si="63"/>
        <v>0</v>
      </c>
    </row>
    <row r="240" spans="1:21" ht="16.5" x14ac:dyDescent="0.3">
      <c r="A240" s="18" t="s">
        <v>0</v>
      </c>
      <c r="B240" s="13" t="s">
        <v>429</v>
      </c>
      <c r="C240" s="12" t="s">
        <v>0</v>
      </c>
      <c r="D240" s="32">
        <f>SUM(D234:D239)</f>
        <v>36030610</v>
      </c>
      <c r="E240" s="32">
        <f>SUM(E234:E239)</f>
        <v>36114679</v>
      </c>
      <c r="F240" s="32">
        <f>SUM(F234:F239)</f>
        <v>6431467</v>
      </c>
      <c r="G240" s="37">
        <f t="shared" si="56"/>
        <v>0.17850008645426763</v>
      </c>
      <c r="H240" s="32">
        <f>SUM(H234:H239)</f>
        <v>7681778</v>
      </c>
      <c r="I240" s="37">
        <f t="shared" si="57"/>
        <v>0.21320144177409153</v>
      </c>
      <c r="J240" s="32">
        <f>SUM(J234:J239)</f>
        <v>6792580</v>
      </c>
      <c r="K240" s="37">
        <f t="shared" si="58"/>
        <v>0.18808363214304077</v>
      </c>
      <c r="L240" s="32">
        <f>SUM(L234:L239)</f>
        <v>0</v>
      </c>
      <c r="M240" s="37">
        <f t="shared" si="59"/>
        <v>0</v>
      </c>
      <c r="N240" s="32">
        <f t="shared" si="60"/>
        <v>20905825</v>
      </c>
      <c r="O240" s="37">
        <f t="shared" si="61"/>
        <v>0.57887334399400314</v>
      </c>
      <c r="P240" s="32">
        <f>SUM(P234:P239)</f>
        <v>6787165</v>
      </c>
      <c r="Q240" s="32">
        <f>SUM(Q234:Q239)</f>
        <v>32141880</v>
      </c>
      <c r="R240" s="32">
        <f>SUM(R234:R239)</f>
        <v>32353286</v>
      </c>
      <c r="S240" s="32">
        <f>SUM(S234:S239)</f>
        <v>20088120</v>
      </c>
      <c r="T240" s="37">
        <f t="shared" si="62"/>
        <v>0.62089890961925787</v>
      </c>
      <c r="U240" s="37">
        <f t="shared" si="63"/>
        <v>7.978294324655355E-4</v>
      </c>
    </row>
    <row r="241" spans="1:21" x14ac:dyDescent="0.2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x14ac:dyDescent="0.2">
      <c r="A242" s="17" t="s">
        <v>29</v>
      </c>
      <c r="B242" s="11" t="s">
        <v>432</v>
      </c>
      <c r="C242" s="10" t="s">
        <v>433</v>
      </c>
      <c r="D242" s="31">
        <v>0</v>
      </c>
      <c r="E242" s="31">
        <v>0</v>
      </c>
      <c r="F242" s="31">
        <v>0</v>
      </c>
      <c r="G242" s="36">
        <f t="shared" si="56"/>
        <v>0</v>
      </c>
      <c r="H242" s="31">
        <v>0</v>
      </c>
      <c r="I242" s="36">
        <f t="shared" si="57"/>
        <v>0</v>
      </c>
      <c r="J242" s="31">
        <v>0</v>
      </c>
      <c r="K242" s="36">
        <f t="shared" si="58"/>
        <v>0</v>
      </c>
      <c r="L242" s="31">
        <v>0</v>
      </c>
      <c r="M242" s="36">
        <f t="shared" si="59"/>
        <v>0</v>
      </c>
      <c r="N242" s="31">
        <f t="shared" si="60"/>
        <v>0</v>
      </c>
      <c r="O242" s="36">
        <f t="shared" si="61"/>
        <v>0</v>
      </c>
      <c r="P242" s="31">
        <v>0</v>
      </c>
      <c r="Q242" s="31">
        <v>0</v>
      </c>
      <c r="R242" s="31">
        <v>0</v>
      </c>
      <c r="S242" s="31">
        <v>0</v>
      </c>
      <c r="T242" s="36">
        <f t="shared" si="62"/>
        <v>0</v>
      </c>
      <c r="U242" s="36">
        <f t="shared" si="63"/>
        <v>0</v>
      </c>
    </row>
    <row r="243" spans="1:21" x14ac:dyDescent="0.2">
      <c r="A243" s="17" t="s">
        <v>29</v>
      </c>
      <c r="B243" s="11" t="s">
        <v>434</v>
      </c>
      <c r="C243" s="10" t="s">
        <v>435</v>
      </c>
      <c r="D243" s="31">
        <v>3389039</v>
      </c>
      <c r="E243" s="31">
        <v>5589039</v>
      </c>
      <c r="F243" s="31">
        <v>1279295</v>
      </c>
      <c r="G243" s="36">
        <f t="shared" si="56"/>
        <v>0.37748016473106388</v>
      </c>
      <c r="H243" s="31">
        <v>1388686</v>
      </c>
      <c r="I243" s="36">
        <f t="shared" si="57"/>
        <v>0.40975804645505703</v>
      </c>
      <c r="J243" s="31">
        <v>763838</v>
      </c>
      <c r="K243" s="36">
        <f t="shared" si="58"/>
        <v>0.13666714438743405</v>
      </c>
      <c r="L243" s="31">
        <v>0</v>
      </c>
      <c r="M243" s="36">
        <f t="shared" si="59"/>
        <v>0</v>
      </c>
      <c r="N243" s="31">
        <f t="shared" si="60"/>
        <v>3431819</v>
      </c>
      <c r="O243" s="36">
        <f t="shared" si="61"/>
        <v>0.61402666898549108</v>
      </c>
      <c r="P243" s="31">
        <v>824427</v>
      </c>
      <c r="Q243" s="31">
        <v>3092208</v>
      </c>
      <c r="R243" s="31">
        <v>3277208</v>
      </c>
      <c r="S243" s="31">
        <v>2479114</v>
      </c>
      <c r="T243" s="36">
        <f t="shared" si="62"/>
        <v>0.75647136220831879</v>
      </c>
      <c r="U243" s="36">
        <f t="shared" si="63"/>
        <v>-7.3492255833445541E-2</v>
      </c>
    </row>
    <row r="244" spans="1:21" x14ac:dyDescent="0.2">
      <c r="A244" s="17" t="s">
        <v>29</v>
      </c>
      <c r="B244" s="11" t="s">
        <v>436</v>
      </c>
      <c r="C244" s="10" t="s">
        <v>437</v>
      </c>
      <c r="D244" s="31">
        <v>0</v>
      </c>
      <c r="E244" s="31">
        <v>0</v>
      </c>
      <c r="F244" s="31">
        <v>0</v>
      </c>
      <c r="G244" s="36">
        <f t="shared" si="56"/>
        <v>0</v>
      </c>
      <c r="H244" s="31">
        <v>0</v>
      </c>
      <c r="I244" s="36">
        <f t="shared" si="57"/>
        <v>0</v>
      </c>
      <c r="J244" s="31">
        <v>0</v>
      </c>
      <c r="K244" s="36">
        <f t="shared" si="58"/>
        <v>0</v>
      </c>
      <c r="L244" s="31">
        <v>0</v>
      </c>
      <c r="M244" s="36">
        <f t="shared" si="59"/>
        <v>0</v>
      </c>
      <c r="N244" s="31">
        <f t="shared" si="60"/>
        <v>0</v>
      </c>
      <c r="O244" s="36">
        <f t="shared" si="61"/>
        <v>0</v>
      </c>
      <c r="P244" s="31">
        <v>0</v>
      </c>
      <c r="Q244" s="31">
        <v>0</v>
      </c>
      <c r="R244" s="31">
        <v>0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x14ac:dyDescent="0.2">
      <c r="A245" s="17" t="s">
        <v>29</v>
      </c>
      <c r="B245" s="11" t="s">
        <v>438</v>
      </c>
      <c r="C245" s="10" t="s">
        <v>439</v>
      </c>
      <c r="D245" s="31">
        <v>8796684</v>
      </c>
      <c r="E245" s="31">
        <v>11275488</v>
      </c>
      <c r="F245" s="31">
        <v>862845</v>
      </c>
      <c r="G245" s="36">
        <f t="shared" si="56"/>
        <v>9.8087529346285493E-2</v>
      </c>
      <c r="H245" s="31">
        <v>2194965</v>
      </c>
      <c r="I245" s="36">
        <f t="shared" si="57"/>
        <v>0.24952186528469136</v>
      </c>
      <c r="J245" s="31">
        <v>60557017</v>
      </c>
      <c r="K245" s="36">
        <f t="shared" si="58"/>
        <v>5.3706781471453828</v>
      </c>
      <c r="L245" s="31">
        <v>0</v>
      </c>
      <c r="M245" s="36">
        <f t="shared" si="59"/>
        <v>0</v>
      </c>
      <c r="N245" s="31">
        <f t="shared" si="60"/>
        <v>63614827</v>
      </c>
      <c r="O245" s="36">
        <f t="shared" si="61"/>
        <v>5.6418690703231649</v>
      </c>
      <c r="P245" s="31">
        <v>1020038</v>
      </c>
      <c r="Q245" s="31">
        <v>7345496</v>
      </c>
      <c r="R245" s="31">
        <v>8000508</v>
      </c>
      <c r="S245" s="31">
        <v>6539104</v>
      </c>
      <c r="T245" s="36">
        <f t="shared" si="62"/>
        <v>0.81733609915770344</v>
      </c>
      <c r="U245" s="36">
        <f t="shared" si="63"/>
        <v>58.367412782661042</v>
      </c>
    </row>
    <row r="246" spans="1:21" x14ac:dyDescent="0.2">
      <c r="A246" s="17" t="s">
        <v>44</v>
      </c>
      <c r="B246" s="11" t="s">
        <v>440</v>
      </c>
      <c r="C246" s="10" t="s">
        <v>441</v>
      </c>
      <c r="D246" s="31">
        <v>11072299</v>
      </c>
      <c r="E246" s="31">
        <v>11159449</v>
      </c>
      <c r="F246" s="31">
        <v>2549787</v>
      </c>
      <c r="G246" s="36">
        <f t="shared" si="56"/>
        <v>0.23028523705871742</v>
      </c>
      <c r="H246" s="31">
        <v>2903004</v>
      </c>
      <c r="I246" s="36">
        <f t="shared" si="57"/>
        <v>0.2621861999933347</v>
      </c>
      <c r="J246" s="31">
        <v>2424591</v>
      </c>
      <c r="K246" s="36">
        <f t="shared" si="58"/>
        <v>0.21726798518457319</v>
      </c>
      <c r="L246" s="31">
        <v>0</v>
      </c>
      <c r="M246" s="36">
        <f t="shared" si="59"/>
        <v>0</v>
      </c>
      <c r="N246" s="31">
        <f t="shared" si="60"/>
        <v>7877382</v>
      </c>
      <c r="O246" s="36">
        <f t="shared" si="61"/>
        <v>0.70589345405852921</v>
      </c>
      <c r="P246" s="31">
        <v>2216808</v>
      </c>
      <c r="Q246" s="31">
        <v>10948955</v>
      </c>
      <c r="R246" s="31">
        <v>10948955</v>
      </c>
      <c r="S246" s="31">
        <v>6548896</v>
      </c>
      <c r="T246" s="36">
        <f t="shared" si="62"/>
        <v>0.59812977585532134</v>
      </c>
      <c r="U246" s="36">
        <f t="shared" si="63"/>
        <v>9.3730715515281338E-2</v>
      </c>
    </row>
    <row r="247" spans="1:21" ht="16.5" x14ac:dyDescent="0.3">
      <c r="A247" s="18" t="s">
        <v>0</v>
      </c>
      <c r="B247" s="13" t="s">
        <v>442</v>
      </c>
      <c r="C247" s="12" t="s">
        <v>0</v>
      </c>
      <c r="D247" s="32">
        <f>SUM(D241:D246)</f>
        <v>23258022</v>
      </c>
      <c r="E247" s="32">
        <f>SUM(E241:E246)</f>
        <v>28023976</v>
      </c>
      <c r="F247" s="32">
        <f>SUM(F241:F246)</f>
        <v>4691927</v>
      </c>
      <c r="G247" s="37">
        <f t="shared" si="56"/>
        <v>0.20173370719143699</v>
      </c>
      <c r="H247" s="32">
        <f>SUM(H241:H246)</f>
        <v>6486655</v>
      </c>
      <c r="I247" s="37">
        <f t="shared" si="57"/>
        <v>0.27889968459054687</v>
      </c>
      <c r="J247" s="32">
        <f>SUM(J241:J246)</f>
        <v>63745446</v>
      </c>
      <c r="K247" s="37">
        <f t="shared" si="58"/>
        <v>2.274675299465001</v>
      </c>
      <c r="L247" s="32">
        <f>SUM(L241:L246)</f>
        <v>0</v>
      </c>
      <c r="M247" s="37">
        <f t="shared" si="59"/>
        <v>0</v>
      </c>
      <c r="N247" s="32">
        <f t="shared" si="60"/>
        <v>74924028</v>
      </c>
      <c r="O247" s="37">
        <f t="shared" si="61"/>
        <v>2.673568804084046</v>
      </c>
      <c r="P247" s="32">
        <f>SUM(P241:P246)</f>
        <v>4061273</v>
      </c>
      <c r="Q247" s="32">
        <f>SUM(Q241:Q246)</f>
        <v>21386659</v>
      </c>
      <c r="R247" s="32">
        <f>SUM(R241:R246)</f>
        <v>22226671</v>
      </c>
      <c r="S247" s="32">
        <f>SUM(S241:S246)</f>
        <v>15567114</v>
      </c>
      <c r="T247" s="37">
        <f t="shared" si="62"/>
        <v>0.70037991744242767</v>
      </c>
      <c r="U247" s="37">
        <f t="shared" si="63"/>
        <v>14.695927360706852</v>
      </c>
    </row>
    <row r="248" spans="1:21" x14ac:dyDescent="0.2">
      <c r="A248" s="17" t="s">
        <v>29</v>
      </c>
      <c r="B248" s="11" t="s">
        <v>443</v>
      </c>
      <c r="C248" s="10" t="s">
        <v>444</v>
      </c>
      <c r="D248" s="31">
        <v>211342</v>
      </c>
      <c r="E248" s="31">
        <v>131342</v>
      </c>
      <c r="F248" s="31">
        <v>21491</v>
      </c>
      <c r="G248" s="36">
        <f t="shared" si="56"/>
        <v>0.10168825884112008</v>
      </c>
      <c r="H248" s="31">
        <v>8868</v>
      </c>
      <c r="I248" s="36">
        <f t="shared" si="57"/>
        <v>4.1960424335910518E-2</v>
      </c>
      <c r="J248" s="31">
        <v>32348</v>
      </c>
      <c r="K248" s="36">
        <f t="shared" si="58"/>
        <v>0.24628831599945181</v>
      </c>
      <c r="L248" s="31">
        <v>0</v>
      </c>
      <c r="M248" s="36">
        <f t="shared" si="59"/>
        <v>0</v>
      </c>
      <c r="N248" s="31">
        <f t="shared" si="60"/>
        <v>62707</v>
      </c>
      <c r="O248" s="36">
        <f t="shared" si="61"/>
        <v>0.47743296127666701</v>
      </c>
      <c r="P248" s="31">
        <v>0</v>
      </c>
      <c r="Q248" s="31">
        <v>0</v>
      </c>
      <c r="R248" s="31">
        <v>200705</v>
      </c>
      <c r="S248" s="31">
        <v>0</v>
      </c>
      <c r="T248" s="36">
        <f t="shared" si="62"/>
        <v>0</v>
      </c>
      <c r="U248" s="36">
        <f t="shared" si="63"/>
        <v>0</v>
      </c>
    </row>
    <row r="249" spans="1:21" x14ac:dyDescent="0.2">
      <c r="A249" s="17" t="s">
        <v>29</v>
      </c>
      <c r="B249" s="11" t="s">
        <v>445</v>
      </c>
      <c r="C249" s="10" t="s">
        <v>446</v>
      </c>
      <c r="D249" s="31">
        <v>0</v>
      </c>
      <c r="E249" s="31">
        <v>0</v>
      </c>
      <c r="F249" s="31">
        <v>0</v>
      </c>
      <c r="G249" s="36">
        <f t="shared" si="56"/>
        <v>0</v>
      </c>
      <c r="H249" s="31">
        <v>0</v>
      </c>
      <c r="I249" s="36">
        <f t="shared" si="57"/>
        <v>0</v>
      </c>
      <c r="J249" s="31">
        <v>0</v>
      </c>
      <c r="K249" s="36">
        <f t="shared" si="58"/>
        <v>0</v>
      </c>
      <c r="L249" s="31">
        <v>0</v>
      </c>
      <c r="M249" s="36">
        <f t="shared" si="59"/>
        <v>0</v>
      </c>
      <c r="N249" s="31">
        <f t="shared" si="60"/>
        <v>0</v>
      </c>
      <c r="O249" s="36">
        <f t="shared" si="61"/>
        <v>0</v>
      </c>
      <c r="P249" s="31">
        <v>0</v>
      </c>
      <c r="Q249" s="31">
        <v>0</v>
      </c>
      <c r="R249" s="31">
        <v>0</v>
      </c>
      <c r="S249" s="31">
        <v>0</v>
      </c>
      <c r="T249" s="36">
        <f t="shared" si="62"/>
        <v>0</v>
      </c>
      <c r="U249" s="36">
        <f t="shared" si="63"/>
        <v>0</v>
      </c>
    </row>
    <row r="250" spans="1:21" x14ac:dyDescent="0.2">
      <c r="A250" s="17" t="s">
        <v>29</v>
      </c>
      <c r="B250" s="11" t="s">
        <v>447</v>
      </c>
      <c r="C250" s="10" t="s">
        <v>448</v>
      </c>
      <c r="D250" s="31">
        <v>0</v>
      </c>
      <c r="E250" s="31">
        <v>0</v>
      </c>
      <c r="F250" s="31">
        <v>0</v>
      </c>
      <c r="G250" s="36">
        <f t="shared" si="56"/>
        <v>0</v>
      </c>
      <c r="H250" s="31">
        <v>0</v>
      </c>
      <c r="I250" s="36">
        <f t="shared" si="57"/>
        <v>0</v>
      </c>
      <c r="J250" s="31">
        <v>0</v>
      </c>
      <c r="K250" s="36">
        <f t="shared" si="58"/>
        <v>0</v>
      </c>
      <c r="L250" s="31">
        <v>0</v>
      </c>
      <c r="M250" s="36">
        <f t="shared" si="59"/>
        <v>0</v>
      </c>
      <c r="N250" s="31">
        <f t="shared" si="60"/>
        <v>0</v>
      </c>
      <c r="O250" s="36">
        <f t="shared" si="61"/>
        <v>0</v>
      </c>
      <c r="P250" s="31">
        <v>0</v>
      </c>
      <c r="Q250" s="31">
        <v>0</v>
      </c>
      <c r="R250" s="31">
        <v>0</v>
      </c>
      <c r="S250" s="31">
        <v>0</v>
      </c>
      <c r="T250" s="36">
        <f t="shared" si="62"/>
        <v>0</v>
      </c>
      <c r="U250" s="36">
        <f t="shared" si="63"/>
        <v>0</v>
      </c>
    </row>
    <row r="251" spans="1:21" x14ac:dyDescent="0.2">
      <c r="A251" s="17" t="s">
        <v>29</v>
      </c>
      <c r="B251" s="11" t="s">
        <v>449</v>
      </c>
      <c r="C251" s="10" t="s">
        <v>450</v>
      </c>
      <c r="D251" s="31">
        <v>0</v>
      </c>
      <c r="E251" s="31">
        <v>0</v>
      </c>
      <c r="F251" s="31">
        <v>0</v>
      </c>
      <c r="G251" s="36">
        <f t="shared" si="56"/>
        <v>0</v>
      </c>
      <c r="H251" s="31">
        <v>0</v>
      </c>
      <c r="I251" s="36">
        <f t="shared" si="57"/>
        <v>0</v>
      </c>
      <c r="J251" s="31">
        <v>0</v>
      </c>
      <c r="K251" s="36">
        <f t="shared" si="58"/>
        <v>0</v>
      </c>
      <c r="L251" s="31">
        <v>0</v>
      </c>
      <c r="M251" s="36">
        <f t="shared" si="59"/>
        <v>0</v>
      </c>
      <c r="N251" s="31">
        <f t="shared" si="60"/>
        <v>0</v>
      </c>
      <c r="O251" s="36">
        <f t="shared" si="61"/>
        <v>0</v>
      </c>
      <c r="P251" s="31">
        <v>0</v>
      </c>
      <c r="Q251" s="31">
        <v>0</v>
      </c>
      <c r="R251" s="31">
        <v>0</v>
      </c>
      <c r="S251" s="31">
        <v>0</v>
      </c>
      <c r="T251" s="36">
        <f t="shared" si="62"/>
        <v>0</v>
      </c>
      <c r="U251" s="36">
        <f t="shared" si="63"/>
        <v>0</v>
      </c>
    </row>
    <row r="252" spans="1:21" x14ac:dyDescent="0.2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x14ac:dyDescent="0.2">
      <c r="A253" s="17" t="s">
        <v>44</v>
      </c>
      <c r="B253" s="11" t="s">
        <v>453</v>
      </c>
      <c r="C253" s="10" t="s">
        <v>454</v>
      </c>
      <c r="D253" s="31">
        <v>19208445</v>
      </c>
      <c r="E253" s="31">
        <v>20320572</v>
      </c>
      <c r="F253" s="31">
        <v>5616386</v>
      </c>
      <c r="G253" s="36">
        <f t="shared" si="56"/>
        <v>0.29239149759389688</v>
      </c>
      <c r="H253" s="31">
        <v>5270692</v>
      </c>
      <c r="I253" s="36">
        <f t="shared" si="57"/>
        <v>0.27439451761972405</v>
      </c>
      <c r="J253" s="31">
        <v>4782349</v>
      </c>
      <c r="K253" s="36">
        <f t="shared" si="58"/>
        <v>0.23534519599153017</v>
      </c>
      <c r="L253" s="31">
        <v>0</v>
      </c>
      <c r="M253" s="36">
        <f t="shared" si="59"/>
        <v>0</v>
      </c>
      <c r="N253" s="31">
        <f t="shared" si="60"/>
        <v>15669427</v>
      </c>
      <c r="O253" s="36">
        <f t="shared" si="61"/>
        <v>0.77111151201846084</v>
      </c>
      <c r="P253" s="31">
        <v>3672411</v>
      </c>
      <c r="Q253" s="31">
        <v>17498787</v>
      </c>
      <c r="R253" s="31">
        <v>19020548</v>
      </c>
      <c r="S253" s="31">
        <v>11649813</v>
      </c>
      <c r="T253" s="36">
        <f t="shared" si="62"/>
        <v>0.61248566550238193</v>
      </c>
      <c r="U253" s="36">
        <f t="shared" si="63"/>
        <v>0.30223686836794683</v>
      </c>
    </row>
    <row r="254" spans="1:21" ht="16.5" x14ac:dyDescent="0.3">
      <c r="A254" s="18" t="s">
        <v>0</v>
      </c>
      <c r="B254" s="13" t="s">
        <v>455</v>
      </c>
      <c r="C254" s="12" t="s">
        <v>0</v>
      </c>
      <c r="D254" s="32">
        <f>SUM(D248:D253)</f>
        <v>19419787</v>
      </c>
      <c r="E254" s="32">
        <f>SUM(E248:E253)</f>
        <v>20451914</v>
      </c>
      <c r="F254" s="32">
        <f>SUM(F248:F253)</f>
        <v>5637877</v>
      </c>
      <c r="G254" s="37">
        <f t="shared" si="56"/>
        <v>0.29031610902838428</v>
      </c>
      <c r="H254" s="32">
        <f>SUM(H248:H253)</f>
        <v>5279560</v>
      </c>
      <c r="I254" s="37">
        <f t="shared" si="57"/>
        <v>0.27186497977552482</v>
      </c>
      <c r="J254" s="32">
        <f>SUM(J248:J253)</f>
        <v>4814697</v>
      </c>
      <c r="K254" s="37">
        <f t="shared" si="58"/>
        <v>0.23541547260564463</v>
      </c>
      <c r="L254" s="32">
        <f>SUM(L248:L253)</f>
        <v>0</v>
      </c>
      <c r="M254" s="37">
        <f t="shared" si="59"/>
        <v>0</v>
      </c>
      <c r="N254" s="32">
        <f t="shared" si="60"/>
        <v>15732134</v>
      </c>
      <c r="O254" s="37">
        <f t="shared" si="61"/>
        <v>0.76922551111842152</v>
      </c>
      <c r="P254" s="32">
        <f>SUM(P248:P253)</f>
        <v>3672411</v>
      </c>
      <c r="Q254" s="32">
        <f>SUM(Q248:Q253)</f>
        <v>17498787</v>
      </c>
      <c r="R254" s="32">
        <f>SUM(R248:R253)</f>
        <v>19221253</v>
      </c>
      <c r="S254" s="32">
        <f>SUM(S248:S253)</f>
        <v>11649813</v>
      </c>
      <c r="T254" s="37">
        <f t="shared" si="62"/>
        <v>0.60609019609699744</v>
      </c>
      <c r="U254" s="37">
        <f t="shared" si="63"/>
        <v>0.31104525065413435</v>
      </c>
    </row>
    <row r="255" spans="1:21" x14ac:dyDescent="0.2">
      <c r="A255" s="17" t="s">
        <v>29</v>
      </c>
      <c r="B255" s="11" t="s">
        <v>456</v>
      </c>
      <c r="C255" s="10" t="s">
        <v>457</v>
      </c>
      <c r="D255" s="31">
        <v>6321269</v>
      </c>
      <c r="E255" s="31">
        <v>6319255</v>
      </c>
      <c r="F255" s="31">
        <v>1585112</v>
      </c>
      <c r="G255" s="36">
        <f t="shared" si="56"/>
        <v>0.25075851067246152</v>
      </c>
      <c r="H255" s="31">
        <v>1659584</v>
      </c>
      <c r="I255" s="36">
        <f t="shared" si="57"/>
        <v>0.26253968941995665</v>
      </c>
      <c r="J255" s="31">
        <v>1376627</v>
      </c>
      <c r="K255" s="36">
        <f t="shared" si="58"/>
        <v>0.21784640752746962</v>
      </c>
      <c r="L255" s="31">
        <v>0</v>
      </c>
      <c r="M255" s="36">
        <f t="shared" si="59"/>
        <v>0</v>
      </c>
      <c r="N255" s="31">
        <f t="shared" si="60"/>
        <v>4621323</v>
      </c>
      <c r="O255" s="36">
        <f t="shared" si="61"/>
        <v>0.7313082000963721</v>
      </c>
      <c r="P255" s="31">
        <v>2016183</v>
      </c>
      <c r="Q255" s="31">
        <v>6000911</v>
      </c>
      <c r="R255" s="31">
        <v>6000911</v>
      </c>
      <c r="S255" s="31">
        <v>4722222</v>
      </c>
      <c r="T255" s="36">
        <f t="shared" si="62"/>
        <v>0.78691751968992707</v>
      </c>
      <c r="U255" s="36">
        <f t="shared" si="63"/>
        <v>-0.31721128488832606</v>
      </c>
    </row>
    <row r="256" spans="1:21" x14ac:dyDescent="0.2">
      <c r="A256" s="17" t="s">
        <v>29</v>
      </c>
      <c r="B256" s="11" t="s">
        <v>458</v>
      </c>
      <c r="C256" s="10" t="s">
        <v>459</v>
      </c>
      <c r="D256" s="31">
        <v>0</v>
      </c>
      <c r="E256" s="31">
        <v>0</v>
      </c>
      <c r="F256" s="31">
        <v>0</v>
      </c>
      <c r="G256" s="36">
        <f t="shared" si="56"/>
        <v>0</v>
      </c>
      <c r="H256" s="31">
        <v>0</v>
      </c>
      <c r="I256" s="36">
        <f t="shared" si="57"/>
        <v>0</v>
      </c>
      <c r="J256" s="31">
        <v>0</v>
      </c>
      <c r="K256" s="36">
        <f t="shared" si="58"/>
        <v>0</v>
      </c>
      <c r="L256" s="31">
        <v>0</v>
      </c>
      <c r="M256" s="36">
        <f t="shared" si="59"/>
        <v>0</v>
      </c>
      <c r="N256" s="31">
        <f t="shared" si="60"/>
        <v>0</v>
      </c>
      <c r="O256" s="36">
        <f t="shared" si="61"/>
        <v>0</v>
      </c>
      <c r="P256" s="31">
        <v>0</v>
      </c>
      <c r="Q256" s="31">
        <v>0</v>
      </c>
      <c r="R256" s="31">
        <v>0</v>
      </c>
      <c r="S256" s="31">
        <v>0</v>
      </c>
      <c r="T256" s="36">
        <f t="shared" si="62"/>
        <v>0</v>
      </c>
      <c r="U256" s="36">
        <f t="shared" si="63"/>
        <v>0</v>
      </c>
    </row>
    <row r="257" spans="1:21" x14ac:dyDescent="0.2">
      <c r="A257" s="17" t="s">
        <v>29</v>
      </c>
      <c r="B257" s="11" t="s">
        <v>460</v>
      </c>
      <c r="C257" s="10" t="s">
        <v>461</v>
      </c>
      <c r="D257" s="31">
        <v>2637956</v>
      </c>
      <c r="E257" s="31">
        <v>2535708</v>
      </c>
      <c r="F257" s="31">
        <v>584670</v>
      </c>
      <c r="G257" s="36">
        <f t="shared" si="56"/>
        <v>0.22163751025415132</v>
      </c>
      <c r="H257" s="31">
        <v>587186</v>
      </c>
      <c r="I257" s="36">
        <f t="shared" si="57"/>
        <v>0.22259127900541176</v>
      </c>
      <c r="J257" s="31">
        <v>403056</v>
      </c>
      <c r="K257" s="36">
        <f t="shared" si="58"/>
        <v>0.15895205599382894</v>
      </c>
      <c r="L257" s="31">
        <v>0</v>
      </c>
      <c r="M257" s="36">
        <f t="shared" si="59"/>
        <v>0</v>
      </c>
      <c r="N257" s="31">
        <f t="shared" si="60"/>
        <v>1574912</v>
      </c>
      <c r="O257" s="36">
        <f t="shared" si="61"/>
        <v>0.62109359595032232</v>
      </c>
      <c r="P257" s="31">
        <v>320522</v>
      </c>
      <c r="Q257" s="31">
        <v>4774930</v>
      </c>
      <c r="R257" s="31">
        <v>4703594</v>
      </c>
      <c r="S257" s="31">
        <v>1726213</v>
      </c>
      <c r="T257" s="36">
        <f t="shared" si="62"/>
        <v>0.36699872480490453</v>
      </c>
      <c r="U257" s="36">
        <f t="shared" si="63"/>
        <v>0.25749870523708207</v>
      </c>
    </row>
    <row r="258" spans="1:21" x14ac:dyDescent="0.2">
      <c r="A258" s="17" t="s">
        <v>44</v>
      </c>
      <c r="B258" s="11" t="s">
        <v>462</v>
      </c>
      <c r="C258" s="10" t="s">
        <v>463</v>
      </c>
      <c r="D258" s="31">
        <v>6711787</v>
      </c>
      <c r="E258" s="31">
        <v>7360880</v>
      </c>
      <c r="F258" s="31">
        <v>1678645</v>
      </c>
      <c r="G258" s="36">
        <f t="shared" si="56"/>
        <v>0.25010403339676901</v>
      </c>
      <c r="H258" s="31">
        <v>1811769</v>
      </c>
      <c r="I258" s="36">
        <f t="shared" si="57"/>
        <v>0.26993839345616899</v>
      </c>
      <c r="J258" s="31">
        <v>1758804</v>
      </c>
      <c r="K258" s="36">
        <f t="shared" si="58"/>
        <v>0.2389393659453761</v>
      </c>
      <c r="L258" s="31">
        <v>0</v>
      </c>
      <c r="M258" s="36">
        <f t="shared" si="59"/>
        <v>0</v>
      </c>
      <c r="N258" s="31">
        <f t="shared" si="60"/>
        <v>5249218</v>
      </c>
      <c r="O258" s="36">
        <f t="shared" si="61"/>
        <v>0.71312370260077595</v>
      </c>
      <c r="P258" s="31">
        <v>1466844</v>
      </c>
      <c r="Q258" s="31">
        <v>6885460</v>
      </c>
      <c r="R258" s="31">
        <v>6785278</v>
      </c>
      <c r="S258" s="31">
        <v>4619646</v>
      </c>
      <c r="T258" s="36">
        <f t="shared" si="62"/>
        <v>0.68083371086637867</v>
      </c>
      <c r="U258" s="36">
        <f t="shared" si="63"/>
        <v>0.19903957067009181</v>
      </c>
    </row>
    <row r="259" spans="1:21" ht="16.5" x14ac:dyDescent="0.3">
      <c r="A259" s="18" t="s">
        <v>0</v>
      </c>
      <c r="B259" s="13" t="s">
        <v>464</v>
      </c>
      <c r="C259" s="12" t="s">
        <v>0</v>
      </c>
      <c r="D259" s="32">
        <f>SUM(D255:D258)</f>
        <v>15671012</v>
      </c>
      <c r="E259" s="32">
        <f>SUM(E255:E258)</f>
        <v>16215843</v>
      </c>
      <c r="F259" s="32">
        <f>SUM(F255:F258)</f>
        <v>3848427</v>
      </c>
      <c r="G259" s="37">
        <f t="shared" si="56"/>
        <v>0.245576163173125</v>
      </c>
      <c r="H259" s="32">
        <f>SUM(H255:H258)</f>
        <v>4058539</v>
      </c>
      <c r="I259" s="37">
        <f t="shared" si="57"/>
        <v>0.2589838486499787</v>
      </c>
      <c r="J259" s="32">
        <f>SUM(J255:J258)</f>
        <v>3538487</v>
      </c>
      <c r="K259" s="37">
        <f t="shared" si="58"/>
        <v>0.21821172047608009</v>
      </c>
      <c r="L259" s="32">
        <f>SUM(L255:L258)</f>
        <v>0</v>
      </c>
      <c r="M259" s="37">
        <f t="shared" si="59"/>
        <v>0</v>
      </c>
      <c r="N259" s="32">
        <f t="shared" si="60"/>
        <v>11445453</v>
      </c>
      <c r="O259" s="37">
        <f t="shared" si="61"/>
        <v>0.70581917942841454</v>
      </c>
      <c r="P259" s="32">
        <f>SUM(P255:P258)</f>
        <v>3803549</v>
      </c>
      <c r="Q259" s="32">
        <f>SUM(Q255:Q258)</f>
        <v>17661301</v>
      </c>
      <c r="R259" s="32">
        <f>SUM(R255:R258)</f>
        <v>17489783</v>
      </c>
      <c r="S259" s="32">
        <f>SUM(S255:S258)</f>
        <v>11068081</v>
      </c>
      <c r="T259" s="37">
        <f t="shared" si="62"/>
        <v>0.63283123638526562</v>
      </c>
      <c r="U259" s="37">
        <f t="shared" si="63"/>
        <v>-6.968807290243928E-2</v>
      </c>
    </row>
    <row r="260" spans="1:21" ht="16.5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94379431</v>
      </c>
      <c r="E260" s="32">
        <f>SUM(E234:E239,E241:E246,E248:E253,E255:E258)</f>
        <v>100806412</v>
      </c>
      <c r="F260" s="32">
        <f>SUM(F234:F239,F241:F246,F248:F253,F255:F258)</f>
        <v>20609698</v>
      </c>
      <c r="G260" s="37">
        <f t="shared" si="56"/>
        <v>0.21837065324117075</v>
      </c>
      <c r="H260" s="32">
        <f>SUM(H234:H239,H241:H246,H248:H253,H255:H258)</f>
        <v>23506532</v>
      </c>
      <c r="I260" s="37">
        <f t="shared" si="57"/>
        <v>0.24906414195271001</v>
      </c>
      <c r="J260" s="32">
        <f>SUM(J234:J239,J241:J246,J248:J253,J255:J258)</f>
        <v>78891210</v>
      </c>
      <c r="K260" s="37">
        <f t="shared" si="58"/>
        <v>0.78260111073093253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123007440</v>
      </c>
      <c r="O260" s="37">
        <f t="shared" si="61"/>
        <v>1.2202342843032643</v>
      </c>
      <c r="P260" s="32">
        <f>SUM(P234:P239,P241:P246,P248:P253,P255:P258)</f>
        <v>18324398</v>
      </c>
      <c r="Q260" s="32">
        <f>SUM(Q234:Q239,Q241:Q246,Q248:Q253,Q255:Q258)</f>
        <v>88688627</v>
      </c>
      <c r="R260" s="32">
        <f>SUM(R234:R239,R241:R246,R248:R253,R255:R258)</f>
        <v>91290993</v>
      </c>
      <c r="S260" s="32">
        <f>SUM(S234:S239,S241:S246,S248:S253,S255:S258)</f>
        <v>58373128</v>
      </c>
      <c r="T260" s="37">
        <f t="shared" si="62"/>
        <v>0.63941826112024003</v>
      </c>
      <c r="U260" s="37">
        <f t="shared" si="63"/>
        <v>3.3052552122039698</v>
      </c>
    </row>
    <row r="261" spans="1:21" ht="14.4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x14ac:dyDescent="0.2">
      <c r="A263" s="17" t="s">
        <v>29</v>
      </c>
      <c r="B263" s="11" t="s">
        <v>467</v>
      </c>
      <c r="C263" s="10" t="s">
        <v>468</v>
      </c>
      <c r="D263" s="31">
        <v>2829366</v>
      </c>
      <c r="E263" s="31">
        <v>2423446</v>
      </c>
      <c r="F263" s="31">
        <v>564760</v>
      </c>
      <c r="G263" s="36">
        <f t="shared" ref="G263:G299" si="64">IF(($D263     =0),0,($F263     /$D263     ))</f>
        <v>0.19960655496673108</v>
      </c>
      <c r="H263" s="31">
        <v>684709</v>
      </c>
      <c r="I263" s="36">
        <f t="shared" ref="I263:I299" si="65">IF(($D263     =0),0,($H263     /$D263     ))</f>
        <v>0.24200085814277827</v>
      </c>
      <c r="J263" s="31">
        <v>395484</v>
      </c>
      <c r="K263" s="36">
        <f t="shared" ref="K263:K299" si="66">IF(($E263     =0),0,($J263     /$E263     ))</f>
        <v>0.1631907622451666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1644953</v>
      </c>
      <c r="O263" s="36">
        <f t="shared" ref="O263:O299" si="69">IF(($E263     =0),0,($N263     /$E263     ))</f>
        <v>0.67876610413436078</v>
      </c>
      <c r="P263" s="31">
        <v>539910</v>
      </c>
      <c r="Q263" s="31">
        <v>2367800</v>
      </c>
      <c r="R263" s="31">
        <v>2050216</v>
      </c>
      <c r="S263" s="31">
        <v>1246054</v>
      </c>
      <c r="T263" s="36">
        <f t="shared" ref="T263:T299" si="70">IF(($R263     =0),0,($S263     /$R263     ))</f>
        <v>0.60776718160427978</v>
      </c>
      <c r="U263" s="36">
        <f t="shared" ref="U263:U299" si="71">IF(($P263     =0),0,(($J263     /$P263     )-1))</f>
        <v>-0.26750013891204094</v>
      </c>
    </row>
    <row r="264" spans="1:21" x14ac:dyDescent="0.2">
      <c r="A264" s="17" t="s">
        <v>29</v>
      </c>
      <c r="B264" s="11" t="s">
        <v>469</v>
      </c>
      <c r="C264" s="10" t="s">
        <v>470</v>
      </c>
      <c r="D264" s="31">
        <v>8968851</v>
      </c>
      <c r="E264" s="31">
        <v>7468851</v>
      </c>
      <c r="F264" s="31">
        <v>12610</v>
      </c>
      <c r="G264" s="36">
        <f t="shared" si="64"/>
        <v>1.4059771981940607E-3</v>
      </c>
      <c r="H264" s="31">
        <v>5224755</v>
      </c>
      <c r="I264" s="36">
        <f t="shared" si="65"/>
        <v>0.58254451991676526</v>
      </c>
      <c r="J264" s="31">
        <v>1238493</v>
      </c>
      <c r="K264" s="36">
        <f t="shared" si="66"/>
        <v>0.16582108814327665</v>
      </c>
      <c r="L264" s="31">
        <v>0</v>
      </c>
      <c r="M264" s="36">
        <f t="shared" si="67"/>
        <v>0</v>
      </c>
      <c r="N264" s="31">
        <f t="shared" si="68"/>
        <v>6475858</v>
      </c>
      <c r="O264" s="36">
        <f t="shared" si="69"/>
        <v>0.86704876024438027</v>
      </c>
      <c r="P264" s="31">
        <v>0</v>
      </c>
      <c r="Q264" s="31">
        <v>0</v>
      </c>
      <c r="R264" s="31">
        <v>0</v>
      </c>
      <c r="S264" s="31">
        <v>0</v>
      </c>
      <c r="T264" s="36">
        <f t="shared" si="70"/>
        <v>0</v>
      </c>
      <c r="U264" s="36">
        <f t="shared" si="71"/>
        <v>0</v>
      </c>
    </row>
    <row r="265" spans="1:21" x14ac:dyDescent="0.2">
      <c r="A265" s="17" t="s">
        <v>29</v>
      </c>
      <c r="B265" s="11" t="s">
        <v>471</v>
      </c>
      <c r="C265" s="10" t="s">
        <v>472</v>
      </c>
      <c r="D265" s="31">
        <v>0</v>
      </c>
      <c r="E265" s="31">
        <v>0</v>
      </c>
      <c r="F265" s="31">
        <v>0</v>
      </c>
      <c r="G265" s="36">
        <f t="shared" si="64"/>
        <v>0</v>
      </c>
      <c r="H265" s="31">
        <v>0</v>
      </c>
      <c r="I265" s="36">
        <f t="shared" si="65"/>
        <v>0</v>
      </c>
      <c r="J265" s="31">
        <v>0</v>
      </c>
      <c r="K265" s="36">
        <f t="shared" si="66"/>
        <v>0</v>
      </c>
      <c r="L265" s="31">
        <v>0</v>
      </c>
      <c r="M265" s="36">
        <f t="shared" si="67"/>
        <v>0</v>
      </c>
      <c r="N265" s="31">
        <f t="shared" si="68"/>
        <v>0</v>
      </c>
      <c r="O265" s="36">
        <f t="shared" si="69"/>
        <v>0</v>
      </c>
      <c r="P265" s="31">
        <v>0</v>
      </c>
      <c r="Q265" s="31">
        <v>0</v>
      </c>
      <c r="R265" s="31">
        <v>0</v>
      </c>
      <c r="S265" s="31">
        <v>0</v>
      </c>
      <c r="T265" s="36">
        <f t="shared" si="70"/>
        <v>0</v>
      </c>
      <c r="U265" s="36">
        <f t="shared" si="71"/>
        <v>0</v>
      </c>
    </row>
    <row r="266" spans="1:21" x14ac:dyDescent="0.2">
      <c r="A266" s="17" t="s">
        <v>44</v>
      </c>
      <c r="B266" s="11" t="s">
        <v>473</v>
      </c>
      <c r="C266" s="10" t="s">
        <v>474</v>
      </c>
      <c r="D266" s="31">
        <v>5235200</v>
      </c>
      <c r="E266" s="31">
        <v>5089321</v>
      </c>
      <c r="F266" s="31">
        <v>879913</v>
      </c>
      <c r="G266" s="36">
        <f t="shared" si="64"/>
        <v>0.1680762912591687</v>
      </c>
      <c r="H266" s="31">
        <v>1472928</v>
      </c>
      <c r="I266" s="36">
        <f t="shared" si="65"/>
        <v>0.28135085574572127</v>
      </c>
      <c r="J266" s="31">
        <v>1145792</v>
      </c>
      <c r="K266" s="36">
        <f t="shared" si="66"/>
        <v>0.22513651624646983</v>
      </c>
      <c r="L266" s="31">
        <v>0</v>
      </c>
      <c r="M266" s="36">
        <f t="shared" si="67"/>
        <v>0</v>
      </c>
      <c r="N266" s="31">
        <f t="shared" si="68"/>
        <v>3498633</v>
      </c>
      <c r="O266" s="36">
        <f t="shared" si="69"/>
        <v>0.68744592844507157</v>
      </c>
      <c r="P266" s="31">
        <v>1169817</v>
      </c>
      <c r="Q266" s="31">
        <v>4267674</v>
      </c>
      <c r="R266" s="31">
        <v>4189608</v>
      </c>
      <c r="S266" s="31">
        <v>2965307</v>
      </c>
      <c r="T266" s="36">
        <f t="shared" si="70"/>
        <v>0.70777671801275921</v>
      </c>
      <c r="U266" s="36">
        <f t="shared" si="71"/>
        <v>-2.0537400294234009E-2</v>
      </c>
    </row>
    <row r="267" spans="1:21" ht="16.5" x14ac:dyDescent="0.3">
      <c r="A267" s="18" t="s">
        <v>0</v>
      </c>
      <c r="B267" s="13" t="s">
        <v>475</v>
      </c>
      <c r="C267" s="12" t="s">
        <v>0</v>
      </c>
      <c r="D267" s="32">
        <f>SUM(D263:D266)</f>
        <v>17033417</v>
      </c>
      <c r="E267" s="32">
        <f>SUM(E263:E266)</f>
        <v>14981618</v>
      </c>
      <c r="F267" s="32">
        <f>SUM(F263:F266)</f>
        <v>1457283</v>
      </c>
      <c r="G267" s="37">
        <f t="shared" si="64"/>
        <v>8.5554354713443581E-2</v>
      </c>
      <c r="H267" s="32">
        <f>SUM(H263:H266)</f>
        <v>7382392</v>
      </c>
      <c r="I267" s="37">
        <f t="shared" si="65"/>
        <v>0.43340640342451547</v>
      </c>
      <c r="J267" s="32">
        <f>SUM(J263:J266)</f>
        <v>2779769</v>
      </c>
      <c r="K267" s="37">
        <f t="shared" si="66"/>
        <v>0.18554531292948465</v>
      </c>
      <c r="L267" s="32">
        <f>SUM(L263:L266)</f>
        <v>0</v>
      </c>
      <c r="M267" s="37">
        <f t="shared" si="67"/>
        <v>0</v>
      </c>
      <c r="N267" s="32">
        <f t="shared" si="68"/>
        <v>11619444</v>
      </c>
      <c r="O267" s="37">
        <f t="shared" si="69"/>
        <v>0.77558004749553755</v>
      </c>
      <c r="P267" s="32">
        <f>SUM(P263:P266)</f>
        <v>1709727</v>
      </c>
      <c r="Q267" s="32">
        <f>SUM(Q263:Q266)</f>
        <v>6635474</v>
      </c>
      <c r="R267" s="32">
        <f>SUM(R263:R266)</f>
        <v>6239824</v>
      </c>
      <c r="S267" s="32">
        <f>SUM(S263:S266)</f>
        <v>4211361</v>
      </c>
      <c r="T267" s="37">
        <f t="shared" si="70"/>
        <v>0.6749166322639869</v>
      </c>
      <c r="U267" s="37">
        <f t="shared" si="71"/>
        <v>0.62585547283279719</v>
      </c>
    </row>
    <row r="268" spans="1:21" x14ac:dyDescent="0.2">
      <c r="A268" s="17" t="s">
        <v>29</v>
      </c>
      <c r="B268" s="11" t="s">
        <v>476</v>
      </c>
      <c r="C268" s="10" t="s">
        <v>477</v>
      </c>
      <c r="D268" s="31">
        <v>1279858</v>
      </c>
      <c r="E268" s="31">
        <v>510904</v>
      </c>
      <c r="F268" s="31">
        <v>36781</v>
      </c>
      <c r="G268" s="36">
        <f t="shared" si="64"/>
        <v>2.8738344410082994E-2</v>
      </c>
      <c r="H268" s="31">
        <v>101035</v>
      </c>
      <c r="I268" s="36">
        <f t="shared" si="65"/>
        <v>7.894235141711034E-2</v>
      </c>
      <c r="J268" s="31">
        <v>120578</v>
      </c>
      <c r="K268" s="36">
        <f t="shared" si="66"/>
        <v>0.23600911325806806</v>
      </c>
      <c r="L268" s="31">
        <v>0</v>
      </c>
      <c r="M268" s="36">
        <f t="shared" si="67"/>
        <v>0</v>
      </c>
      <c r="N268" s="31">
        <f t="shared" si="68"/>
        <v>258394</v>
      </c>
      <c r="O268" s="36">
        <f t="shared" si="69"/>
        <v>0.50575842036860152</v>
      </c>
      <c r="P268" s="31">
        <v>0</v>
      </c>
      <c r="Q268" s="31">
        <v>407523</v>
      </c>
      <c r="R268" s="31">
        <v>104950</v>
      </c>
      <c r="S268" s="31">
        <v>108309</v>
      </c>
      <c r="T268" s="36">
        <f t="shared" si="70"/>
        <v>1.0320057170080992</v>
      </c>
      <c r="U268" s="36">
        <f t="shared" si="71"/>
        <v>0</v>
      </c>
    </row>
    <row r="269" spans="1:21" x14ac:dyDescent="0.2">
      <c r="A269" s="17" t="s">
        <v>29</v>
      </c>
      <c r="B269" s="11" t="s">
        <v>478</v>
      </c>
      <c r="C269" s="10" t="s">
        <v>479</v>
      </c>
      <c r="D269" s="31">
        <v>1346544</v>
      </c>
      <c r="E269" s="31">
        <v>687775</v>
      </c>
      <c r="F269" s="31">
        <v>144951</v>
      </c>
      <c r="G269" s="36">
        <f t="shared" si="64"/>
        <v>0.10764668662888105</v>
      </c>
      <c r="H269" s="31">
        <v>209248</v>
      </c>
      <c r="I269" s="36">
        <f t="shared" si="65"/>
        <v>0.15539633313133475</v>
      </c>
      <c r="J269" s="31">
        <v>245251</v>
      </c>
      <c r="K269" s="36">
        <f t="shared" si="66"/>
        <v>0.35658609283559306</v>
      </c>
      <c r="L269" s="31">
        <v>0</v>
      </c>
      <c r="M269" s="36">
        <f t="shared" si="67"/>
        <v>0</v>
      </c>
      <c r="N269" s="31">
        <f t="shared" si="68"/>
        <v>599450</v>
      </c>
      <c r="O269" s="36">
        <f t="shared" si="69"/>
        <v>0.87157864127076445</v>
      </c>
      <c r="P269" s="31">
        <v>279546</v>
      </c>
      <c r="Q269" s="31">
        <v>2030206</v>
      </c>
      <c r="R269" s="31">
        <v>1277974</v>
      </c>
      <c r="S269" s="31">
        <v>841009</v>
      </c>
      <c r="T269" s="36">
        <f t="shared" si="70"/>
        <v>0.65807989833908986</v>
      </c>
      <c r="U269" s="36">
        <f t="shared" si="71"/>
        <v>-0.12268106143532731</v>
      </c>
    </row>
    <row r="270" spans="1:21" x14ac:dyDescent="0.2">
      <c r="A270" s="17" t="s">
        <v>29</v>
      </c>
      <c r="B270" s="11" t="s">
        <v>480</v>
      </c>
      <c r="C270" s="10" t="s">
        <v>481</v>
      </c>
      <c r="D270" s="31">
        <v>0</v>
      </c>
      <c r="E270" s="31">
        <v>0</v>
      </c>
      <c r="F270" s="31">
        <v>0</v>
      </c>
      <c r="G270" s="36">
        <f t="shared" si="64"/>
        <v>0</v>
      </c>
      <c r="H270" s="31">
        <v>0</v>
      </c>
      <c r="I270" s="36">
        <f t="shared" si="65"/>
        <v>0</v>
      </c>
      <c r="J270" s="31">
        <v>0</v>
      </c>
      <c r="K270" s="36">
        <f t="shared" si="66"/>
        <v>0</v>
      </c>
      <c r="L270" s="31">
        <v>0</v>
      </c>
      <c r="M270" s="36">
        <f t="shared" si="67"/>
        <v>0</v>
      </c>
      <c r="N270" s="31">
        <f t="shared" si="68"/>
        <v>0</v>
      </c>
      <c r="O270" s="36">
        <f t="shared" si="69"/>
        <v>0</v>
      </c>
      <c r="P270" s="31">
        <v>0</v>
      </c>
      <c r="Q270" s="31">
        <v>0</v>
      </c>
      <c r="R270" s="31">
        <v>0</v>
      </c>
      <c r="S270" s="31">
        <v>0</v>
      </c>
      <c r="T270" s="36">
        <f t="shared" si="70"/>
        <v>0</v>
      </c>
      <c r="U270" s="36">
        <f t="shared" si="71"/>
        <v>0</v>
      </c>
    </row>
    <row r="271" spans="1:21" x14ac:dyDescent="0.2">
      <c r="A271" s="17" t="s">
        <v>29</v>
      </c>
      <c r="B271" s="11" t="s">
        <v>482</v>
      </c>
      <c r="C271" s="10" t="s">
        <v>483</v>
      </c>
      <c r="D271" s="31">
        <v>1865936</v>
      </c>
      <c r="E271" s="31">
        <v>1865936</v>
      </c>
      <c r="F271" s="31">
        <v>266927</v>
      </c>
      <c r="G271" s="36">
        <f t="shared" si="64"/>
        <v>0.14305260201850439</v>
      </c>
      <c r="H271" s="31">
        <v>288251</v>
      </c>
      <c r="I271" s="36">
        <f t="shared" si="65"/>
        <v>0.15448064671028375</v>
      </c>
      <c r="J271" s="31">
        <v>643032</v>
      </c>
      <c r="K271" s="36">
        <f t="shared" si="66"/>
        <v>0.34461632124574476</v>
      </c>
      <c r="L271" s="31">
        <v>0</v>
      </c>
      <c r="M271" s="36">
        <f t="shared" si="67"/>
        <v>0</v>
      </c>
      <c r="N271" s="31">
        <f t="shared" si="68"/>
        <v>1198210</v>
      </c>
      <c r="O271" s="36">
        <f t="shared" si="69"/>
        <v>0.64214956997453287</v>
      </c>
      <c r="P271" s="31">
        <v>363898</v>
      </c>
      <c r="Q271" s="31">
        <v>1713461</v>
      </c>
      <c r="R271" s="31">
        <v>1770719</v>
      </c>
      <c r="S271" s="31">
        <v>1108533</v>
      </c>
      <c r="T271" s="36">
        <f t="shared" si="70"/>
        <v>0.62603552568194054</v>
      </c>
      <c r="U271" s="36">
        <f t="shared" si="71"/>
        <v>0.76706659558447687</v>
      </c>
    </row>
    <row r="272" spans="1:21" x14ac:dyDescent="0.2">
      <c r="A272" s="17" t="s">
        <v>29</v>
      </c>
      <c r="B272" s="11" t="s">
        <v>484</v>
      </c>
      <c r="C272" s="10" t="s">
        <v>485</v>
      </c>
      <c r="D272" s="31">
        <v>0</v>
      </c>
      <c r="E272" s="31">
        <v>0</v>
      </c>
      <c r="F272" s="31">
        <v>0</v>
      </c>
      <c r="G272" s="36">
        <f t="shared" si="64"/>
        <v>0</v>
      </c>
      <c r="H272" s="31">
        <v>0</v>
      </c>
      <c r="I272" s="36">
        <f t="shared" si="65"/>
        <v>0</v>
      </c>
      <c r="J272" s="31">
        <v>0</v>
      </c>
      <c r="K272" s="36">
        <f t="shared" si="66"/>
        <v>0</v>
      </c>
      <c r="L272" s="31">
        <v>0</v>
      </c>
      <c r="M272" s="36">
        <f t="shared" si="67"/>
        <v>0</v>
      </c>
      <c r="N272" s="31">
        <f t="shared" si="68"/>
        <v>0</v>
      </c>
      <c r="O272" s="36">
        <f t="shared" si="69"/>
        <v>0</v>
      </c>
      <c r="P272" s="31">
        <v>0</v>
      </c>
      <c r="Q272" s="31">
        <v>0</v>
      </c>
      <c r="R272" s="31">
        <v>0</v>
      </c>
      <c r="S272" s="31">
        <v>0</v>
      </c>
      <c r="T272" s="36">
        <f t="shared" si="70"/>
        <v>0</v>
      </c>
      <c r="U272" s="36">
        <f t="shared" si="71"/>
        <v>0</v>
      </c>
    </row>
    <row r="273" spans="1:21" x14ac:dyDescent="0.2">
      <c r="A273" s="17" t="s">
        <v>29</v>
      </c>
      <c r="B273" s="11" t="s">
        <v>486</v>
      </c>
      <c r="C273" s="10" t="s">
        <v>487</v>
      </c>
      <c r="D273" s="31">
        <v>0</v>
      </c>
      <c r="E273" s="31">
        <v>0</v>
      </c>
      <c r="F273" s="31">
        <v>0</v>
      </c>
      <c r="G273" s="36">
        <f t="shared" si="64"/>
        <v>0</v>
      </c>
      <c r="H273" s="31">
        <v>0</v>
      </c>
      <c r="I273" s="36">
        <f t="shared" si="65"/>
        <v>0</v>
      </c>
      <c r="J273" s="31">
        <v>0</v>
      </c>
      <c r="K273" s="36">
        <f t="shared" si="66"/>
        <v>0</v>
      </c>
      <c r="L273" s="31">
        <v>0</v>
      </c>
      <c r="M273" s="36">
        <f t="shared" si="67"/>
        <v>0</v>
      </c>
      <c r="N273" s="31">
        <f t="shared" si="68"/>
        <v>0</v>
      </c>
      <c r="O273" s="36">
        <f t="shared" si="69"/>
        <v>0</v>
      </c>
      <c r="P273" s="31">
        <v>0</v>
      </c>
      <c r="Q273" s="31">
        <v>0</v>
      </c>
      <c r="R273" s="31">
        <v>0</v>
      </c>
      <c r="S273" s="31">
        <v>0</v>
      </c>
      <c r="T273" s="36">
        <f t="shared" si="70"/>
        <v>0</v>
      </c>
      <c r="U273" s="36">
        <f t="shared" si="71"/>
        <v>0</v>
      </c>
    </row>
    <row r="274" spans="1:21" x14ac:dyDescent="0.2">
      <c r="A274" s="17" t="s">
        <v>44</v>
      </c>
      <c r="B274" s="11" t="s">
        <v>488</v>
      </c>
      <c r="C274" s="10" t="s">
        <v>489</v>
      </c>
      <c r="D274" s="31">
        <v>1168204</v>
      </c>
      <c r="E274" s="31">
        <v>1161422</v>
      </c>
      <c r="F274" s="31">
        <v>222351</v>
      </c>
      <c r="G274" s="36">
        <f t="shared" si="64"/>
        <v>0.19033576327422266</v>
      </c>
      <c r="H274" s="31">
        <v>302157</v>
      </c>
      <c r="I274" s="36">
        <f t="shared" si="65"/>
        <v>0.25865088631780064</v>
      </c>
      <c r="J274" s="31">
        <v>226962</v>
      </c>
      <c r="K274" s="36">
        <f t="shared" si="66"/>
        <v>0.19541734184473861</v>
      </c>
      <c r="L274" s="31">
        <v>0</v>
      </c>
      <c r="M274" s="36">
        <f t="shared" si="67"/>
        <v>0</v>
      </c>
      <c r="N274" s="31">
        <f t="shared" si="68"/>
        <v>751470</v>
      </c>
      <c r="O274" s="36">
        <f t="shared" si="69"/>
        <v>0.64702580112999408</v>
      </c>
      <c r="P274" s="31">
        <v>226348</v>
      </c>
      <c r="Q274" s="31">
        <v>1163633</v>
      </c>
      <c r="R274" s="31">
        <v>1090608</v>
      </c>
      <c r="S274" s="31">
        <v>780299</v>
      </c>
      <c r="T274" s="36">
        <f t="shared" si="70"/>
        <v>0.71547155348209435</v>
      </c>
      <c r="U274" s="36">
        <f t="shared" si="71"/>
        <v>2.7126371781505121E-3</v>
      </c>
    </row>
    <row r="275" spans="1:21" ht="16.5" x14ac:dyDescent="0.3">
      <c r="A275" s="18" t="s">
        <v>0</v>
      </c>
      <c r="B275" s="13" t="s">
        <v>490</v>
      </c>
      <c r="C275" s="12" t="s">
        <v>0</v>
      </c>
      <c r="D275" s="32">
        <f>SUM(D268:D274)</f>
        <v>5660542</v>
      </c>
      <c r="E275" s="32">
        <f>SUM(E268:E274)</f>
        <v>4226037</v>
      </c>
      <c r="F275" s="32">
        <f>SUM(F268:F274)</f>
        <v>671010</v>
      </c>
      <c r="G275" s="37">
        <f t="shared" si="64"/>
        <v>0.11854165201848162</v>
      </c>
      <c r="H275" s="32">
        <f>SUM(H268:H274)</f>
        <v>900691</v>
      </c>
      <c r="I275" s="37">
        <f t="shared" si="65"/>
        <v>0.15911744847048215</v>
      </c>
      <c r="J275" s="32">
        <f>SUM(J268:J274)</f>
        <v>1235823</v>
      </c>
      <c r="K275" s="37">
        <f t="shared" si="66"/>
        <v>0.29243070990623132</v>
      </c>
      <c r="L275" s="32">
        <f>SUM(L268:L274)</f>
        <v>0</v>
      </c>
      <c r="M275" s="37">
        <f t="shared" si="67"/>
        <v>0</v>
      </c>
      <c r="N275" s="32">
        <f t="shared" si="68"/>
        <v>2807524</v>
      </c>
      <c r="O275" s="37">
        <f t="shared" si="69"/>
        <v>0.6643396638505531</v>
      </c>
      <c r="P275" s="32">
        <f>SUM(P268:P274)</f>
        <v>869792</v>
      </c>
      <c r="Q275" s="32">
        <f>SUM(Q268:Q274)</f>
        <v>5314823</v>
      </c>
      <c r="R275" s="32">
        <f>SUM(R268:R274)</f>
        <v>4244251</v>
      </c>
      <c r="S275" s="32">
        <f>SUM(S268:S274)</f>
        <v>2838150</v>
      </c>
      <c r="T275" s="37">
        <f t="shared" si="70"/>
        <v>0.66870456059266992</v>
      </c>
      <c r="U275" s="37">
        <f t="shared" si="71"/>
        <v>0.42082589860564368</v>
      </c>
    </row>
    <row r="276" spans="1:21" x14ac:dyDescent="0.2">
      <c r="A276" s="17" t="s">
        <v>29</v>
      </c>
      <c r="B276" s="11" t="s">
        <v>491</v>
      </c>
      <c r="C276" s="10" t="s">
        <v>492</v>
      </c>
      <c r="D276" s="31">
        <v>0</v>
      </c>
      <c r="E276" s="31">
        <v>0</v>
      </c>
      <c r="F276" s="31">
        <v>0</v>
      </c>
      <c r="G276" s="36">
        <f t="shared" si="64"/>
        <v>0</v>
      </c>
      <c r="H276" s="31">
        <v>0</v>
      </c>
      <c r="I276" s="36">
        <f t="shared" si="65"/>
        <v>0</v>
      </c>
      <c r="J276" s="31">
        <v>0</v>
      </c>
      <c r="K276" s="36">
        <f t="shared" si="66"/>
        <v>0</v>
      </c>
      <c r="L276" s="31">
        <v>0</v>
      </c>
      <c r="M276" s="36">
        <f t="shared" si="67"/>
        <v>0</v>
      </c>
      <c r="N276" s="31">
        <f t="shared" si="68"/>
        <v>0</v>
      </c>
      <c r="O276" s="36">
        <f t="shared" si="69"/>
        <v>0</v>
      </c>
      <c r="P276" s="31">
        <v>0</v>
      </c>
      <c r="Q276" s="31">
        <v>0</v>
      </c>
      <c r="R276" s="31">
        <v>0</v>
      </c>
      <c r="S276" s="31">
        <v>0</v>
      </c>
      <c r="T276" s="36">
        <f t="shared" si="70"/>
        <v>0</v>
      </c>
      <c r="U276" s="36">
        <f t="shared" si="71"/>
        <v>0</v>
      </c>
    </row>
    <row r="277" spans="1:21" x14ac:dyDescent="0.2">
      <c r="A277" s="17" t="s">
        <v>29</v>
      </c>
      <c r="B277" s="11" t="s">
        <v>493</v>
      </c>
      <c r="C277" s="10" t="s">
        <v>494</v>
      </c>
      <c r="D277" s="31">
        <v>0</v>
      </c>
      <c r="E277" s="31">
        <v>0</v>
      </c>
      <c r="F277" s="31">
        <v>0</v>
      </c>
      <c r="G277" s="36">
        <f t="shared" si="64"/>
        <v>0</v>
      </c>
      <c r="H277" s="31">
        <v>0</v>
      </c>
      <c r="I277" s="36">
        <f t="shared" si="65"/>
        <v>0</v>
      </c>
      <c r="J277" s="31">
        <v>0</v>
      </c>
      <c r="K277" s="36">
        <f t="shared" si="66"/>
        <v>0</v>
      </c>
      <c r="L277" s="31">
        <v>0</v>
      </c>
      <c r="M277" s="36">
        <f t="shared" si="67"/>
        <v>0</v>
      </c>
      <c r="N277" s="31">
        <f t="shared" si="68"/>
        <v>0</v>
      </c>
      <c r="O277" s="36">
        <f t="shared" si="69"/>
        <v>0</v>
      </c>
      <c r="P277" s="31">
        <v>0</v>
      </c>
      <c r="Q277" s="31">
        <v>0</v>
      </c>
      <c r="R277" s="31">
        <v>0</v>
      </c>
      <c r="S277" s="31">
        <v>0</v>
      </c>
      <c r="T277" s="36">
        <f t="shared" si="70"/>
        <v>0</v>
      </c>
      <c r="U277" s="36">
        <f t="shared" si="71"/>
        <v>0</v>
      </c>
    </row>
    <row r="278" spans="1:21" x14ac:dyDescent="0.2">
      <c r="A278" s="17" t="s">
        <v>29</v>
      </c>
      <c r="B278" s="11" t="s">
        <v>495</v>
      </c>
      <c r="C278" s="10" t="s">
        <v>496</v>
      </c>
      <c r="D278" s="31">
        <v>1076853</v>
      </c>
      <c r="E278" s="31">
        <v>1069539</v>
      </c>
      <c r="F278" s="31">
        <v>4446</v>
      </c>
      <c r="G278" s="36">
        <f t="shared" si="64"/>
        <v>4.1286972316555738E-3</v>
      </c>
      <c r="H278" s="31">
        <v>175760</v>
      </c>
      <c r="I278" s="36">
        <f t="shared" si="65"/>
        <v>0.1632163350057993</v>
      </c>
      <c r="J278" s="31">
        <v>53879</v>
      </c>
      <c r="K278" s="36">
        <f t="shared" si="66"/>
        <v>5.0375909620874043E-2</v>
      </c>
      <c r="L278" s="31">
        <v>0</v>
      </c>
      <c r="M278" s="36">
        <f t="shared" si="67"/>
        <v>0</v>
      </c>
      <c r="N278" s="31">
        <f t="shared" si="68"/>
        <v>234085</v>
      </c>
      <c r="O278" s="36">
        <f t="shared" si="69"/>
        <v>0.21886532421912619</v>
      </c>
      <c r="P278" s="31">
        <v>0</v>
      </c>
      <c r="Q278" s="31">
        <v>1053523</v>
      </c>
      <c r="R278" s="31">
        <v>1565218</v>
      </c>
      <c r="S278" s="31">
        <v>475764</v>
      </c>
      <c r="T278" s="36">
        <f t="shared" si="70"/>
        <v>0.303960215126583</v>
      </c>
      <c r="U278" s="36">
        <f t="shared" si="71"/>
        <v>0</v>
      </c>
    </row>
    <row r="279" spans="1:21" x14ac:dyDescent="0.2">
      <c r="A279" s="17" t="s">
        <v>29</v>
      </c>
      <c r="B279" s="11" t="s">
        <v>497</v>
      </c>
      <c r="C279" s="10" t="s">
        <v>498</v>
      </c>
      <c r="D279" s="31">
        <v>0</v>
      </c>
      <c r="E279" s="31">
        <v>0</v>
      </c>
      <c r="F279" s="31">
        <v>0</v>
      </c>
      <c r="G279" s="36">
        <f t="shared" si="64"/>
        <v>0</v>
      </c>
      <c r="H279" s="31">
        <v>0</v>
      </c>
      <c r="I279" s="36">
        <f t="shared" si="65"/>
        <v>0</v>
      </c>
      <c r="J279" s="31">
        <v>0</v>
      </c>
      <c r="K279" s="36">
        <f t="shared" si="66"/>
        <v>0</v>
      </c>
      <c r="L279" s="31">
        <v>0</v>
      </c>
      <c r="M279" s="36">
        <f t="shared" si="67"/>
        <v>0</v>
      </c>
      <c r="N279" s="31">
        <f t="shared" si="68"/>
        <v>0</v>
      </c>
      <c r="O279" s="36">
        <f t="shared" si="69"/>
        <v>0</v>
      </c>
      <c r="P279" s="31">
        <v>0</v>
      </c>
      <c r="Q279" s="31">
        <v>0</v>
      </c>
      <c r="R279" s="31">
        <v>0</v>
      </c>
      <c r="S279" s="31">
        <v>0</v>
      </c>
      <c r="T279" s="36">
        <f t="shared" si="70"/>
        <v>0</v>
      </c>
      <c r="U279" s="36">
        <f t="shared" si="71"/>
        <v>0</v>
      </c>
    </row>
    <row r="280" spans="1:21" x14ac:dyDescent="0.2">
      <c r="A280" s="17" t="s">
        <v>29</v>
      </c>
      <c r="B280" s="11" t="s">
        <v>499</v>
      </c>
      <c r="C280" s="10" t="s">
        <v>500</v>
      </c>
      <c r="D280" s="31">
        <v>0</v>
      </c>
      <c r="E280" s="31">
        <v>0</v>
      </c>
      <c r="F280" s="31">
        <v>0</v>
      </c>
      <c r="G280" s="36">
        <f t="shared" si="64"/>
        <v>0</v>
      </c>
      <c r="H280" s="31">
        <v>0</v>
      </c>
      <c r="I280" s="36">
        <f t="shared" si="65"/>
        <v>0</v>
      </c>
      <c r="J280" s="31">
        <v>0</v>
      </c>
      <c r="K280" s="36">
        <f t="shared" si="66"/>
        <v>0</v>
      </c>
      <c r="L280" s="31">
        <v>0</v>
      </c>
      <c r="M280" s="36">
        <f t="shared" si="67"/>
        <v>0</v>
      </c>
      <c r="N280" s="31">
        <f t="shared" si="68"/>
        <v>0</v>
      </c>
      <c r="O280" s="36">
        <f t="shared" si="69"/>
        <v>0</v>
      </c>
      <c r="P280" s="31">
        <v>0</v>
      </c>
      <c r="Q280" s="31">
        <v>0</v>
      </c>
      <c r="R280" s="31">
        <v>0</v>
      </c>
      <c r="S280" s="31">
        <v>0</v>
      </c>
      <c r="T280" s="36">
        <f t="shared" si="70"/>
        <v>0</v>
      </c>
      <c r="U280" s="36">
        <f t="shared" si="71"/>
        <v>0</v>
      </c>
    </row>
    <row r="281" spans="1:21" x14ac:dyDescent="0.2">
      <c r="A281" s="17" t="s">
        <v>29</v>
      </c>
      <c r="B281" s="11" t="s">
        <v>501</v>
      </c>
      <c r="C281" s="10" t="s">
        <v>502</v>
      </c>
      <c r="D281" s="31">
        <v>0</v>
      </c>
      <c r="E281" s="31">
        <v>0</v>
      </c>
      <c r="F281" s="31">
        <v>0</v>
      </c>
      <c r="G281" s="36">
        <f t="shared" si="64"/>
        <v>0</v>
      </c>
      <c r="H281" s="31">
        <v>0</v>
      </c>
      <c r="I281" s="36">
        <f t="shared" si="65"/>
        <v>0</v>
      </c>
      <c r="J281" s="31">
        <v>0</v>
      </c>
      <c r="K281" s="36">
        <f t="shared" si="66"/>
        <v>0</v>
      </c>
      <c r="L281" s="31">
        <v>0</v>
      </c>
      <c r="M281" s="36">
        <f t="shared" si="67"/>
        <v>0</v>
      </c>
      <c r="N281" s="31">
        <f t="shared" si="68"/>
        <v>0</v>
      </c>
      <c r="O281" s="36">
        <f t="shared" si="69"/>
        <v>0</v>
      </c>
      <c r="P281" s="31">
        <v>0</v>
      </c>
      <c r="Q281" s="31">
        <v>0</v>
      </c>
      <c r="R281" s="31">
        <v>0</v>
      </c>
      <c r="S281" s="31">
        <v>0</v>
      </c>
      <c r="T281" s="36">
        <f t="shared" si="70"/>
        <v>0</v>
      </c>
      <c r="U281" s="36">
        <f t="shared" si="71"/>
        <v>0</v>
      </c>
    </row>
    <row r="282" spans="1:21" x14ac:dyDescent="0.2">
      <c r="A282" s="17" t="s">
        <v>29</v>
      </c>
      <c r="B282" s="11" t="s">
        <v>503</v>
      </c>
      <c r="C282" s="10" t="s">
        <v>504</v>
      </c>
      <c r="D282" s="31">
        <v>0</v>
      </c>
      <c r="E282" s="31">
        <v>0</v>
      </c>
      <c r="F282" s="31">
        <v>0</v>
      </c>
      <c r="G282" s="36">
        <f t="shared" si="64"/>
        <v>0</v>
      </c>
      <c r="H282" s="31">
        <v>0</v>
      </c>
      <c r="I282" s="36">
        <f t="shared" si="65"/>
        <v>0</v>
      </c>
      <c r="J282" s="31">
        <v>0</v>
      </c>
      <c r="K282" s="36">
        <f t="shared" si="66"/>
        <v>0</v>
      </c>
      <c r="L282" s="31">
        <v>0</v>
      </c>
      <c r="M282" s="36">
        <f t="shared" si="67"/>
        <v>0</v>
      </c>
      <c r="N282" s="31">
        <f t="shared" si="68"/>
        <v>0</v>
      </c>
      <c r="O282" s="36">
        <f t="shared" si="69"/>
        <v>0</v>
      </c>
      <c r="P282" s="31">
        <v>0</v>
      </c>
      <c r="Q282" s="31">
        <v>0</v>
      </c>
      <c r="R282" s="31">
        <v>0</v>
      </c>
      <c r="S282" s="31">
        <v>0</v>
      </c>
      <c r="T282" s="36">
        <f t="shared" si="70"/>
        <v>0</v>
      </c>
      <c r="U282" s="36">
        <f t="shared" si="71"/>
        <v>0</v>
      </c>
    </row>
    <row r="283" spans="1:21" x14ac:dyDescent="0.2">
      <c r="A283" s="17" t="s">
        <v>29</v>
      </c>
      <c r="B283" s="11" t="s">
        <v>505</v>
      </c>
      <c r="C283" s="10" t="s">
        <v>506</v>
      </c>
      <c r="D283" s="31">
        <v>0</v>
      </c>
      <c r="E283" s="31">
        <v>0</v>
      </c>
      <c r="F283" s="31">
        <v>0</v>
      </c>
      <c r="G283" s="36">
        <f t="shared" si="64"/>
        <v>0</v>
      </c>
      <c r="H283" s="31">
        <v>0</v>
      </c>
      <c r="I283" s="36">
        <f t="shared" si="65"/>
        <v>0</v>
      </c>
      <c r="J283" s="31">
        <v>0</v>
      </c>
      <c r="K283" s="36">
        <f t="shared" si="66"/>
        <v>0</v>
      </c>
      <c r="L283" s="31">
        <v>0</v>
      </c>
      <c r="M283" s="36">
        <f t="shared" si="67"/>
        <v>0</v>
      </c>
      <c r="N283" s="31">
        <f t="shared" si="68"/>
        <v>0</v>
      </c>
      <c r="O283" s="36">
        <f t="shared" si="69"/>
        <v>0</v>
      </c>
      <c r="P283" s="31">
        <v>0</v>
      </c>
      <c r="Q283" s="31">
        <v>0</v>
      </c>
      <c r="R283" s="31">
        <v>0</v>
      </c>
      <c r="S283" s="31">
        <v>0</v>
      </c>
      <c r="T283" s="36">
        <f t="shared" si="70"/>
        <v>0</v>
      </c>
      <c r="U283" s="36">
        <f t="shared" si="71"/>
        <v>0</v>
      </c>
    </row>
    <row r="284" spans="1:21" x14ac:dyDescent="0.2">
      <c r="A284" s="17" t="s">
        <v>44</v>
      </c>
      <c r="B284" s="11" t="s">
        <v>507</v>
      </c>
      <c r="C284" s="10" t="s">
        <v>508</v>
      </c>
      <c r="D284" s="31">
        <v>7428692</v>
      </c>
      <c r="E284" s="31">
        <v>7208056</v>
      </c>
      <c r="F284" s="31">
        <v>1727338</v>
      </c>
      <c r="G284" s="36">
        <f t="shared" si="64"/>
        <v>0.23252249521180848</v>
      </c>
      <c r="H284" s="31">
        <v>1190950</v>
      </c>
      <c r="I284" s="36">
        <f t="shared" si="65"/>
        <v>0.16031759022988165</v>
      </c>
      <c r="J284" s="31">
        <v>2278625</v>
      </c>
      <c r="K284" s="36">
        <f t="shared" si="66"/>
        <v>0.31612198906334799</v>
      </c>
      <c r="L284" s="31">
        <v>0</v>
      </c>
      <c r="M284" s="36">
        <f t="shared" si="67"/>
        <v>0</v>
      </c>
      <c r="N284" s="31">
        <f t="shared" si="68"/>
        <v>5196913</v>
      </c>
      <c r="O284" s="36">
        <f t="shared" si="69"/>
        <v>0.7209867681383163</v>
      </c>
      <c r="P284" s="31">
        <v>1579408</v>
      </c>
      <c r="Q284" s="31">
        <v>6872203</v>
      </c>
      <c r="R284" s="31">
        <v>6851685</v>
      </c>
      <c r="S284" s="31">
        <v>4931560</v>
      </c>
      <c r="T284" s="36">
        <f t="shared" si="70"/>
        <v>0.71975871628657773</v>
      </c>
      <c r="U284" s="36">
        <f t="shared" si="71"/>
        <v>0.44270828057094813</v>
      </c>
    </row>
    <row r="285" spans="1:21" ht="16.5" x14ac:dyDescent="0.3">
      <c r="A285" s="18" t="s">
        <v>0</v>
      </c>
      <c r="B285" s="13" t="s">
        <v>509</v>
      </c>
      <c r="C285" s="12" t="s">
        <v>0</v>
      </c>
      <c r="D285" s="32">
        <f>SUM(D276:D284)</f>
        <v>8505545</v>
      </c>
      <c r="E285" s="32">
        <f>SUM(E276:E284)</f>
        <v>8277595</v>
      </c>
      <c r="F285" s="32">
        <f>SUM(F276:F284)</f>
        <v>1731784</v>
      </c>
      <c r="G285" s="37">
        <f t="shared" si="64"/>
        <v>0.20360647083755362</v>
      </c>
      <c r="H285" s="32">
        <f>SUM(H276:H284)</f>
        <v>1366710</v>
      </c>
      <c r="I285" s="37">
        <f t="shared" si="65"/>
        <v>0.16068458870066527</v>
      </c>
      <c r="J285" s="32">
        <f>SUM(J276:J284)</f>
        <v>2332504</v>
      </c>
      <c r="K285" s="37">
        <f t="shared" si="66"/>
        <v>0.28178522868055272</v>
      </c>
      <c r="L285" s="32">
        <f>SUM(L276:L284)</f>
        <v>0</v>
      </c>
      <c r="M285" s="37">
        <f t="shared" si="67"/>
        <v>0</v>
      </c>
      <c r="N285" s="32">
        <f t="shared" si="68"/>
        <v>5430998</v>
      </c>
      <c r="O285" s="37">
        <f t="shared" si="69"/>
        <v>0.65610820534225223</v>
      </c>
      <c r="P285" s="32">
        <f>SUM(P276:P284)</f>
        <v>1579408</v>
      </c>
      <c r="Q285" s="32">
        <f>SUM(Q276:Q284)</f>
        <v>7925726</v>
      </c>
      <c r="R285" s="32">
        <f>SUM(R276:R284)</f>
        <v>8416903</v>
      </c>
      <c r="S285" s="32">
        <f>SUM(S276:S284)</f>
        <v>5407324</v>
      </c>
      <c r="T285" s="37">
        <f t="shared" si="70"/>
        <v>0.64243629753128917</v>
      </c>
      <c r="U285" s="37">
        <f t="shared" si="71"/>
        <v>0.47682169521744866</v>
      </c>
    </row>
    <row r="286" spans="1:21" x14ac:dyDescent="0.2">
      <c r="A286" s="17" t="s">
        <v>29</v>
      </c>
      <c r="B286" s="11" t="s">
        <v>510</v>
      </c>
      <c r="C286" s="10" t="s">
        <v>511</v>
      </c>
      <c r="D286" s="31">
        <v>1753170</v>
      </c>
      <c r="E286" s="31">
        <v>1753170</v>
      </c>
      <c r="F286" s="31">
        <v>352061</v>
      </c>
      <c r="G286" s="36">
        <f t="shared" si="64"/>
        <v>0.20081395415162248</v>
      </c>
      <c r="H286" s="31">
        <v>382671</v>
      </c>
      <c r="I286" s="36">
        <f t="shared" si="65"/>
        <v>0.21827375553996475</v>
      </c>
      <c r="J286" s="31">
        <v>313480</v>
      </c>
      <c r="K286" s="36">
        <f t="shared" si="66"/>
        <v>0.17880753150008272</v>
      </c>
      <c r="L286" s="31">
        <v>0</v>
      </c>
      <c r="M286" s="36">
        <f t="shared" si="67"/>
        <v>0</v>
      </c>
      <c r="N286" s="31">
        <f t="shared" si="68"/>
        <v>1048212</v>
      </c>
      <c r="O286" s="36">
        <f t="shared" si="69"/>
        <v>0.59789524119166992</v>
      </c>
      <c r="P286" s="31">
        <v>257598</v>
      </c>
      <c r="Q286" s="31">
        <v>2195667</v>
      </c>
      <c r="R286" s="31">
        <v>1674515</v>
      </c>
      <c r="S286" s="31">
        <v>953755</v>
      </c>
      <c r="T286" s="36">
        <f t="shared" si="70"/>
        <v>0.56957089067580757</v>
      </c>
      <c r="U286" s="36">
        <f t="shared" si="71"/>
        <v>0.21693491409094801</v>
      </c>
    </row>
    <row r="287" spans="1:21" x14ac:dyDescent="0.2">
      <c r="A287" s="17" t="s">
        <v>29</v>
      </c>
      <c r="B287" s="11" t="s">
        <v>512</v>
      </c>
      <c r="C287" s="10" t="s">
        <v>513</v>
      </c>
      <c r="D287" s="31">
        <v>0</v>
      </c>
      <c r="E287" s="31">
        <v>0</v>
      </c>
      <c r="F287" s="31">
        <v>0</v>
      </c>
      <c r="G287" s="36">
        <f t="shared" si="64"/>
        <v>0</v>
      </c>
      <c r="H287" s="31">
        <v>0</v>
      </c>
      <c r="I287" s="36">
        <f t="shared" si="65"/>
        <v>0</v>
      </c>
      <c r="J287" s="31">
        <v>0</v>
      </c>
      <c r="K287" s="36">
        <f t="shared" si="66"/>
        <v>0</v>
      </c>
      <c r="L287" s="31">
        <v>0</v>
      </c>
      <c r="M287" s="36">
        <f t="shared" si="67"/>
        <v>0</v>
      </c>
      <c r="N287" s="31">
        <f t="shared" si="68"/>
        <v>0</v>
      </c>
      <c r="O287" s="36">
        <f t="shared" si="69"/>
        <v>0</v>
      </c>
      <c r="P287" s="31">
        <v>0</v>
      </c>
      <c r="Q287" s="31">
        <v>0</v>
      </c>
      <c r="R287" s="31">
        <v>0</v>
      </c>
      <c r="S287" s="31">
        <v>0</v>
      </c>
      <c r="T287" s="36">
        <f t="shared" si="70"/>
        <v>0</v>
      </c>
      <c r="U287" s="36">
        <f t="shared" si="71"/>
        <v>0</v>
      </c>
    </row>
    <row r="288" spans="1:21" x14ac:dyDescent="0.2">
      <c r="A288" s="17" t="s">
        <v>29</v>
      </c>
      <c r="B288" s="11" t="s">
        <v>514</v>
      </c>
      <c r="C288" s="10" t="s">
        <v>515</v>
      </c>
      <c r="D288" s="31">
        <v>732332</v>
      </c>
      <c r="E288" s="31">
        <v>722332</v>
      </c>
      <c r="F288" s="31">
        <v>232245</v>
      </c>
      <c r="G288" s="36">
        <f t="shared" si="64"/>
        <v>0.31713075490351372</v>
      </c>
      <c r="H288" s="31">
        <v>173587</v>
      </c>
      <c r="I288" s="36">
        <f t="shared" si="65"/>
        <v>0.2370332035197151</v>
      </c>
      <c r="J288" s="31">
        <v>238060</v>
      </c>
      <c r="K288" s="36">
        <f t="shared" si="66"/>
        <v>0.32957144360211094</v>
      </c>
      <c r="L288" s="31">
        <v>0</v>
      </c>
      <c r="M288" s="36">
        <f t="shared" si="67"/>
        <v>0</v>
      </c>
      <c r="N288" s="31">
        <f t="shared" si="68"/>
        <v>643892</v>
      </c>
      <c r="O288" s="36">
        <f t="shared" si="69"/>
        <v>0.89140727532491981</v>
      </c>
      <c r="P288" s="31">
        <v>0</v>
      </c>
      <c r="Q288" s="31">
        <v>705583</v>
      </c>
      <c r="R288" s="31">
        <v>705599</v>
      </c>
      <c r="S288" s="31">
        <v>0</v>
      </c>
      <c r="T288" s="36">
        <f t="shared" si="70"/>
        <v>0</v>
      </c>
      <c r="U288" s="36">
        <f t="shared" si="71"/>
        <v>0</v>
      </c>
    </row>
    <row r="289" spans="1:21" x14ac:dyDescent="0.2">
      <c r="A289" s="17" t="s">
        <v>29</v>
      </c>
      <c r="B289" s="11" t="s">
        <v>516</v>
      </c>
      <c r="C289" s="10" t="s">
        <v>517</v>
      </c>
      <c r="D289" s="31">
        <v>2016770</v>
      </c>
      <c r="E289" s="31">
        <v>1928428</v>
      </c>
      <c r="F289" s="31">
        <v>302827</v>
      </c>
      <c r="G289" s="36">
        <f t="shared" si="64"/>
        <v>0.15015445489569956</v>
      </c>
      <c r="H289" s="31">
        <v>228899</v>
      </c>
      <c r="I289" s="36">
        <f t="shared" si="65"/>
        <v>0.1134978207728199</v>
      </c>
      <c r="J289" s="31">
        <v>220700</v>
      </c>
      <c r="K289" s="36">
        <f t="shared" si="66"/>
        <v>0.1144455483948584</v>
      </c>
      <c r="L289" s="31">
        <v>0</v>
      </c>
      <c r="M289" s="36">
        <f t="shared" si="67"/>
        <v>0</v>
      </c>
      <c r="N289" s="31">
        <f t="shared" si="68"/>
        <v>752426</v>
      </c>
      <c r="O289" s="36">
        <f t="shared" si="69"/>
        <v>0.39017583233597519</v>
      </c>
      <c r="P289" s="31">
        <v>39649</v>
      </c>
      <c r="Q289" s="31">
        <v>1035166</v>
      </c>
      <c r="R289" s="31">
        <v>1387375</v>
      </c>
      <c r="S289" s="31">
        <v>205474</v>
      </c>
      <c r="T289" s="36">
        <f t="shared" si="70"/>
        <v>0.14810271195603208</v>
      </c>
      <c r="U289" s="36">
        <f t="shared" si="71"/>
        <v>4.5663446745189038</v>
      </c>
    </row>
    <row r="290" spans="1:21" x14ac:dyDescent="0.2">
      <c r="A290" s="17" t="s">
        <v>29</v>
      </c>
      <c r="B290" s="11" t="s">
        <v>518</v>
      </c>
      <c r="C290" s="10" t="s">
        <v>519</v>
      </c>
      <c r="D290" s="31">
        <v>4486447</v>
      </c>
      <c r="E290" s="31">
        <v>3989288</v>
      </c>
      <c r="F290" s="31">
        <v>962649</v>
      </c>
      <c r="G290" s="36">
        <f t="shared" si="64"/>
        <v>0.21456823183245005</v>
      </c>
      <c r="H290" s="31">
        <v>922566</v>
      </c>
      <c r="I290" s="36">
        <f t="shared" si="65"/>
        <v>0.2056339905497602</v>
      </c>
      <c r="J290" s="31">
        <v>898290</v>
      </c>
      <c r="K290" s="36">
        <f t="shared" si="66"/>
        <v>0.22517552004267427</v>
      </c>
      <c r="L290" s="31">
        <v>0</v>
      </c>
      <c r="M290" s="36">
        <f t="shared" si="67"/>
        <v>0</v>
      </c>
      <c r="N290" s="31">
        <f t="shared" si="68"/>
        <v>2783505</v>
      </c>
      <c r="O290" s="36">
        <f t="shared" si="69"/>
        <v>0.69774481060279425</v>
      </c>
      <c r="P290" s="31">
        <v>1014802</v>
      </c>
      <c r="Q290" s="31">
        <v>4307176</v>
      </c>
      <c r="R290" s="31">
        <v>4287089</v>
      </c>
      <c r="S290" s="31">
        <v>3070626</v>
      </c>
      <c r="T290" s="36">
        <f t="shared" si="70"/>
        <v>0.7162496509869517</v>
      </c>
      <c r="U290" s="36">
        <f t="shared" si="71"/>
        <v>-0.11481254471315583</v>
      </c>
    </row>
    <row r="291" spans="1:21" x14ac:dyDescent="0.2">
      <c r="A291" s="17" t="s">
        <v>44</v>
      </c>
      <c r="B291" s="11" t="s">
        <v>520</v>
      </c>
      <c r="C291" s="10" t="s">
        <v>521</v>
      </c>
      <c r="D291" s="31">
        <v>4377654</v>
      </c>
      <c r="E291" s="31">
        <v>4427655</v>
      </c>
      <c r="F291" s="31">
        <v>323828</v>
      </c>
      <c r="G291" s="36">
        <f t="shared" si="64"/>
        <v>7.3972954463737889E-2</v>
      </c>
      <c r="H291" s="31">
        <v>1071581</v>
      </c>
      <c r="I291" s="36">
        <f t="shared" si="65"/>
        <v>0.2447843068456301</v>
      </c>
      <c r="J291" s="31">
        <v>917910</v>
      </c>
      <c r="K291" s="36">
        <f t="shared" si="66"/>
        <v>0.20731290039535602</v>
      </c>
      <c r="L291" s="31">
        <v>0</v>
      </c>
      <c r="M291" s="36">
        <f t="shared" si="67"/>
        <v>0</v>
      </c>
      <c r="N291" s="31">
        <f t="shared" si="68"/>
        <v>2313319</v>
      </c>
      <c r="O291" s="36">
        <f t="shared" si="69"/>
        <v>0.52247047251874867</v>
      </c>
      <c r="P291" s="31">
        <v>616185</v>
      </c>
      <c r="Q291" s="31">
        <v>3985330</v>
      </c>
      <c r="R291" s="31">
        <v>4060617</v>
      </c>
      <c r="S291" s="31">
        <v>2241017</v>
      </c>
      <c r="T291" s="36">
        <f t="shared" si="70"/>
        <v>0.55189075945847643</v>
      </c>
      <c r="U291" s="36">
        <f t="shared" si="71"/>
        <v>0.48966625282991316</v>
      </c>
    </row>
    <row r="292" spans="1:21" ht="16.5" x14ac:dyDescent="0.3">
      <c r="A292" s="18" t="s">
        <v>0</v>
      </c>
      <c r="B292" s="13" t="s">
        <v>522</v>
      </c>
      <c r="C292" s="12" t="s">
        <v>0</v>
      </c>
      <c r="D292" s="32">
        <f>SUM(D286:D291)</f>
        <v>13366373</v>
      </c>
      <c r="E292" s="32">
        <f>SUM(E286:E291)</f>
        <v>12820873</v>
      </c>
      <c r="F292" s="32">
        <f>SUM(F286:F291)</f>
        <v>2173610</v>
      </c>
      <c r="G292" s="37">
        <f t="shared" si="64"/>
        <v>0.16261778718879086</v>
      </c>
      <c r="H292" s="32">
        <f>SUM(H286:H291)</f>
        <v>2779304</v>
      </c>
      <c r="I292" s="37">
        <f t="shared" si="65"/>
        <v>0.20793254834351846</v>
      </c>
      <c r="J292" s="32">
        <f>SUM(J286:J291)</f>
        <v>2588440</v>
      </c>
      <c r="K292" s="37">
        <f t="shared" si="66"/>
        <v>0.20189264802794629</v>
      </c>
      <c r="L292" s="32">
        <f>SUM(L286:L291)</f>
        <v>0</v>
      </c>
      <c r="M292" s="37">
        <f t="shared" si="67"/>
        <v>0</v>
      </c>
      <c r="N292" s="32">
        <f t="shared" si="68"/>
        <v>7541354</v>
      </c>
      <c r="O292" s="37">
        <f t="shared" si="69"/>
        <v>0.58820908685391393</v>
      </c>
      <c r="P292" s="32">
        <f>SUM(P286:P291)</f>
        <v>1928234</v>
      </c>
      <c r="Q292" s="32">
        <f>SUM(Q286:Q291)</f>
        <v>12228922</v>
      </c>
      <c r="R292" s="32">
        <f>SUM(R286:R291)</f>
        <v>12115195</v>
      </c>
      <c r="S292" s="32">
        <f>SUM(S286:S291)</f>
        <v>6470872</v>
      </c>
      <c r="T292" s="37">
        <f t="shared" si="70"/>
        <v>0.5341120799128698</v>
      </c>
      <c r="U292" s="37">
        <f t="shared" si="71"/>
        <v>0.3423889424208888</v>
      </c>
    </row>
    <row r="293" spans="1:21" x14ac:dyDescent="0.2">
      <c r="A293" s="17" t="s">
        <v>29</v>
      </c>
      <c r="B293" s="11" t="s">
        <v>523</v>
      </c>
      <c r="C293" s="10" t="s">
        <v>524</v>
      </c>
      <c r="D293" s="31">
        <v>6675918</v>
      </c>
      <c r="E293" s="31">
        <v>6675918</v>
      </c>
      <c r="F293" s="31">
        <v>1420206</v>
      </c>
      <c r="G293" s="36">
        <f t="shared" si="64"/>
        <v>0.21273568668758364</v>
      </c>
      <c r="H293" s="31">
        <v>1412484</v>
      </c>
      <c r="I293" s="36">
        <f t="shared" si="65"/>
        <v>0.2115789918330333</v>
      </c>
      <c r="J293" s="31">
        <v>1306486</v>
      </c>
      <c r="K293" s="36">
        <f t="shared" si="66"/>
        <v>0.19570132527092154</v>
      </c>
      <c r="L293" s="31">
        <v>0</v>
      </c>
      <c r="M293" s="36">
        <f t="shared" si="67"/>
        <v>0</v>
      </c>
      <c r="N293" s="31">
        <f t="shared" si="68"/>
        <v>4139176</v>
      </c>
      <c r="O293" s="36">
        <f t="shared" si="69"/>
        <v>0.62001600379153843</v>
      </c>
      <c r="P293" s="31">
        <v>1581945</v>
      </c>
      <c r="Q293" s="31">
        <v>6538094</v>
      </c>
      <c r="R293" s="31">
        <v>6538094</v>
      </c>
      <c r="S293" s="31">
        <v>4099493</v>
      </c>
      <c r="T293" s="36">
        <f t="shared" si="70"/>
        <v>0.62701652805848307</v>
      </c>
      <c r="U293" s="36">
        <f t="shared" si="71"/>
        <v>-0.17412678696161998</v>
      </c>
    </row>
    <row r="294" spans="1:21" x14ac:dyDescent="0.2">
      <c r="A294" s="17" t="s">
        <v>29</v>
      </c>
      <c r="B294" s="11" t="s">
        <v>525</v>
      </c>
      <c r="C294" s="10" t="s">
        <v>526</v>
      </c>
      <c r="D294" s="31">
        <v>0</v>
      </c>
      <c r="E294" s="31">
        <v>0</v>
      </c>
      <c r="F294" s="31">
        <v>0</v>
      </c>
      <c r="G294" s="36">
        <f t="shared" si="64"/>
        <v>0</v>
      </c>
      <c r="H294" s="31">
        <v>0</v>
      </c>
      <c r="I294" s="36">
        <f t="shared" si="65"/>
        <v>0</v>
      </c>
      <c r="J294" s="31">
        <v>0</v>
      </c>
      <c r="K294" s="36">
        <f t="shared" si="66"/>
        <v>0</v>
      </c>
      <c r="L294" s="31">
        <v>0</v>
      </c>
      <c r="M294" s="36">
        <f t="shared" si="67"/>
        <v>0</v>
      </c>
      <c r="N294" s="31">
        <f t="shared" si="68"/>
        <v>0</v>
      </c>
      <c r="O294" s="36">
        <f t="shared" si="69"/>
        <v>0</v>
      </c>
      <c r="P294" s="31">
        <v>0</v>
      </c>
      <c r="Q294" s="31">
        <v>0</v>
      </c>
      <c r="R294" s="31">
        <v>0</v>
      </c>
      <c r="S294" s="31">
        <v>0</v>
      </c>
      <c r="T294" s="36">
        <f t="shared" si="70"/>
        <v>0</v>
      </c>
      <c r="U294" s="36">
        <f t="shared" si="71"/>
        <v>0</v>
      </c>
    </row>
    <row r="295" spans="1:21" x14ac:dyDescent="0.2">
      <c r="A295" s="17" t="s">
        <v>29</v>
      </c>
      <c r="B295" s="11" t="s">
        <v>527</v>
      </c>
      <c r="C295" s="10" t="s">
        <v>528</v>
      </c>
      <c r="D295" s="31">
        <v>0</v>
      </c>
      <c r="E295" s="31">
        <v>0</v>
      </c>
      <c r="F295" s="31">
        <v>0</v>
      </c>
      <c r="G295" s="36">
        <f t="shared" si="64"/>
        <v>0</v>
      </c>
      <c r="H295" s="31">
        <v>0</v>
      </c>
      <c r="I295" s="36">
        <f t="shared" si="65"/>
        <v>0</v>
      </c>
      <c r="J295" s="31">
        <v>0</v>
      </c>
      <c r="K295" s="36">
        <f t="shared" si="66"/>
        <v>0</v>
      </c>
      <c r="L295" s="31">
        <v>0</v>
      </c>
      <c r="M295" s="36">
        <f t="shared" si="67"/>
        <v>0</v>
      </c>
      <c r="N295" s="31">
        <f t="shared" si="68"/>
        <v>0</v>
      </c>
      <c r="O295" s="36">
        <f t="shared" si="69"/>
        <v>0</v>
      </c>
      <c r="P295" s="31">
        <v>0</v>
      </c>
      <c r="Q295" s="31">
        <v>0</v>
      </c>
      <c r="R295" s="31">
        <v>0</v>
      </c>
      <c r="S295" s="31">
        <v>0</v>
      </c>
      <c r="T295" s="36">
        <f t="shared" si="70"/>
        <v>0</v>
      </c>
      <c r="U295" s="36">
        <f t="shared" si="71"/>
        <v>0</v>
      </c>
    </row>
    <row r="296" spans="1:21" x14ac:dyDescent="0.2">
      <c r="A296" s="17" t="s">
        <v>29</v>
      </c>
      <c r="B296" s="11" t="s">
        <v>529</v>
      </c>
      <c r="C296" s="10" t="s">
        <v>530</v>
      </c>
      <c r="D296" s="31">
        <v>0</v>
      </c>
      <c r="E296" s="31">
        <v>0</v>
      </c>
      <c r="F296" s="31">
        <v>0</v>
      </c>
      <c r="G296" s="36">
        <f t="shared" si="64"/>
        <v>0</v>
      </c>
      <c r="H296" s="31">
        <v>0</v>
      </c>
      <c r="I296" s="36">
        <f t="shared" si="65"/>
        <v>0</v>
      </c>
      <c r="J296" s="31">
        <v>0</v>
      </c>
      <c r="K296" s="36">
        <f t="shared" si="66"/>
        <v>0</v>
      </c>
      <c r="L296" s="31">
        <v>0</v>
      </c>
      <c r="M296" s="36">
        <f t="shared" si="67"/>
        <v>0</v>
      </c>
      <c r="N296" s="31">
        <f t="shared" si="68"/>
        <v>0</v>
      </c>
      <c r="O296" s="36">
        <f t="shared" si="69"/>
        <v>0</v>
      </c>
      <c r="P296" s="31">
        <v>0</v>
      </c>
      <c r="Q296" s="31">
        <v>0</v>
      </c>
      <c r="R296" s="31">
        <v>0</v>
      </c>
      <c r="S296" s="31">
        <v>0</v>
      </c>
      <c r="T296" s="36">
        <f t="shared" si="70"/>
        <v>0</v>
      </c>
      <c r="U296" s="36">
        <f t="shared" si="71"/>
        <v>0</v>
      </c>
    </row>
    <row r="297" spans="1:21" x14ac:dyDescent="0.2">
      <c r="A297" s="17" t="s">
        <v>44</v>
      </c>
      <c r="B297" s="11" t="s">
        <v>531</v>
      </c>
      <c r="C297" s="10" t="s">
        <v>532</v>
      </c>
      <c r="D297" s="31">
        <v>3998404</v>
      </c>
      <c r="E297" s="31">
        <v>3246372</v>
      </c>
      <c r="F297" s="31">
        <v>355107</v>
      </c>
      <c r="G297" s="36">
        <f t="shared" si="64"/>
        <v>8.8812186062238827E-2</v>
      </c>
      <c r="H297" s="31">
        <v>350070</v>
      </c>
      <c r="I297" s="36">
        <f t="shared" si="65"/>
        <v>8.7552433420934953E-2</v>
      </c>
      <c r="J297" s="31">
        <v>268224</v>
      </c>
      <c r="K297" s="36">
        <f t="shared" si="66"/>
        <v>8.2622693887207013E-2</v>
      </c>
      <c r="L297" s="31">
        <v>0</v>
      </c>
      <c r="M297" s="36">
        <f t="shared" si="67"/>
        <v>0</v>
      </c>
      <c r="N297" s="31">
        <f t="shared" si="68"/>
        <v>973401</v>
      </c>
      <c r="O297" s="36">
        <f t="shared" si="69"/>
        <v>0.29984271673116947</v>
      </c>
      <c r="P297" s="31">
        <v>779098</v>
      </c>
      <c r="Q297" s="31">
        <v>3472210</v>
      </c>
      <c r="R297" s="31">
        <v>3472210</v>
      </c>
      <c r="S297" s="31">
        <v>2411530</v>
      </c>
      <c r="T297" s="36">
        <f t="shared" si="70"/>
        <v>0.69452308472125823</v>
      </c>
      <c r="U297" s="36">
        <f t="shared" si="71"/>
        <v>-0.65572495372854256</v>
      </c>
    </row>
    <row r="298" spans="1:21" ht="16.5" x14ac:dyDescent="0.3">
      <c r="A298" s="18" t="s">
        <v>0</v>
      </c>
      <c r="B298" s="13" t="s">
        <v>533</v>
      </c>
      <c r="C298" s="12" t="s">
        <v>0</v>
      </c>
      <c r="D298" s="32">
        <f>SUM(D293:D297)</f>
        <v>10674322</v>
      </c>
      <c r="E298" s="32">
        <f>SUM(E293:E297)</f>
        <v>9922290</v>
      </c>
      <c r="F298" s="32">
        <f>SUM(F293:F297)</f>
        <v>1775313</v>
      </c>
      <c r="G298" s="37">
        <f t="shared" si="64"/>
        <v>0.16631623067020088</v>
      </c>
      <c r="H298" s="32">
        <f>SUM(H293:H297)</f>
        <v>1762554</v>
      </c>
      <c r="I298" s="37">
        <f t="shared" si="65"/>
        <v>0.16512093227092081</v>
      </c>
      <c r="J298" s="32">
        <f>SUM(J293:J297)</f>
        <v>1574710</v>
      </c>
      <c r="K298" s="37">
        <f t="shared" si="66"/>
        <v>0.15870429104571626</v>
      </c>
      <c r="L298" s="32">
        <f>SUM(L293:L297)</f>
        <v>0</v>
      </c>
      <c r="M298" s="37">
        <f t="shared" si="67"/>
        <v>0</v>
      </c>
      <c r="N298" s="32">
        <f t="shared" si="68"/>
        <v>5112577</v>
      </c>
      <c r="O298" s="37">
        <f t="shared" si="69"/>
        <v>0.51526179944347528</v>
      </c>
      <c r="P298" s="32">
        <f>SUM(P293:P297)</f>
        <v>2361043</v>
      </c>
      <c r="Q298" s="32">
        <f>SUM(Q293:Q297)</f>
        <v>10010304</v>
      </c>
      <c r="R298" s="32">
        <f>SUM(R293:R297)</f>
        <v>10010304</v>
      </c>
      <c r="S298" s="32">
        <f>SUM(S293:S297)</f>
        <v>6511023</v>
      </c>
      <c r="T298" s="37">
        <f t="shared" si="70"/>
        <v>0.65043209476954944</v>
      </c>
      <c r="U298" s="37">
        <f t="shared" si="71"/>
        <v>-0.33304476030296781</v>
      </c>
    </row>
    <row r="299" spans="1:21" ht="16.5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55240199</v>
      </c>
      <c r="E299" s="32">
        <f>SUM(E263:E266,E268:E274,E276:E284,E286:E291,E293:E297)</f>
        <v>50228413</v>
      </c>
      <c r="F299" s="32">
        <f>SUM(F263:F266,F268:F274,F276:F284,F286:F291,F293:F297)</f>
        <v>7809000</v>
      </c>
      <c r="G299" s="37">
        <f t="shared" si="64"/>
        <v>0.14136444367262327</v>
      </c>
      <c r="H299" s="32">
        <f>SUM(H263:H266,H268:H274,H276:H284,H286:H291,H293:H297)</f>
        <v>14191651</v>
      </c>
      <c r="I299" s="37">
        <f t="shared" si="65"/>
        <v>0.25690803539646917</v>
      </c>
      <c r="J299" s="32">
        <f>SUM(J263:J266,J268:J274,J276:J284,J286:J291,J293:J297)</f>
        <v>10511246</v>
      </c>
      <c r="K299" s="37">
        <f t="shared" si="66"/>
        <v>0.20926892514003975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32511897</v>
      </c>
      <c r="O299" s="37">
        <f t="shared" si="69"/>
        <v>0.64728099213487</v>
      </c>
      <c r="P299" s="32">
        <f>SUM(P263:P266,P268:P274,P276:P284,P286:P291,P293:P297)</f>
        <v>8448204</v>
      </c>
      <c r="Q299" s="32">
        <f>SUM(Q263:Q266,Q268:Q274,Q276:Q284,Q286:Q291,Q293:Q297)</f>
        <v>42115249</v>
      </c>
      <c r="R299" s="32">
        <f>SUM(R263:R266,R268:R274,R276:R284,R286:R291,R293:R297)</f>
        <v>41026477</v>
      </c>
      <c r="S299" s="32">
        <f>SUM(S263:S266,S268:S274,S276:S284,S286:S291,S293:S297)</f>
        <v>25438730</v>
      </c>
      <c r="T299" s="37">
        <f t="shared" si="70"/>
        <v>0.62005640893806213</v>
      </c>
      <c r="U299" s="37">
        <f t="shared" si="71"/>
        <v>0.2441988853488859</v>
      </c>
    </row>
    <row r="300" spans="1:21" ht="14.4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x14ac:dyDescent="0.2">
      <c r="A302" s="17" t="s">
        <v>23</v>
      </c>
      <c r="B302" s="11" t="s">
        <v>536</v>
      </c>
      <c r="C302" s="10" t="s">
        <v>537</v>
      </c>
      <c r="D302" s="31">
        <v>61987313</v>
      </c>
      <c r="E302" s="31">
        <v>63740238</v>
      </c>
      <c r="F302" s="31">
        <v>14501392</v>
      </c>
      <c r="G302" s="36">
        <f t="shared" ref="G302:G339" si="72">IF(($D302     =0),0,($F302     /$D302     ))</f>
        <v>0.23394129053472604</v>
      </c>
      <c r="H302" s="31">
        <v>17603389</v>
      </c>
      <c r="I302" s="36">
        <f t="shared" ref="I302:I339" si="73">IF(($D302     =0),0,($H302     /$D302     ))</f>
        <v>0.28398374035022295</v>
      </c>
      <c r="J302" s="31">
        <v>15102818</v>
      </c>
      <c r="K302" s="36">
        <f t="shared" ref="K302:K339" si="74">IF(($E302     =0),0,($J302     /$E302     ))</f>
        <v>0.23694323199734524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47207599</v>
      </c>
      <c r="O302" s="36">
        <f t="shared" ref="O302:O339" si="77">IF(($E302     =0),0,($N302     /$E302     ))</f>
        <v>0.74062476829785295</v>
      </c>
      <c r="P302" s="31">
        <v>13211952</v>
      </c>
      <c r="Q302" s="31">
        <v>55860350</v>
      </c>
      <c r="R302" s="31">
        <v>57771688</v>
      </c>
      <c r="S302" s="31">
        <v>41391547</v>
      </c>
      <c r="T302" s="36">
        <f t="shared" ref="T302:T339" si="78">IF(($R302     =0),0,($S302     /$R302     ))</f>
        <v>0.71646767530836208</v>
      </c>
      <c r="U302" s="36">
        <f t="shared" ref="U302:U339" si="79">IF(($P302     =0),0,(($J302     /$P302     )-1))</f>
        <v>0.14311783754588259</v>
      </c>
    </row>
    <row r="303" spans="1:21" ht="16.5" x14ac:dyDescent="0.3">
      <c r="A303" s="18" t="s">
        <v>0</v>
      </c>
      <c r="B303" s="13" t="s">
        <v>28</v>
      </c>
      <c r="C303" s="12" t="s">
        <v>0</v>
      </c>
      <c r="D303" s="32">
        <f>D302</f>
        <v>61987313</v>
      </c>
      <c r="E303" s="32">
        <f>E302</f>
        <v>63740238</v>
      </c>
      <c r="F303" s="32">
        <f>F302</f>
        <v>14501392</v>
      </c>
      <c r="G303" s="37">
        <f t="shared" si="72"/>
        <v>0.23394129053472604</v>
      </c>
      <c r="H303" s="32">
        <f>H302</f>
        <v>17603389</v>
      </c>
      <c r="I303" s="37">
        <f t="shared" si="73"/>
        <v>0.28398374035022295</v>
      </c>
      <c r="J303" s="32">
        <f>J302</f>
        <v>15102818</v>
      </c>
      <c r="K303" s="37">
        <f t="shared" si="74"/>
        <v>0.23694323199734524</v>
      </c>
      <c r="L303" s="32">
        <f>L302</f>
        <v>0</v>
      </c>
      <c r="M303" s="37">
        <f t="shared" si="75"/>
        <v>0</v>
      </c>
      <c r="N303" s="32">
        <f t="shared" si="76"/>
        <v>47207599</v>
      </c>
      <c r="O303" s="37">
        <f t="shared" si="77"/>
        <v>0.74062476829785295</v>
      </c>
      <c r="P303" s="32">
        <f>P302</f>
        <v>13211952</v>
      </c>
      <c r="Q303" s="32">
        <f>Q302</f>
        <v>55860350</v>
      </c>
      <c r="R303" s="32">
        <f>R302</f>
        <v>57771688</v>
      </c>
      <c r="S303" s="32">
        <f>S302</f>
        <v>41391547</v>
      </c>
      <c r="T303" s="37">
        <f t="shared" si="78"/>
        <v>0.71646767530836208</v>
      </c>
      <c r="U303" s="37">
        <f t="shared" si="79"/>
        <v>0.14311783754588259</v>
      </c>
    </row>
    <row r="304" spans="1:21" x14ac:dyDescent="0.2">
      <c r="A304" s="17" t="s">
        <v>29</v>
      </c>
      <c r="B304" s="11" t="s">
        <v>538</v>
      </c>
      <c r="C304" s="10" t="s">
        <v>539</v>
      </c>
      <c r="D304" s="31">
        <v>0</v>
      </c>
      <c r="E304" s="31">
        <v>0</v>
      </c>
      <c r="F304" s="31">
        <v>0</v>
      </c>
      <c r="G304" s="36">
        <f t="shared" si="72"/>
        <v>0</v>
      </c>
      <c r="H304" s="31">
        <v>0</v>
      </c>
      <c r="I304" s="36">
        <f t="shared" si="73"/>
        <v>0</v>
      </c>
      <c r="J304" s="31">
        <v>0</v>
      </c>
      <c r="K304" s="36">
        <f t="shared" si="74"/>
        <v>0</v>
      </c>
      <c r="L304" s="31">
        <v>0</v>
      </c>
      <c r="M304" s="36">
        <f t="shared" si="75"/>
        <v>0</v>
      </c>
      <c r="N304" s="31">
        <f t="shared" si="76"/>
        <v>0</v>
      </c>
      <c r="O304" s="36">
        <f t="shared" si="77"/>
        <v>0</v>
      </c>
      <c r="P304" s="31">
        <v>0</v>
      </c>
      <c r="Q304" s="31">
        <v>0</v>
      </c>
      <c r="R304" s="31">
        <v>0</v>
      </c>
      <c r="S304" s="31">
        <v>0</v>
      </c>
      <c r="T304" s="36">
        <f t="shared" si="78"/>
        <v>0</v>
      </c>
      <c r="U304" s="36">
        <f t="shared" si="79"/>
        <v>0</v>
      </c>
    </row>
    <row r="305" spans="1:21" x14ac:dyDescent="0.2">
      <c r="A305" s="17" t="s">
        <v>29</v>
      </c>
      <c r="B305" s="11" t="s">
        <v>540</v>
      </c>
      <c r="C305" s="10" t="s">
        <v>541</v>
      </c>
      <c r="D305" s="31">
        <v>1206734</v>
      </c>
      <c r="E305" s="31">
        <v>1192827</v>
      </c>
      <c r="F305" s="31">
        <v>267262</v>
      </c>
      <c r="G305" s="36">
        <f t="shared" si="72"/>
        <v>0.22147548672698375</v>
      </c>
      <c r="H305" s="31">
        <v>312659</v>
      </c>
      <c r="I305" s="36">
        <f t="shared" si="73"/>
        <v>0.25909521070923669</v>
      </c>
      <c r="J305" s="31">
        <v>260287</v>
      </c>
      <c r="K305" s="36">
        <f t="shared" si="74"/>
        <v>0.21821018471245202</v>
      </c>
      <c r="L305" s="31">
        <v>0</v>
      </c>
      <c r="M305" s="36">
        <f t="shared" si="75"/>
        <v>0</v>
      </c>
      <c r="N305" s="31">
        <f t="shared" si="76"/>
        <v>840208</v>
      </c>
      <c r="O305" s="36">
        <f t="shared" si="77"/>
        <v>0.70438378742265229</v>
      </c>
      <c r="P305" s="31">
        <v>254821</v>
      </c>
      <c r="Q305" s="31">
        <v>1081820</v>
      </c>
      <c r="R305" s="31">
        <v>1142651</v>
      </c>
      <c r="S305" s="31">
        <v>795750</v>
      </c>
      <c r="T305" s="36">
        <f t="shared" si="78"/>
        <v>0.69640686438816402</v>
      </c>
      <c r="U305" s="36">
        <f t="shared" si="79"/>
        <v>2.1450351423155878E-2</v>
      </c>
    </row>
    <row r="306" spans="1:21" x14ac:dyDescent="0.2">
      <c r="A306" s="17" t="s">
        <v>29</v>
      </c>
      <c r="B306" s="11" t="s">
        <v>542</v>
      </c>
      <c r="C306" s="10" t="s">
        <v>543</v>
      </c>
      <c r="D306" s="31">
        <v>1576972</v>
      </c>
      <c r="E306" s="31">
        <v>1313400</v>
      </c>
      <c r="F306" s="31">
        <v>387736</v>
      </c>
      <c r="G306" s="36">
        <f t="shared" si="72"/>
        <v>0.24587373777086721</v>
      </c>
      <c r="H306" s="31">
        <v>224210</v>
      </c>
      <c r="I306" s="36">
        <f t="shared" si="73"/>
        <v>0.14217754024801962</v>
      </c>
      <c r="J306" s="31">
        <v>171071</v>
      </c>
      <c r="K306" s="36">
        <f t="shared" si="74"/>
        <v>0.13025049489873611</v>
      </c>
      <c r="L306" s="31">
        <v>0</v>
      </c>
      <c r="M306" s="36">
        <f t="shared" si="75"/>
        <v>0</v>
      </c>
      <c r="N306" s="31">
        <f t="shared" si="76"/>
        <v>783017</v>
      </c>
      <c r="O306" s="36">
        <f t="shared" si="77"/>
        <v>0.59617557484391659</v>
      </c>
      <c r="P306" s="31">
        <v>335119</v>
      </c>
      <c r="Q306" s="31">
        <v>1500280</v>
      </c>
      <c r="R306" s="31">
        <v>1160400</v>
      </c>
      <c r="S306" s="31">
        <v>863342</v>
      </c>
      <c r="T306" s="36">
        <f t="shared" si="78"/>
        <v>0.74400379179593246</v>
      </c>
      <c r="U306" s="36">
        <f t="shared" si="79"/>
        <v>-0.48952163261408632</v>
      </c>
    </row>
    <row r="307" spans="1:21" x14ac:dyDescent="0.2">
      <c r="A307" s="17" t="s">
        <v>29</v>
      </c>
      <c r="B307" s="11" t="s">
        <v>544</v>
      </c>
      <c r="C307" s="10" t="s">
        <v>545</v>
      </c>
      <c r="D307" s="31">
        <v>4160556</v>
      </c>
      <c r="E307" s="31">
        <v>4339282</v>
      </c>
      <c r="F307" s="31">
        <v>987917</v>
      </c>
      <c r="G307" s="36">
        <f t="shared" si="72"/>
        <v>0.23744831219673523</v>
      </c>
      <c r="H307" s="31">
        <v>946762</v>
      </c>
      <c r="I307" s="36">
        <f t="shared" si="73"/>
        <v>0.22755660541523778</v>
      </c>
      <c r="J307" s="31">
        <v>902137</v>
      </c>
      <c r="K307" s="36">
        <f t="shared" si="74"/>
        <v>0.20790006272927181</v>
      </c>
      <c r="L307" s="31">
        <v>0</v>
      </c>
      <c r="M307" s="36">
        <f t="shared" si="75"/>
        <v>0</v>
      </c>
      <c r="N307" s="31">
        <f t="shared" si="76"/>
        <v>2836816</v>
      </c>
      <c r="O307" s="36">
        <f t="shared" si="77"/>
        <v>0.65375239498147386</v>
      </c>
      <c r="P307" s="31">
        <v>834776</v>
      </c>
      <c r="Q307" s="31">
        <v>4179405</v>
      </c>
      <c r="R307" s="31">
        <v>4172615</v>
      </c>
      <c r="S307" s="31">
        <v>2504485</v>
      </c>
      <c r="T307" s="36">
        <f t="shared" si="78"/>
        <v>0.60021952660382039</v>
      </c>
      <c r="U307" s="36">
        <f t="shared" si="79"/>
        <v>8.0693503406902067E-2</v>
      </c>
    </row>
    <row r="308" spans="1:21" x14ac:dyDescent="0.2">
      <c r="A308" s="17" t="s">
        <v>29</v>
      </c>
      <c r="B308" s="11" t="s">
        <v>546</v>
      </c>
      <c r="C308" s="10" t="s">
        <v>547</v>
      </c>
      <c r="D308" s="31">
        <v>3152478</v>
      </c>
      <c r="E308" s="31">
        <v>3574509</v>
      </c>
      <c r="F308" s="31">
        <v>454441</v>
      </c>
      <c r="G308" s="36">
        <f t="shared" si="72"/>
        <v>0.14415358330811506</v>
      </c>
      <c r="H308" s="31">
        <v>547419</v>
      </c>
      <c r="I308" s="36">
        <f t="shared" si="73"/>
        <v>0.17364720705426018</v>
      </c>
      <c r="J308" s="31">
        <v>449344</v>
      </c>
      <c r="K308" s="36">
        <f t="shared" si="74"/>
        <v>0.12570789442689892</v>
      </c>
      <c r="L308" s="31">
        <v>0</v>
      </c>
      <c r="M308" s="36">
        <f t="shared" si="75"/>
        <v>0</v>
      </c>
      <c r="N308" s="31">
        <f t="shared" si="76"/>
        <v>1451204</v>
      </c>
      <c r="O308" s="36">
        <f t="shared" si="77"/>
        <v>0.40598694813749248</v>
      </c>
      <c r="P308" s="31">
        <v>409807</v>
      </c>
      <c r="Q308" s="31">
        <v>2143636</v>
      </c>
      <c r="R308" s="31">
        <v>2557836</v>
      </c>
      <c r="S308" s="31">
        <v>1333483</v>
      </c>
      <c r="T308" s="36">
        <f t="shared" si="78"/>
        <v>0.52133248574185365</v>
      </c>
      <c r="U308" s="36">
        <f t="shared" si="79"/>
        <v>9.647712215750337E-2</v>
      </c>
    </row>
    <row r="309" spans="1:21" x14ac:dyDescent="0.2">
      <c r="A309" s="17" t="s">
        <v>44</v>
      </c>
      <c r="B309" s="11" t="s">
        <v>548</v>
      </c>
      <c r="C309" s="10" t="s">
        <v>549</v>
      </c>
      <c r="D309" s="31">
        <v>2461841</v>
      </c>
      <c r="E309" s="31">
        <v>3246841</v>
      </c>
      <c r="F309" s="31">
        <v>337651</v>
      </c>
      <c r="G309" s="36">
        <f t="shared" si="72"/>
        <v>0.13715386168318749</v>
      </c>
      <c r="H309" s="31">
        <v>417890</v>
      </c>
      <c r="I309" s="36">
        <f t="shared" si="73"/>
        <v>0.16974694953898323</v>
      </c>
      <c r="J309" s="31">
        <v>338544</v>
      </c>
      <c r="K309" s="36">
        <f t="shared" si="74"/>
        <v>0.10426873382466219</v>
      </c>
      <c r="L309" s="31">
        <v>0</v>
      </c>
      <c r="M309" s="36">
        <f t="shared" si="75"/>
        <v>0</v>
      </c>
      <c r="N309" s="31">
        <f t="shared" si="76"/>
        <v>1094085</v>
      </c>
      <c r="O309" s="36">
        <f t="shared" si="77"/>
        <v>0.3369690723999112</v>
      </c>
      <c r="P309" s="31">
        <v>320313</v>
      </c>
      <c r="Q309" s="31">
        <v>2286012</v>
      </c>
      <c r="R309" s="31">
        <v>2286012</v>
      </c>
      <c r="S309" s="31">
        <v>1022299</v>
      </c>
      <c r="T309" s="36">
        <f t="shared" si="78"/>
        <v>0.44719756501715652</v>
      </c>
      <c r="U309" s="36">
        <f t="shared" si="79"/>
        <v>5.6916203838120794E-2</v>
      </c>
    </row>
    <row r="310" spans="1:21" ht="16.5" x14ac:dyDescent="0.3">
      <c r="A310" s="18" t="s">
        <v>0</v>
      </c>
      <c r="B310" s="13" t="s">
        <v>550</v>
      </c>
      <c r="C310" s="12" t="s">
        <v>0</v>
      </c>
      <c r="D310" s="32">
        <f>SUM(D304:D309)</f>
        <v>12558581</v>
      </c>
      <c r="E310" s="32">
        <f>SUM(E304:E309)</f>
        <v>13666859</v>
      </c>
      <c r="F310" s="32">
        <f>SUM(F304:F309)</f>
        <v>2435007</v>
      </c>
      <c r="G310" s="37">
        <f t="shared" si="72"/>
        <v>0.19389188953752021</v>
      </c>
      <c r="H310" s="32">
        <f>SUM(H304:H309)</f>
        <v>2448940</v>
      </c>
      <c r="I310" s="37">
        <f t="shared" si="73"/>
        <v>0.19500133016620269</v>
      </c>
      <c r="J310" s="32">
        <f>SUM(J304:J309)</f>
        <v>2121383</v>
      </c>
      <c r="K310" s="37">
        <f t="shared" si="74"/>
        <v>0.15522096189036561</v>
      </c>
      <c r="L310" s="32">
        <f>SUM(L304:L309)</f>
        <v>0</v>
      </c>
      <c r="M310" s="37">
        <f t="shared" si="75"/>
        <v>0</v>
      </c>
      <c r="N310" s="32">
        <f t="shared" si="76"/>
        <v>7005330</v>
      </c>
      <c r="O310" s="37">
        <f t="shared" si="77"/>
        <v>0.51257790835480188</v>
      </c>
      <c r="P310" s="32">
        <f>SUM(P304:P309)</f>
        <v>2154836</v>
      </c>
      <c r="Q310" s="32">
        <f>SUM(Q304:Q309)</f>
        <v>11191153</v>
      </c>
      <c r="R310" s="32">
        <f>SUM(R304:R309)</f>
        <v>11319514</v>
      </c>
      <c r="S310" s="32">
        <f>SUM(S304:S309)</f>
        <v>6519359</v>
      </c>
      <c r="T310" s="37">
        <f t="shared" si="78"/>
        <v>0.57593983275253691</v>
      </c>
      <c r="U310" s="37">
        <f t="shared" si="79"/>
        <v>-1.5524615330354652E-2</v>
      </c>
    </row>
    <row r="311" spans="1:21" x14ac:dyDescent="0.2">
      <c r="A311" s="17" t="s">
        <v>29</v>
      </c>
      <c r="B311" s="11" t="s">
        <v>551</v>
      </c>
      <c r="C311" s="10" t="s">
        <v>552</v>
      </c>
      <c r="D311" s="31">
        <v>3002372</v>
      </c>
      <c r="E311" s="31">
        <v>3002372</v>
      </c>
      <c r="F311" s="31">
        <v>878803</v>
      </c>
      <c r="G311" s="36">
        <f t="shared" si="72"/>
        <v>0.29270290290476997</v>
      </c>
      <c r="H311" s="31">
        <v>1462178</v>
      </c>
      <c r="I311" s="36">
        <f t="shared" si="73"/>
        <v>0.48700760598620024</v>
      </c>
      <c r="J311" s="31">
        <v>884948</v>
      </c>
      <c r="K311" s="36">
        <f t="shared" si="74"/>
        <v>0.29474961796872606</v>
      </c>
      <c r="L311" s="31">
        <v>0</v>
      </c>
      <c r="M311" s="36">
        <f t="shared" si="75"/>
        <v>0</v>
      </c>
      <c r="N311" s="31">
        <f t="shared" si="76"/>
        <v>3225929</v>
      </c>
      <c r="O311" s="36">
        <f t="shared" si="77"/>
        <v>1.0744601268596963</v>
      </c>
      <c r="P311" s="31">
        <v>672687</v>
      </c>
      <c r="Q311" s="31">
        <v>2231034</v>
      </c>
      <c r="R311" s="31">
        <v>2236502</v>
      </c>
      <c r="S311" s="31">
        <v>1868433</v>
      </c>
      <c r="T311" s="36">
        <f t="shared" si="78"/>
        <v>0.83542648296312727</v>
      </c>
      <c r="U311" s="36">
        <f t="shared" si="79"/>
        <v>0.31554199798717675</v>
      </c>
    </row>
    <row r="312" spans="1:21" x14ac:dyDescent="0.2">
      <c r="A312" s="17" t="s">
        <v>29</v>
      </c>
      <c r="B312" s="11" t="s">
        <v>553</v>
      </c>
      <c r="C312" s="10" t="s">
        <v>554</v>
      </c>
      <c r="D312" s="31">
        <v>10435982</v>
      </c>
      <c r="E312" s="31">
        <v>10597622</v>
      </c>
      <c r="F312" s="31">
        <v>2451107</v>
      </c>
      <c r="G312" s="36">
        <f t="shared" si="72"/>
        <v>0.23487075773032187</v>
      </c>
      <c r="H312" s="31">
        <v>2952752</v>
      </c>
      <c r="I312" s="36">
        <f t="shared" si="73"/>
        <v>0.28293954512378422</v>
      </c>
      <c r="J312" s="31">
        <v>2501646</v>
      </c>
      <c r="K312" s="36">
        <f t="shared" si="74"/>
        <v>0.2360572966274887</v>
      </c>
      <c r="L312" s="31">
        <v>0</v>
      </c>
      <c r="M312" s="36">
        <f t="shared" si="75"/>
        <v>0</v>
      </c>
      <c r="N312" s="31">
        <f t="shared" si="76"/>
        <v>7905505</v>
      </c>
      <c r="O312" s="36">
        <f t="shared" si="77"/>
        <v>0.74596970905359716</v>
      </c>
      <c r="P312" s="31">
        <v>2316297</v>
      </c>
      <c r="Q312" s="31">
        <v>9687924</v>
      </c>
      <c r="R312" s="31">
        <v>9855530</v>
      </c>
      <c r="S312" s="31">
        <v>7041121</v>
      </c>
      <c r="T312" s="36">
        <f t="shared" si="78"/>
        <v>0.71443352107902869</v>
      </c>
      <c r="U312" s="36">
        <f t="shared" si="79"/>
        <v>8.0019531174111203E-2</v>
      </c>
    </row>
    <row r="313" spans="1:21" x14ac:dyDescent="0.2">
      <c r="A313" s="17" t="s">
        <v>29</v>
      </c>
      <c r="B313" s="11" t="s">
        <v>555</v>
      </c>
      <c r="C313" s="10" t="s">
        <v>556</v>
      </c>
      <c r="D313" s="31">
        <v>5803947</v>
      </c>
      <c r="E313" s="31">
        <v>5508620</v>
      </c>
      <c r="F313" s="31">
        <v>163027</v>
      </c>
      <c r="G313" s="36">
        <f t="shared" si="72"/>
        <v>2.8088988407371743E-2</v>
      </c>
      <c r="H313" s="31">
        <v>1532920</v>
      </c>
      <c r="I313" s="36">
        <f t="shared" si="73"/>
        <v>0.26411681567733131</v>
      </c>
      <c r="J313" s="31">
        <v>3016539</v>
      </c>
      <c r="K313" s="36">
        <f t="shared" si="74"/>
        <v>0.54760339250120715</v>
      </c>
      <c r="L313" s="31">
        <v>0</v>
      </c>
      <c r="M313" s="36">
        <f t="shared" si="75"/>
        <v>0</v>
      </c>
      <c r="N313" s="31">
        <f t="shared" si="76"/>
        <v>4712486</v>
      </c>
      <c r="O313" s="36">
        <f t="shared" si="77"/>
        <v>0.85547487392486687</v>
      </c>
      <c r="P313" s="31">
        <v>4627413</v>
      </c>
      <c r="Q313" s="31">
        <v>13738026</v>
      </c>
      <c r="R313" s="31">
        <v>13664026</v>
      </c>
      <c r="S313" s="31">
        <v>12042264</v>
      </c>
      <c r="T313" s="36">
        <f t="shared" si="78"/>
        <v>0.881311554881409</v>
      </c>
      <c r="U313" s="36">
        <f t="shared" si="79"/>
        <v>-0.34811545889679607</v>
      </c>
    </row>
    <row r="314" spans="1:21" x14ac:dyDescent="0.2">
      <c r="A314" s="17" t="s">
        <v>29</v>
      </c>
      <c r="B314" s="11" t="s">
        <v>557</v>
      </c>
      <c r="C314" s="10" t="s">
        <v>558</v>
      </c>
      <c r="D314" s="31">
        <v>4615705</v>
      </c>
      <c r="E314" s="31">
        <v>4651315</v>
      </c>
      <c r="F314" s="31">
        <v>1063729</v>
      </c>
      <c r="G314" s="36">
        <f t="shared" si="72"/>
        <v>0.23045861899753126</v>
      </c>
      <c r="H314" s="31">
        <v>962201</v>
      </c>
      <c r="I314" s="36">
        <f t="shared" si="73"/>
        <v>0.20846241256752759</v>
      </c>
      <c r="J314" s="31">
        <v>1107064</v>
      </c>
      <c r="K314" s="36">
        <f t="shared" si="74"/>
        <v>0.23801097109097105</v>
      </c>
      <c r="L314" s="31">
        <v>0</v>
      </c>
      <c r="M314" s="36">
        <f t="shared" si="75"/>
        <v>0</v>
      </c>
      <c r="N314" s="31">
        <f t="shared" si="76"/>
        <v>3132994</v>
      </c>
      <c r="O314" s="36">
        <f t="shared" si="77"/>
        <v>0.67357166736718543</v>
      </c>
      <c r="P314" s="31">
        <v>1156083</v>
      </c>
      <c r="Q314" s="31">
        <v>4382400</v>
      </c>
      <c r="R314" s="31">
        <v>3884365</v>
      </c>
      <c r="S314" s="31">
        <v>2719882</v>
      </c>
      <c r="T314" s="36">
        <f t="shared" si="78"/>
        <v>0.70021277609081534</v>
      </c>
      <c r="U314" s="36">
        <f t="shared" si="79"/>
        <v>-4.2400934880973074E-2</v>
      </c>
    </row>
    <row r="315" spans="1:21" x14ac:dyDescent="0.2">
      <c r="A315" s="17" t="s">
        <v>29</v>
      </c>
      <c r="B315" s="11" t="s">
        <v>559</v>
      </c>
      <c r="C315" s="10" t="s">
        <v>560</v>
      </c>
      <c r="D315" s="31">
        <v>4603806</v>
      </c>
      <c r="E315" s="31">
        <v>4227170</v>
      </c>
      <c r="F315" s="31">
        <v>737529</v>
      </c>
      <c r="G315" s="36">
        <f t="shared" si="72"/>
        <v>0.16019984334700463</v>
      </c>
      <c r="H315" s="31">
        <v>753078</v>
      </c>
      <c r="I315" s="36">
        <f t="shared" si="73"/>
        <v>0.16357726628793653</v>
      </c>
      <c r="J315" s="31">
        <v>700160</v>
      </c>
      <c r="K315" s="36">
        <f t="shared" si="74"/>
        <v>0.16563327237844705</v>
      </c>
      <c r="L315" s="31">
        <v>0</v>
      </c>
      <c r="M315" s="36">
        <f t="shared" si="75"/>
        <v>0</v>
      </c>
      <c r="N315" s="31">
        <f t="shared" si="76"/>
        <v>2190767</v>
      </c>
      <c r="O315" s="36">
        <f t="shared" si="77"/>
        <v>0.51825855122930942</v>
      </c>
      <c r="P315" s="31">
        <v>1068036</v>
      </c>
      <c r="Q315" s="31">
        <v>4233525</v>
      </c>
      <c r="R315" s="31">
        <v>4500920</v>
      </c>
      <c r="S315" s="31">
        <v>2338207</v>
      </c>
      <c r="T315" s="36">
        <f t="shared" si="78"/>
        <v>0.51949534761782035</v>
      </c>
      <c r="U315" s="36">
        <f t="shared" si="79"/>
        <v>-0.34444157313049373</v>
      </c>
    </row>
    <row r="316" spans="1:21" x14ac:dyDescent="0.2">
      <c r="A316" s="17" t="s">
        <v>44</v>
      </c>
      <c r="B316" s="11" t="s">
        <v>561</v>
      </c>
      <c r="C316" s="10" t="s">
        <v>562</v>
      </c>
      <c r="D316" s="31">
        <v>3223481</v>
      </c>
      <c r="E316" s="31">
        <v>3218155</v>
      </c>
      <c r="F316" s="31">
        <v>748091</v>
      </c>
      <c r="G316" s="36">
        <f t="shared" si="72"/>
        <v>0.23207551091506357</v>
      </c>
      <c r="H316" s="31">
        <v>853842</v>
      </c>
      <c r="I316" s="36">
        <f t="shared" si="73"/>
        <v>0.26488197076390402</v>
      </c>
      <c r="J316" s="31">
        <v>685295</v>
      </c>
      <c r="K316" s="36">
        <f t="shared" si="74"/>
        <v>0.21294654856587081</v>
      </c>
      <c r="L316" s="31">
        <v>0</v>
      </c>
      <c r="M316" s="36">
        <f t="shared" si="75"/>
        <v>0</v>
      </c>
      <c r="N316" s="31">
        <f t="shared" si="76"/>
        <v>2287228</v>
      </c>
      <c r="O316" s="36">
        <f t="shared" si="77"/>
        <v>0.71072648769248215</v>
      </c>
      <c r="P316" s="31">
        <v>607831</v>
      </c>
      <c r="Q316" s="31">
        <v>2510104</v>
      </c>
      <c r="R316" s="31">
        <v>2767104</v>
      </c>
      <c r="S316" s="31">
        <v>1971306</v>
      </c>
      <c r="T316" s="36">
        <f t="shared" si="78"/>
        <v>0.71240762905911736</v>
      </c>
      <c r="U316" s="36">
        <f t="shared" si="79"/>
        <v>0.12744331894885264</v>
      </c>
    </row>
    <row r="317" spans="1:21" ht="16.5" x14ac:dyDescent="0.3">
      <c r="A317" s="18" t="s">
        <v>0</v>
      </c>
      <c r="B317" s="13" t="s">
        <v>563</v>
      </c>
      <c r="C317" s="12" t="s">
        <v>0</v>
      </c>
      <c r="D317" s="32">
        <f>SUM(D311:D316)</f>
        <v>31685293</v>
      </c>
      <c r="E317" s="32">
        <f>SUM(E311:E316)</f>
        <v>31205254</v>
      </c>
      <c r="F317" s="32">
        <f>SUM(F311:F316)</f>
        <v>6042286</v>
      </c>
      <c r="G317" s="37">
        <f t="shared" si="72"/>
        <v>0.1906968636837286</v>
      </c>
      <c r="H317" s="32">
        <f>SUM(H311:H316)</f>
        <v>8516971</v>
      </c>
      <c r="I317" s="37">
        <f t="shared" si="73"/>
        <v>0.26879887145118081</v>
      </c>
      <c r="J317" s="32">
        <f>SUM(J311:J316)</f>
        <v>8895652</v>
      </c>
      <c r="K317" s="37">
        <f t="shared" si="74"/>
        <v>0.28506904638558622</v>
      </c>
      <c r="L317" s="32">
        <f>SUM(L311:L316)</f>
        <v>0</v>
      </c>
      <c r="M317" s="37">
        <f t="shared" si="75"/>
        <v>0</v>
      </c>
      <c r="N317" s="32">
        <f t="shared" si="76"/>
        <v>23454909</v>
      </c>
      <c r="O317" s="37">
        <f t="shared" si="77"/>
        <v>0.75163333072052541</v>
      </c>
      <c r="P317" s="32">
        <f>SUM(P311:P316)</f>
        <v>10448347</v>
      </c>
      <c r="Q317" s="32">
        <f>SUM(Q311:Q316)</f>
        <v>36783013</v>
      </c>
      <c r="R317" s="32">
        <f>SUM(R311:R316)</f>
        <v>36908447</v>
      </c>
      <c r="S317" s="32">
        <f>SUM(S311:S316)</f>
        <v>27981213</v>
      </c>
      <c r="T317" s="37">
        <f t="shared" si="78"/>
        <v>0.75812490837124624</v>
      </c>
      <c r="U317" s="37">
        <f t="shared" si="79"/>
        <v>-0.14860676047608301</v>
      </c>
    </row>
    <row r="318" spans="1:21" x14ac:dyDescent="0.2">
      <c r="A318" s="17" t="s">
        <v>29</v>
      </c>
      <c r="B318" s="11" t="s">
        <v>564</v>
      </c>
      <c r="C318" s="10" t="s">
        <v>565</v>
      </c>
      <c r="D318" s="31">
        <v>3053795</v>
      </c>
      <c r="E318" s="31">
        <v>2894898</v>
      </c>
      <c r="F318" s="31">
        <v>765881</v>
      </c>
      <c r="G318" s="36">
        <f t="shared" si="72"/>
        <v>0.25079646800129018</v>
      </c>
      <c r="H318" s="31">
        <v>683461</v>
      </c>
      <c r="I318" s="36">
        <f t="shared" si="73"/>
        <v>0.22380709903578988</v>
      </c>
      <c r="J318" s="31">
        <v>676250</v>
      </c>
      <c r="K318" s="36">
        <f t="shared" si="74"/>
        <v>0.23360063117940597</v>
      </c>
      <c r="L318" s="31">
        <v>0</v>
      </c>
      <c r="M318" s="36">
        <f t="shared" si="75"/>
        <v>0</v>
      </c>
      <c r="N318" s="31">
        <f t="shared" si="76"/>
        <v>2125592</v>
      </c>
      <c r="O318" s="36">
        <f t="shared" si="77"/>
        <v>0.73425454022905123</v>
      </c>
      <c r="P318" s="31">
        <v>624906</v>
      </c>
      <c r="Q318" s="31">
        <v>5252941</v>
      </c>
      <c r="R318" s="31">
        <v>2933560</v>
      </c>
      <c r="S318" s="31">
        <v>2051289</v>
      </c>
      <c r="T318" s="36">
        <f t="shared" si="78"/>
        <v>0.69924903530181759</v>
      </c>
      <c r="U318" s="36">
        <f t="shared" si="79"/>
        <v>8.2162757278694709E-2</v>
      </c>
    </row>
    <row r="319" spans="1:21" x14ac:dyDescent="0.2">
      <c r="A319" s="17" t="s">
        <v>29</v>
      </c>
      <c r="B319" s="11" t="s">
        <v>566</v>
      </c>
      <c r="C319" s="10" t="s">
        <v>567</v>
      </c>
      <c r="D319" s="31">
        <v>4365852</v>
      </c>
      <c r="E319" s="31">
        <v>4354452</v>
      </c>
      <c r="F319" s="31">
        <v>789566</v>
      </c>
      <c r="G319" s="36">
        <f t="shared" si="72"/>
        <v>0.18085038155210026</v>
      </c>
      <c r="H319" s="31">
        <v>937043</v>
      </c>
      <c r="I319" s="36">
        <f t="shared" si="73"/>
        <v>0.21463004242928987</v>
      </c>
      <c r="J319" s="31">
        <v>802174</v>
      </c>
      <c r="K319" s="36">
        <f t="shared" si="74"/>
        <v>0.18421927719033301</v>
      </c>
      <c r="L319" s="31">
        <v>0</v>
      </c>
      <c r="M319" s="36">
        <f t="shared" si="75"/>
        <v>0</v>
      </c>
      <c r="N319" s="31">
        <f t="shared" si="76"/>
        <v>2528783</v>
      </c>
      <c r="O319" s="36">
        <f t="shared" si="77"/>
        <v>0.58073507297818416</v>
      </c>
      <c r="P319" s="31">
        <v>809944</v>
      </c>
      <c r="Q319" s="31">
        <v>4165430</v>
      </c>
      <c r="R319" s="31">
        <v>3604388</v>
      </c>
      <c r="S319" s="31">
        <v>2404840</v>
      </c>
      <c r="T319" s="36">
        <f t="shared" si="78"/>
        <v>0.66719787103941086</v>
      </c>
      <c r="U319" s="36">
        <f t="shared" si="79"/>
        <v>-9.5932558300326765E-3</v>
      </c>
    </row>
    <row r="320" spans="1:21" x14ac:dyDescent="0.2">
      <c r="A320" s="17" t="s">
        <v>29</v>
      </c>
      <c r="B320" s="11" t="s">
        <v>568</v>
      </c>
      <c r="C320" s="10" t="s">
        <v>569</v>
      </c>
      <c r="D320" s="31">
        <v>1887900</v>
      </c>
      <c r="E320" s="31">
        <v>1662900</v>
      </c>
      <c r="F320" s="31">
        <v>330395</v>
      </c>
      <c r="G320" s="36">
        <f t="shared" si="72"/>
        <v>0.17500662111340642</v>
      </c>
      <c r="H320" s="31">
        <v>451621</v>
      </c>
      <c r="I320" s="36">
        <f t="shared" si="73"/>
        <v>0.2392187086180412</v>
      </c>
      <c r="J320" s="31">
        <v>452214</v>
      </c>
      <c r="K320" s="36">
        <f t="shared" si="74"/>
        <v>0.27194299116002163</v>
      </c>
      <c r="L320" s="31">
        <v>0</v>
      </c>
      <c r="M320" s="36">
        <f t="shared" si="75"/>
        <v>0</v>
      </c>
      <c r="N320" s="31">
        <f t="shared" si="76"/>
        <v>1234230</v>
      </c>
      <c r="O320" s="36">
        <f t="shared" si="77"/>
        <v>0.74221540681941189</v>
      </c>
      <c r="P320" s="31">
        <v>445552</v>
      </c>
      <c r="Q320" s="31">
        <v>1831130</v>
      </c>
      <c r="R320" s="31">
        <v>1577430</v>
      </c>
      <c r="S320" s="31">
        <v>1383057</v>
      </c>
      <c r="T320" s="36">
        <f t="shared" si="78"/>
        <v>0.87677868431562733</v>
      </c>
      <c r="U320" s="36">
        <f t="shared" si="79"/>
        <v>1.4952239020361358E-2</v>
      </c>
    </row>
    <row r="321" spans="1:21" x14ac:dyDescent="0.2">
      <c r="A321" s="17" t="s">
        <v>29</v>
      </c>
      <c r="B321" s="11" t="s">
        <v>570</v>
      </c>
      <c r="C321" s="10" t="s">
        <v>571</v>
      </c>
      <c r="D321" s="31">
        <v>1504758</v>
      </c>
      <c r="E321" s="31">
        <v>1504758</v>
      </c>
      <c r="F321" s="31">
        <v>261011</v>
      </c>
      <c r="G321" s="36">
        <f t="shared" si="72"/>
        <v>0.17345712732545698</v>
      </c>
      <c r="H321" s="31">
        <v>291848</v>
      </c>
      <c r="I321" s="36">
        <f t="shared" si="73"/>
        <v>0.19395012354145982</v>
      </c>
      <c r="J321" s="31">
        <v>249576</v>
      </c>
      <c r="K321" s="36">
        <f t="shared" si="74"/>
        <v>0.16585789874518028</v>
      </c>
      <c r="L321" s="31">
        <v>0</v>
      </c>
      <c r="M321" s="36">
        <f t="shared" si="75"/>
        <v>0</v>
      </c>
      <c r="N321" s="31">
        <f t="shared" si="76"/>
        <v>802435</v>
      </c>
      <c r="O321" s="36">
        <f t="shared" si="77"/>
        <v>0.53326514961209714</v>
      </c>
      <c r="P321" s="31">
        <v>35459</v>
      </c>
      <c r="Q321" s="31">
        <v>2587696</v>
      </c>
      <c r="R321" s="31">
        <v>1195884</v>
      </c>
      <c r="S321" s="31">
        <v>432707</v>
      </c>
      <c r="T321" s="36">
        <f t="shared" si="78"/>
        <v>0.36183024440497574</v>
      </c>
      <c r="U321" s="36">
        <f t="shared" si="79"/>
        <v>6.0384387602583267</v>
      </c>
    </row>
    <row r="322" spans="1:21" x14ac:dyDescent="0.2">
      <c r="A322" s="17" t="s">
        <v>44</v>
      </c>
      <c r="B322" s="11" t="s">
        <v>572</v>
      </c>
      <c r="C322" s="10" t="s">
        <v>573</v>
      </c>
      <c r="D322" s="31">
        <v>1983954</v>
      </c>
      <c r="E322" s="31">
        <v>1981209</v>
      </c>
      <c r="F322" s="31">
        <v>423747</v>
      </c>
      <c r="G322" s="36">
        <f t="shared" si="72"/>
        <v>0.21358710937854405</v>
      </c>
      <c r="H322" s="31">
        <v>526297</v>
      </c>
      <c r="I322" s="36">
        <f t="shared" si="73"/>
        <v>0.26527681589391688</v>
      </c>
      <c r="J322" s="31">
        <v>537469</v>
      </c>
      <c r="K322" s="36">
        <f t="shared" si="74"/>
        <v>0.27128334264582887</v>
      </c>
      <c r="L322" s="31">
        <v>0</v>
      </c>
      <c r="M322" s="36">
        <f t="shared" si="75"/>
        <v>0</v>
      </c>
      <c r="N322" s="31">
        <f t="shared" si="76"/>
        <v>1487513</v>
      </c>
      <c r="O322" s="36">
        <f t="shared" si="77"/>
        <v>0.75081074232955736</v>
      </c>
      <c r="P322" s="31">
        <v>439777</v>
      </c>
      <c r="Q322" s="31">
        <v>1880432</v>
      </c>
      <c r="R322" s="31">
        <v>1879997</v>
      </c>
      <c r="S322" s="31">
        <v>1395843</v>
      </c>
      <c r="T322" s="36">
        <f t="shared" si="78"/>
        <v>0.74247086564499842</v>
      </c>
      <c r="U322" s="36">
        <f t="shared" si="79"/>
        <v>0.22213985724583152</v>
      </c>
    </row>
    <row r="323" spans="1:21" ht="16.5" x14ac:dyDescent="0.3">
      <c r="A323" s="18" t="s">
        <v>0</v>
      </c>
      <c r="B323" s="13" t="s">
        <v>574</v>
      </c>
      <c r="C323" s="12" t="s">
        <v>0</v>
      </c>
      <c r="D323" s="32">
        <f>SUM(D318:D322)</f>
        <v>12796259</v>
      </c>
      <c r="E323" s="32">
        <f>SUM(E318:E322)</f>
        <v>12398217</v>
      </c>
      <c r="F323" s="32">
        <f>SUM(F318:F322)</f>
        <v>2570600</v>
      </c>
      <c r="G323" s="37">
        <f t="shared" si="72"/>
        <v>0.20088683731706275</v>
      </c>
      <c r="H323" s="32">
        <f>SUM(H318:H322)</f>
        <v>2890270</v>
      </c>
      <c r="I323" s="37">
        <f t="shared" si="73"/>
        <v>0.22586835730661595</v>
      </c>
      <c r="J323" s="32">
        <f>SUM(J318:J322)</f>
        <v>2717683</v>
      </c>
      <c r="K323" s="37">
        <f t="shared" si="74"/>
        <v>0.2191995026381616</v>
      </c>
      <c r="L323" s="32">
        <f>SUM(L318:L322)</f>
        <v>0</v>
      </c>
      <c r="M323" s="37">
        <f t="shared" si="75"/>
        <v>0</v>
      </c>
      <c r="N323" s="32">
        <f t="shared" si="76"/>
        <v>8178553</v>
      </c>
      <c r="O323" s="37">
        <f t="shared" si="77"/>
        <v>0.65965557789478924</v>
      </c>
      <c r="P323" s="32">
        <f>SUM(P318:P322)</f>
        <v>2355638</v>
      </c>
      <c r="Q323" s="32">
        <f>SUM(Q318:Q322)</f>
        <v>15717629</v>
      </c>
      <c r="R323" s="32">
        <f>SUM(R318:R322)</f>
        <v>11191259</v>
      </c>
      <c r="S323" s="32">
        <f>SUM(S318:S322)</f>
        <v>7667736</v>
      </c>
      <c r="T323" s="37">
        <f t="shared" si="78"/>
        <v>0.68515401171575063</v>
      </c>
      <c r="U323" s="37">
        <f t="shared" si="79"/>
        <v>0.15369296980266078</v>
      </c>
    </row>
    <row r="324" spans="1:21" x14ac:dyDescent="0.2">
      <c r="A324" s="17" t="s">
        <v>29</v>
      </c>
      <c r="B324" s="11" t="s">
        <v>575</v>
      </c>
      <c r="C324" s="10" t="s">
        <v>576</v>
      </c>
      <c r="D324" s="31">
        <v>0</v>
      </c>
      <c r="E324" s="31">
        <v>0</v>
      </c>
      <c r="F324" s="31">
        <v>0</v>
      </c>
      <c r="G324" s="36">
        <f t="shared" si="72"/>
        <v>0</v>
      </c>
      <c r="H324" s="31">
        <v>0</v>
      </c>
      <c r="I324" s="36">
        <f t="shared" si="73"/>
        <v>0</v>
      </c>
      <c r="J324" s="31">
        <v>0</v>
      </c>
      <c r="K324" s="36">
        <f t="shared" si="74"/>
        <v>0</v>
      </c>
      <c r="L324" s="31">
        <v>0</v>
      </c>
      <c r="M324" s="36">
        <f t="shared" si="75"/>
        <v>0</v>
      </c>
      <c r="N324" s="31">
        <f t="shared" si="76"/>
        <v>0</v>
      </c>
      <c r="O324" s="36">
        <f t="shared" si="77"/>
        <v>0</v>
      </c>
      <c r="P324" s="31">
        <v>0</v>
      </c>
      <c r="Q324" s="31">
        <v>0</v>
      </c>
      <c r="R324" s="31">
        <v>0</v>
      </c>
      <c r="S324" s="31">
        <v>0</v>
      </c>
      <c r="T324" s="36">
        <f t="shared" si="78"/>
        <v>0</v>
      </c>
      <c r="U324" s="36">
        <f t="shared" si="79"/>
        <v>0</v>
      </c>
    </row>
    <row r="325" spans="1:21" x14ac:dyDescent="0.2">
      <c r="A325" s="17" t="s">
        <v>29</v>
      </c>
      <c r="B325" s="11" t="s">
        <v>577</v>
      </c>
      <c r="C325" s="10" t="s">
        <v>578</v>
      </c>
      <c r="D325" s="31">
        <v>2226167</v>
      </c>
      <c r="E325" s="31">
        <v>2341624</v>
      </c>
      <c r="F325" s="31">
        <v>493351</v>
      </c>
      <c r="G325" s="36">
        <f t="shared" si="72"/>
        <v>0.22161455092991675</v>
      </c>
      <c r="H325" s="31">
        <v>512920</v>
      </c>
      <c r="I325" s="36">
        <f t="shared" si="73"/>
        <v>0.23040499657033817</v>
      </c>
      <c r="J325" s="31">
        <v>452408</v>
      </c>
      <c r="K325" s="36">
        <f t="shared" si="74"/>
        <v>0.19320266618381091</v>
      </c>
      <c r="L325" s="31">
        <v>0</v>
      </c>
      <c r="M325" s="36">
        <f t="shared" si="75"/>
        <v>0</v>
      </c>
      <c r="N325" s="31">
        <f t="shared" si="76"/>
        <v>1458679</v>
      </c>
      <c r="O325" s="36">
        <f t="shared" si="77"/>
        <v>0.62293476664058789</v>
      </c>
      <c r="P325" s="31">
        <v>437994</v>
      </c>
      <c r="Q325" s="31">
        <v>2223896</v>
      </c>
      <c r="R325" s="31">
        <v>2223896</v>
      </c>
      <c r="S325" s="31">
        <v>1533086</v>
      </c>
      <c r="T325" s="36">
        <f t="shared" si="78"/>
        <v>0.68936946691751777</v>
      </c>
      <c r="U325" s="36">
        <f t="shared" si="79"/>
        <v>3.2909126609040218E-2</v>
      </c>
    </row>
    <row r="326" spans="1:21" x14ac:dyDescent="0.2">
      <c r="A326" s="17" t="s">
        <v>29</v>
      </c>
      <c r="B326" s="11" t="s">
        <v>579</v>
      </c>
      <c r="C326" s="10" t="s">
        <v>580</v>
      </c>
      <c r="D326" s="31">
        <v>9347276</v>
      </c>
      <c r="E326" s="31">
        <v>8379586</v>
      </c>
      <c r="F326" s="31">
        <v>627586</v>
      </c>
      <c r="G326" s="36">
        <f t="shared" si="72"/>
        <v>6.7141057993794134E-2</v>
      </c>
      <c r="H326" s="31">
        <v>5229123</v>
      </c>
      <c r="I326" s="36">
        <f t="shared" si="73"/>
        <v>0.55942747384371661</v>
      </c>
      <c r="J326" s="31">
        <v>767562</v>
      </c>
      <c r="K326" s="36">
        <f t="shared" si="74"/>
        <v>9.1599036038295931E-2</v>
      </c>
      <c r="L326" s="31">
        <v>0</v>
      </c>
      <c r="M326" s="36">
        <f t="shared" si="75"/>
        <v>0</v>
      </c>
      <c r="N326" s="31">
        <f t="shared" si="76"/>
        <v>6624271</v>
      </c>
      <c r="O326" s="36">
        <f t="shared" si="77"/>
        <v>0.79052485409183704</v>
      </c>
      <c r="P326" s="31">
        <v>526727</v>
      </c>
      <c r="Q326" s="31">
        <v>8953339</v>
      </c>
      <c r="R326" s="31">
        <v>8654216</v>
      </c>
      <c r="S326" s="31">
        <v>6169633</v>
      </c>
      <c r="T326" s="36">
        <f t="shared" si="78"/>
        <v>0.71290490091765679</v>
      </c>
      <c r="U326" s="36">
        <f t="shared" si="79"/>
        <v>0.45722926677386955</v>
      </c>
    </row>
    <row r="327" spans="1:21" x14ac:dyDescent="0.2">
      <c r="A327" s="17" t="s">
        <v>29</v>
      </c>
      <c r="B327" s="11" t="s">
        <v>581</v>
      </c>
      <c r="C327" s="10" t="s">
        <v>582</v>
      </c>
      <c r="D327" s="31">
        <v>18948780</v>
      </c>
      <c r="E327" s="31">
        <v>20629460</v>
      </c>
      <c r="F327" s="31">
        <v>1484738</v>
      </c>
      <c r="G327" s="36">
        <f t="shared" si="72"/>
        <v>7.8355334749783359E-2</v>
      </c>
      <c r="H327" s="31">
        <v>8574622</v>
      </c>
      <c r="I327" s="36">
        <f t="shared" si="73"/>
        <v>0.45251578201868403</v>
      </c>
      <c r="J327" s="31">
        <v>3239967</v>
      </c>
      <c r="K327" s="36">
        <f t="shared" si="74"/>
        <v>0.15705534706192018</v>
      </c>
      <c r="L327" s="31">
        <v>0</v>
      </c>
      <c r="M327" s="36">
        <f t="shared" si="75"/>
        <v>0</v>
      </c>
      <c r="N327" s="31">
        <f t="shared" si="76"/>
        <v>13299327</v>
      </c>
      <c r="O327" s="36">
        <f t="shared" si="77"/>
        <v>0.64467644814745517</v>
      </c>
      <c r="P327" s="31">
        <v>3595545</v>
      </c>
      <c r="Q327" s="31">
        <v>18939530</v>
      </c>
      <c r="R327" s="31">
        <v>19275348</v>
      </c>
      <c r="S327" s="31">
        <v>13295724</v>
      </c>
      <c r="T327" s="36">
        <f t="shared" si="78"/>
        <v>0.68977867481303057</v>
      </c>
      <c r="U327" s="36">
        <f t="shared" si="79"/>
        <v>-9.889404805112989E-2</v>
      </c>
    </row>
    <row r="328" spans="1:21" x14ac:dyDescent="0.2">
      <c r="A328" s="17" t="s">
        <v>29</v>
      </c>
      <c r="B328" s="11" t="s">
        <v>583</v>
      </c>
      <c r="C328" s="10" t="s">
        <v>584</v>
      </c>
      <c r="D328" s="31">
        <v>2830400</v>
      </c>
      <c r="E328" s="31">
        <v>2843900</v>
      </c>
      <c r="F328" s="31">
        <v>630103</v>
      </c>
      <c r="G328" s="36">
        <f t="shared" si="72"/>
        <v>0.22261977105709441</v>
      </c>
      <c r="H328" s="31">
        <v>639094</v>
      </c>
      <c r="I328" s="36">
        <f t="shared" si="73"/>
        <v>0.2257963538722442</v>
      </c>
      <c r="J328" s="31">
        <v>642407</v>
      </c>
      <c r="K328" s="36">
        <f t="shared" si="74"/>
        <v>0.22588944758957769</v>
      </c>
      <c r="L328" s="31">
        <v>0</v>
      </c>
      <c r="M328" s="36">
        <f t="shared" si="75"/>
        <v>0</v>
      </c>
      <c r="N328" s="31">
        <f t="shared" si="76"/>
        <v>1911604</v>
      </c>
      <c r="O328" s="36">
        <f t="shared" si="77"/>
        <v>0.67217694011744433</v>
      </c>
      <c r="P328" s="31">
        <v>640580</v>
      </c>
      <c r="Q328" s="31">
        <v>2712900</v>
      </c>
      <c r="R328" s="31">
        <v>2750900</v>
      </c>
      <c r="S328" s="31">
        <v>2150809</v>
      </c>
      <c r="T328" s="36">
        <f t="shared" si="78"/>
        <v>0.7818564833327275</v>
      </c>
      <c r="U328" s="36">
        <f t="shared" si="79"/>
        <v>2.8521027818539935E-3</v>
      </c>
    </row>
    <row r="329" spans="1:21" x14ac:dyDescent="0.2">
      <c r="A329" s="17" t="s">
        <v>29</v>
      </c>
      <c r="B329" s="11" t="s">
        <v>585</v>
      </c>
      <c r="C329" s="10" t="s">
        <v>586</v>
      </c>
      <c r="D329" s="31">
        <v>5975732</v>
      </c>
      <c r="E329" s="31">
        <v>5654909</v>
      </c>
      <c r="F329" s="31">
        <v>1053969</v>
      </c>
      <c r="G329" s="36">
        <f t="shared" si="72"/>
        <v>0.17637487758821849</v>
      </c>
      <c r="H329" s="31">
        <v>1025284</v>
      </c>
      <c r="I329" s="36">
        <f t="shared" si="73"/>
        <v>0.17157462884881719</v>
      </c>
      <c r="J329" s="31">
        <v>1851940</v>
      </c>
      <c r="K329" s="36">
        <f t="shared" si="74"/>
        <v>0.3274924494806194</v>
      </c>
      <c r="L329" s="31">
        <v>0</v>
      </c>
      <c r="M329" s="36">
        <f t="shared" si="75"/>
        <v>0</v>
      </c>
      <c r="N329" s="31">
        <f t="shared" si="76"/>
        <v>3931193</v>
      </c>
      <c r="O329" s="36">
        <f t="shared" si="77"/>
        <v>0.69518236279310597</v>
      </c>
      <c r="P329" s="31">
        <v>1176718</v>
      </c>
      <c r="Q329" s="31">
        <v>5681320</v>
      </c>
      <c r="R329" s="31">
        <v>5730938</v>
      </c>
      <c r="S329" s="31">
        <v>3447304</v>
      </c>
      <c r="T329" s="36">
        <f t="shared" si="78"/>
        <v>0.6015252651485673</v>
      </c>
      <c r="U329" s="36">
        <f t="shared" si="79"/>
        <v>0.57381802606911769</v>
      </c>
    </row>
    <row r="330" spans="1:21" x14ac:dyDescent="0.2">
      <c r="A330" s="17" t="s">
        <v>29</v>
      </c>
      <c r="B330" s="11" t="s">
        <v>587</v>
      </c>
      <c r="C330" s="10" t="s">
        <v>588</v>
      </c>
      <c r="D330" s="31">
        <v>5004819</v>
      </c>
      <c r="E330" s="31">
        <v>5277820</v>
      </c>
      <c r="F330" s="31">
        <v>1050924</v>
      </c>
      <c r="G330" s="36">
        <f t="shared" si="72"/>
        <v>0.20998241894462116</v>
      </c>
      <c r="H330" s="31">
        <v>1570375</v>
      </c>
      <c r="I330" s="36">
        <f t="shared" si="73"/>
        <v>0.31377258598163088</v>
      </c>
      <c r="J330" s="31">
        <v>746343</v>
      </c>
      <c r="K330" s="36">
        <f t="shared" si="74"/>
        <v>0.141411226604924</v>
      </c>
      <c r="L330" s="31">
        <v>0</v>
      </c>
      <c r="M330" s="36">
        <f t="shared" si="75"/>
        <v>0</v>
      </c>
      <c r="N330" s="31">
        <f t="shared" si="76"/>
        <v>3367642</v>
      </c>
      <c r="O330" s="36">
        <f t="shared" si="77"/>
        <v>0.63807443224664728</v>
      </c>
      <c r="P330" s="31">
        <v>955206</v>
      </c>
      <c r="Q330" s="31">
        <v>4217673</v>
      </c>
      <c r="R330" s="31">
        <v>4610793</v>
      </c>
      <c r="S330" s="31">
        <v>2581191</v>
      </c>
      <c r="T330" s="36">
        <f t="shared" si="78"/>
        <v>0.55981498193477786</v>
      </c>
      <c r="U330" s="36">
        <f t="shared" si="79"/>
        <v>-0.21865754612094146</v>
      </c>
    </row>
    <row r="331" spans="1:21" x14ac:dyDescent="0.2">
      <c r="A331" s="17" t="s">
        <v>44</v>
      </c>
      <c r="B331" s="11" t="s">
        <v>589</v>
      </c>
      <c r="C331" s="10" t="s">
        <v>590</v>
      </c>
      <c r="D331" s="31">
        <v>3185880</v>
      </c>
      <c r="E331" s="31">
        <v>3123231</v>
      </c>
      <c r="F331" s="31">
        <v>738821</v>
      </c>
      <c r="G331" s="36">
        <f t="shared" si="72"/>
        <v>0.23190484261805216</v>
      </c>
      <c r="H331" s="31">
        <v>910057</v>
      </c>
      <c r="I331" s="36">
        <f t="shared" si="73"/>
        <v>0.28565325749871306</v>
      </c>
      <c r="J331" s="31">
        <v>709861</v>
      </c>
      <c r="K331" s="36">
        <f t="shared" si="74"/>
        <v>0.22728418102919701</v>
      </c>
      <c r="L331" s="31">
        <v>0</v>
      </c>
      <c r="M331" s="36">
        <f t="shared" si="75"/>
        <v>0</v>
      </c>
      <c r="N331" s="31">
        <f t="shared" si="76"/>
        <v>2358739</v>
      </c>
      <c r="O331" s="36">
        <f t="shared" si="77"/>
        <v>0.75522399720033517</v>
      </c>
      <c r="P331" s="31">
        <v>652497</v>
      </c>
      <c r="Q331" s="31">
        <v>2919421</v>
      </c>
      <c r="R331" s="31">
        <v>2986669</v>
      </c>
      <c r="S331" s="31">
        <v>2239257</v>
      </c>
      <c r="T331" s="36">
        <f t="shared" si="78"/>
        <v>0.74975064193588237</v>
      </c>
      <c r="U331" s="36">
        <f t="shared" si="79"/>
        <v>8.7914580450178414E-2</v>
      </c>
    </row>
    <row r="332" spans="1:21" ht="16.5" x14ac:dyDescent="0.3">
      <c r="A332" s="18" t="s">
        <v>0</v>
      </c>
      <c r="B332" s="13" t="s">
        <v>591</v>
      </c>
      <c r="C332" s="12" t="s">
        <v>0</v>
      </c>
      <c r="D332" s="32">
        <f>SUM(D324:D331)</f>
        <v>47519054</v>
      </c>
      <c r="E332" s="32">
        <f>SUM(E324:E331)</f>
        <v>48250530</v>
      </c>
      <c r="F332" s="32">
        <f>SUM(F324:F331)</f>
        <v>6079492</v>
      </c>
      <c r="G332" s="37">
        <f t="shared" si="72"/>
        <v>0.12793798462402051</v>
      </c>
      <c r="H332" s="32">
        <f>SUM(H324:H331)</f>
        <v>18461475</v>
      </c>
      <c r="I332" s="37">
        <f t="shared" si="73"/>
        <v>0.3885067871931962</v>
      </c>
      <c r="J332" s="32">
        <f>SUM(J324:J331)</f>
        <v>8410488</v>
      </c>
      <c r="K332" s="37">
        <f t="shared" si="74"/>
        <v>0.17430871743792245</v>
      </c>
      <c r="L332" s="32">
        <f>SUM(L324:L331)</f>
        <v>0</v>
      </c>
      <c r="M332" s="37">
        <f t="shared" si="75"/>
        <v>0</v>
      </c>
      <c r="N332" s="32">
        <f t="shared" si="76"/>
        <v>32951455</v>
      </c>
      <c r="O332" s="37">
        <f t="shared" si="77"/>
        <v>0.68292420829367051</v>
      </c>
      <c r="P332" s="32">
        <f>SUM(P324:P331)</f>
        <v>7985267</v>
      </c>
      <c r="Q332" s="32">
        <f>SUM(Q324:Q331)</f>
        <v>45648079</v>
      </c>
      <c r="R332" s="32">
        <f>SUM(R324:R331)</f>
        <v>46232760</v>
      </c>
      <c r="S332" s="32">
        <f>SUM(S324:S331)</f>
        <v>31417004</v>
      </c>
      <c r="T332" s="37">
        <f t="shared" si="78"/>
        <v>0.6795398760532575</v>
      </c>
      <c r="U332" s="37">
        <f t="shared" si="79"/>
        <v>5.3250692807141009E-2</v>
      </c>
    </row>
    <row r="333" spans="1:21" x14ac:dyDescent="0.2">
      <c r="A333" s="17" t="s">
        <v>29</v>
      </c>
      <c r="B333" s="11" t="s">
        <v>592</v>
      </c>
      <c r="C333" s="10" t="s">
        <v>593</v>
      </c>
      <c r="D333" s="31">
        <v>0</v>
      </c>
      <c r="E333" s="31">
        <v>0</v>
      </c>
      <c r="F333" s="31">
        <v>0</v>
      </c>
      <c r="G333" s="36">
        <f t="shared" si="72"/>
        <v>0</v>
      </c>
      <c r="H333" s="31">
        <v>0</v>
      </c>
      <c r="I333" s="36">
        <f t="shared" si="73"/>
        <v>0</v>
      </c>
      <c r="J333" s="31">
        <v>0</v>
      </c>
      <c r="K333" s="36">
        <f t="shared" si="74"/>
        <v>0</v>
      </c>
      <c r="L333" s="31">
        <v>0</v>
      </c>
      <c r="M333" s="36">
        <f t="shared" si="75"/>
        <v>0</v>
      </c>
      <c r="N333" s="31">
        <f t="shared" si="76"/>
        <v>0</v>
      </c>
      <c r="O333" s="36">
        <f t="shared" si="77"/>
        <v>0</v>
      </c>
      <c r="P333" s="31">
        <v>0</v>
      </c>
      <c r="Q333" s="31">
        <v>0</v>
      </c>
      <c r="R333" s="31">
        <v>0</v>
      </c>
      <c r="S333" s="31">
        <v>0</v>
      </c>
      <c r="T333" s="36">
        <f t="shared" si="78"/>
        <v>0</v>
      </c>
      <c r="U333" s="36">
        <f t="shared" si="79"/>
        <v>0</v>
      </c>
    </row>
    <row r="334" spans="1:21" x14ac:dyDescent="0.2">
      <c r="A334" s="17" t="s">
        <v>29</v>
      </c>
      <c r="B334" s="11" t="s">
        <v>594</v>
      </c>
      <c r="C334" s="10" t="s">
        <v>595</v>
      </c>
      <c r="D334" s="31">
        <v>0</v>
      </c>
      <c r="E334" s="31">
        <v>0</v>
      </c>
      <c r="F334" s="31">
        <v>0</v>
      </c>
      <c r="G334" s="36">
        <f t="shared" si="72"/>
        <v>0</v>
      </c>
      <c r="H334" s="31">
        <v>0</v>
      </c>
      <c r="I334" s="36">
        <f t="shared" si="73"/>
        <v>0</v>
      </c>
      <c r="J334" s="31">
        <v>0</v>
      </c>
      <c r="K334" s="36">
        <f t="shared" si="74"/>
        <v>0</v>
      </c>
      <c r="L334" s="31">
        <v>0</v>
      </c>
      <c r="M334" s="36">
        <f t="shared" si="75"/>
        <v>0</v>
      </c>
      <c r="N334" s="31">
        <f t="shared" si="76"/>
        <v>0</v>
      </c>
      <c r="O334" s="36">
        <f t="shared" si="77"/>
        <v>0</v>
      </c>
      <c r="P334" s="31">
        <v>0</v>
      </c>
      <c r="Q334" s="31">
        <v>0</v>
      </c>
      <c r="R334" s="31">
        <v>0</v>
      </c>
      <c r="S334" s="31">
        <v>0</v>
      </c>
      <c r="T334" s="36">
        <f t="shared" si="78"/>
        <v>0</v>
      </c>
      <c r="U334" s="36">
        <f t="shared" si="79"/>
        <v>0</v>
      </c>
    </row>
    <row r="335" spans="1:21" x14ac:dyDescent="0.2">
      <c r="A335" s="17" t="s">
        <v>29</v>
      </c>
      <c r="B335" s="11" t="s">
        <v>596</v>
      </c>
      <c r="C335" s="10" t="s">
        <v>597</v>
      </c>
      <c r="D335" s="31">
        <v>1218762</v>
      </c>
      <c r="E335" s="31">
        <v>1190365</v>
      </c>
      <c r="F335" s="31">
        <v>261804</v>
      </c>
      <c r="G335" s="36">
        <f t="shared" si="72"/>
        <v>0.21481142339521581</v>
      </c>
      <c r="H335" s="31">
        <v>478288</v>
      </c>
      <c r="I335" s="36">
        <f t="shared" si="73"/>
        <v>0.39243757189672801</v>
      </c>
      <c r="J335" s="31">
        <v>273115</v>
      </c>
      <c r="K335" s="36">
        <f t="shared" si="74"/>
        <v>0.22943802951195641</v>
      </c>
      <c r="L335" s="31">
        <v>0</v>
      </c>
      <c r="M335" s="36">
        <f t="shared" si="75"/>
        <v>0</v>
      </c>
      <c r="N335" s="31">
        <f t="shared" si="76"/>
        <v>1013207</v>
      </c>
      <c r="O335" s="36">
        <f t="shared" si="77"/>
        <v>0.85117337959365402</v>
      </c>
      <c r="P335" s="31">
        <v>367185</v>
      </c>
      <c r="Q335" s="31">
        <v>1687915</v>
      </c>
      <c r="R335" s="31">
        <v>1116500</v>
      </c>
      <c r="S335" s="31">
        <v>887573</v>
      </c>
      <c r="T335" s="36">
        <f t="shared" si="78"/>
        <v>0.79496014330497089</v>
      </c>
      <c r="U335" s="36">
        <f t="shared" si="79"/>
        <v>-0.25619238258643462</v>
      </c>
    </row>
    <row r="336" spans="1:21" x14ac:dyDescent="0.2">
      <c r="A336" s="17" t="s">
        <v>44</v>
      </c>
      <c r="B336" s="11" t="s">
        <v>598</v>
      </c>
      <c r="C336" s="10" t="s">
        <v>599</v>
      </c>
      <c r="D336" s="31">
        <v>1135196</v>
      </c>
      <c r="E336" s="31">
        <v>1125196</v>
      </c>
      <c r="F336" s="31">
        <v>310743</v>
      </c>
      <c r="G336" s="36">
        <f t="shared" si="72"/>
        <v>0.27373510829847886</v>
      </c>
      <c r="H336" s="31">
        <v>330836</v>
      </c>
      <c r="I336" s="36">
        <f t="shared" si="73"/>
        <v>0.29143513543035743</v>
      </c>
      <c r="J336" s="31">
        <v>213169</v>
      </c>
      <c r="K336" s="36">
        <f t="shared" si="74"/>
        <v>0.18945054905989711</v>
      </c>
      <c r="L336" s="31">
        <v>0</v>
      </c>
      <c r="M336" s="36">
        <f t="shared" si="75"/>
        <v>0</v>
      </c>
      <c r="N336" s="31">
        <f t="shared" si="76"/>
        <v>854748</v>
      </c>
      <c r="O336" s="36">
        <f t="shared" si="77"/>
        <v>0.75964365319464344</v>
      </c>
      <c r="P336" s="31">
        <v>211533</v>
      </c>
      <c r="Q336" s="31">
        <v>921363</v>
      </c>
      <c r="R336" s="31">
        <v>1176509</v>
      </c>
      <c r="S336" s="31">
        <v>907243</v>
      </c>
      <c r="T336" s="36">
        <f t="shared" si="78"/>
        <v>0.77113137256068587</v>
      </c>
      <c r="U336" s="36">
        <f t="shared" si="79"/>
        <v>7.7340178600975307E-3</v>
      </c>
    </row>
    <row r="337" spans="1:21" ht="16.5" x14ac:dyDescent="0.3">
      <c r="A337" s="18" t="s">
        <v>0</v>
      </c>
      <c r="B337" s="13" t="s">
        <v>600</v>
      </c>
      <c r="C337" s="12" t="s">
        <v>0</v>
      </c>
      <c r="D337" s="32">
        <f>SUM(D333:D336)</f>
        <v>2353958</v>
      </c>
      <c r="E337" s="32">
        <f>SUM(E333:E336)</f>
        <v>2315561</v>
      </c>
      <c r="F337" s="32">
        <f>SUM(F333:F336)</f>
        <v>572547</v>
      </c>
      <c r="G337" s="37">
        <f t="shared" si="72"/>
        <v>0.24322736429452013</v>
      </c>
      <c r="H337" s="32">
        <f>SUM(H333:H336)</f>
        <v>809124</v>
      </c>
      <c r="I337" s="37">
        <f t="shared" si="73"/>
        <v>0.3437291574446103</v>
      </c>
      <c r="J337" s="32">
        <f>SUM(J333:J336)</f>
        <v>486284</v>
      </c>
      <c r="K337" s="37">
        <f t="shared" si="74"/>
        <v>0.21000699182617086</v>
      </c>
      <c r="L337" s="32">
        <f>SUM(L333:L336)</f>
        <v>0</v>
      </c>
      <c r="M337" s="37">
        <f t="shared" si="75"/>
        <v>0</v>
      </c>
      <c r="N337" s="32">
        <f t="shared" si="76"/>
        <v>1867955</v>
      </c>
      <c r="O337" s="37">
        <f t="shared" si="77"/>
        <v>0.80669651976346124</v>
      </c>
      <c r="P337" s="32">
        <f>SUM(P333:P336)</f>
        <v>578718</v>
      </c>
      <c r="Q337" s="32">
        <f>SUM(Q333:Q336)</f>
        <v>2609278</v>
      </c>
      <c r="R337" s="32">
        <f>SUM(R333:R336)</f>
        <v>2293009</v>
      </c>
      <c r="S337" s="32">
        <f>SUM(S333:S336)</f>
        <v>1794816</v>
      </c>
      <c r="T337" s="37">
        <f t="shared" si="78"/>
        <v>0.78273395350825048</v>
      </c>
      <c r="U337" s="37">
        <f t="shared" si="79"/>
        <v>-0.15972200622755817</v>
      </c>
    </row>
    <row r="338" spans="1:21" ht="16.5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168900458</v>
      </c>
      <c r="E338" s="32">
        <f>SUM(E302,E304:E309,E311:E316,E318:E322,E324:E331,E333:E336)</f>
        <v>171576659</v>
      </c>
      <c r="F338" s="32">
        <f>SUM(F302,F304:F309,F311:F316,F318:F322,F324:F331,F333:F336)</f>
        <v>32201324</v>
      </c>
      <c r="G338" s="37">
        <f t="shared" si="72"/>
        <v>0.1906526742514813</v>
      </c>
      <c r="H338" s="32">
        <f>SUM(H302,H304:H309,H311:H316,H318:H322,H324:H331,H333:H336)</f>
        <v>50730169</v>
      </c>
      <c r="I338" s="37">
        <f t="shared" si="73"/>
        <v>0.300355425916015</v>
      </c>
      <c r="J338" s="32">
        <f>SUM(J302,J304:J309,J311:J316,J318:J322,J324:J331,J333:J336)</f>
        <v>37734308</v>
      </c>
      <c r="K338" s="37">
        <f t="shared" si="74"/>
        <v>0.21992681417115134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120665801</v>
      </c>
      <c r="O338" s="37">
        <f t="shared" si="77"/>
        <v>0.70327631802178869</v>
      </c>
      <c r="P338" s="32">
        <f>SUM(P302,P304:P309,P311:P316,P318:P322,P324:P331,P333:P336)</f>
        <v>36734758</v>
      </c>
      <c r="Q338" s="32">
        <f>SUM(Q302,Q304:Q309,Q311:Q316,Q318:Q322,Q324:Q331,Q333:Q336)</f>
        <v>167809502</v>
      </c>
      <c r="R338" s="32">
        <f>SUM(R302,R304:R309,R311:R316,R318:R322,R324:R331,R333:R336)</f>
        <v>165716677</v>
      </c>
      <c r="S338" s="32">
        <f>SUM(S302,S304:S309,S311:S316,S318:S322,S324:S331,S333:S336)</f>
        <v>116771675</v>
      </c>
      <c r="T338" s="37">
        <f t="shared" si="78"/>
        <v>0.7046464913123982</v>
      </c>
      <c r="U338" s="37">
        <f t="shared" si="79"/>
        <v>2.7209924725786871E-2</v>
      </c>
    </row>
    <row r="339" spans="1:21" ht="16.5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1619286936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1591795763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294170073</v>
      </c>
      <c r="G339" s="39">
        <f t="shared" si="72"/>
        <v>0.18166642764787921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424165527</v>
      </c>
      <c r="I339" s="39">
        <f t="shared" si="73"/>
        <v>0.2619458710929784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379161533</v>
      </c>
      <c r="K339" s="39">
        <f t="shared" si="74"/>
        <v>0.23819735032175732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1097497133</v>
      </c>
      <c r="O339" s="39">
        <f t="shared" si="77"/>
        <v>0.68947107318063638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289930731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1438701935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1501118455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918815690</v>
      </c>
      <c r="T339" s="39">
        <f t="shared" si="78"/>
        <v>0.61208739852578786</v>
      </c>
      <c r="U339" s="39">
        <f t="shared" si="79"/>
        <v>0.30776593323596324</v>
      </c>
    </row>
    <row r="340" spans="1:21" x14ac:dyDescent="0.2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sheetProtection algorithmName="SHA-512" hashValue="uIRDcoqtpcqltfngHf7IiligslPw3/9abzJM4tJ+80tU3rbPX9mGlpqb4N9j8LhCWkIBpEeyiITfFVkWYU5cmg==" saltValue="yaqPXzKn3O2CooCp+N5vfg==" spinCount="100000" sheet="1" objects="1" scenarios="1"/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60"/>
  <sheetViews>
    <sheetView showGridLines="0" workbookViewId="0">
      <selection activeCell="T8" sqref="T8:U360"/>
    </sheetView>
  </sheetViews>
  <sheetFormatPr defaultRowHeight="12.75" x14ac:dyDescent="0.2"/>
  <cols>
    <col min="1" max="1" width="4" customWidth="1"/>
    <col min="2" max="2" width="23.28515625" customWidth="1"/>
    <col min="3" max="3" width="6.85546875" customWidth="1"/>
    <col min="4" max="11" width="11.7109375" customWidth="1"/>
    <col min="12" max="13" width="11.7109375" hidden="1" customWidth="1"/>
    <col min="14" max="16" width="11.7109375" customWidth="1"/>
    <col min="17" max="19" width="11.7109375" hidden="1" customWidth="1"/>
    <col min="20" max="21" width="11.7109375" customWidth="1"/>
    <col min="22" max="23" width="12.140625" customWidth="1"/>
  </cols>
  <sheetData>
    <row r="1" spans="1:21" ht="16.5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" customHeight="1" x14ac:dyDescent="0.2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" customHeight="1" x14ac:dyDescent="0.3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605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45" customHeight="1" x14ac:dyDescent="0.2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4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x14ac:dyDescent="0.2">
      <c r="A8" s="17" t="s">
        <v>23</v>
      </c>
      <c r="B8" s="11" t="s">
        <v>24</v>
      </c>
      <c r="C8" s="10" t="s">
        <v>25</v>
      </c>
      <c r="D8" s="31">
        <v>217896695</v>
      </c>
      <c r="E8" s="31">
        <v>195604583</v>
      </c>
      <c r="F8" s="31">
        <v>38971094</v>
      </c>
      <c r="G8" s="36">
        <f>IF(($D8       =0),0,($F8       /$D8       ))</f>
        <v>0.17885123957479024</v>
      </c>
      <c r="H8" s="31">
        <v>44261605</v>
      </c>
      <c r="I8" s="36">
        <f>IF(($D8       =0),0,($H8       /$D8       ))</f>
        <v>0.20313114432506651</v>
      </c>
      <c r="J8" s="31">
        <v>44369755</v>
      </c>
      <c r="K8" s="36">
        <f>IF(($E8       =0),0,($J8       /$E8       ))</f>
        <v>0.22683392341579237</v>
      </c>
      <c r="L8" s="31">
        <v>0</v>
      </c>
      <c r="M8" s="36">
        <f>IF(($E8       =0),0,($L8       /$E8       ))</f>
        <v>0</v>
      </c>
      <c r="N8" s="31">
        <f>$F8       +$H8       +$J8</f>
        <v>127602454</v>
      </c>
      <c r="O8" s="36">
        <f>IF(($E8       =0),0,($N8       /$E8       ))</f>
        <v>0.65234899940969171</v>
      </c>
      <c r="P8" s="31">
        <v>41061823</v>
      </c>
      <c r="Q8" s="31">
        <v>166496291</v>
      </c>
      <c r="R8" s="31">
        <v>159206472</v>
      </c>
      <c r="S8" s="31">
        <v>126292990</v>
      </c>
      <c r="T8" s="36">
        <f>IF(($R8       =0),0,($S8       /$R8       ))</f>
        <v>0.7932654270487195</v>
      </c>
      <c r="U8" s="36">
        <f>IF(($P8       =0),0,(($J8       /$P8       )-1))</f>
        <v>8.0559793947774905E-2</v>
      </c>
    </row>
    <row r="9" spans="1:21" x14ac:dyDescent="0.2">
      <c r="A9" s="17" t="s">
        <v>23</v>
      </c>
      <c r="B9" s="11" t="s">
        <v>26</v>
      </c>
      <c r="C9" s="10" t="s">
        <v>27</v>
      </c>
      <c r="D9" s="31">
        <v>430194530</v>
      </c>
      <c r="E9" s="31">
        <v>409639140</v>
      </c>
      <c r="F9" s="31">
        <v>64436334</v>
      </c>
      <c r="G9" s="36">
        <f>IF(($D9       =0),0,($F9       /$D9       ))</f>
        <v>0.14978417786948617</v>
      </c>
      <c r="H9" s="31">
        <v>80341363</v>
      </c>
      <c r="I9" s="36">
        <f>IF(($D9       =0),0,($H9       /$D9       ))</f>
        <v>0.18675589157305184</v>
      </c>
      <c r="J9" s="31">
        <v>66137519</v>
      </c>
      <c r="K9" s="36">
        <f>IF(($E9       =0),0,($J9       /$E9       ))</f>
        <v>0.16145312432791456</v>
      </c>
      <c r="L9" s="31">
        <v>0</v>
      </c>
      <c r="M9" s="36">
        <f>IF(($E9       =0),0,($L9       /$E9       ))</f>
        <v>0</v>
      </c>
      <c r="N9" s="31">
        <f>$F9       +$H9       +$J9</f>
        <v>210915216</v>
      </c>
      <c r="O9" s="36">
        <f>IF(($E9       =0),0,($N9       /$E9       ))</f>
        <v>0.51488052630908265</v>
      </c>
      <c r="P9" s="31">
        <v>63935903</v>
      </c>
      <c r="Q9" s="31">
        <v>379367920</v>
      </c>
      <c r="R9" s="31">
        <v>370510730</v>
      </c>
      <c r="S9" s="31">
        <v>201244616</v>
      </c>
      <c r="T9" s="36">
        <f>IF(($R9       =0),0,($S9       /$R9       ))</f>
        <v>0.5431546233492347</v>
      </c>
      <c r="U9" s="36">
        <f>IF(($P9       =0),0,(($J9       /$P9       )-1))</f>
        <v>3.4434736927075216E-2</v>
      </c>
    </row>
    <row r="10" spans="1:21" ht="16.5" x14ac:dyDescent="0.3">
      <c r="A10" s="18" t="s">
        <v>0</v>
      </c>
      <c r="B10" s="13" t="s">
        <v>28</v>
      </c>
      <c r="C10" s="12" t="s">
        <v>0</v>
      </c>
      <c r="D10" s="32">
        <f>SUM(D8:D9)</f>
        <v>648091225</v>
      </c>
      <c r="E10" s="32">
        <f>SUM(E8:E9)</f>
        <v>605243723</v>
      </c>
      <c r="F10" s="32">
        <f>SUM(F8:F9)</f>
        <v>103407428</v>
      </c>
      <c r="G10" s="37">
        <f t="shared" ref="G10:G54" si="0">IF(($D10      =0),0,($F10      /$D10      ))</f>
        <v>0.15955690188522456</v>
      </c>
      <c r="H10" s="32">
        <f>SUM(H8:H9)</f>
        <v>124602968</v>
      </c>
      <c r="I10" s="37">
        <f t="shared" ref="I10:I54" si="1">IF(($D10      =0),0,($H10      /$D10      ))</f>
        <v>0.19226146442578357</v>
      </c>
      <c r="J10" s="32">
        <f>SUM(J8:J9)</f>
        <v>110507274</v>
      </c>
      <c r="K10" s="37">
        <f t="shared" ref="K10:K54" si="2">IF(($E10      =0),0,($J10      /$E10      ))</f>
        <v>0.18258309801587153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338517670</v>
      </c>
      <c r="O10" s="37">
        <f t="shared" ref="O10:O54" si="5">IF(($E10      =0),0,($N10      /$E10      ))</f>
        <v>0.55930802276160074</v>
      </c>
      <c r="P10" s="32">
        <f>SUM(P8:P9)</f>
        <v>104997726</v>
      </c>
      <c r="Q10" s="32">
        <f>SUM(Q8:Q9)</f>
        <v>545864211</v>
      </c>
      <c r="R10" s="32">
        <f>SUM(R8:R9)</f>
        <v>529717202</v>
      </c>
      <c r="S10" s="32">
        <f>SUM(S8:S9)</f>
        <v>327537606</v>
      </c>
      <c r="T10" s="37">
        <f t="shared" ref="T10:T54" si="6">IF(($R10      =0),0,($S10      /$R10      ))</f>
        <v>0.61832540979101525</v>
      </c>
      <c r="U10" s="37">
        <f t="shared" ref="U10:U54" si="7">IF(($P10      =0),0,(($J10      /$P10      )-1))</f>
        <v>5.2473022130022029E-2</v>
      </c>
    </row>
    <row r="11" spans="1:21" x14ac:dyDescent="0.2">
      <c r="A11" s="17" t="s">
        <v>29</v>
      </c>
      <c r="B11" s="11" t="s">
        <v>30</v>
      </c>
      <c r="C11" s="10" t="s">
        <v>31</v>
      </c>
      <c r="D11" s="31">
        <v>7211094</v>
      </c>
      <c r="E11" s="31">
        <v>7785372</v>
      </c>
      <c r="F11" s="31">
        <v>1668950</v>
      </c>
      <c r="G11" s="36">
        <f t="shared" si="0"/>
        <v>0.23144199756652736</v>
      </c>
      <c r="H11" s="31">
        <v>1840428</v>
      </c>
      <c r="I11" s="36">
        <f t="shared" si="1"/>
        <v>0.25522174582663881</v>
      </c>
      <c r="J11" s="31">
        <v>1117755</v>
      </c>
      <c r="K11" s="36">
        <f t="shared" si="2"/>
        <v>0.14357117424832108</v>
      </c>
      <c r="L11" s="31">
        <v>0</v>
      </c>
      <c r="M11" s="36">
        <f t="shared" si="3"/>
        <v>0</v>
      </c>
      <c r="N11" s="31">
        <f t="shared" si="4"/>
        <v>4627133</v>
      </c>
      <c r="O11" s="36">
        <f t="shared" si="5"/>
        <v>0.59433678955867486</v>
      </c>
      <c r="P11" s="31">
        <v>1030799</v>
      </c>
      <c r="Q11" s="31">
        <v>6269653</v>
      </c>
      <c r="R11" s="31">
        <v>6106798</v>
      </c>
      <c r="S11" s="31">
        <v>4203933</v>
      </c>
      <c r="T11" s="36">
        <f t="shared" si="6"/>
        <v>0.68840217082667543</v>
      </c>
      <c r="U11" s="36">
        <f t="shared" si="7"/>
        <v>8.4357862202039335E-2</v>
      </c>
    </row>
    <row r="12" spans="1:21" x14ac:dyDescent="0.2">
      <c r="A12" s="17" t="s">
        <v>29</v>
      </c>
      <c r="B12" s="11" t="s">
        <v>32</v>
      </c>
      <c r="C12" s="10" t="s">
        <v>33</v>
      </c>
      <c r="D12" s="31">
        <v>8731317</v>
      </c>
      <c r="E12" s="31">
        <v>8540194</v>
      </c>
      <c r="F12" s="31">
        <v>1814372</v>
      </c>
      <c r="G12" s="36">
        <f t="shared" si="0"/>
        <v>0.20780049561824407</v>
      </c>
      <c r="H12" s="31">
        <v>2093395</v>
      </c>
      <c r="I12" s="36">
        <f t="shared" si="1"/>
        <v>0.2397570721576138</v>
      </c>
      <c r="J12" s="31">
        <v>1692717</v>
      </c>
      <c r="K12" s="36">
        <f t="shared" si="2"/>
        <v>0.1982059189756111</v>
      </c>
      <c r="L12" s="31">
        <v>0</v>
      </c>
      <c r="M12" s="36">
        <f t="shared" si="3"/>
        <v>0</v>
      </c>
      <c r="N12" s="31">
        <f t="shared" si="4"/>
        <v>5600484</v>
      </c>
      <c r="O12" s="36">
        <f t="shared" si="5"/>
        <v>0.65577948229279104</v>
      </c>
      <c r="P12" s="31">
        <v>1831579</v>
      </c>
      <c r="Q12" s="31">
        <v>8719653</v>
      </c>
      <c r="R12" s="31">
        <v>8799454</v>
      </c>
      <c r="S12" s="31">
        <v>6291632</v>
      </c>
      <c r="T12" s="36">
        <f t="shared" si="6"/>
        <v>0.71500254447605505</v>
      </c>
      <c r="U12" s="36">
        <f t="shared" si="7"/>
        <v>-7.5815457591509872E-2</v>
      </c>
    </row>
    <row r="13" spans="1:21" x14ac:dyDescent="0.2">
      <c r="A13" s="17" t="s">
        <v>29</v>
      </c>
      <c r="B13" s="11" t="s">
        <v>34</v>
      </c>
      <c r="C13" s="10" t="s">
        <v>35</v>
      </c>
      <c r="D13" s="31">
        <v>18117393</v>
      </c>
      <c r="E13" s="31">
        <v>19013098</v>
      </c>
      <c r="F13" s="31">
        <v>1179917</v>
      </c>
      <c r="G13" s="36">
        <f t="shared" si="0"/>
        <v>6.5126202208010839E-2</v>
      </c>
      <c r="H13" s="31">
        <v>4588716</v>
      </c>
      <c r="I13" s="36">
        <f t="shared" si="1"/>
        <v>0.2532768373463003</v>
      </c>
      <c r="J13" s="31">
        <v>6353857</v>
      </c>
      <c r="K13" s="36">
        <f t="shared" si="2"/>
        <v>0.33418315100463902</v>
      </c>
      <c r="L13" s="31">
        <v>0</v>
      </c>
      <c r="M13" s="36">
        <f t="shared" si="3"/>
        <v>0</v>
      </c>
      <c r="N13" s="31">
        <f t="shared" si="4"/>
        <v>12122490</v>
      </c>
      <c r="O13" s="36">
        <f t="shared" si="5"/>
        <v>0.63758625764196875</v>
      </c>
      <c r="P13" s="31">
        <v>4424446</v>
      </c>
      <c r="Q13" s="31">
        <v>18431940</v>
      </c>
      <c r="R13" s="31">
        <v>17998940</v>
      </c>
      <c r="S13" s="31">
        <v>10353473</v>
      </c>
      <c r="T13" s="36">
        <f t="shared" si="6"/>
        <v>0.57522681891266925</v>
      </c>
      <c r="U13" s="36">
        <f t="shared" si="7"/>
        <v>0.43607968093632521</v>
      </c>
    </row>
    <row r="14" spans="1:21" x14ac:dyDescent="0.2">
      <c r="A14" s="17" t="s">
        <v>29</v>
      </c>
      <c r="B14" s="11" t="s">
        <v>36</v>
      </c>
      <c r="C14" s="10" t="s">
        <v>37</v>
      </c>
      <c r="D14" s="31">
        <v>12170314</v>
      </c>
      <c r="E14" s="31">
        <v>13320008</v>
      </c>
      <c r="F14" s="31">
        <v>2400810</v>
      </c>
      <c r="G14" s="36">
        <f t="shared" si="0"/>
        <v>0.1972677122381559</v>
      </c>
      <c r="H14" s="31">
        <v>3138595</v>
      </c>
      <c r="I14" s="36">
        <f t="shared" si="1"/>
        <v>0.25788940203186211</v>
      </c>
      <c r="J14" s="31">
        <v>2518138</v>
      </c>
      <c r="K14" s="36">
        <f t="shared" si="2"/>
        <v>0.18904928585628478</v>
      </c>
      <c r="L14" s="31">
        <v>0</v>
      </c>
      <c r="M14" s="36">
        <f t="shared" si="3"/>
        <v>0</v>
      </c>
      <c r="N14" s="31">
        <f t="shared" si="4"/>
        <v>8057543</v>
      </c>
      <c r="O14" s="36">
        <f t="shared" si="5"/>
        <v>0.60492028233016071</v>
      </c>
      <c r="P14" s="31">
        <v>2393242</v>
      </c>
      <c r="Q14" s="31">
        <v>11428458</v>
      </c>
      <c r="R14" s="31">
        <v>12747807</v>
      </c>
      <c r="S14" s="31">
        <v>8800961</v>
      </c>
      <c r="T14" s="36">
        <f t="shared" si="6"/>
        <v>0.69039019809446445</v>
      </c>
      <c r="U14" s="36">
        <f t="shared" si="7"/>
        <v>5.2186949752678569E-2</v>
      </c>
    </row>
    <row r="15" spans="1:21" x14ac:dyDescent="0.2">
      <c r="A15" s="17" t="s">
        <v>29</v>
      </c>
      <c r="B15" s="11" t="s">
        <v>38</v>
      </c>
      <c r="C15" s="10" t="s">
        <v>39</v>
      </c>
      <c r="D15" s="31">
        <v>21093047</v>
      </c>
      <c r="E15" s="31">
        <v>20449643</v>
      </c>
      <c r="F15" s="31">
        <v>6958210</v>
      </c>
      <c r="G15" s="36">
        <f t="shared" si="0"/>
        <v>0.32988169039778842</v>
      </c>
      <c r="H15" s="31">
        <v>4923291</v>
      </c>
      <c r="I15" s="36">
        <f t="shared" si="1"/>
        <v>0.23340824111376607</v>
      </c>
      <c r="J15" s="31">
        <v>3482890</v>
      </c>
      <c r="K15" s="36">
        <f t="shared" si="2"/>
        <v>0.17031544267056398</v>
      </c>
      <c r="L15" s="31">
        <v>0</v>
      </c>
      <c r="M15" s="36">
        <f t="shared" si="3"/>
        <v>0</v>
      </c>
      <c r="N15" s="31">
        <f t="shared" si="4"/>
        <v>15364391</v>
      </c>
      <c r="O15" s="36">
        <f t="shared" si="5"/>
        <v>0.7513280794192837</v>
      </c>
      <c r="P15" s="31">
        <v>4993531</v>
      </c>
      <c r="Q15" s="31">
        <v>15694570</v>
      </c>
      <c r="R15" s="31">
        <v>23887154</v>
      </c>
      <c r="S15" s="31">
        <v>15841074</v>
      </c>
      <c r="T15" s="36">
        <f t="shared" si="6"/>
        <v>0.66316288662935741</v>
      </c>
      <c r="U15" s="36">
        <f t="shared" si="7"/>
        <v>-0.30251959985829668</v>
      </c>
    </row>
    <row r="16" spans="1:21" x14ac:dyDescent="0.2">
      <c r="A16" s="17" t="s">
        <v>29</v>
      </c>
      <c r="B16" s="11" t="s">
        <v>40</v>
      </c>
      <c r="C16" s="10" t="s">
        <v>41</v>
      </c>
      <c r="D16" s="31">
        <v>12896757</v>
      </c>
      <c r="E16" s="31">
        <v>13557613</v>
      </c>
      <c r="F16" s="31">
        <v>2071965</v>
      </c>
      <c r="G16" s="36">
        <f t="shared" si="0"/>
        <v>0.16065783049180504</v>
      </c>
      <c r="H16" s="31">
        <v>3004114</v>
      </c>
      <c r="I16" s="36">
        <f t="shared" si="1"/>
        <v>0.23293561319330122</v>
      </c>
      <c r="J16" s="31">
        <v>2019892</v>
      </c>
      <c r="K16" s="36">
        <f t="shared" si="2"/>
        <v>0.14898581335814792</v>
      </c>
      <c r="L16" s="31">
        <v>0</v>
      </c>
      <c r="M16" s="36">
        <f t="shared" si="3"/>
        <v>0</v>
      </c>
      <c r="N16" s="31">
        <f t="shared" si="4"/>
        <v>7095971</v>
      </c>
      <c r="O16" s="36">
        <f t="shared" si="5"/>
        <v>0.52339383046263377</v>
      </c>
      <c r="P16" s="31">
        <v>1892092</v>
      </c>
      <c r="Q16" s="31">
        <v>12179627</v>
      </c>
      <c r="R16" s="31">
        <v>12296968</v>
      </c>
      <c r="S16" s="31">
        <v>6303949</v>
      </c>
      <c r="T16" s="36">
        <f t="shared" si="6"/>
        <v>0.51264254733361914</v>
      </c>
      <c r="U16" s="36">
        <f t="shared" si="7"/>
        <v>6.7544284315984582E-2</v>
      </c>
    </row>
    <row r="17" spans="1:21" x14ac:dyDescent="0.2">
      <c r="A17" s="17" t="s">
        <v>29</v>
      </c>
      <c r="B17" s="11" t="s">
        <v>42</v>
      </c>
      <c r="C17" s="10" t="s">
        <v>43</v>
      </c>
      <c r="D17" s="31">
        <v>7741319</v>
      </c>
      <c r="E17" s="31">
        <v>9515731</v>
      </c>
      <c r="F17" s="31">
        <v>1350690</v>
      </c>
      <c r="G17" s="36">
        <f t="shared" si="0"/>
        <v>0.17447801853921793</v>
      </c>
      <c r="H17" s="31">
        <v>1755950</v>
      </c>
      <c r="I17" s="36">
        <f t="shared" si="1"/>
        <v>0.22682827047948806</v>
      </c>
      <c r="J17" s="31">
        <v>2027460</v>
      </c>
      <c r="K17" s="36">
        <f t="shared" si="2"/>
        <v>0.21306403049855024</v>
      </c>
      <c r="L17" s="31">
        <v>0</v>
      </c>
      <c r="M17" s="36">
        <f t="shared" si="3"/>
        <v>0</v>
      </c>
      <c r="N17" s="31">
        <f t="shared" si="4"/>
        <v>5134100</v>
      </c>
      <c r="O17" s="36">
        <f t="shared" si="5"/>
        <v>0.53953816054699322</v>
      </c>
      <c r="P17" s="31">
        <v>1441781</v>
      </c>
      <c r="Q17" s="31">
        <v>25920939</v>
      </c>
      <c r="R17" s="31">
        <v>7005533</v>
      </c>
      <c r="S17" s="31">
        <v>8849533</v>
      </c>
      <c r="T17" s="36">
        <f t="shared" si="6"/>
        <v>1.263220514413393</v>
      </c>
      <c r="U17" s="36">
        <f t="shared" si="7"/>
        <v>0.4062191137211546</v>
      </c>
    </row>
    <row r="18" spans="1:21" x14ac:dyDescent="0.2">
      <c r="A18" s="17" t="s">
        <v>44</v>
      </c>
      <c r="B18" s="11" t="s">
        <v>45</v>
      </c>
      <c r="C18" s="10" t="s">
        <v>46</v>
      </c>
      <c r="D18" s="31">
        <v>8458114</v>
      </c>
      <c r="E18" s="31">
        <v>8545796</v>
      </c>
      <c r="F18" s="31">
        <v>2398369</v>
      </c>
      <c r="G18" s="36">
        <f t="shared" si="0"/>
        <v>0.28355836774013687</v>
      </c>
      <c r="H18" s="31">
        <v>1731400</v>
      </c>
      <c r="I18" s="36">
        <f t="shared" si="1"/>
        <v>0.20470284510234787</v>
      </c>
      <c r="J18" s="31">
        <v>1746797</v>
      </c>
      <c r="K18" s="36">
        <f t="shared" si="2"/>
        <v>0.20440424742177324</v>
      </c>
      <c r="L18" s="31">
        <v>0</v>
      </c>
      <c r="M18" s="36">
        <f t="shared" si="3"/>
        <v>0</v>
      </c>
      <c r="N18" s="31">
        <f t="shared" si="4"/>
        <v>5876566</v>
      </c>
      <c r="O18" s="36">
        <f t="shared" si="5"/>
        <v>0.68765577834996294</v>
      </c>
      <c r="P18" s="31">
        <v>1731507</v>
      </c>
      <c r="Q18" s="31">
        <v>9248220</v>
      </c>
      <c r="R18" s="31">
        <v>9142221</v>
      </c>
      <c r="S18" s="31">
        <v>5840007</v>
      </c>
      <c r="T18" s="36">
        <f t="shared" si="6"/>
        <v>0.63879521179809584</v>
      </c>
      <c r="U18" s="36">
        <f t="shared" si="7"/>
        <v>8.8304580922859977E-3</v>
      </c>
    </row>
    <row r="19" spans="1:21" ht="16.5" x14ac:dyDescent="0.3">
      <c r="A19" s="18" t="s">
        <v>0</v>
      </c>
      <c r="B19" s="13" t="s">
        <v>47</v>
      </c>
      <c r="C19" s="12" t="s">
        <v>0</v>
      </c>
      <c r="D19" s="32">
        <f>SUM(D11:D18)</f>
        <v>96419355</v>
      </c>
      <c r="E19" s="32">
        <f>SUM(E11:E18)</f>
        <v>100727455</v>
      </c>
      <c r="F19" s="32">
        <f>SUM(F11:F18)</f>
        <v>19843283</v>
      </c>
      <c r="G19" s="37">
        <f t="shared" si="0"/>
        <v>0.20580186415891291</v>
      </c>
      <c r="H19" s="32">
        <f>SUM(H11:H18)</f>
        <v>23075889</v>
      </c>
      <c r="I19" s="37">
        <f t="shared" si="1"/>
        <v>0.23932839003123388</v>
      </c>
      <c r="J19" s="32">
        <f>SUM(J11:J18)</f>
        <v>20959506</v>
      </c>
      <c r="K19" s="37">
        <f t="shared" si="2"/>
        <v>0.20808136173002684</v>
      </c>
      <c r="L19" s="32">
        <f>SUM(L11:L18)</f>
        <v>0</v>
      </c>
      <c r="M19" s="37">
        <f t="shared" si="3"/>
        <v>0</v>
      </c>
      <c r="N19" s="32">
        <f t="shared" si="4"/>
        <v>63878678</v>
      </c>
      <c r="O19" s="37">
        <f t="shared" si="5"/>
        <v>0.63417345350381382</v>
      </c>
      <c r="P19" s="32">
        <f>SUM(P11:P18)</f>
        <v>19738977</v>
      </c>
      <c r="Q19" s="32">
        <f>SUM(Q11:Q18)</f>
        <v>107893060</v>
      </c>
      <c r="R19" s="32">
        <f>SUM(R11:R18)</f>
        <v>97984875</v>
      </c>
      <c r="S19" s="32">
        <f>SUM(S11:S18)</f>
        <v>66484562</v>
      </c>
      <c r="T19" s="37">
        <f t="shared" si="6"/>
        <v>0.6785186183071622</v>
      </c>
      <c r="U19" s="37">
        <f t="shared" si="7"/>
        <v>6.1833447599640046E-2</v>
      </c>
    </row>
    <row r="20" spans="1:21" x14ac:dyDescent="0.2">
      <c r="A20" s="17" t="s">
        <v>29</v>
      </c>
      <c r="B20" s="11" t="s">
        <v>48</v>
      </c>
      <c r="C20" s="10" t="s">
        <v>49</v>
      </c>
      <c r="D20" s="31">
        <v>52116348</v>
      </c>
      <c r="E20" s="31">
        <v>56234595</v>
      </c>
      <c r="F20" s="31">
        <v>747726</v>
      </c>
      <c r="G20" s="36">
        <f t="shared" si="0"/>
        <v>1.4347244745545102E-2</v>
      </c>
      <c r="H20" s="31">
        <v>743932</v>
      </c>
      <c r="I20" s="36">
        <f t="shared" si="1"/>
        <v>1.427444609127255E-2</v>
      </c>
      <c r="J20" s="31">
        <v>4161730</v>
      </c>
      <c r="K20" s="36">
        <f t="shared" si="2"/>
        <v>7.4006579046225901E-2</v>
      </c>
      <c r="L20" s="31">
        <v>0</v>
      </c>
      <c r="M20" s="36">
        <f t="shared" si="3"/>
        <v>0</v>
      </c>
      <c r="N20" s="31">
        <f t="shared" si="4"/>
        <v>5653388</v>
      </c>
      <c r="O20" s="36">
        <f t="shared" si="5"/>
        <v>0.10053220797624665</v>
      </c>
      <c r="P20" s="31">
        <v>5998078</v>
      </c>
      <c r="Q20" s="31">
        <v>48106887</v>
      </c>
      <c r="R20" s="31">
        <v>48990263</v>
      </c>
      <c r="S20" s="31">
        <v>19185630</v>
      </c>
      <c r="T20" s="36">
        <f t="shared" si="6"/>
        <v>0.39162129013269431</v>
      </c>
      <c r="U20" s="36">
        <f t="shared" si="7"/>
        <v>-0.30615607199506245</v>
      </c>
    </row>
    <row r="21" spans="1:21" x14ac:dyDescent="0.2">
      <c r="A21" s="17" t="s">
        <v>29</v>
      </c>
      <c r="B21" s="11" t="s">
        <v>50</v>
      </c>
      <c r="C21" s="10" t="s">
        <v>51</v>
      </c>
      <c r="D21" s="31">
        <v>27786383</v>
      </c>
      <c r="E21" s="31">
        <v>29954012</v>
      </c>
      <c r="F21" s="31">
        <v>6352608</v>
      </c>
      <c r="G21" s="36">
        <f t="shared" si="0"/>
        <v>0.22862306331846069</v>
      </c>
      <c r="H21" s="31">
        <v>6602748</v>
      </c>
      <c r="I21" s="36">
        <f t="shared" si="1"/>
        <v>0.23762531452906266</v>
      </c>
      <c r="J21" s="31">
        <v>6641870</v>
      </c>
      <c r="K21" s="36">
        <f t="shared" si="2"/>
        <v>0.22173557251696366</v>
      </c>
      <c r="L21" s="31">
        <v>0</v>
      </c>
      <c r="M21" s="36">
        <f t="shared" si="3"/>
        <v>0</v>
      </c>
      <c r="N21" s="31">
        <f t="shared" si="4"/>
        <v>19597226</v>
      </c>
      <c r="O21" s="36">
        <f t="shared" si="5"/>
        <v>0.65424377876325879</v>
      </c>
      <c r="P21" s="31">
        <v>6424012</v>
      </c>
      <c r="Q21" s="31">
        <v>28319049</v>
      </c>
      <c r="R21" s="31">
        <v>29030861</v>
      </c>
      <c r="S21" s="31">
        <v>19056172</v>
      </c>
      <c r="T21" s="36">
        <f t="shared" si="6"/>
        <v>0.65641084499698443</v>
      </c>
      <c r="U21" s="36">
        <f t="shared" si="7"/>
        <v>3.3913074882176542E-2</v>
      </c>
    </row>
    <row r="22" spans="1:21" x14ac:dyDescent="0.2">
      <c r="A22" s="17" t="s">
        <v>29</v>
      </c>
      <c r="B22" s="11" t="s">
        <v>52</v>
      </c>
      <c r="C22" s="10" t="s">
        <v>53</v>
      </c>
      <c r="D22" s="31">
        <v>450000</v>
      </c>
      <c r="E22" s="31">
        <v>450000</v>
      </c>
      <c r="F22" s="31">
        <v>1018192</v>
      </c>
      <c r="G22" s="36">
        <f t="shared" si="0"/>
        <v>2.2626488888888887</v>
      </c>
      <c r="H22" s="31">
        <v>996453</v>
      </c>
      <c r="I22" s="36">
        <f t="shared" si="1"/>
        <v>2.21434</v>
      </c>
      <c r="J22" s="31">
        <v>985741</v>
      </c>
      <c r="K22" s="36">
        <f t="shared" si="2"/>
        <v>2.1905355555555555</v>
      </c>
      <c r="L22" s="31">
        <v>0</v>
      </c>
      <c r="M22" s="36">
        <f t="shared" si="3"/>
        <v>0</v>
      </c>
      <c r="N22" s="31">
        <f t="shared" si="4"/>
        <v>3000386</v>
      </c>
      <c r="O22" s="36">
        <f t="shared" si="5"/>
        <v>6.6675244444444441</v>
      </c>
      <c r="P22" s="31">
        <v>1054953</v>
      </c>
      <c r="Q22" s="31">
        <v>0</v>
      </c>
      <c r="R22" s="31">
        <v>51872</v>
      </c>
      <c r="S22" s="31">
        <v>3048960</v>
      </c>
      <c r="T22" s="36">
        <f t="shared" si="6"/>
        <v>58.778531770512032</v>
      </c>
      <c r="U22" s="36">
        <f t="shared" si="7"/>
        <v>-6.5606714232766761E-2</v>
      </c>
    </row>
    <row r="23" spans="1:21" x14ac:dyDescent="0.2">
      <c r="A23" s="17" t="s">
        <v>29</v>
      </c>
      <c r="B23" s="11" t="s">
        <v>54</v>
      </c>
      <c r="C23" s="10" t="s">
        <v>55</v>
      </c>
      <c r="D23" s="31">
        <v>8077262</v>
      </c>
      <c r="E23" s="31">
        <v>7862411</v>
      </c>
      <c r="F23" s="31">
        <v>1137082</v>
      </c>
      <c r="G23" s="36">
        <f t="shared" si="0"/>
        <v>0.14077567373696681</v>
      </c>
      <c r="H23" s="31">
        <v>1072642</v>
      </c>
      <c r="I23" s="36">
        <f t="shared" si="1"/>
        <v>0.1327977227926988</v>
      </c>
      <c r="J23" s="31">
        <v>1213117</v>
      </c>
      <c r="K23" s="36">
        <f t="shared" si="2"/>
        <v>0.15429325686484718</v>
      </c>
      <c r="L23" s="31">
        <v>0</v>
      </c>
      <c r="M23" s="36">
        <f t="shared" si="3"/>
        <v>0</v>
      </c>
      <c r="N23" s="31">
        <f t="shared" si="4"/>
        <v>3422841</v>
      </c>
      <c r="O23" s="36">
        <f t="shared" si="5"/>
        <v>0.43534241595866713</v>
      </c>
      <c r="P23" s="31">
        <v>1158702</v>
      </c>
      <c r="Q23" s="31">
        <v>11912561</v>
      </c>
      <c r="R23" s="31">
        <v>11265555</v>
      </c>
      <c r="S23" s="31">
        <v>3458911</v>
      </c>
      <c r="T23" s="36">
        <f t="shared" si="6"/>
        <v>0.30703422956081611</v>
      </c>
      <c r="U23" s="36">
        <f t="shared" si="7"/>
        <v>4.6962031652659553E-2</v>
      </c>
    </row>
    <row r="24" spans="1:21" x14ac:dyDescent="0.2">
      <c r="A24" s="17" t="s">
        <v>29</v>
      </c>
      <c r="B24" s="11" t="s">
        <v>56</v>
      </c>
      <c r="C24" s="10" t="s">
        <v>57</v>
      </c>
      <c r="D24" s="31">
        <v>1706438</v>
      </c>
      <c r="E24" s="31">
        <v>1836438</v>
      </c>
      <c r="F24" s="31">
        <v>141781</v>
      </c>
      <c r="G24" s="36">
        <f t="shared" si="0"/>
        <v>8.3085936904827476E-2</v>
      </c>
      <c r="H24" s="31">
        <v>199986</v>
      </c>
      <c r="I24" s="36">
        <f t="shared" si="1"/>
        <v>0.11719499917371741</v>
      </c>
      <c r="J24" s="31">
        <v>188138</v>
      </c>
      <c r="K24" s="36">
        <f t="shared" si="2"/>
        <v>0.10244723753265833</v>
      </c>
      <c r="L24" s="31">
        <v>0</v>
      </c>
      <c r="M24" s="36">
        <f t="shared" si="3"/>
        <v>0</v>
      </c>
      <c r="N24" s="31">
        <f t="shared" si="4"/>
        <v>529905</v>
      </c>
      <c r="O24" s="36">
        <f t="shared" si="5"/>
        <v>0.28855044384836298</v>
      </c>
      <c r="P24" s="31">
        <v>393069</v>
      </c>
      <c r="Q24" s="31">
        <v>1051029</v>
      </c>
      <c r="R24" s="31">
        <v>1091029</v>
      </c>
      <c r="S24" s="31">
        <v>847872</v>
      </c>
      <c r="T24" s="36">
        <f t="shared" si="6"/>
        <v>0.77713058039703797</v>
      </c>
      <c r="U24" s="36">
        <f t="shared" si="7"/>
        <v>-0.52136138947614796</v>
      </c>
    </row>
    <row r="25" spans="1:21" x14ac:dyDescent="0.2">
      <c r="A25" s="17" t="s">
        <v>29</v>
      </c>
      <c r="B25" s="11" t="s">
        <v>58</v>
      </c>
      <c r="C25" s="10" t="s">
        <v>59</v>
      </c>
      <c r="D25" s="31">
        <v>5471812</v>
      </c>
      <c r="E25" s="31">
        <v>5471812</v>
      </c>
      <c r="F25" s="31">
        <v>1110159</v>
      </c>
      <c r="G25" s="36">
        <f t="shared" si="0"/>
        <v>0.20288690474014823</v>
      </c>
      <c r="H25" s="31">
        <v>1000375</v>
      </c>
      <c r="I25" s="36">
        <f t="shared" si="1"/>
        <v>0.18282334992503396</v>
      </c>
      <c r="J25" s="31">
        <v>698724</v>
      </c>
      <c r="K25" s="36">
        <f t="shared" si="2"/>
        <v>0.12769517666177127</v>
      </c>
      <c r="L25" s="31">
        <v>0</v>
      </c>
      <c r="M25" s="36">
        <f t="shared" si="3"/>
        <v>0</v>
      </c>
      <c r="N25" s="31">
        <f t="shared" si="4"/>
        <v>2809258</v>
      </c>
      <c r="O25" s="36">
        <f t="shared" si="5"/>
        <v>0.51340543132695349</v>
      </c>
      <c r="P25" s="31">
        <v>1057885</v>
      </c>
      <c r="Q25" s="31">
        <v>4819312</v>
      </c>
      <c r="R25" s="31">
        <v>4819312</v>
      </c>
      <c r="S25" s="31">
        <v>2876932</v>
      </c>
      <c r="T25" s="36">
        <f t="shared" si="6"/>
        <v>0.59695906801634757</v>
      </c>
      <c r="U25" s="36">
        <f t="shared" si="7"/>
        <v>-0.33950854771548888</v>
      </c>
    </row>
    <row r="26" spans="1:21" x14ac:dyDescent="0.2">
      <c r="A26" s="17" t="s">
        <v>44</v>
      </c>
      <c r="B26" s="11" t="s">
        <v>60</v>
      </c>
      <c r="C26" s="10" t="s">
        <v>61</v>
      </c>
      <c r="D26" s="31">
        <v>8895123</v>
      </c>
      <c r="E26" s="31">
        <v>8055852</v>
      </c>
      <c r="F26" s="31">
        <v>1634012</v>
      </c>
      <c r="G26" s="36">
        <f t="shared" si="0"/>
        <v>0.18369751604334195</v>
      </c>
      <c r="H26" s="31">
        <v>1163247</v>
      </c>
      <c r="I26" s="36">
        <f t="shared" si="1"/>
        <v>0.13077357109058527</v>
      </c>
      <c r="J26" s="31">
        <v>1664559</v>
      </c>
      <c r="K26" s="36">
        <f t="shared" si="2"/>
        <v>0.20662730645994987</v>
      </c>
      <c r="L26" s="31">
        <v>0</v>
      </c>
      <c r="M26" s="36">
        <f t="shared" si="3"/>
        <v>0</v>
      </c>
      <c r="N26" s="31">
        <f t="shared" si="4"/>
        <v>4461818</v>
      </c>
      <c r="O26" s="36">
        <f t="shared" si="5"/>
        <v>0.55386047310700348</v>
      </c>
      <c r="P26" s="31">
        <v>1910110</v>
      </c>
      <c r="Q26" s="31">
        <v>10257179</v>
      </c>
      <c r="R26" s="31">
        <v>8989463</v>
      </c>
      <c r="S26" s="31">
        <v>5486594</v>
      </c>
      <c r="T26" s="36">
        <f t="shared" si="6"/>
        <v>0.61033612352595479</v>
      </c>
      <c r="U26" s="36">
        <f t="shared" si="7"/>
        <v>-0.12855332938940689</v>
      </c>
    </row>
    <row r="27" spans="1:21" ht="16.5" x14ac:dyDescent="0.3">
      <c r="A27" s="18" t="s">
        <v>0</v>
      </c>
      <c r="B27" s="13" t="s">
        <v>62</v>
      </c>
      <c r="C27" s="12" t="s">
        <v>0</v>
      </c>
      <c r="D27" s="32">
        <f>SUM(D20:D26)</f>
        <v>104503366</v>
      </c>
      <c r="E27" s="32">
        <f>SUM(E20:E26)</f>
        <v>109865120</v>
      </c>
      <c r="F27" s="32">
        <f>SUM(F20:F26)</f>
        <v>12141560</v>
      </c>
      <c r="G27" s="37">
        <f t="shared" si="0"/>
        <v>0.11618343470391183</v>
      </c>
      <c r="H27" s="32">
        <f>SUM(H20:H26)</f>
        <v>11779383</v>
      </c>
      <c r="I27" s="37">
        <f t="shared" si="1"/>
        <v>0.11271773772339544</v>
      </c>
      <c r="J27" s="32">
        <f>SUM(J20:J26)</f>
        <v>15553879</v>
      </c>
      <c r="K27" s="37">
        <f t="shared" si="2"/>
        <v>0.14157249361762861</v>
      </c>
      <c r="L27" s="32">
        <f>SUM(L20:L26)</f>
        <v>0</v>
      </c>
      <c r="M27" s="37">
        <f t="shared" si="3"/>
        <v>0</v>
      </c>
      <c r="N27" s="32">
        <f t="shared" si="4"/>
        <v>39474822</v>
      </c>
      <c r="O27" s="37">
        <f t="shared" si="5"/>
        <v>0.35930258848304175</v>
      </c>
      <c r="P27" s="32">
        <f>SUM(P20:P26)</f>
        <v>17996809</v>
      </c>
      <c r="Q27" s="32">
        <f>SUM(Q20:Q26)</f>
        <v>104466017</v>
      </c>
      <c r="R27" s="32">
        <f>SUM(R20:R26)</f>
        <v>104238355</v>
      </c>
      <c r="S27" s="32">
        <f>SUM(S20:S26)</f>
        <v>53961071</v>
      </c>
      <c r="T27" s="37">
        <f t="shared" si="6"/>
        <v>0.51767001695297288</v>
      </c>
      <c r="U27" s="37">
        <f t="shared" si="7"/>
        <v>-0.13574239744390237</v>
      </c>
    </row>
    <row r="28" spans="1:21" x14ac:dyDescent="0.2">
      <c r="A28" s="17" t="s">
        <v>29</v>
      </c>
      <c r="B28" s="11" t="s">
        <v>63</v>
      </c>
      <c r="C28" s="10" t="s">
        <v>64</v>
      </c>
      <c r="D28" s="31">
        <v>14965767</v>
      </c>
      <c r="E28" s="31">
        <v>15060609</v>
      </c>
      <c r="F28" s="31">
        <v>3169356</v>
      </c>
      <c r="G28" s="36">
        <f t="shared" si="0"/>
        <v>0.21177370996087269</v>
      </c>
      <c r="H28" s="31">
        <v>3274781</v>
      </c>
      <c r="I28" s="36">
        <f t="shared" si="1"/>
        <v>0.21881812004690437</v>
      </c>
      <c r="J28" s="31">
        <v>3026917</v>
      </c>
      <c r="K28" s="36">
        <f t="shared" si="2"/>
        <v>0.20098237727305715</v>
      </c>
      <c r="L28" s="31">
        <v>0</v>
      </c>
      <c r="M28" s="36">
        <f t="shared" si="3"/>
        <v>0</v>
      </c>
      <c r="N28" s="31">
        <f t="shared" si="4"/>
        <v>9471054</v>
      </c>
      <c r="O28" s="36">
        <f t="shared" si="5"/>
        <v>0.62886261770689356</v>
      </c>
      <c r="P28" s="31">
        <v>3003741</v>
      </c>
      <c r="Q28" s="31">
        <v>14945129</v>
      </c>
      <c r="R28" s="31">
        <v>15280278</v>
      </c>
      <c r="S28" s="31">
        <v>9501336</v>
      </c>
      <c r="T28" s="36">
        <f t="shared" si="6"/>
        <v>0.62180387032225459</v>
      </c>
      <c r="U28" s="36">
        <f t="shared" si="7"/>
        <v>7.7157118406681047E-3</v>
      </c>
    </row>
    <row r="29" spans="1:21" x14ac:dyDescent="0.2">
      <c r="A29" s="17" t="s">
        <v>29</v>
      </c>
      <c r="B29" s="11" t="s">
        <v>65</v>
      </c>
      <c r="C29" s="10" t="s">
        <v>66</v>
      </c>
      <c r="D29" s="31">
        <v>8017825</v>
      </c>
      <c r="E29" s="31">
        <v>8517825</v>
      </c>
      <c r="F29" s="31">
        <v>11806036</v>
      </c>
      <c r="G29" s="36">
        <f t="shared" si="0"/>
        <v>1.4724736446604909</v>
      </c>
      <c r="H29" s="31">
        <v>11793904</v>
      </c>
      <c r="I29" s="36">
        <f t="shared" si="1"/>
        <v>1.4709605161000645</v>
      </c>
      <c r="J29" s="31">
        <v>10625729</v>
      </c>
      <c r="K29" s="36">
        <f t="shared" si="2"/>
        <v>1.2474697472652936</v>
      </c>
      <c r="L29" s="31">
        <v>0</v>
      </c>
      <c r="M29" s="36">
        <f t="shared" si="3"/>
        <v>0</v>
      </c>
      <c r="N29" s="31">
        <f t="shared" si="4"/>
        <v>34225669</v>
      </c>
      <c r="O29" s="36">
        <f t="shared" si="5"/>
        <v>4.0181230537138299</v>
      </c>
      <c r="P29" s="31">
        <v>11564158</v>
      </c>
      <c r="Q29" s="31">
        <v>43322519</v>
      </c>
      <c r="R29" s="31">
        <v>43886350</v>
      </c>
      <c r="S29" s="31">
        <v>32736129</v>
      </c>
      <c r="T29" s="36">
        <f t="shared" si="6"/>
        <v>0.74592963415731772</v>
      </c>
      <c r="U29" s="36">
        <f t="shared" si="7"/>
        <v>-8.1149790585704595E-2</v>
      </c>
    </row>
    <row r="30" spans="1:21" x14ac:dyDescent="0.2">
      <c r="A30" s="17" t="s">
        <v>29</v>
      </c>
      <c r="B30" s="11" t="s">
        <v>67</v>
      </c>
      <c r="C30" s="10" t="s">
        <v>68</v>
      </c>
      <c r="D30" s="31">
        <v>18115350</v>
      </c>
      <c r="E30" s="31">
        <v>17454152</v>
      </c>
      <c r="F30" s="31">
        <v>4878090</v>
      </c>
      <c r="G30" s="36">
        <f t="shared" si="0"/>
        <v>0.26927936804974789</v>
      </c>
      <c r="H30" s="31">
        <v>3802910</v>
      </c>
      <c r="I30" s="36">
        <f t="shared" si="1"/>
        <v>0.20992749243045264</v>
      </c>
      <c r="J30" s="31">
        <v>4612904</v>
      </c>
      <c r="K30" s="36">
        <f t="shared" si="2"/>
        <v>0.2642869158008937</v>
      </c>
      <c r="L30" s="31">
        <v>0</v>
      </c>
      <c r="M30" s="36">
        <f t="shared" si="3"/>
        <v>0</v>
      </c>
      <c r="N30" s="31">
        <f t="shared" si="4"/>
        <v>13293904</v>
      </c>
      <c r="O30" s="36">
        <f t="shared" si="5"/>
        <v>0.76164708546138482</v>
      </c>
      <c r="P30" s="31">
        <v>4918390</v>
      </c>
      <c r="Q30" s="31">
        <v>23288886</v>
      </c>
      <c r="R30" s="31">
        <v>16948540</v>
      </c>
      <c r="S30" s="31">
        <v>15081892</v>
      </c>
      <c r="T30" s="36">
        <f t="shared" si="6"/>
        <v>0.88986378767728669</v>
      </c>
      <c r="U30" s="36">
        <f t="shared" si="7"/>
        <v>-6.211097533949117E-2</v>
      </c>
    </row>
    <row r="31" spans="1:21" x14ac:dyDescent="0.2">
      <c r="A31" s="17" t="s">
        <v>29</v>
      </c>
      <c r="B31" s="11" t="s">
        <v>69</v>
      </c>
      <c r="C31" s="10" t="s">
        <v>70</v>
      </c>
      <c r="D31" s="31">
        <v>16419214</v>
      </c>
      <c r="E31" s="31">
        <v>14155156</v>
      </c>
      <c r="F31" s="31">
        <v>2818985</v>
      </c>
      <c r="G31" s="36">
        <f t="shared" si="0"/>
        <v>0.17168818190688057</v>
      </c>
      <c r="H31" s="31">
        <v>3497016</v>
      </c>
      <c r="I31" s="36">
        <f t="shared" si="1"/>
        <v>0.21298315497928219</v>
      </c>
      <c r="J31" s="31">
        <v>3054402</v>
      </c>
      <c r="K31" s="36">
        <f t="shared" si="2"/>
        <v>0.21578017225666746</v>
      </c>
      <c r="L31" s="31">
        <v>0</v>
      </c>
      <c r="M31" s="36">
        <f t="shared" si="3"/>
        <v>0</v>
      </c>
      <c r="N31" s="31">
        <f t="shared" si="4"/>
        <v>9370403</v>
      </c>
      <c r="O31" s="36">
        <f t="shared" si="5"/>
        <v>0.66197808063718977</v>
      </c>
      <c r="P31" s="31">
        <v>3047117</v>
      </c>
      <c r="Q31" s="31">
        <v>6555024</v>
      </c>
      <c r="R31" s="31">
        <v>11168033</v>
      </c>
      <c r="S31" s="31">
        <v>9789827</v>
      </c>
      <c r="T31" s="36">
        <f t="shared" si="6"/>
        <v>0.87659366694206575</v>
      </c>
      <c r="U31" s="36">
        <f t="shared" si="7"/>
        <v>2.3907844693853431E-3</v>
      </c>
    </row>
    <row r="32" spans="1:21" x14ac:dyDescent="0.2">
      <c r="A32" s="17" t="s">
        <v>29</v>
      </c>
      <c r="B32" s="11" t="s">
        <v>71</v>
      </c>
      <c r="C32" s="10" t="s">
        <v>72</v>
      </c>
      <c r="D32" s="31">
        <v>6594488</v>
      </c>
      <c r="E32" s="31">
        <v>7044990</v>
      </c>
      <c r="F32" s="31">
        <v>1314441</v>
      </c>
      <c r="G32" s="36">
        <f t="shared" si="0"/>
        <v>0.19932419317466343</v>
      </c>
      <c r="H32" s="31">
        <v>3056546</v>
      </c>
      <c r="I32" s="36">
        <f t="shared" si="1"/>
        <v>0.46350012313313788</v>
      </c>
      <c r="J32" s="31">
        <v>1412126</v>
      </c>
      <c r="K32" s="36">
        <f t="shared" si="2"/>
        <v>0.20044400346913196</v>
      </c>
      <c r="L32" s="31">
        <v>0</v>
      </c>
      <c r="M32" s="36">
        <f t="shared" si="3"/>
        <v>0</v>
      </c>
      <c r="N32" s="31">
        <f t="shared" si="4"/>
        <v>5783113</v>
      </c>
      <c r="O32" s="36">
        <f t="shared" si="5"/>
        <v>0.82088306725772497</v>
      </c>
      <c r="P32" s="31">
        <v>1032295</v>
      </c>
      <c r="Q32" s="31">
        <v>6731387</v>
      </c>
      <c r="R32" s="31">
        <v>3100371</v>
      </c>
      <c r="S32" s="31">
        <v>2567154</v>
      </c>
      <c r="T32" s="36">
        <f t="shared" si="6"/>
        <v>0.82801509883817126</v>
      </c>
      <c r="U32" s="36">
        <f t="shared" si="7"/>
        <v>0.36794811560648855</v>
      </c>
    </row>
    <row r="33" spans="1:21" x14ac:dyDescent="0.2">
      <c r="A33" s="17" t="s">
        <v>29</v>
      </c>
      <c r="B33" s="11" t="s">
        <v>73</v>
      </c>
      <c r="C33" s="10" t="s">
        <v>74</v>
      </c>
      <c r="D33" s="31">
        <v>16182666</v>
      </c>
      <c r="E33" s="31">
        <v>23416666</v>
      </c>
      <c r="F33" s="31">
        <v>7501232</v>
      </c>
      <c r="G33" s="36">
        <f t="shared" si="0"/>
        <v>0.4635349947901044</v>
      </c>
      <c r="H33" s="31">
        <v>7808839</v>
      </c>
      <c r="I33" s="36">
        <f t="shared" si="1"/>
        <v>0.48254342022507291</v>
      </c>
      <c r="J33" s="31">
        <v>4193859</v>
      </c>
      <c r="K33" s="36">
        <f t="shared" si="2"/>
        <v>0.1790971865935142</v>
      </c>
      <c r="L33" s="31">
        <v>0</v>
      </c>
      <c r="M33" s="36">
        <f t="shared" si="3"/>
        <v>0</v>
      </c>
      <c r="N33" s="31">
        <f t="shared" si="4"/>
        <v>19503930</v>
      </c>
      <c r="O33" s="36">
        <f t="shared" si="5"/>
        <v>0.83290806641731152</v>
      </c>
      <c r="P33" s="31">
        <v>5223829</v>
      </c>
      <c r="Q33" s="31">
        <v>21073079</v>
      </c>
      <c r="R33" s="31">
        <v>21215025</v>
      </c>
      <c r="S33" s="31">
        <v>14971025</v>
      </c>
      <c r="T33" s="36">
        <f t="shared" si="6"/>
        <v>0.70568029026597889</v>
      </c>
      <c r="U33" s="36">
        <f t="shared" si="7"/>
        <v>-0.19716763316716535</v>
      </c>
    </row>
    <row r="34" spans="1:21" x14ac:dyDescent="0.2">
      <c r="A34" s="17" t="s">
        <v>44</v>
      </c>
      <c r="B34" s="11" t="s">
        <v>75</v>
      </c>
      <c r="C34" s="10" t="s">
        <v>76</v>
      </c>
      <c r="D34" s="31">
        <v>17681962</v>
      </c>
      <c r="E34" s="31">
        <v>18248469</v>
      </c>
      <c r="F34" s="31">
        <v>3033946</v>
      </c>
      <c r="G34" s="36">
        <f t="shared" si="0"/>
        <v>0.17158423935081413</v>
      </c>
      <c r="H34" s="31">
        <v>5134131</v>
      </c>
      <c r="I34" s="36">
        <f t="shared" si="1"/>
        <v>0.29035980283183505</v>
      </c>
      <c r="J34" s="31">
        <v>4640951</v>
      </c>
      <c r="K34" s="36">
        <f t="shared" si="2"/>
        <v>0.25432001994249492</v>
      </c>
      <c r="L34" s="31">
        <v>0</v>
      </c>
      <c r="M34" s="36">
        <f t="shared" si="3"/>
        <v>0</v>
      </c>
      <c r="N34" s="31">
        <f t="shared" si="4"/>
        <v>12809028</v>
      </c>
      <c r="O34" s="36">
        <f t="shared" si="5"/>
        <v>0.70192343259042722</v>
      </c>
      <c r="P34" s="31">
        <v>3285418</v>
      </c>
      <c r="Q34" s="31">
        <v>16678324</v>
      </c>
      <c r="R34" s="31">
        <v>14251150</v>
      </c>
      <c r="S34" s="31">
        <v>10657940</v>
      </c>
      <c r="T34" s="36">
        <f t="shared" si="6"/>
        <v>0.74786525999656173</v>
      </c>
      <c r="U34" s="36">
        <f t="shared" si="7"/>
        <v>0.41259072665943886</v>
      </c>
    </row>
    <row r="35" spans="1:21" ht="16.5" x14ac:dyDescent="0.3">
      <c r="A35" s="18" t="s">
        <v>0</v>
      </c>
      <c r="B35" s="13" t="s">
        <v>77</v>
      </c>
      <c r="C35" s="12" t="s">
        <v>0</v>
      </c>
      <c r="D35" s="32">
        <f>SUM(D28:D34)</f>
        <v>97977272</v>
      </c>
      <c r="E35" s="32">
        <f>SUM(E28:E34)</f>
        <v>103897867</v>
      </c>
      <c r="F35" s="32">
        <f>SUM(F28:F34)</f>
        <v>34522086</v>
      </c>
      <c r="G35" s="37">
        <f t="shared" si="0"/>
        <v>0.3523478996230881</v>
      </c>
      <c r="H35" s="32">
        <f>SUM(H28:H34)</f>
        <v>38368127</v>
      </c>
      <c r="I35" s="37">
        <f t="shared" si="1"/>
        <v>0.39160231977065046</v>
      </c>
      <c r="J35" s="32">
        <f>SUM(J28:J34)</f>
        <v>31566888</v>
      </c>
      <c r="K35" s="37">
        <f t="shared" si="2"/>
        <v>0.30382614110836365</v>
      </c>
      <c r="L35" s="32">
        <f>SUM(L28:L34)</f>
        <v>0</v>
      </c>
      <c r="M35" s="37">
        <f t="shared" si="3"/>
        <v>0</v>
      </c>
      <c r="N35" s="32">
        <f t="shared" si="4"/>
        <v>104457101</v>
      </c>
      <c r="O35" s="37">
        <f t="shared" si="5"/>
        <v>1.0053825359090385</v>
      </c>
      <c r="P35" s="32">
        <f>SUM(P28:P34)</f>
        <v>32074948</v>
      </c>
      <c r="Q35" s="32">
        <f>SUM(Q28:Q34)</f>
        <v>132594348</v>
      </c>
      <c r="R35" s="32">
        <f>SUM(R28:R34)</f>
        <v>125849747</v>
      </c>
      <c r="S35" s="32">
        <f>SUM(S28:S34)</f>
        <v>95305303</v>
      </c>
      <c r="T35" s="37">
        <f t="shared" si="6"/>
        <v>0.7572943551487632</v>
      </c>
      <c r="U35" s="37">
        <f t="shared" si="7"/>
        <v>-1.5839776264017669E-2</v>
      </c>
    </row>
    <row r="36" spans="1:21" x14ac:dyDescent="0.2">
      <c r="A36" s="17" t="s">
        <v>29</v>
      </c>
      <c r="B36" s="11" t="s">
        <v>78</v>
      </c>
      <c r="C36" s="10" t="s">
        <v>79</v>
      </c>
      <c r="D36" s="31">
        <v>13190112</v>
      </c>
      <c r="E36" s="31">
        <v>16603528</v>
      </c>
      <c r="F36" s="31">
        <v>2277700</v>
      </c>
      <c r="G36" s="36">
        <f t="shared" si="0"/>
        <v>0.17268238510787476</v>
      </c>
      <c r="H36" s="31">
        <v>4046604</v>
      </c>
      <c r="I36" s="36">
        <f t="shared" si="1"/>
        <v>0.30679072323267609</v>
      </c>
      <c r="J36" s="31">
        <v>2332431</v>
      </c>
      <c r="K36" s="36">
        <f t="shared" si="2"/>
        <v>0.14047803575240153</v>
      </c>
      <c r="L36" s="31">
        <v>0</v>
      </c>
      <c r="M36" s="36">
        <f t="shared" si="3"/>
        <v>0</v>
      </c>
      <c r="N36" s="31">
        <f t="shared" si="4"/>
        <v>8656735</v>
      </c>
      <c r="O36" s="36">
        <f t="shared" si="5"/>
        <v>0.5213792514458373</v>
      </c>
      <c r="P36" s="31">
        <v>1228545</v>
      </c>
      <c r="Q36" s="31">
        <v>9371556</v>
      </c>
      <c r="R36" s="31">
        <v>9689373</v>
      </c>
      <c r="S36" s="31">
        <v>4834785</v>
      </c>
      <c r="T36" s="36">
        <f t="shared" si="6"/>
        <v>0.49897810725214109</v>
      </c>
      <c r="U36" s="36">
        <f t="shared" si="7"/>
        <v>0.898531189333724</v>
      </c>
    </row>
    <row r="37" spans="1:21" x14ac:dyDescent="0.2">
      <c r="A37" s="17" t="s">
        <v>29</v>
      </c>
      <c r="B37" s="11" t="s">
        <v>80</v>
      </c>
      <c r="C37" s="10" t="s">
        <v>81</v>
      </c>
      <c r="D37" s="31">
        <v>18977071</v>
      </c>
      <c r="E37" s="31">
        <v>20037820</v>
      </c>
      <c r="F37" s="31">
        <v>3612439</v>
      </c>
      <c r="G37" s="36">
        <f t="shared" si="0"/>
        <v>0.19035809056097225</v>
      </c>
      <c r="H37" s="31">
        <v>4370388</v>
      </c>
      <c r="I37" s="36">
        <f t="shared" si="1"/>
        <v>0.23029834266837068</v>
      </c>
      <c r="J37" s="31">
        <v>3293242</v>
      </c>
      <c r="K37" s="36">
        <f t="shared" si="2"/>
        <v>0.16435131166963274</v>
      </c>
      <c r="L37" s="31">
        <v>0</v>
      </c>
      <c r="M37" s="36">
        <f t="shared" si="3"/>
        <v>0</v>
      </c>
      <c r="N37" s="31">
        <f t="shared" si="4"/>
        <v>11276069</v>
      </c>
      <c r="O37" s="36">
        <f t="shared" si="5"/>
        <v>0.56273930996485644</v>
      </c>
      <c r="P37" s="31">
        <v>3764971</v>
      </c>
      <c r="Q37" s="31">
        <v>18676740</v>
      </c>
      <c r="R37" s="31">
        <v>18748671</v>
      </c>
      <c r="S37" s="31">
        <v>11976133</v>
      </c>
      <c r="T37" s="36">
        <f t="shared" si="6"/>
        <v>0.63877236951888483</v>
      </c>
      <c r="U37" s="36">
        <f t="shared" si="7"/>
        <v>-0.12529419217306059</v>
      </c>
    </row>
    <row r="38" spans="1:21" x14ac:dyDescent="0.2">
      <c r="A38" s="17" t="s">
        <v>29</v>
      </c>
      <c r="B38" s="11" t="s">
        <v>82</v>
      </c>
      <c r="C38" s="10" t="s">
        <v>83</v>
      </c>
      <c r="D38" s="31">
        <v>5286535</v>
      </c>
      <c r="E38" s="31">
        <v>4835012</v>
      </c>
      <c r="F38" s="31">
        <v>436854</v>
      </c>
      <c r="G38" s="36">
        <f t="shared" si="0"/>
        <v>8.2635223260604532E-2</v>
      </c>
      <c r="H38" s="31">
        <v>752785</v>
      </c>
      <c r="I38" s="36">
        <f t="shared" si="1"/>
        <v>0.14239667381375515</v>
      </c>
      <c r="J38" s="31">
        <v>759634</v>
      </c>
      <c r="K38" s="36">
        <f t="shared" si="2"/>
        <v>0.15711108886596351</v>
      </c>
      <c r="L38" s="31">
        <v>0</v>
      </c>
      <c r="M38" s="36">
        <f t="shared" si="3"/>
        <v>0</v>
      </c>
      <c r="N38" s="31">
        <f t="shared" si="4"/>
        <v>1949273</v>
      </c>
      <c r="O38" s="36">
        <f t="shared" si="5"/>
        <v>0.40315784118012532</v>
      </c>
      <c r="P38" s="31">
        <v>23014</v>
      </c>
      <c r="Q38" s="31">
        <v>3908349</v>
      </c>
      <c r="R38" s="31">
        <v>3128087</v>
      </c>
      <c r="S38" s="31">
        <v>1099596</v>
      </c>
      <c r="T38" s="36">
        <f t="shared" si="6"/>
        <v>0.35152347105435366</v>
      </c>
      <c r="U38" s="36">
        <f t="shared" si="7"/>
        <v>32.007473711653773</v>
      </c>
    </row>
    <row r="39" spans="1:21" x14ac:dyDescent="0.2">
      <c r="A39" s="17" t="s">
        <v>44</v>
      </c>
      <c r="B39" s="11" t="s">
        <v>84</v>
      </c>
      <c r="C39" s="10" t="s">
        <v>85</v>
      </c>
      <c r="D39" s="31">
        <v>0</v>
      </c>
      <c r="E39" s="31">
        <v>0</v>
      </c>
      <c r="F39" s="31">
        <v>0</v>
      </c>
      <c r="G39" s="36">
        <f t="shared" si="0"/>
        <v>0</v>
      </c>
      <c r="H39" s="31">
        <v>0</v>
      </c>
      <c r="I39" s="36">
        <f t="shared" si="1"/>
        <v>0</v>
      </c>
      <c r="J39" s="31">
        <v>0</v>
      </c>
      <c r="K39" s="36">
        <f t="shared" si="2"/>
        <v>0</v>
      </c>
      <c r="L39" s="31">
        <v>0</v>
      </c>
      <c r="M39" s="36">
        <f t="shared" si="3"/>
        <v>0</v>
      </c>
      <c r="N39" s="31">
        <f t="shared" si="4"/>
        <v>0</v>
      </c>
      <c r="O39" s="36">
        <f t="shared" si="5"/>
        <v>0</v>
      </c>
      <c r="P39" s="31">
        <v>0</v>
      </c>
      <c r="Q39" s="31">
        <v>0</v>
      </c>
      <c r="R39" s="31">
        <v>0</v>
      </c>
      <c r="S39" s="31">
        <v>0</v>
      </c>
      <c r="T39" s="36">
        <f t="shared" si="6"/>
        <v>0</v>
      </c>
      <c r="U39" s="36">
        <f t="shared" si="7"/>
        <v>0</v>
      </c>
    </row>
    <row r="40" spans="1:21" ht="16.5" x14ac:dyDescent="0.3">
      <c r="A40" s="18" t="s">
        <v>0</v>
      </c>
      <c r="B40" s="13" t="s">
        <v>86</v>
      </c>
      <c r="C40" s="12" t="s">
        <v>0</v>
      </c>
      <c r="D40" s="32">
        <f>SUM(D36:D39)</f>
        <v>37453718</v>
      </c>
      <c r="E40" s="32">
        <f>SUM(E36:E39)</f>
        <v>41476360</v>
      </c>
      <c r="F40" s="32">
        <f>SUM(F36:F39)</f>
        <v>6326993</v>
      </c>
      <c r="G40" s="37">
        <f t="shared" si="0"/>
        <v>0.1689283023917679</v>
      </c>
      <c r="H40" s="32">
        <f>SUM(H36:H39)</f>
        <v>9169777</v>
      </c>
      <c r="I40" s="37">
        <f t="shared" si="1"/>
        <v>0.24482955203539472</v>
      </c>
      <c r="J40" s="32">
        <f>SUM(J36:J39)</f>
        <v>6385307</v>
      </c>
      <c r="K40" s="37">
        <f t="shared" si="2"/>
        <v>0.15395051542613672</v>
      </c>
      <c r="L40" s="32">
        <f>SUM(L36:L39)</f>
        <v>0</v>
      </c>
      <c r="M40" s="37">
        <f t="shared" si="3"/>
        <v>0</v>
      </c>
      <c r="N40" s="32">
        <f t="shared" si="4"/>
        <v>21882077</v>
      </c>
      <c r="O40" s="37">
        <f t="shared" si="5"/>
        <v>0.52757949347531941</v>
      </c>
      <c r="P40" s="32">
        <f>SUM(P36:P39)</f>
        <v>5016530</v>
      </c>
      <c r="Q40" s="32">
        <f>SUM(Q36:Q39)</f>
        <v>31956645</v>
      </c>
      <c r="R40" s="32">
        <f>SUM(R36:R39)</f>
        <v>31566131</v>
      </c>
      <c r="S40" s="32">
        <f>SUM(S36:S39)</f>
        <v>17910514</v>
      </c>
      <c r="T40" s="37">
        <f t="shared" si="6"/>
        <v>0.56739655550437906</v>
      </c>
      <c r="U40" s="37">
        <f t="shared" si="7"/>
        <v>0.27285334683536222</v>
      </c>
    </row>
    <row r="41" spans="1:21" x14ac:dyDescent="0.2">
      <c r="A41" s="17" t="s">
        <v>29</v>
      </c>
      <c r="B41" s="11" t="s">
        <v>87</v>
      </c>
      <c r="C41" s="10" t="s">
        <v>88</v>
      </c>
      <c r="D41" s="31">
        <v>0</v>
      </c>
      <c r="E41" s="31">
        <v>500000</v>
      </c>
      <c r="F41" s="31">
        <v>0</v>
      </c>
      <c r="G41" s="36">
        <f t="shared" si="0"/>
        <v>0</v>
      </c>
      <c r="H41" s="31">
        <v>0</v>
      </c>
      <c r="I41" s="36">
        <f t="shared" si="1"/>
        <v>0</v>
      </c>
      <c r="J41" s="31">
        <v>0</v>
      </c>
      <c r="K41" s="36">
        <f t="shared" si="2"/>
        <v>0</v>
      </c>
      <c r="L41" s="31">
        <v>0</v>
      </c>
      <c r="M41" s="36">
        <f t="shared" si="3"/>
        <v>0</v>
      </c>
      <c r="N41" s="31">
        <f t="shared" si="4"/>
        <v>0</v>
      </c>
      <c r="O41" s="36">
        <f t="shared" si="5"/>
        <v>0</v>
      </c>
      <c r="P41" s="31">
        <v>0</v>
      </c>
      <c r="Q41" s="31">
        <v>0</v>
      </c>
      <c r="R41" s="31">
        <v>0</v>
      </c>
      <c r="S41" s="31">
        <v>0</v>
      </c>
      <c r="T41" s="36">
        <f t="shared" si="6"/>
        <v>0</v>
      </c>
      <c r="U41" s="36">
        <f t="shared" si="7"/>
        <v>0</v>
      </c>
    </row>
    <row r="42" spans="1:21" x14ac:dyDescent="0.2">
      <c r="A42" s="17" t="s">
        <v>29</v>
      </c>
      <c r="B42" s="11" t="s">
        <v>89</v>
      </c>
      <c r="C42" s="10" t="s">
        <v>90</v>
      </c>
      <c r="D42" s="31">
        <v>36978285</v>
      </c>
      <c r="E42" s="31">
        <v>48654285</v>
      </c>
      <c r="F42" s="31">
        <v>9307401</v>
      </c>
      <c r="G42" s="36">
        <f t="shared" si="0"/>
        <v>0.25169909853850714</v>
      </c>
      <c r="H42" s="31">
        <v>7247413</v>
      </c>
      <c r="I42" s="36">
        <f t="shared" si="1"/>
        <v>0.19599105258667351</v>
      </c>
      <c r="J42" s="31">
        <v>17613268</v>
      </c>
      <c r="K42" s="36">
        <f t="shared" si="2"/>
        <v>0.36200856717964308</v>
      </c>
      <c r="L42" s="31">
        <v>0</v>
      </c>
      <c r="M42" s="36">
        <f t="shared" si="3"/>
        <v>0</v>
      </c>
      <c r="N42" s="31">
        <f t="shared" si="4"/>
        <v>34168082</v>
      </c>
      <c r="O42" s="36">
        <f t="shared" si="5"/>
        <v>0.70226254480977368</v>
      </c>
      <c r="P42" s="31">
        <v>9127854</v>
      </c>
      <c r="Q42" s="31">
        <v>36594051</v>
      </c>
      <c r="R42" s="31">
        <v>43818211</v>
      </c>
      <c r="S42" s="31">
        <v>29100542</v>
      </c>
      <c r="T42" s="36">
        <f t="shared" si="6"/>
        <v>0.66411981082477334</v>
      </c>
      <c r="U42" s="36">
        <f t="shared" si="7"/>
        <v>0.92961762972983575</v>
      </c>
    </row>
    <row r="43" spans="1:21" x14ac:dyDescent="0.2">
      <c r="A43" s="17" t="s">
        <v>29</v>
      </c>
      <c r="B43" s="11" t="s">
        <v>91</v>
      </c>
      <c r="C43" s="10" t="s">
        <v>92</v>
      </c>
      <c r="D43" s="31">
        <v>19313726</v>
      </c>
      <c r="E43" s="31">
        <v>19869258</v>
      </c>
      <c r="F43" s="31">
        <v>3017837</v>
      </c>
      <c r="G43" s="36">
        <f t="shared" si="0"/>
        <v>0.15625348521564406</v>
      </c>
      <c r="H43" s="31">
        <v>2478571</v>
      </c>
      <c r="I43" s="36">
        <f t="shared" si="1"/>
        <v>0.1283320991506248</v>
      </c>
      <c r="J43" s="31">
        <v>2977867</v>
      </c>
      <c r="K43" s="36">
        <f t="shared" si="2"/>
        <v>0.14987308534621677</v>
      </c>
      <c r="L43" s="31">
        <v>0</v>
      </c>
      <c r="M43" s="36">
        <f t="shared" si="3"/>
        <v>0</v>
      </c>
      <c r="N43" s="31">
        <f t="shared" si="4"/>
        <v>8474275</v>
      </c>
      <c r="O43" s="36">
        <f t="shared" si="5"/>
        <v>0.42650183514653645</v>
      </c>
      <c r="P43" s="31">
        <v>2622625</v>
      </c>
      <c r="Q43" s="31">
        <v>21597738</v>
      </c>
      <c r="R43" s="31">
        <v>22442635</v>
      </c>
      <c r="S43" s="31">
        <v>8427400</v>
      </c>
      <c r="T43" s="36">
        <f t="shared" si="6"/>
        <v>0.37550849087016741</v>
      </c>
      <c r="U43" s="36">
        <f t="shared" si="7"/>
        <v>0.13545283828225529</v>
      </c>
    </row>
    <row r="44" spans="1:21" x14ac:dyDescent="0.2">
      <c r="A44" s="17" t="s">
        <v>29</v>
      </c>
      <c r="B44" s="11" t="s">
        <v>93</v>
      </c>
      <c r="C44" s="10" t="s">
        <v>94</v>
      </c>
      <c r="D44" s="31">
        <v>1609151</v>
      </c>
      <c r="E44" s="31">
        <v>1609151</v>
      </c>
      <c r="F44" s="31">
        <v>402309</v>
      </c>
      <c r="G44" s="36">
        <f t="shared" si="0"/>
        <v>0.25001320572152647</v>
      </c>
      <c r="H44" s="31">
        <v>0</v>
      </c>
      <c r="I44" s="36">
        <f t="shared" si="1"/>
        <v>0</v>
      </c>
      <c r="J44" s="31">
        <v>361223</v>
      </c>
      <c r="K44" s="36">
        <f t="shared" si="2"/>
        <v>0.22448048691514966</v>
      </c>
      <c r="L44" s="31">
        <v>0</v>
      </c>
      <c r="M44" s="36">
        <f t="shared" si="3"/>
        <v>0</v>
      </c>
      <c r="N44" s="31">
        <f t="shared" si="4"/>
        <v>763532</v>
      </c>
      <c r="O44" s="36">
        <f t="shared" si="5"/>
        <v>0.47449369263667612</v>
      </c>
      <c r="P44" s="31">
        <v>368377</v>
      </c>
      <c r="Q44" s="31">
        <v>1588342</v>
      </c>
      <c r="R44" s="31">
        <v>1588342</v>
      </c>
      <c r="S44" s="31">
        <v>1132000</v>
      </c>
      <c r="T44" s="36">
        <f t="shared" si="6"/>
        <v>0.71269285833907303</v>
      </c>
      <c r="U44" s="36">
        <f t="shared" si="7"/>
        <v>-1.9420322115658695E-2</v>
      </c>
    </row>
    <row r="45" spans="1:21" x14ac:dyDescent="0.2">
      <c r="A45" s="17" t="s">
        <v>29</v>
      </c>
      <c r="B45" s="11" t="s">
        <v>95</v>
      </c>
      <c r="C45" s="10" t="s">
        <v>96</v>
      </c>
      <c r="D45" s="31">
        <v>43189794</v>
      </c>
      <c r="E45" s="31">
        <v>38297559</v>
      </c>
      <c r="F45" s="31">
        <v>5476146</v>
      </c>
      <c r="G45" s="36">
        <f t="shared" si="0"/>
        <v>0.12679259363913614</v>
      </c>
      <c r="H45" s="31">
        <v>5523712</v>
      </c>
      <c r="I45" s="36">
        <f t="shared" si="1"/>
        <v>0.12789391864198288</v>
      </c>
      <c r="J45" s="31">
        <v>9175263</v>
      </c>
      <c r="K45" s="36">
        <f t="shared" si="2"/>
        <v>0.23957827181622723</v>
      </c>
      <c r="L45" s="31">
        <v>0</v>
      </c>
      <c r="M45" s="36">
        <f t="shared" si="3"/>
        <v>0</v>
      </c>
      <c r="N45" s="31">
        <f t="shared" si="4"/>
        <v>20175121</v>
      </c>
      <c r="O45" s="36">
        <f t="shared" si="5"/>
        <v>0.52679913620604379</v>
      </c>
      <c r="P45" s="31">
        <v>5255446</v>
      </c>
      <c r="Q45" s="31">
        <v>13211229</v>
      </c>
      <c r="R45" s="31">
        <v>21029213</v>
      </c>
      <c r="S45" s="31">
        <v>16114842</v>
      </c>
      <c r="T45" s="36">
        <f t="shared" si="6"/>
        <v>0.76630742196581492</v>
      </c>
      <c r="U45" s="36">
        <f t="shared" si="7"/>
        <v>0.74585810604846858</v>
      </c>
    </row>
    <row r="46" spans="1:21" x14ac:dyDescent="0.2">
      <c r="A46" s="17" t="s">
        <v>44</v>
      </c>
      <c r="B46" s="11" t="s">
        <v>97</v>
      </c>
      <c r="C46" s="10" t="s">
        <v>98</v>
      </c>
      <c r="D46" s="31">
        <v>51372722</v>
      </c>
      <c r="E46" s="31">
        <v>51313871</v>
      </c>
      <c r="F46" s="31">
        <v>2359484</v>
      </c>
      <c r="G46" s="36">
        <f t="shared" si="0"/>
        <v>4.5928732372795038E-2</v>
      </c>
      <c r="H46" s="31">
        <v>14123232</v>
      </c>
      <c r="I46" s="36">
        <f t="shared" si="1"/>
        <v>0.27491694911552478</v>
      </c>
      <c r="J46" s="31">
        <v>8430142</v>
      </c>
      <c r="K46" s="36">
        <f t="shared" si="2"/>
        <v>0.16428583218755802</v>
      </c>
      <c r="L46" s="31">
        <v>0</v>
      </c>
      <c r="M46" s="36">
        <f t="shared" si="3"/>
        <v>0</v>
      </c>
      <c r="N46" s="31">
        <f t="shared" si="4"/>
        <v>24912858</v>
      </c>
      <c r="O46" s="36">
        <f t="shared" si="5"/>
        <v>0.48549948609412064</v>
      </c>
      <c r="P46" s="31">
        <v>8047792</v>
      </c>
      <c r="Q46" s="31">
        <v>46402610</v>
      </c>
      <c r="R46" s="31">
        <v>46532150</v>
      </c>
      <c r="S46" s="31">
        <v>25562510</v>
      </c>
      <c r="T46" s="36">
        <f t="shared" si="6"/>
        <v>0.54935157735028362</v>
      </c>
      <c r="U46" s="36">
        <f t="shared" si="7"/>
        <v>4.7509925703845157E-2</v>
      </c>
    </row>
    <row r="47" spans="1:21" ht="16.5" x14ac:dyDescent="0.3">
      <c r="A47" s="18" t="s">
        <v>0</v>
      </c>
      <c r="B47" s="13" t="s">
        <v>99</v>
      </c>
      <c r="C47" s="12" t="s">
        <v>0</v>
      </c>
      <c r="D47" s="32">
        <f>SUM(D41:D46)</f>
        <v>152463678</v>
      </c>
      <c r="E47" s="32">
        <f>SUM(E41:E46)</f>
        <v>160244124</v>
      </c>
      <c r="F47" s="32">
        <f>SUM(F41:F46)</f>
        <v>20563177</v>
      </c>
      <c r="G47" s="37">
        <f t="shared" si="0"/>
        <v>0.13487262848269999</v>
      </c>
      <c r="H47" s="32">
        <f>SUM(H41:H46)</f>
        <v>29372928</v>
      </c>
      <c r="I47" s="37">
        <f t="shared" si="1"/>
        <v>0.19265524999337874</v>
      </c>
      <c r="J47" s="32">
        <f>SUM(J41:J46)</f>
        <v>38557763</v>
      </c>
      <c r="K47" s="37">
        <f t="shared" si="2"/>
        <v>0.24061888846545162</v>
      </c>
      <c r="L47" s="32">
        <f>SUM(L41:L46)</f>
        <v>0</v>
      </c>
      <c r="M47" s="37">
        <f t="shared" si="3"/>
        <v>0</v>
      </c>
      <c r="N47" s="32">
        <f t="shared" si="4"/>
        <v>88493868</v>
      </c>
      <c r="O47" s="37">
        <f t="shared" si="5"/>
        <v>0.55224407479677695</v>
      </c>
      <c r="P47" s="32">
        <f>SUM(P41:P46)</f>
        <v>25422094</v>
      </c>
      <c r="Q47" s="32">
        <f>SUM(Q41:Q46)</f>
        <v>119393970</v>
      </c>
      <c r="R47" s="32">
        <f>SUM(R41:R46)</f>
        <v>135410551</v>
      </c>
      <c r="S47" s="32">
        <f>SUM(S41:S46)</f>
        <v>80337294</v>
      </c>
      <c r="T47" s="37">
        <f t="shared" si="6"/>
        <v>0.59328681115845983</v>
      </c>
      <c r="U47" s="37">
        <f t="shared" si="7"/>
        <v>0.51670287270592263</v>
      </c>
    </row>
    <row r="48" spans="1:21" x14ac:dyDescent="0.2">
      <c r="A48" s="17" t="s">
        <v>29</v>
      </c>
      <c r="B48" s="11" t="s">
        <v>100</v>
      </c>
      <c r="C48" s="10" t="s">
        <v>101</v>
      </c>
      <c r="D48" s="31">
        <v>27466332</v>
      </c>
      <c r="E48" s="31">
        <v>46638211</v>
      </c>
      <c r="F48" s="31">
        <v>5823498</v>
      </c>
      <c r="G48" s="36">
        <f t="shared" si="0"/>
        <v>0.21202314164119185</v>
      </c>
      <c r="H48" s="31">
        <v>7513360</v>
      </c>
      <c r="I48" s="36">
        <f t="shared" si="1"/>
        <v>0.27354799323040296</v>
      </c>
      <c r="J48" s="31">
        <v>12608739</v>
      </c>
      <c r="K48" s="36">
        <f t="shared" si="2"/>
        <v>0.27035211535022213</v>
      </c>
      <c r="L48" s="31">
        <v>0</v>
      </c>
      <c r="M48" s="36">
        <f t="shared" si="3"/>
        <v>0</v>
      </c>
      <c r="N48" s="31">
        <f t="shared" si="4"/>
        <v>25945597</v>
      </c>
      <c r="O48" s="36">
        <f t="shared" si="5"/>
        <v>0.55631630038296276</v>
      </c>
      <c r="P48" s="31">
        <v>8801656</v>
      </c>
      <c r="Q48" s="31">
        <v>27956400</v>
      </c>
      <c r="R48" s="31">
        <v>31218747</v>
      </c>
      <c r="S48" s="31">
        <v>17661944</v>
      </c>
      <c r="T48" s="36">
        <f t="shared" si="6"/>
        <v>0.56574801032213107</v>
      </c>
      <c r="U48" s="36">
        <f t="shared" si="7"/>
        <v>0.4325416717035977</v>
      </c>
    </row>
    <row r="49" spans="1:21" x14ac:dyDescent="0.2">
      <c r="A49" s="17" t="s">
        <v>29</v>
      </c>
      <c r="B49" s="11" t="s">
        <v>102</v>
      </c>
      <c r="C49" s="10" t="s">
        <v>103</v>
      </c>
      <c r="D49" s="31">
        <v>3107</v>
      </c>
      <c r="E49" s="31">
        <v>2</v>
      </c>
      <c r="F49" s="31">
        <v>0</v>
      </c>
      <c r="G49" s="36">
        <f t="shared" si="0"/>
        <v>0</v>
      </c>
      <c r="H49" s="31">
        <v>0</v>
      </c>
      <c r="I49" s="36">
        <f t="shared" si="1"/>
        <v>0</v>
      </c>
      <c r="J49" s="31">
        <v>0</v>
      </c>
      <c r="K49" s="36">
        <f t="shared" si="2"/>
        <v>0</v>
      </c>
      <c r="L49" s="31">
        <v>0</v>
      </c>
      <c r="M49" s="36">
        <f t="shared" si="3"/>
        <v>0</v>
      </c>
      <c r="N49" s="31">
        <f t="shared" si="4"/>
        <v>0</v>
      </c>
      <c r="O49" s="36">
        <f t="shared" si="5"/>
        <v>0</v>
      </c>
      <c r="P49" s="31">
        <v>0</v>
      </c>
      <c r="Q49" s="31">
        <v>2904</v>
      </c>
      <c r="R49" s="31">
        <v>2904</v>
      </c>
      <c r="S49" s="31">
        <v>0</v>
      </c>
      <c r="T49" s="36">
        <f t="shared" si="6"/>
        <v>0</v>
      </c>
      <c r="U49" s="36">
        <f t="shared" si="7"/>
        <v>0</v>
      </c>
    </row>
    <row r="50" spans="1:21" x14ac:dyDescent="0.2">
      <c r="A50" s="17" t="s">
        <v>29</v>
      </c>
      <c r="B50" s="11" t="s">
        <v>104</v>
      </c>
      <c r="C50" s="10" t="s">
        <v>105</v>
      </c>
      <c r="D50" s="31">
        <v>13747836</v>
      </c>
      <c r="E50" s="31">
        <v>15454836</v>
      </c>
      <c r="F50" s="31">
        <v>1526202</v>
      </c>
      <c r="G50" s="36">
        <f t="shared" si="0"/>
        <v>0.11101398067303102</v>
      </c>
      <c r="H50" s="31">
        <v>1869065</v>
      </c>
      <c r="I50" s="36">
        <f t="shared" si="1"/>
        <v>0.13595339659274375</v>
      </c>
      <c r="J50" s="31">
        <v>1861490</v>
      </c>
      <c r="K50" s="36">
        <f t="shared" si="2"/>
        <v>0.12044708853591199</v>
      </c>
      <c r="L50" s="31">
        <v>0</v>
      </c>
      <c r="M50" s="36">
        <f t="shared" si="3"/>
        <v>0</v>
      </c>
      <c r="N50" s="31">
        <f t="shared" si="4"/>
        <v>5256757</v>
      </c>
      <c r="O50" s="36">
        <f t="shared" si="5"/>
        <v>0.3401367054299379</v>
      </c>
      <c r="P50" s="31">
        <v>2304968</v>
      </c>
      <c r="Q50" s="31">
        <v>12936045</v>
      </c>
      <c r="R50" s="31">
        <v>12826045</v>
      </c>
      <c r="S50" s="31">
        <v>5988964</v>
      </c>
      <c r="T50" s="36">
        <f t="shared" si="6"/>
        <v>0.46693770371147147</v>
      </c>
      <c r="U50" s="36">
        <f t="shared" si="7"/>
        <v>-0.19240093571797956</v>
      </c>
    </row>
    <row r="51" spans="1:21" x14ac:dyDescent="0.2">
      <c r="A51" s="17" t="s">
        <v>29</v>
      </c>
      <c r="B51" s="11" t="s">
        <v>106</v>
      </c>
      <c r="C51" s="10" t="s">
        <v>107</v>
      </c>
      <c r="D51" s="31">
        <v>39846201</v>
      </c>
      <c r="E51" s="31">
        <v>37854756</v>
      </c>
      <c r="F51" s="31">
        <v>8142052</v>
      </c>
      <c r="G51" s="36">
        <f t="shared" si="0"/>
        <v>0.20433697054331479</v>
      </c>
      <c r="H51" s="31">
        <v>9300261</v>
      </c>
      <c r="I51" s="36">
        <f t="shared" si="1"/>
        <v>0.23340395738103112</v>
      </c>
      <c r="J51" s="31">
        <v>8860977</v>
      </c>
      <c r="K51" s="36">
        <f t="shared" si="2"/>
        <v>0.23407830181232708</v>
      </c>
      <c r="L51" s="31">
        <v>0</v>
      </c>
      <c r="M51" s="36">
        <f t="shared" si="3"/>
        <v>0</v>
      </c>
      <c r="N51" s="31">
        <f t="shared" si="4"/>
        <v>26303290</v>
      </c>
      <c r="O51" s="36">
        <f t="shared" si="5"/>
        <v>0.69484769628418686</v>
      </c>
      <c r="P51" s="31">
        <v>9026392</v>
      </c>
      <c r="Q51" s="31">
        <v>50061103</v>
      </c>
      <c r="R51" s="31">
        <v>39185916</v>
      </c>
      <c r="S51" s="31">
        <v>26424041</v>
      </c>
      <c r="T51" s="36">
        <f t="shared" si="6"/>
        <v>0.67432495389414915</v>
      </c>
      <c r="U51" s="36">
        <f t="shared" si="7"/>
        <v>-1.8325705331654119E-2</v>
      </c>
    </row>
    <row r="52" spans="1:21" x14ac:dyDescent="0.2">
      <c r="A52" s="17" t="s">
        <v>44</v>
      </c>
      <c r="B52" s="11" t="s">
        <v>108</v>
      </c>
      <c r="C52" s="10" t="s">
        <v>109</v>
      </c>
      <c r="D52" s="31">
        <v>31560423</v>
      </c>
      <c r="E52" s="31">
        <v>28425689</v>
      </c>
      <c r="F52" s="31">
        <v>6021452</v>
      </c>
      <c r="G52" s="36">
        <f t="shared" si="0"/>
        <v>0.19079123242422955</v>
      </c>
      <c r="H52" s="31">
        <v>5587546</v>
      </c>
      <c r="I52" s="36">
        <f t="shared" si="1"/>
        <v>0.17704281086473397</v>
      </c>
      <c r="J52" s="31">
        <v>5091811</v>
      </c>
      <c r="K52" s="36">
        <f t="shared" si="2"/>
        <v>0.17912709169512128</v>
      </c>
      <c r="L52" s="31">
        <v>0</v>
      </c>
      <c r="M52" s="36">
        <f t="shared" si="3"/>
        <v>0</v>
      </c>
      <c r="N52" s="31">
        <f t="shared" si="4"/>
        <v>16700809</v>
      </c>
      <c r="O52" s="36">
        <f t="shared" si="5"/>
        <v>0.58752521354891341</v>
      </c>
      <c r="P52" s="31">
        <v>11302030</v>
      </c>
      <c r="Q52" s="31">
        <v>29664582</v>
      </c>
      <c r="R52" s="31">
        <v>41692372</v>
      </c>
      <c r="S52" s="31">
        <v>23692502</v>
      </c>
      <c r="T52" s="36">
        <f t="shared" si="6"/>
        <v>0.56826946665447575</v>
      </c>
      <c r="U52" s="36">
        <f t="shared" si="7"/>
        <v>-0.54947819108602614</v>
      </c>
    </row>
    <row r="53" spans="1:21" ht="16.5" x14ac:dyDescent="0.3">
      <c r="A53" s="18" t="s">
        <v>0</v>
      </c>
      <c r="B53" s="13" t="s">
        <v>110</v>
      </c>
      <c r="C53" s="12" t="s">
        <v>0</v>
      </c>
      <c r="D53" s="32">
        <f>SUM(D48:D52)</f>
        <v>112623899</v>
      </c>
      <c r="E53" s="32">
        <f>SUM(E48:E52)</f>
        <v>128373494</v>
      </c>
      <c r="F53" s="32">
        <f>SUM(F48:F52)</f>
        <v>21513204</v>
      </c>
      <c r="G53" s="37">
        <f t="shared" si="0"/>
        <v>0.19101810708933101</v>
      </c>
      <c r="H53" s="32">
        <f>SUM(H48:H52)</f>
        <v>24270232</v>
      </c>
      <c r="I53" s="37">
        <f t="shared" si="1"/>
        <v>0.21549806227184515</v>
      </c>
      <c r="J53" s="32">
        <f>SUM(J48:J52)</f>
        <v>28423017</v>
      </c>
      <c r="K53" s="37">
        <f t="shared" si="2"/>
        <v>0.22140876682845448</v>
      </c>
      <c r="L53" s="32">
        <f>SUM(L48:L52)</f>
        <v>0</v>
      </c>
      <c r="M53" s="37">
        <f t="shared" si="3"/>
        <v>0</v>
      </c>
      <c r="N53" s="32">
        <f t="shared" si="4"/>
        <v>74206453</v>
      </c>
      <c r="O53" s="37">
        <f t="shared" si="5"/>
        <v>0.57805120580421376</v>
      </c>
      <c r="P53" s="32">
        <f>SUM(P48:P52)</f>
        <v>31435046</v>
      </c>
      <c r="Q53" s="32">
        <f>SUM(Q48:Q52)</f>
        <v>120621034</v>
      </c>
      <c r="R53" s="32">
        <f>SUM(R48:R52)</f>
        <v>124925984</v>
      </c>
      <c r="S53" s="32">
        <f>SUM(S48:S52)</f>
        <v>73767451</v>
      </c>
      <c r="T53" s="37">
        <f t="shared" si="6"/>
        <v>0.59048925322053092</v>
      </c>
      <c r="U53" s="37">
        <f t="shared" si="7"/>
        <v>-9.5817547077869714E-2</v>
      </c>
    </row>
    <row r="54" spans="1:21" ht="16.5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1249532513</v>
      </c>
      <c r="E54" s="32">
        <f>SUM(E8:E9,E11:E18,E20:E26,E28:E34,E36:E39,E41:E46,E48:E52)</f>
        <v>1249828143</v>
      </c>
      <c r="F54" s="32">
        <f>SUM(F8:F9,F11:F18,F20:F26,F28:F34,F36:F39,F41:F46,F48:F52)</f>
        <v>218317731</v>
      </c>
      <c r="G54" s="37">
        <f t="shared" si="0"/>
        <v>0.17471952808642122</v>
      </c>
      <c r="H54" s="32">
        <f>SUM(H8:H9,H11:H18,H20:H26,H28:H34,H36:H39,H41:H46,H48:H52)</f>
        <v>260639304</v>
      </c>
      <c r="I54" s="37">
        <f t="shared" si="1"/>
        <v>0.20858945348627356</v>
      </c>
      <c r="J54" s="32">
        <f>SUM(J8:J9,J11:J18,J20:J26,J28:J34,J36:J39,J41:J46,J48:J52)</f>
        <v>251953634</v>
      </c>
      <c r="K54" s="37">
        <f t="shared" si="2"/>
        <v>0.2015906230077586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730910669</v>
      </c>
      <c r="O54" s="37">
        <f t="shared" si="5"/>
        <v>0.58480893800772737</v>
      </c>
      <c r="P54" s="32">
        <f>SUM(P8:P9,P11:P18,P20:P26,P28:P34,P36:P39,P41:P46,P48:P52)</f>
        <v>236682130</v>
      </c>
      <c r="Q54" s="32">
        <f>SUM(Q8:Q9,Q11:Q18,Q20:Q26,Q28:Q34,Q36:Q39,Q41:Q46,Q48:Q52)</f>
        <v>1162789285</v>
      </c>
      <c r="R54" s="32">
        <f>SUM(R8:R9,R11:R18,R20:R26,R28:R34,R36:R39,R41:R46,R48:R52)</f>
        <v>1149692845</v>
      </c>
      <c r="S54" s="32">
        <f>SUM(S8:S9,S11:S18,S20:S26,S28:S34,S36:S39,S41:S46,S48:S52)</f>
        <v>715303801</v>
      </c>
      <c r="T54" s="37">
        <f t="shared" si="6"/>
        <v>0.62216948127567062</v>
      </c>
      <c r="U54" s="37">
        <f t="shared" si="7"/>
        <v>6.4523265867178159E-2</v>
      </c>
    </row>
    <row r="55" spans="1:21" ht="14.4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4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x14ac:dyDescent="0.2">
      <c r="A57" s="17" t="s">
        <v>23</v>
      </c>
      <c r="B57" s="11" t="s">
        <v>113</v>
      </c>
      <c r="C57" s="10" t="s">
        <v>114</v>
      </c>
      <c r="D57" s="31">
        <v>55027334</v>
      </c>
      <c r="E57" s="31">
        <v>51614192</v>
      </c>
      <c r="F57" s="31">
        <v>11113929</v>
      </c>
      <c r="G57" s="36">
        <f t="shared" ref="G57:G85" si="8">IF(($D57      =0),0,($F57      /$D57      ))</f>
        <v>0.2019710604188093</v>
      </c>
      <c r="H57" s="31">
        <v>10779153</v>
      </c>
      <c r="I57" s="36">
        <f t="shared" ref="I57:I85" si="9">IF(($D57      =0),0,($H57      /$D57      ))</f>
        <v>0.19588724759952936</v>
      </c>
      <c r="J57" s="31">
        <v>14051001</v>
      </c>
      <c r="K57" s="36">
        <f t="shared" ref="K57:K85" si="10">IF(($E57      =0),0,($J57      /$E57      ))</f>
        <v>0.27223134675827143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35944083</v>
      </c>
      <c r="O57" s="36">
        <f t="shared" ref="O57:O85" si="13">IF(($E57      =0),0,($N57      /$E57      ))</f>
        <v>0.69639921903650071</v>
      </c>
      <c r="P57" s="31">
        <v>11510122</v>
      </c>
      <c r="Q57" s="31">
        <v>54708288</v>
      </c>
      <c r="R57" s="31">
        <v>49752490</v>
      </c>
      <c r="S57" s="31">
        <v>34576723</v>
      </c>
      <c r="T57" s="36">
        <f t="shared" ref="T57:T85" si="14">IF(($R57      =0),0,($S57      /$R57      ))</f>
        <v>0.69497472387814163</v>
      </c>
      <c r="U57" s="36">
        <f t="shared" ref="U57:U85" si="15">IF(($P57      =0),0,(($J57      /$P57      )-1))</f>
        <v>0.22075170011230116</v>
      </c>
    </row>
    <row r="58" spans="1:21" ht="16.5" x14ac:dyDescent="0.3">
      <c r="A58" s="18" t="s">
        <v>0</v>
      </c>
      <c r="B58" s="13" t="s">
        <v>28</v>
      </c>
      <c r="C58" s="12" t="s">
        <v>0</v>
      </c>
      <c r="D58" s="32">
        <f>D57</f>
        <v>55027334</v>
      </c>
      <c r="E58" s="32">
        <f>E57</f>
        <v>51614192</v>
      </c>
      <c r="F58" s="32">
        <f>F57</f>
        <v>11113929</v>
      </c>
      <c r="G58" s="37">
        <f t="shared" si="8"/>
        <v>0.2019710604188093</v>
      </c>
      <c r="H58" s="32">
        <f>H57</f>
        <v>10779153</v>
      </c>
      <c r="I58" s="37">
        <f t="shared" si="9"/>
        <v>0.19588724759952936</v>
      </c>
      <c r="J58" s="32">
        <f>J57</f>
        <v>14051001</v>
      </c>
      <c r="K58" s="37">
        <f t="shared" si="10"/>
        <v>0.27223134675827143</v>
      </c>
      <c r="L58" s="32">
        <f>L57</f>
        <v>0</v>
      </c>
      <c r="M58" s="37">
        <f t="shared" si="11"/>
        <v>0</v>
      </c>
      <c r="N58" s="32">
        <f t="shared" si="12"/>
        <v>35944083</v>
      </c>
      <c r="O58" s="37">
        <f t="shared" si="13"/>
        <v>0.69639921903650071</v>
      </c>
      <c r="P58" s="32">
        <f>P57</f>
        <v>11510122</v>
      </c>
      <c r="Q58" s="32">
        <f>Q57</f>
        <v>54708288</v>
      </c>
      <c r="R58" s="32">
        <f>R57</f>
        <v>49752490</v>
      </c>
      <c r="S58" s="32">
        <f>S57</f>
        <v>34576723</v>
      </c>
      <c r="T58" s="37">
        <f t="shared" si="14"/>
        <v>0.69497472387814163</v>
      </c>
      <c r="U58" s="37">
        <f t="shared" si="15"/>
        <v>0.22075170011230116</v>
      </c>
    </row>
    <row r="59" spans="1:21" x14ac:dyDescent="0.2">
      <c r="A59" s="17" t="s">
        <v>29</v>
      </c>
      <c r="B59" s="11" t="s">
        <v>115</v>
      </c>
      <c r="C59" s="10" t="s">
        <v>116</v>
      </c>
      <c r="D59" s="31">
        <v>2000000</v>
      </c>
      <c r="E59" s="31">
        <v>1550000</v>
      </c>
      <c r="F59" s="31">
        <v>2000</v>
      </c>
      <c r="G59" s="36">
        <f t="shared" si="8"/>
        <v>1E-3</v>
      </c>
      <c r="H59" s="31">
        <v>3500</v>
      </c>
      <c r="I59" s="36">
        <f t="shared" si="9"/>
        <v>1.75E-3</v>
      </c>
      <c r="J59" s="31">
        <v>181050</v>
      </c>
      <c r="K59" s="36">
        <f t="shared" si="10"/>
        <v>0.11680645161290322</v>
      </c>
      <c r="L59" s="31">
        <v>0</v>
      </c>
      <c r="M59" s="36">
        <f t="shared" si="11"/>
        <v>0</v>
      </c>
      <c r="N59" s="31">
        <f t="shared" si="12"/>
        <v>186550</v>
      </c>
      <c r="O59" s="36">
        <f t="shared" si="13"/>
        <v>0.12035483870967742</v>
      </c>
      <c r="P59" s="31">
        <v>647750</v>
      </c>
      <c r="Q59" s="31">
        <v>3816156</v>
      </c>
      <c r="R59" s="31">
        <v>3253285</v>
      </c>
      <c r="S59" s="31">
        <v>1580415</v>
      </c>
      <c r="T59" s="36">
        <f t="shared" si="14"/>
        <v>0.48579051635500731</v>
      </c>
      <c r="U59" s="36">
        <f t="shared" si="15"/>
        <v>-0.72049401775376309</v>
      </c>
    </row>
    <row r="60" spans="1:21" x14ac:dyDescent="0.2">
      <c r="A60" s="17" t="s">
        <v>29</v>
      </c>
      <c r="B60" s="11" t="s">
        <v>117</v>
      </c>
      <c r="C60" s="10" t="s">
        <v>118</v>
      </c>
      <c r="D60" s="31">
        <v>3999129</v>
      </c>
      <c r="E60" s="31">
        <v>10449882</v>
      </c>
      <c r="F60" s="31">
        <v>4757134</v>
      </c>
      <c r="G60" s="36">
        <f t="shared" si="8"/>
        <v>1.1895425228843581</v>
      </c>
      <c r="H60" s="31">
        <v>6351795</v>
      </c>
      <c r="I60" s="36">
        <f t="shared" si="9"/>
        <v>1.5882946011494004</v>
      </c>
      <c r="J60" s="31">
        <v>2071492</v>
      </c>
      <c r="K60" s="36">
        <f t="shared" si="10"/>
        <v>0.19823113792098324</v>
      </c>
      <c r="L60" s="31">
        <v>0</v>
      </c>
      <c r="M60" s="36">
        <f t="shared" si="11"/>
        <v>0</v>
      </c>
      <c r="N60" s="31">
        <f t="shared" si="12"/>
        <v>13180421</v>
      </c>
      <c r="O60" s="36">
        <f t="shared" si="13"/>
        <v>1.2612985486343291</v>
      </c>
      <c r="P60" s="31">
        <v>6747370</v>
      </c>
      <c r="Q60" s="31">
        <v>34136148</v>
      </c>
      <c r="R60" s="31">
        <v>29203148</v>
      </c>
      <c r="S60" s="31">
        <v>20773966</v>
      </c>
      <c r="T60" s="36">
        <f t="shared" si="14"/>
        <v>0.71136050127198613</v>
      </c>
      <c r="U60" s="36">
        <f t="shared" si="15"/>
        <v>-0.69299267714679935</v>
      </c>
    </row>
    <row r="61" spans="1:21" x14ac:dyDescent="0.2">
      <c r="A61" s="17" t="s">
        <v>29</v>
      </c>
      <c r="B61" s="11" t="s">
        <v>119</v>
      </c>
      <c r="C61" s="10" t="s">
        <v>120</v>
      </c>
      <c r="D61" s="31">
        <v>8602823</v>
      </c>
      <c r="E61" s="31">
        <v>7845610</v>
      </c>
      <c r="F61" s="31">
        <v>645450</v>
      </c>
      <c r="G61" s="36">
        <f t="shared" si="8"/>
        <v>7.5027697303547913E-2</v>
      </c>
      <c r="H61" s="31">
        <v>399702</v>
      </c>
      <c r="I61" s="36">
        <f t="shared" si="9"/>
        <v>4.6461725412693021E-2</v>
      </c>
      <c r="J61" s="31">
        <v>1887804</v>
      </c>
      <c r="K61" s="36">
        <f t="shared" si="10"/>
        <v>0.24061914879786275</v>
      </c>
      <c r="L61" s="31">
        <v>0</v>
      </c>
      <c r="M61" s="36">
        <f t="shared" si="11"/>
        <v>0</v>
      </c>
      <c r="N61" s="31">
        <f t="shared" si="12"/>
        <v>2932956</v>
      </c>
      <c r="O61" s="36">
        <f t="shared" si="13"/>
        <v>0.37383402947635685</v>
      </c>
      <c r="P61" s="31">
        <v>1903183</v>
      </c>
      <c r="Q61" s="31">
        <v>8150995</v>
      </c>
      <c r="R61" s="31">
        <v>7939965</v>
      </c>
      <c r="S61" s="31">
        <v>5864375</v>
      </c>
      <c r="T61" s="36">
        <f t="shared" si="14"/>
        <v>0.73858952778759102</v>
      </c>
      <c r="U61" s="36">
        <f t="shared" si="15"/>
        <v>-8.0806732720920538E-3</v>
      </c>
    </row>
    <row r="62" spans="1:21" x14ac:dyDescent="0.2">
      <c r="A62" s="17" t="s">
        <v>44</v>
      </c>
      <c r="B62" s="11" t="s">
        <v>121</v>
      </c>
      <c r="C62" s="10" t="s">
        <v>122</v>
      </c>
      <c r="D62" s="31">
        <v>70000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100000</v>
      </c>
      <c r="R62" s="31">
        <v>109479</v>
      </c>
      <c r="S62" s="31">
        <v>109479</v>
      </c>
      <c r="T62" s="36">
        <f t="shared" si="14"/>
        <v>1</v>
      </c>
      <c r="U62" s="36">
        <f t="shared" si="15"/>
        <v>0</v>
      </c>
    </row>
    <row r="63" spans="1:21" ht="16.5" x14ac:dyDescent="0.3">
      <c r="A63" s="18" t="s">
        <v>0</v>
      </c>
      <c r="B63" s="13" t="s">
        <v>123</v>
      </c>
      <c r="C63" s="12" t="s">
        <v>0</v>
      </c>
      <c r="D63" s="32">
        <f>SUM(D59:D62)</f>
        <v>14671952</v>
      </c>
      <c r="E63" s="32">
        <f>SUM(E59:E62)</f>
        <v>19845492</v>
      </c>
      <c r="F63" s="32">
        <f>SUM(F59:F62)</f>
        <v>5404584</v>
      </c>
      <c r="G63" s="37">
        <f t="shared" si="8"/>
        <v>0.36836161950366247</v>
      </c>
      <c r="H63" s="32">
        <f>SUM(H59:H62)</f>
        <v>6754997</v>
      </c>
      <c r="I63" s="37">
        <f t="shared" si="9"/>
        <v>0.46040206511035475</v>
      </c>
      <c r="J63" s="32">
        <f>SUM(J59:J62)</f>
        <v>4140346</v>
      </c>
      <c r="K63" s="37">
        <f t="shared" si="10"/>
        <v>0.20862904280730354</v>
      </c>
      <c r="L63" s="32">
        <f>SUM(L59:L62)</f>
        <v>0</v>
      </c>
      <c r="M63" s="37">
        <f t="shared" si="11"/>
        <v>0</v>
      </c>
      <c r="N63" s="32">
        <f t="shared" si="12"/>
        <v>16299927</v>
      </c>
      <c r="O63" s="37">
        <f t="shared" si="13"/>
        <v>0.82134154194816633</v>
      </c>
      <c r="P63" s="32">
        <f>SUM(P59:P62)</f>
        <v>9298303</v>
      </c>
      <c r="Q63" s="32">
        <f>SUM(Q59:Q62)</f>
        <v>46203299</v>
      </c>
      <c r="R63" s="32">
        <f>SUM(R59:R62)</f>
        <v>40505877</v>
      </c>
      <c r="S63" s="32">
        <f>SUM(S59:S62)</f>
        <v>28328235</v>
      </c>
      <c r="T63" s="37">
        <f t="shared" si="14"/>
        <v>0.69936110752521174</v>
      </c>
      <c r="U63" s="37">
        <f t="shared" si="15"/>
        <v>-0.55472025379254686</v>
      </c>
    </row>
    <row r="64" spans="1:21" x14ac:dyDescent="0.2">
      <c r="A64" s="17" t="s">
        <v>29</v>
      </c>
      <c r="B64" s="11" t="s">
        <v>124</v>
      </c>
      <c r="C64" s="10" t="s">
        <v>125</v>
      </c>
      <c r="D64" s="31">
        <v>11851964</v>
      </c>
      <c r="E64" s="31">
        <v>9826964</v>
      </c>
      <c r="F64" s="31">
        <v>0</v>
      </c>
      <c r="G64" s="36">
        <f t="shared" si="8"/>
        <v>0</v>
      </c>
      <c r="H64" s="31">
        <v>87294</v>
      </c>
      <c r="I64" s="36">
        <f t="shared" si="9"/>
        <v>7.3653615552662834E-3</v>
      </c>
      <c r="J64" s="31">
        <v>108577</v>
      </c>
      <c r="K64" s="36">
        <f t="shared" si="10"/>
        <v>1.1048885495052185E-2</v>
      </c>
      <c r="L64" s="31">
        <v>0</v>
      </c>
      <c r="M64" s="36">
        <f t="shared" si="11"/>
        <v>0</v>
      </c>
      <c r="N64" s="31">
        <f t="shared" si="12"/>
        <v>195871</v>
      </c>
      <c r="O64" s="36">
        <f t="shared" si="13"/>
        <v>1.9931995273413029E-2</v>
      </c>
      <c r="P64" s="31">
        <v>0</v>
      </c>
      <c r="Q64" s="31">
        <v>12882470</v>
      </c>
      <c r="R64" s="31">
        <v>12882470</v>
      </c>
      <c r="S64" s="31">
        <v>0</v>
      </c>
      <c r="T64" s="36">
        <f t="shared" si="14"/>
        <v>0</v>
      </c>
      <c r="U64" s="36">
        <f t="shared" si="15"/>
        <v>0</v>
      </c>
    </row>
    <row r="65" spans="1:21" x14ac:dyDescent="0.2">
      <c r="A65" s="17" t="s">
        <v>29</v>
      </c>
      <c r="B65" s="11" t="s">
        <v>126</v>
      </c>
      <c r="C65" s="10" t="s">
        <v>127</v>
      </c>
      <c r="D65" s="31">
        <v>1141848</v>
      </c>
      <c r="E65" s="31">
        <v>1161848</v>
      </c>
      <c r="F65" s="31">
        <v>338526</v>
      </c>
      <c r="G65" s="36">
        <f t="shared" si="8"/>
        <v>0.29647203480673434</v>
      </c>
      <c r="H65" s="31">
        <v>281318</v>
      </c>
      <c r="I65" s="36">
        <f t="shared" si="9"/>
        <v>0.2463707954123491</v>
      </c>
      <c r="J65" s="31">
        <v>159105</v>
      </c>
      <c r="K65" s="36">
        <f t="shared" si="10"/>
        <v>0.13694132106781609</v>
      </c>
      <c r="L65" s="31">
        <v>0</v>
      </c>
      <c r="M65" s="36">
        <f t="shared" si="11"/>
        <v>0</v>
      </c>
      <c r="N65" s="31">
        <f t="shared" si="12"/>
        <v>778949</v>
      </c>
      <c r="O65" s="36">
        <f t="shared" si="13"/>
        <v>0.67043967885644251</v>
      </c>
      <c r="P65" s="31">
        <v>262159</v>
      </c>
      <c r="Q65" s="31">
        <v>1240462</v>
      </c>
      <c r="R65" s="31">
        <v>1240462</v>
      </c>
      <c r="S65" s="31">
        <v>668964</v>
      </c>
      <c r="T65" s="36">
        <f t="shared" si="14"/>
        <v>0.53928616918535188</v>
      </c>
      <c r="U65" s="36">
        <f t="shared" si="15"/>
        <v>-0.39309731880271137</v>
      </c>
    </row>
    <row r="66" spans="1:21" x14ac:dyDescent="0.2">
      <c r="A66" s="17" t="s">
        <v>29</v>
      </c>
      <c r="B66" s="11" t="s">
        <v>128</v>
      </c>
      <c r="C66" s="10" t="s">
        <v>129</v>
      </c>
      <c r="D66" s="31">
        <v>3464855</v>
      </c>
      <c r="E66" s="31">
        <v>3284855</v>
      </c>
      <c r="F66" s="31">
        <v>6289</v>
      </c>
      <c r="G66" s="36">
        <f t="shared" si="8"/>
        <v>1.8150831708686223E-3</v>
      </c>
      <c r="H66" s="31">
        <v>21035</v>
      </c>
      <c r="I66" s="36">
        <f t="shared" si="9"/>
        <v>6.0709611224712143E-3</v>
      </c>
      <c r="J66" s="31">
        <v>2849111</v>
      </c>
      <c r="K66" s="36">
        <f t="shared" si="10"/>
        <v>0.86734756937520829</v>
      </c>
      <c r="L66" s="31">
        <v>0</v>
      </c>
      <c r="M66" s="36">
        <f t="shared" si="11"/>
        <v>0</v>
      </c>
      <c r="N66" s="31">
        <f t="shared" si="12"/>
        <v>2876435</v>
      </c>
      <c r="O66" s="36">
        <f t="shared" si="13"/>
        <v>0.87566574475890113</v>
      </c>
      <c r="P66" s="31">
        <v>140</v>
      </c>
      <c r="Q66" s="31">
        <v>4369789</v>
      </c>
      <c r="R66" s="31">
        <v>4423989</v>
      </c>
      <c r="S66" s="31">
        <v>23118</v>
      </c>
      <c r="T66" s="36">
        <f t="shared" si="14"/>
        <v>5.2256006965659269E-3</v>
      </c>
      <c r="U66" s="36">
        <f t="shared" si="15"/>
        <v>20349.792857142857</v>
      </c>
    </row>
    <row r="67" spans="1:21" x14ac:dyDescent="0.2">
      <c r="A67" s="17" t="s">
        <v>29</v>
      </c>
      <c r="B67" s="11" t="s">
        <v>130</v>
      </c>
      <c r="C67" s="10" t="s">
        <v>131</v>
      </c>
      <c r="D67" s="31">
        <v>137554376</v>
      </c>
      <c r="E67" s="31">
        <v>141066375</v>
      </c>
      <c r="F67" s="31">
        <v>15499292</v>
      </c>
      <c r="G67" s="36">
        <f t="shared" si="8"/>
        <v>0.11267756396205091</v>
      </c>
      <c r="H67" s="31">
        <v>15148471</v>
      </c>
      <c r="I67" s="36">
        <f t="shared" si="9"/>
        <v>0.11012714709999484</v>
      </c>
      <c r="J67" s="31">
        <v>14289761</v>
      </c>
      <c r="K67" s="36">
        <f t="shared" si="10"/>
        <v>0.10129813713579866</v>
      </c>
      <c r="L67" s="31">
        <v>0</v>
      </c>
      <c r="M67" s="36">
        <f t="shared" si="11"/>
        <v>0</v>
      </c>
      <c r="N67" s="31">
        <f t="shared" si="12"/>
        <v>44937524</v>
      </c>
      <c r="O67" s="36">
        <f t="shared" si="13"/>
        <v>0.3185558854829863</v>
      </c>
      <c r="P67" s="31">
        <v>22300445</v>
      </c>
      <c r="Q67" s="31">
        <v>159565824</v>
      </c>
      <c r="R67" s="31">
        <v>157979324</v>
      </c>
      <c r="S67" s="31">
        <v>57238006</v>
      </c>
      <c r="T67" s="36">
        <f t="shared" si="14"/>
        <v>0.36231327334961883</v>
      </c>
      <c r="U67" s="36">
        <f t="shared" si="15"/>
        <v>-0.35921632953961236</v>
      </c>
    </row>
    <row r="68" spans="1:21" x14ac:dyDescent="0.2">
      <c r="A68" s="17" t="s">
        <v>29</v>
      </c>
      <c r="B68" s="11" t="s">
        <v>132</v>
      </c>
      <c r="C68" s="10" t="s">
        <v>133</v>
      </c>
      <c r="D68" s="31">
        <v>2685821</v>
      </c>
      <c r="E68" s="31">
        <v>1748418</v>
      </c>
      <c r="F68" s="31">
        <v>288998</v>
      </c>
      <c r="G68" s="36">
        <f t="shared" si="8"/>
        <v>0.10760136286074165</v>
      </c>
      <c r="H68" s="31">
        <v>289936</v>
      </c>
      <c r="I68" s="36">
        <f t="shared" si="9"/>
        <v>0.10795060430311626</v>
      </c>
      <c r="J68" s="31">
        <v>306590</v>
      </c>
      <c r="K68" s="36">
        <f t="shared" si="10"/>
        <v>0.17535280464968903</v>
      </c>
      <c r="L68" s="31">
        <v>0</v>
      </c>
      <c r="M68" s="36">
        <f t="shared" si="11"/>
        <v>0</v>
      </c>
      <c r="N68" s="31">
        <f t="shared" si="12"/>
        <v>885524</v>
      </c>
      <c r="O68" s="36">
        <f t="shared" si="13"/>
        <v>0.50647156458009468</v>
      </c>
      <c r="P68" s="31">
        <v>556879</v>
      </c>
      <c r="Q68" s="31">
        <v>2562422</v>
      </c>
      <c r="R68" s="31">
        <v>2562422</v>
      </c>
      <c r="S68" s="31">
        <v>1407792</v>
      </c>
      <c r="T68" s="36">
        <f t="shared" si="14"/>
        <v>0.54939896707099767</v>
      </c>
      <c r="U68" s="36">
        <f t="shared" si="15"/>
        <v>-0.44944952135023941</v>
      </c>
    </row>
    <row r="69" spans="1:21" x14ac:dyDescent="0.2">
      <c r="A69" s="17" t="s">
        <v>44</v>
      </c>
      <c r="B69" s="11" t="s">
        <v>134</v>
      </c>
      <c r="C69" s="10" t="s">
        <v>135</v>
      </c>
      <c r="D69" s="31">
        <v>15761940</v>
      </c>
      <c r="E69" s="31">
        <v>16061940</v>
      </c>
      <c r="F69" s="31">
        <v>3415899</v>
      </c>
      <c r="G69" s="36">
        <f t="shared" si="8"/>
        <v>0.21671818316780803</v>
      </c>
      <c r="H69" s="31">
        <v>3700282</v>
      </c>
      <c r="I69" s="36">
        <f t="shared" si="9"/>
        <v>0.23476056881322985</v>
      </c>
      <c r="J69" s="31">
        <v>3217409</v>
      </c>
      <c r="K69" s="36">
        <f t="shared" si="10"/>
        <v>0.20031260233819825</v>
      </c>
      <c r="L69" s="31">
        <v>0</v>
      </c>
      <c r="M69" s="36">
        <f t="shared" si="11"/>
        <v>0</v>
      </c>
      <c r="N69" s="31">
        <f t="shared" si="12"/>
        <v>10333590</v>
      </c>
      <c r="O69" s="36">
        <f t="shared" si="13"/>
        <v>0.64335877235253025</v>
      </c>
      <c r="P69" s="31">
        <v>3803680</v>
      </c>
      <c r="Q69" s="31">
        <v>18474511</v>
      </c>
      <c r="R69" s="31">
        <v>17857978</v>
      </c>
      <c r="S69" s="31">
        <v>9409271</v>
      </c>
      <c r="T69" s="36">
        <f t="shared" si="14"/>
        <v>0.52689453419642474</v>
      </c>
      <c r="U69" s="36">
        <f t="shared" si="15"/>
        <v>-0.15413257687292303</v>
      </c>
    </row>
    <row r="70" spans="1:21" ht="16.5" x14ac:dyDescent="0.3">
      <c r="A70" s="18" t="s">
        <v>0</v>
      </c>
      <c r="B70" s="13" t="s">
        <v>136</v>
      </c>
      <c r="C70" s="12" t="s">
        <v>0</v>
      </c>
      <c r="D70" s="32">
        <f>SUM(D64:D69)</f>
        <v>172460804</v>
      </c>
      <c r="E70" s="32">
        <f>SUM(E64:E69)</f>
        <v>173150400</v>
      </c>
      <c r="F70" s="32">
        <f>SUM(F64:F69)</f>
        <v>19549004</v>
      </c>
      <c r="G70" s="37">
        <f t="shared" si="8"/>
        <v>0.11335331592215006</v>
      </c>
      <c r="H70" s="32">
        <f>SUM(H64:H69)</f>
        <v>19528336</v>
      </c>
      <c r="I70" s="37">
        <f t="shared" si="9"/>
        <v>0.1132334741985779</v>
      </c>
      <c r="J70" s="32">
        <f>SUM(J64:J69)</f>
        <v>20930553</v>
      </c>
      <c r="K70" s="37">
        <f t="shared" si="10"/>
        <v>0.12088076608543787</v>
      </c>
      <c r="L70" s="32">
        <f>SUM(L64:L69)</f>
        <v>0</v>
      </c>
      <c r="M70" s="37">
        <f t="shared" si="11"/>
        <v>0</v>
      </c>
      <c r="N70" s="32">
        <f t="shared" si="12"/>
        <v>60007893</v>
      </c>
      <c r="O70" s="37">
        <f t="shared" si="13"/>
        <v>0.34656514221162643</v>
      </c>
      <c r="P70" s="32">
        <f>SUM(P64:P69)</f>
        <v>26923303</v>
      </c>
      <c r="Q70" s="32">
        <f>SUM(Q64:Q69)</f>
        <v>199095478</v>
      </c>
      <c r="R70" s="32">
        <f>SUM(R64:R69)</f>
        <v>196946645</v>
      </c>
      <c r="S70" s="32">
        <f>SUM(S64:S69)</f>
        <v>68747151</v>
      </c>
      <c r="T70" s="37">
        <f t="shared" si="14"/>
        <v>0.34906484951800015</v>
      </c>
      <c r="U70" s="37">
        <f t="shared" si="15"/>
        <v>-0.22258598805651741</v>
      </c>
    </row>
    <row r="71" spans="1:21" x14ac:dyDescent="0.2">
      <c r="A71" s="17" t="s">
        <v>29</v>
      </c>
      <c r="B71" s="11" t="s">
        <v>137</v>
      </c>
      <c r="C71" s="10" t="s">
        <v>138</v>
      </c>
      <c r="D71" s="31">
        <v>20134788</v>
      </c>
      <c r="E71" s="31">
        <v>19057624</v>
      </c>
      <c r="F71" s="31">
        <v>5563501</v>
      </c>
      <c r="G71" s="36">
        <f t="shared" si="8"/>
        <v>0.27631286706371083</v>
      </c>
      <c r="H71" s="31">
        <v>5799114</v>
      </c>
      <c r="I71" s="36">
        <f t="shared" si="9"/>
        <v>0.28801465404055904</v>
      </c>
      <c r="J71" s="31">
        <v>5515743</v>
      </c>
      <c r="K71" s="36">
        <f t="shared" si="10"/>
        <v>0.28942448439532653</v>
      </c>
      <c r="L71" s="31">
        <v>0</v>
      </c>
      <c r="M71" s="36">
        <f t="shared" si="11"/>
        <v>0</v>
      </c>
      <c r="N71" s="31">
        <f t="shared" si="12"/>
        <v>16878358</v>
      </c>
      <c r="O71" s="36">
        <f t="shared" si="13"/>
        <v>0.88564859921677541</v>
      </c>
      <c r="P71" s="31">
        <v>1836305</v>
      </c>
      <c r="Q71" s="31">
        <v>6268932</v>
      </c>
      <c r="R71" s="31">
        <v>18655564</v>
      </c>
      <c r="S71" s="31">
        <v>5230541</v>
      </c>
      <c r="T71" s="36">
        <f t="shared" si="14"/>
        <v>0.28037431620936254</v>
      </c>
      <c r="U71" s="36">
        <f t="shared" si="15"/>
        <v>2.0037183365508455</v>
      </c>
    </row>
    <row r="72" spans="1:21" x14ac:dyDescent="0.2">
      <c r="A72" s="17" t="s">
        <v>29</v>
      </c>
      <c r="B72" s="11" t="s">
        <v>139</v>
      </c>
      <c r="C72" s="10" t="s">
        <v>140</v>
      </c>
      <c r="D72" s="31">
        <v>15102069</v>
      </c>
      <c r="E72" s="31">
        <v>14178303</v>
      </c>
      <c r="F72" s="31">
        <v>3232468</v>
      </c>
      <c r="G72" s="36">
        <f t="shared" si="8"/>
        <v>0.21404140055246734</v>
      </c>
      <c r="H72" s="31">
        <v>2200431</v>
      </c>
      <c r="I72" s="36">
        <f t="shared" si="9"/>
        <v>0.14570394294980377</v>
      </c>
      <c r="J72" s="31">
        <v>4047887</v>
      </c>
      <c r="K72" s="36">
        <f t="shared" si="10"/>
        <v>0.28549869473095618</v>
      </c>
      <c r="L72" s="31">
        <v>0</v>
      </c>
      <c r="M72" s="36">
        <f t="shared" si="11"/>
        <v>0</v>
      </c>
      <c r="N72" s="31">
        <f t="shared" si="12"/>
        <v>9480786</v>
      </c>
      <c r="O72" s="36">
        <f t="shared" si="13"/>
        <v>0.66868270483428094</v>
      </c>
      <c r="P72" s="31">
        <v>3126957</v>
      </c>
      <c r="Q72" s="31">
        <v>12694303</v>
      </c>
      <c r="R72" s="31">
        <v>14098156</v>
      </c>
      <c r="S72" s="31">
        <v>9675508</v>
      </c>
      <c r="T72" s="36">
        <f t="shared" si="14"/>
        <v>0.68629599502232774</v>
      </c>
      <c r="U72" s="36">
        <f t="shared" si="15"/>
        <v>0.29451316407612893</v>
      </c>
    </row>
    <row r="73" spans="1:21" x14ac:dyDescent="0.2">
      <c r="A73" s="17" t="s">
        <v>29</v>
      </c>
      <c r="B73" s="11" t="s">
        <v>141</v>
      </c>
      <c r="C73" s="10" t="s">
        <v>142</v>
      </c>
      <c r="D73" s="31">
        <v>4226731</v>
      </c>
      <c r="E73" s="31">
        <v>4226731</v>
      </c>
      <c r="F73" s="31">
        <v>1445457</v>
      </c>
      <c r="G73" s="36">
        <f t="shared" si="8"/>
        <v>0.34197988942281871</v>
      </c>
      <c r="H73" s="31">
        <v>133961</v>
      </c>
      <c r="I73" s="36">
        <f t="shared" si="9"/>
        <v>3.169376049717855E-2</v>
      </c>
      <c r="J73" s="31">
        <v>405424</v>
      </c>
      <c r="K73" s="36">
        <f t="shared" si="10"/>
        <v>9.5919044765328101E-2</v>
      </c>
      <c r="L73" s="31">
        <v>0</v>
      </c>
      <c r="M73" s="36">
        <f t="shared" si="11"/>
        <v>0</v>
      </c>
      <c r="N73" s="31">
        <f t="shared" si="12"/>
        <v>1984842</v>
      </c>
      <c r="O73" s="36">
        <f t="shared" si="13"/>
        <v>0.46959269468532538</v>
      </c>
      <c r="P73" s="31">
        <v>376645</v>
      </c>
      <c r="Q73" s="31">
        <v>4010472</v>
      </c>
      <c r="R73" s="31">
        <v>3979306</v>
      </c>
      <c r="S73" s="31">
        <v>2593148</v>
      </c>
      <c r="T73" s="36">
        <f t="shared" si="14"/>
        <v>0.65165835449699017</v>
      </c>
      <c r="U73" s="36">
        <f t="shared" si="15"/>
        <v>7.640881997637039E-2</v>
      </c>
    </row>
    <row r="74" spans="1:21" x14ac:dyDescent="0.2">
      <c r="A74" s="17" t="s">
        <v>29</v>
      </c>
      <c r="B74" s="11" t="s">
        <v>143</v>
      </c>
      <c r="C74" s="10" t="s">
        <v>144</v>
      </c>
      <c r="D74" s="31">
        <v>24688293</v>
      </c>
      <c r="E74" s="31">
        <v>24491156</v>
      </c>
      <c r="F74" s="31">
        <v>4624647</v>
      </c>
      <c r="G74" s="36">
        <f t="shared" si="8"/>
        <v>0.18732145636800407</v>
      </c>
      <c r="H74" s="31">
        <v>4940489</v>
      </c>
      <c r="I74" s="36">
        <f t="shared" si="9"/>
        <v>0.20011464543133864</v>
      </c>
      <c r="J74" s="31">
        <v>5500085</v>
      </c>
      <c r="K74" s="36">
        <f t="shared" si="10"/>
        <v>0.22457433205684535</v>
      </c>
      <c r="L74" s="31">
        <v>0</v>
      </c>
      <c r="M74" s="36">
        <f t="shared" si="11"/>
        <v>0</v>
      </c>
      <c r="N74" s="31">
        <f t="shared" si="12"/>
        <v>15065221</v>
      </c>
      <c r="O74" s="36">
        <f t="shared" si="13"/>
        <v>0.61512902861751406</v>
      </c>
      <c r="P74" s="31">
        <v>4460879</v>
      </c>
      <c r="Q74" s="31">
        <v>25546728</v>
      </c>
      <c r="R74" s="31">
        <v>21978970</v>
      </c>
      <c r="S74" s="31">
        <v>13218592</v>
      </c>
      <c r="T74" s="36">
        <f t="shared" si="14"/>
        <v>0.60141999374856969</v>
      </c>
      <c r="U74" s="36">
        <f t="shared" si="15"/>
        <v>0.23295991664423088</v>
      </c>
    </row>
    <row r="75" spans="1:21" x14ac:dyDescent="0.2">
      <c r="A75" s="17" t="s">
        <v>29</v>
      </c>
      <c r="B75" s="11" t="s">
        <v>145</v>
      </c>
      <c r="C75" s="10" t="s">
        <v>146</v>
      </c>
      <c r="D75" s="31">
        <v>5117068</v>
      </c>
      <c r="E75" s="31">
        <v>4784373</v>
      </c>
      <c r="F75" s="31">
        <v>1138483</v>
      </c>
      <c r="G75" s="36">
        <f t="shared" si="8"/>
        <v>0.22248736972031641</v>
      </c>
      <c r="H75" s="31">
        <v>1229973</v>
      </c>
      <c r="I75" s="36">
        <f t="shared" si="9"/>
        <v>0.24036674908365493</v>
      </c>
      <c r="J75" s="31">
        <v>1256074</v>
      </c>
      <c r="K75" s="36">
        <f t="shared" si="10"/>
        <v>0.26253680471819402</v>
      </c>
      <c r="L75" s="31">
        <v>0</v>
      </c>
      <c r="M75" s="36">
        <f t="shared" si="11"/>
        <v>0</v>
      </c>
      <c r="N75" s="31">
        <f t="shared" si="12"/>
        <v>3624530</v>
      </c>
      <c r="O75" s="36">
        <f t="shared" si="13"/>
        <v>0.75757680264477711</v>
      </c>
      <c r="P75" s="31">
        <v>1181527</v>
      </c>
      <c r="Q75" s="31">
        <v>5152230</v>
      </c>
      <c r="R75" s="31">
        <v>4342499</v>
      </c>
      <c r="S75" s="31">
        <v>3411528</v>
      </c>
      <c r="T75" s="36">
        <f t="shared" si="14"/>
        <v>0.78561399783857178</v>
      </c>
      <c r="U75" s="36">
        <f t="shared" si="15"/>
        <v>6.3093776104989452E-2</v>
      </c>
    </row>
    <row r="76" spans="1:21" x14ac:dyDescent="0.2">
      <c r="A76" s="17" t="s">
        <v>29</v>
      </c>
      <c r="B76" s="11" t="s">
        <v>147</v>
      </c>
      <c r="C76" s="10" t="s">
        <v>148</v>
      </c>
      <c r="D76" s="31">
        <v>9649660</v>
      </c>
      <c r="E76" s="31">
        <v>9649660</v>
      </c>
      <c r="F76" s="31">
        <v>0</v>
      </c>
      <c r="G76" s="36">
        <f t="shared" si="8"/>
        <v>0</v>
      </c>
      <c r="H76" s="31">
        <v>256199</v>
      </c>
      <c r="I76" s="36">
        <f t="shared" si="9"/>
        <v>2.6550054613323163E-2</v>
      </c>
      <c r="J76" s="31">
        <v>445258</v>
      </c>
      <c r="K76" s="36">
        <f t="shared" si="10"/>
        <v>4.614235112946985E-2</v>
      </c>
      <c r="L76" s="31">
        <v>0</v>
      </c>
      <c r="M76" s="36">
        <f t="shared" si="11"/>
        <v>0</v>
      </c>
      <c r="N76" s="31">
        <f t="shared" si="12"/>
        <v>701457</v>
      </c>
      <c r="O76" s="36">
        <f t="shared" si="13"/>
        <v>7.2692405742793009E-2</v>
      </c>
      <c r="P76" s="31">
        <v>0</v>
      </c>
      <c r="Q76" s="31">
        <v>0</v>
      </c>
      <c r="R76" s="31">
        <v>16714167</v>
      </c>
      <c r="S76" s="31">
        <v>0</v>
      </c>
      <c r="T76" s="36">
        <f t="shared" si="14"/>
        <v>0</v>
      </c>
      <c r="U76" s="36">
        <f t="shared" si="15"/>
        <v>0</v>
      </c>
    </row>
    <row r="77" spans="1:21" x14ac:dyDescent="0.2">
      <c r="A77" s="17" t="s">
        <v>44</v>
      </c>
      <c r="B77" s="11" t="s">
        <v>149</v>
      </c>
      <c r="C77" s="10" t="s">
        <v>150</v>
      </c>
      <c r="D77" s="31">
        <v>39003984</v>
      </c>
      <c r="E77" s="31">
        <v>39051864</v>
      </c>
      <c r="F77" s="31">
        <v>7962168</v>
      </c>
      <c r="G77" s="36">
        <f t="shared" si="8"/>
        <v>0.20413730043577086</v>
      </c>
      <c r="H77" s="31">
        <v>7574661</v>
      </c>
      <c r="I77" s="36">
        <f t="shared" si="9"/>
        <v>0.1942022384174909</v>
      </c>
      <c r="J77" s="31">
        <v>6727644</v>
      </c>
      <c r="K77" s="36">
        <f t="shared" si="10"/>
        <v>0.1722745936019853</v>
      </c>
      <c r="L77" s="31">
        <v>0</v>
      </c>
      <c r="M77" s="36">
        <f t="shared" si="11"/>
        <v>0</v>
      </c>
      <c r="N77" s="31">
        <f t="shared" si="12"/>
        <v>22264473</v>
      </c>
      <c r="O77" s="36">
        <f t="shared" si="13"/>
        <v>0.57012574354965484</v>
      </c>
      <c r="P77" s="31">
        <v>6859944</v>
      </c>
      <c r="Q77" s="31">
        <v>30557274</v>
      </c>
      <c r="R77" s="31">
        <v>29547047</v>
      </c>
      <c r="S77" s="31">
        <v>21258596</v>
      </c>
      <c r="T77" s="36">
        <f t="shared" si="14"/>
        <v>0.71948293174610645</v>
      </c>
      <c r="U77" s="36">
        <f t="shared" si="15"/>
        <v>-1.9285871721401837E-2</v>
      </c>
    </row>
    <row r="78" spans="1:21" ht="16.5" x14ac:dyDescent="0.3">
      <c r="A78" s="18" t="s">
        <v>0</v>
      </c>
      <c r="B78" s="13" t="s">
        <v>151</v>
      </c>
      <c r="C78" s="12" t="s">
        <v>0</v>
      </c>
      <c r="D78" s="32">
        <f>SUM(D71:D77)</f>
        <v>117922593</v>
      </c>
      <c r="E78" s="32">
        <f>SUM(E71:E77)</f>
        <v>115439711</v>
      </c>
      <c r="F78" s="32">
        <f>SUM(F71:F77)</f>
        <v>23966724</v>
      </c>
      <c r="G78" s="37">
        <f t="shared" si="8"/>
        <v>0.20324115498376125</v>
      </c>
      <c r="H78" s="32">
        <f>SUM(H71:H77)</f>
        <v>22134828</v>
      </c>
      <c r="I78" s="37">
        <f t="shared" si="9"/>
        <v>0.18770642195766507</v>
      </c>
      <c r="J78" s="32">
        <f>SUM(J71:J77)</f>
        <v>23898115</v>
      </c>
      <c r="K78" s="37">
        <f t="shared" si="10"/>
        <v>0.20701814646781297</v>
      </c>
      <c r="L78" s="32">
        <f>SUM(L71:L77)</f>
        <v>0</v>
      </c>
      <c r="M78" s="37">
        <f t="shared" si="11"/>
        <v>0</v>
      </c>
      <c r="N78" s="32">
        <f t="shared" si="12"/>
        <v>69999667</v>
      </c>
      <c r="O78" s="37">
        <f t="shared" si="13"/>
        <v>0.60637423979691008</v>
      </c>
      <c r="P78" s="32">
        <f>SUM(P71:P77)</f>
        <v>17842257</v>
      </c>
      <c r="Q78" s="32">
        <f>SUM(Q71:Q77)</f>
        <v>84229939</v>
      </c>
      <c r="R78" s="32">
        <f>SUM(R71:R77)</f>
        <v>109315709</v>
      </c>
      <c r="S78" s="32">
        <f>SUM(S71:S77)</f>
        <v>55387913</v>
      </c>
      <c r="T78" s="37">
        <f t="shared" si="14"/>
        <v>0.50667844088172176</v>
      </c>
      <c r="U78" s="37">
        <f t="shared" si="15"/>
        <v>0.33941098371130951</v>
      </c>
    </row>
    <row r="79" spans="1:21" x14ac:dyDescent="0.2">
      <c r="A79" s="17" t="s">
        <v>29</v>
      </c>
      <c r="B79" s="11" t="s">
        <v>152</v>
      </c>
      <c r="C79" s="10" t="s">
        <v>153</v>
      </c>
      <c r="D79" s="31">
        <v>18276319</v>
      </c>
      <c r="E79" s="31">
        <v>17736316</v>
      </c>
      <c r="F79" s="31">
        <v>0</v>
      </c>
      <c r="G79" s="36">
        <f t="shared" si="8"/>
        <v>0</v>
      </c>
      <c r="H79" s="31">
        <v>0</v>
      </c>
      <c r="I79" s="36">
        <f t="shared" si="9"/>
        <v>0</v>
      </c>
      <c r="J79" s="31">
        <v>7827379</v>
      </c>
      <c r="K79" s="36">
        <f t="shared" si="10"/>
        <v>0.44131932471207663</v>
      </c>
      <c r="L79" s="31">
        <v>0</v>
      </c>
      <c r="M79" s="36">
        <f t="shared" si="11"/>
        <v>0</v>
      </c>
      <c r="N79" s="31">
        <f t="shared" si="12"/>
        <v>7827379</v>
      </c>
      <c r="O79" s="36">
        <f t="shared" si="13"/>
        <v>0.44131932471207663</v>
      </c>
      <c r="P79" s="31">
        <v>2266121</v>
      </c>
      <c r="Q79" s="31">
        <v>19239700</v>
      </c>
      <c r="R79" s="31">
        <v>17292680</v>
      </c>
      <c r="S79" s="31">
        <v>6921074</v>
      </c>
      <c r="T79" s="36">
        <f t="shared" si="14"/>
        <v>0.40023142740165202</v>
      </c>
      <c r="U79" s="36">
        <f t="shared" si="15"/>
        <v>2.4540869618171315</v>
      </c>
    </row>
    <row r="80" spans="1:21" x14ac:dyDescent="0.2">
      <c r="A80" s="17" t="s">
        <v>29</v>
      </c>
      <c r="B80" s="11" t="s">
        <v>154</v>
      </c>
      <c r="C80" s="10" t="s">
        <v>155</v>
      </c>
      <c r="D80" s="31">
        <v>59491856</v>
      </c>
      <c r="E80" s="31">
        <v>61812856</v>
      </c>
      <c r="F80" s="31">
        <v>14426917</v>
      </c>
      <c r="G80" s="36">
        <f t="shared" si="8"/>
        <v>0.24250238553660186</v>
      </c>
      <c r="H80" s="31">
        <v>15019160</v>
      </c>
      <c r="I80" s="36">
        <f t="shared" si="9"/>
        <v>0.25245741198593635</v>
      </c>
      <c r="J80" s="31">
        <v>15940343</v>
      </c>
      <c r="K80" s="36">
        <f t="shared" si="10"/>
        <v>0.25788070688725334</v>
      </c>
      <c r="L80" s="31">
        <v>0</v>
      </c>
      <c r="M80" s="36">
        <f t="shared" si="11"/>
        <v>0</v>
      </c>
      <c r="N80" s="31">
        <f t="shared" si="12"/>
        <v>45386420</v>
      </c>
      <c r="O80" s="36">
        <f t="shared" si="13"/>
        <v>0.73425534649296909</v>
      </c>
      <c r="P80" s="31">
        <v>16501559</v>
      </c>
      <c r="Q80" s="31">
        <v>56360891</v>
      </c>
      <c r="R80" s="31">
        <v>56041891</v>
      </c>
      <c r="S80" s="31">
        <v>54640352</v>
      </c>
      <c r="T80" s="36">
        <f t="shared" si="14"/>
        <v>0.97499122576003017</v>
      </c>
      <c r="U80" s="36">
        <f t="shared" si="15"/>
        <v>-3.4009877490969176E-2</v>
      </c>
    </row>
    <row r="81" spans="1:21" x14ac:dyDescent="0.2">
      <c r="A81" s="17" t="s">
        <v>29</v>
      </c>
      <c r="B81" s="11" t="s">
        <v>156</v>
      </c>
      <c r="C81" s="10" t="s">
        <v>157</v>
      </c>
      <c r="D81" s="31">
        <v>7413500</v>
      </c>
      <c r="E81" s="31">
        <v>8194070</v>
      </c>
      <c r="F81" s="31">
        <v>1220585</v>
      </c>
      <c r="G81" s="36">
        <f t="shared" si="8"/>
        <v>0.16464355567545694</v>
      </c>
      <c r="H81" s="31">
        <v>1409828</v>
      </c>
      <c r="I81" s="36">
        <f t="shared" si="9"/>
        <v>0.19017036487489039</v>
      </c>
      <c r="J81" s="31">
        <v>1372684</v>
      </c>
      <c r="K81" s="36">
        <f t="shared" si="10"/>
        <v>0.16752163454791086</v>
      </c>
      <c r="L81" s="31">
        <v>0</v>
      </c>
      <c r="M81" s="36">
        <f t="shared" si="11"/>
        <v>0</v>
      </c>
      <c r="N81" s="31">
        <f t="shared" si="12"/>
        <v>4003097</v>
      </c>
      <c r="O81" s="36">
        <f t="shared" si="13"/>
        <v>0.48853585580791964</v>
      </c>
      <c r="P81" s="31">
        <v>1053748</v>
      </c>
      <c r="Q81" s="31">
        <v>7313880</v>
      </c>
      <c r="R81" s="31">
        <v>6915300</v>
      </c>
      <c r="S81" s="31">
        <v>2781174</v>
      </c>
      <c r="T81" s="36">
        <f t="shared" si="14"/>
        <v>0.40217691206455253</v>
      </c>
      <c r="U81" s="36">
        <f t="shared" si="15"/>
        <v>0.30266819011756141</v>
      </c>
    </row>
    <row r="82" spans="1:21" x14ac:dyDescent="0.2">
      <c r="A82" s="17" t="s">
        <v>29</v>
      </c>
      <c r="B82" s="11" t="s">
        <v>158</v>
      </c>
      <c r="C82" s="10" t="s">
        <v>159</v>
      </c>
      <c r="D82" s="31">
        <v>811634</v>
      </c>
      <c r="E82" s="31">
        <v>628007</v>
      </c>
      <c r="F82" s="31">
        <v>72001</v>
      </c>
      <c r="G82" s="36">
        <f t="shared" si="8"/>
        <v>8.8711167841662622E-2</v>
      </c>
      <c r="H82" s="31">
        <v>113662</v>
      </c>
      <c r="I82" s="36">
        <f t="shared" si="9"/>
        <v>0.14004095442034217</v>
      </c>
      <c r="J82" s="31">
        <v>64191</v>
      </c>
      <c r="K82" s="36">
        <f t="shared" si="10"/>
        <v>0.10221382882674875</v>
      </c>
      <c r="L82" s="31">
        <v>0</v>
      </c>
      <c r="M82" s="36">
        <f t="shared" si="11"/>
        <v>0</v>
      </c>
      <c r="N82" s="31">
        <f t="shared" si="12"/>
        <v>249854</v>
      </c>
      <c r="O82" s="36">
        <f t="shared" si="13"/>
        <v>0.39785225323921547</v>
      </c>
      <c r="P82" s="31">
        <v>85496</v>
      </c>
      <c r="Q82" s="31">
        <v>1066434</v>
      </c>
      <c r="R82" s="31">
        <v>858288</v>
      </c>
      <c r="S82" s="31">
        <v>265999</v>
      </c>
      <c r="T82" s="36">
        <f t="shared" si="14"/>
        <v>0.3099181160636057</v>
      </c>
      <c r="U82" s="36">
        <f t="shared" si="15"/>
        <v>-0.2491929446991672</v>
      </c>
    </row>
    <row r="83" spans="1:21" x14ac:dyDescent="0.2">
      <c r="A83" s="17" t="s">
        <v>44</v>
      </c>
      <c r="B83" s="11" t="s">
        <v>160</v>
      </c>
      <c r="C83" s="10" t="s">
        <v>161</v>
      </c>
      <c r="D83" s="31">
        <v>0</v>
      </c>
      <c r="E83" s="31">
        <v>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0</v>
      </c>
      <c r="Q83" s="31">
        <v>0</v>
      </c>
      <c r="R83" s="31">
        <v>0</v>
      </c>
      <c r="S83" s="31">
        <v>0</v>
      </c>
      <c r="T83" s="36">
        <f t="shared" si="14"/>
        <v>0</v>
      </c>
      <c r="U83" s="36">
        <f t="shared" si="15"/>
        <v>0</v>
      </c>
    </row>
    <row r="84" spans="1:21" ht="16.5" x14ac:dyDescent="0.3">
      <c r="A84" s="18" t="s">
        <v>0</v>
      </c>
      <c r="B84" s="13" t="s">
        <v>162</v>
      </c>
      <c r="C84" s="12" t="s">
        <v>0</v>
      </c>
      <c r="D84" s="32">
        <f>SUM(D79:D83)</f>
        <v>85993309</v>
      </c>
      <c r="E84" s="32">
        <f>SUM(E79:E83)</f>
        <v>88371249</v>
      </c>
      <c r="F84" s="32">
        <f>SUM(F79:F83)</f>
        <v>15719503</v>
      </c>
      <c r="G84" s="37">
        <f t="shared" si="8"/>
        <v>0.18279914080291992</v>
      </c>
      <c r="H84" s="32">
        <f>SUM(H79:H83)</f>
        <v>16542650</v>
      </c>
      <c r="I84" s="37">
        <f t="shared" si="9"/>
        <v>0.19237136228819848</v>
      </c>
      <c r="J84" s="32">
        <f>SUM(J79:J83)</f>
        <v>25204597</v>
      </c>
      <c r="K84" s="37">
        <f t="shared" si="10"/>
        <v>0.28521263742690794</v>
      </c>
      <c r="L84" s="32">
        <f>SUM(L79:L83)</f>
        <v>0</v>
      </c>
      <c r="M84" s="37">
        <f t="shared" si="11"/>
        <v>0</v>
      </c>
      <c r="N84" s="32">
        <f t="shared" si="12"/>
        <v>57466750</v>
      </c>
      <c r="O84" s="37">
        <f t="shared" si="13"/>
        <v>0.65028785549924728</v>
      </c>
      <c r="P84" s="32">
        <f>SUM(P79:P83)</f>
        <v>19906924</v>
      </c>
      <c r="Q84" s="32">
        <f>SUM(Q79:Q83)</f>
        <v>83980905</v>
      </c>
      <c r="R84" s="32">
        <f>SUM(R79:R83)</f>
        <v>81108159</v>
      </c>
      <c r="S84" s="32">
        <f>SUM(S79:S83)</f>
        <v>64608599</v>
      </c>
      <c r="T84" s="37">
        <f t="shared" si="14"/>
        <v>0.79657336322970906</v>
      </c>
      <c r="U84" s="37">
        <f t="shared" si="15"/>
        <v>0.26612212916470668</v>
      </c>
    </row>
    <row r="85" spans="1:21" ht="16.5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446075992</v>
      </c>
      <c r="E85" s="32">
        <f>SUM(E57,E59:E62,E64:E69,E71:E77,E79:E83)</f>
        <v>448421044</v>
      </c>
      <c r="F85" s="32">
        <f>SUM(F57,F59:F62,F64:F69,F71:F77,F79:F83)</f>
        <v>75753744</v>
      </c>
      <c r="G85" s="37">
        <f t="shared" si="8"/>
        <v>0.16982250862763312</v>
      </c>
      <c r="H85" s="32">
        <f>SUM(H57,H59:H62,H64:H69,H71:H77,H79:H83)</f>
        <v>75739964</v>
      </c>
      <c r="I85" s="37">
        <f t="shared" si="9"/>
        <v>0.16979161703013149</v>
      </c>
      <c r="J85" s="32">
        <f>SUM(J57,J59:J62,J64:J69,J71:J77,J79:J83)</f>
        <v>88224612</v>
      </c>
      <c r="K85" s="37">
        <f t="shared" si="10"/>
        <v>0.19674503054767431</v>
      </c>
      <c r="L85" s="32">
        <f>SUM(L57,L59:L62,L64:L69,L71:L77,L79:L83)</f>
        <v>0</v>
      </c>
      <c r="M85" s="37">
        <f t="shared" si="11"/>
        <v>0</v>
      </c>
      <c r="N85" s="32">
        <f t="shared" si="12"/>
        <v>239718320</v>
      </c>
      <c r="O85" s="37">
        <f t="shared" si="13"/>
        <v>0.53458311827131821</v>
      </c>
      <c r="P85" s="32">
        <f>SUM(P57,P59:P62,P64:P69,P71:P77,P79:P83)</f>
        <v>85480909</v>
      </c>
      <c r="Q85" s="32">
        <f>SUM(Q57,Q59:Q62,Q64:Q69,Q71:Q77,Q79:Q83)</f>
        <v>468217909</v>
      </c>
      <c r="R85" s="32">
        <f>SUM(R57,R59:R62,R64:R69,R71:R77,R79:R83)</f>
        <v>477628880</v>
      </c>
      <c r="S85" s="32">
        <f>SUM(S57,S59:S62,S64:S69,S71:S77,S79:S83)</f>
        <v>251648621</v>
      </c>
      <c r="T85" s="37">
        <f t="shared" si="14"/>
        <v>0.52687061343526798</v>
      </c>
      <c r="U85" s="37">
        <f t="shared" si="15"/>
        <v>3.2097260453793242E-2</v>
      </c>
    </row>
    <row r="86" spans="1:21" ht="14.4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4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x14ac:dyDescent="0.2">
      <c r="A88" s="17" t="s">
        <v>23</v>
      </c>
      <c r="B88" s="11" t="s">
        <v>165</v>
      </c>
      <c r="C88" s="10" t="s">
        <v>166</v>
      </c>
      <c r="D88" s="31">
        <v>1235432046</v>
      </c>
      <c r="E88" s="31">
        <v>1155106447</v>
      </c>
      <c r="F88" s="31">
        <v>272621664</v>
      </c>
      <c r="G88" s="36">
        <f t="shared" ref="G88:G99" si="16">IF(($D88      =0),0,($F88      /$D88      ))</f>
        <v>0.22066908890916045</v>
      </c>
      <c r="H88" s="31">
        <v>266925456</v>
      </c>
      <c r="I88" s="36">
        <f t="shared" ref="I88:I99" si="17">IF(($D88      =0),0,($H88      /$D88      ))</f>
        <v>0.21605838772292943</v>
      </c>
      <c r="J88" s="31">
        <v>275212550</v>
      </c>
      <c r="K88" s="36">
        <f t="shared" ref="K88:K99" si="18">IF(($E88      =0),0,($J88      /$E88      ))</f>
        <v>0.23825730582213606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814759670</v>
      </c>
      <c r="O88" s="36">
        <f t="shared" ref="O88:O99" si="21">IF(($E88      =0),0,($N88      /$E88      ))</f>
        <v>0.70535462088023482</v>
      </c>
      <c r="P88" s="31">
        <v>270679086</v>
      </c>
      <c r="Q88" s="31">
        <v>1117857228</v>
      </c>
      <c r="R88" s="31">
        <v>1110902994</v>
      </c>
      <c r="S88" s="31">
        <v>814054669</v>
      </c>
      <c r="T88" s="36">
        <f t="shared" ref="T88:T99" si="22">IF(($R88      =0),0,($S88      /$R88      ))</f>
        <v>0.73278645696043554</v>
      </c>
      <c r="U88" s="36">
        <f t="shared" ref="U88:U99" si="23">IF(($P88      =0),0,(($J88      /$P88      )-1))</f>
        <v>1.67484827401847E-2</v>
      </c>
    </row>
    <row r="89" spans="1:21" x14ac:dyDescent="0.2">
      <c r="A89" s="17" t="s">
        <v>23</v>
      </c>
      <c r="B89" s="11" t="s">
        <v>167</v>
      </c>
      <c r="C89" s="10" t="s">
        <v>168</v>
      </c>
      <c r="D89" s="31">
        <v>1497711000</v>
      </c>
      <c r="E89" s="31">
        <v>1459695814</v>
      </c>
      <c r="F89" s="31">
        <v>281585449</v>
      </c>
      <c r="G89" s="36">
        <f t="shared" si="16"/>
        <v>0.18801053674574067</v>
      </c>
      <c r="H89" s="31">
        <v>355661939</v>
      </c>
      <c r="I89" s="36">
        <f t="shared" si="17"/>
        <v>0.23747033907075529</v>
      </c>
      <c r="J89" s="31">
        <v>336994018</v>
      </c>
      <c r="K89" s="36">
        <f t="shared" si="18"/>
        <v>0.23086592067188047</v>
      </c>
      <c r="L89" s="31">
        <v>0</v>
      </c>
      <c r="M89" s="36">
        <f t="shared" si="19"/>
        <v>0</v>
      </c>
      <c r="N89" s="31">
        <f t="shared" si="20"/>
        <v>974241406</v>
      </c>
      <c r="O89" s="36">
        <f t="shared" si="21"/>
        <v>0.66742769052018391</v>
      </c>
      <c r="P89" s="31">
        <v>314955606</v>
      </c>
      <c r="Q89" s="31">
        <v>1488236000</v>
      </c>
      <c r="R89" s="31">
        <v>1418886000</v>
      </c>
      <c r="S89" s="31">
        <v>907776392</v>
      </c>
      <c r="T89" s="36">
        <f t="shared" si="22"/>
        <v>0.63978106204444896</v>
      </c>
      <c r="U89" s="36">
        <f t="shared" si="23"/>
        <v>6.9973074237008603E-2</v>
      </c>
    </row>
    <row r="90" spans="1:21" x14ac:dyDescent="0.2">
      <c r="A90" s="17" t="s">
        <v>23</v>
      </c>
      <c r="B90" s="11" t="s">
        <v>169</v>
      </c>
      <c r="C90" s="10" t="s">
        <v>170</v>
      </c>
      <c r="D90" s="31">
        <v>400340860</v>
      </c>
      <c r="E90" s="31">
        <v>400340860</v>
      </c>
      <c r="F90" s="31">
        <v>75163401</v>
      </c>
      <c r="G90" s="36">
        <f t="shared" si="16"/>
        <v>0.18774851260498365</v>
      </c>
      <c r="H90" s="31">
        <v>108799849</v>
      </c>
      <c r="I90" s="36">
        <f t="shared" si="17"/>
        <v>0.27176803536866062</v>
      </c>
      <c r="J90" s="31">
        <v>80385384</v>
      </c>
      <c r="K90" s="36">
        <f t="shared" si="18"/>
        <v>0.20079235479486157</v>
      </c>
      <c r="L90" s="31">
        <v>0</v>
      </c>
      <c r="M90" s="36">
        <f t="shared" si="19"/>
        <v>0</v>
      </c>
      <c r="N90" s="31">
        <f t="shared" si="20"/>
        <v>264348634</v>
      </c>
      <c r="O90" s="36">
        <f t="shared" si="21"/>
        <v>0.66030890276850585</v>
      </c>
      <c r="P90" s="31">
        <v>18133380</v>
      </c>
      <c r="Q90" s="31">
        <v>153152101</v>
      </c>
      <c r="R90" s="31">
        <v>468726535</v>
      </c>
      <c r="S90" s="31">
        <v>1952567916</v>
      </c>
      <c r="T90" s="36">
        <f t="shared" si="22"/>
        <v>4.1656867495244319</v>
      </c>
      <c r="U90" s="36">
        <f t="shared" si="23"/>
        <v>3.4330060915284406</v>
      </c>
    </row>
    <row r="91" spans="1:21" ht="16.5" x14ac:dyDescent="0.3">
      <c r="A91" s="18" t="s">
        <v>0</v>
      </c>
      <c r="B91" s="13" t="s">
        <v>28</v>
      </c>
      <c r="C91" s="12" t="s">
        <v>0</v>
      </c>
      <c r="D91" s="32">
        <f>SUM(D88:D90)</f>
        <v>3133483906</v>
      </c>
      <c r="E91" s="32">
        <f>SUM(E88:E90)</f>
        <v>3015143121</v>
      </c>
      <c r="F91" s="32">
        <f>SUM(F88:F90)</f>
        <v>629370514</v>
      </c>
      <c r="G91" s="37">
        <f t="shared" si="16"/>
        <v>0.20085327797435956</v>
      </c>
      <c r="H91" s="32">
        <f>SUM(H88:H90)</f>
        <v>731387244</v>
      </c>
      <c r="I91" s="37">
        <f t="shared" si="17"/>
        <v>0.23341024429694326</v>
      </c>
      <c r="J91" s="32">
        <f>SUM(J88:J90)</f>
        <v>692591952</v>
      </c>
      <c r="K91" s="37">
        <f t="shared" si="18"/>
        <v>0.22970450297241463</v>
      </c>
      <c r="L91" s="32">
        <f>SUM(L88:L90)</f>
        <v>0</v>
      </c>
      <c r="M91" s="37">
        <f t="shared" si="19"/>
        <v>0</v>
      </c>
      <c r="N91" s="32">
        <f t="shared" si="20"/>
        <v>2053349710</v>
      </c>
      <c r="O91" s="37">
        <f t="shared" si="21"/>
        <v>0.68101235251445957</v>
      </c>
      <c r="P91" s="32">
        <f>SUM(P88:P90)</f>
        <v>603768072</v>
      </c>
      <c r="Q91" s="32">
        <f>SUM(Q88:Q90)</f>
        <v>2759245329</v>
      </c>
      <c r="R91" s="32">
        <f>SUM(R88:R90)</f>
        <v>2998515529</v>
      </c>
      <c r="S91" s="32">
        <f>SUM(S88:S90)</f>
        <v>3674398977</v>
      </c>
      <c r="T91" s="37">
        <f t="shared" si="22"/>
        <v>1.2254060188994271</v>
      </c>
      <c r="U91" s="37">
        <f t="shared" si="23"/>
        <v>0.14711589452845386</v>
      </c>
    </row>
    <row r="92" spans="1:21" x14ac:dyDescent="0.2">
      <c r="A92" s="17" t="s">
        <v>29</v>
      </c>
      <c r="B92" s="11" t="s">
        <v>171</v>
      </c>
      <c r="C92" s="10" t="s">
        <v>172</v>
      </c>
      <c r="D92" s="31">
        <v>206787088</v>
      </c>
      <c r="E92" s="31">
        <v>162376080</v>
      </c>
      <c r="F92" s="31">
        <v>38897700</v>
      </c>
      <c r="G92" s="36">
        <f t="shared" si="16"/>
        <v>0.18810507162806994</v>
      </c>
      <c r="H92" s="31">
        <v>37955543</v>
      </c>
      <c r="I92" s="36">
        <f t="shared" si="17"/>
        <v>0.18354890224093681</v>
      </c>
      <c r="J92" s="31">
        <v>49262261</v>
      </c>
      <c r="K92" s="36">
        <f t="shared" si="18"/>
        <v>0.30338373115054879</v>
      </c>
      <c r="L92" s="31">
        <v>0</v>
      </c>
      <c r="M92" s="36">
        <f t="shared" si="19"/>
        <v>0</v>
      </c>
      <c r="N92" s="31">
        <f t="shared" si="20"/>
        <v>126115504</v>
      </c>
      <c r="O92" s="36">
        <f t="shared" si="21"/>
        <v>0.77668769932123005</v>
      </c>
      <c r="P92" s="31">
        <v>-5158960</v>
      </c>
      <c r="Q92" s="31">
        <v>176922085</v>
      </c>
      <c r="R92" s="31">
        <v>183357967</v>
      </c>
      <c r="S92" s="31">
        <v>63377071</v>
      </c>
      <c r="T92" s="36">
        <f t="shared" si="22"/>
        <v>0.34564667157331647</v>
      </c>
      <c r="U92" s="36">
        <f t="shared" si="23"/>
        <v>-10.548874385535068</v>
      </c>
    </row>
    <row r="93" spans="1:21" x14ac:dyDescent="0.2">
      <c r="A93" s="17" t="s">
        <v>29</v>
      </c>
      <c r="B93" s="11" t="s">
        <v>173</v>
      </c>
      <c r="C93" s="10" t="s">
        <v>174</v>
      </c>
      <c r="D93" s="31">
        <v>27897598</v>
      </c>
      <c r="E93" s="31">
        <v>26647208</v>
      </c>
      <c r="F93" s="31">
        <v>5524239</v>
      </c>
      <c r="G93" s="36">
        <f t="shared" si="16"/>
        <v>0.19801844588914069</v>
      </c>
      <c r="H93" s="31">
        <v>5903005</v>
      </c>
      <c r="I93" s="36">
        <f t="shared" si="17"/>
        <v>0.21159545707125035</v>
      </c>
      <c r="J93" s="31">
        <v>6629200</v>
      </c>
      <c r="K93" s="36">
        <f t="shared" si="18"/>
        <v>0.24877653223557231</v>
      </c>
      <c r="L93" s="31">
        <v>0</v>
      </c>
      <c r="M93" s="36">
        <f t="shared" si="19"/>
        <v>0</v>
      </c>
      <c r="N93" s="31">
        <f t="shared" si="20"/>
        <v>18056444</v>
      </c>
      <c r="O93" s="36">
        <f t="shared" si="21"/>
        <v>0.67761110282172898</v>
      </c>
      <c r="P93" s="31">
        <v>5889788</v>
      </c>
      <c r="Q93" s="31">
        <v>26451917</v>
      </c>
      <c r="R93" s="31">
        <v>27115055</v>
      </c>
      <c r="S93" s="31">
        <v>16775470</v>
      </c>
      <c r="T93" s="36">
        <f t="shared" si="22"/>
        <v>0.61867733626208765</v>
      </c>
      <c r="U93" s="36">
        <f t="shared" si="23"/>
        <v>0.12554136074167688</v>
      </c>
    </row>
    <row r="94" spans="1:21" x14ac:dyDescent="0.2">
      <c r="A94" s="17" t="s">
        <v>29</v>
      </c>
      <c r="B94" s="11" t="s">
        <v>175</v>
      </c>
      <c r="C94" s="10" t="s">
        <v>176</v>
      </c>
      <c r="D94" s="31">
        <v>27563828</v>
      </c>
      <c r="E94" s="31">
        <v>30202509</v>
      </c>
      <c r="F94" s="31">
        <v>7220360</v>
      </c>
      <c r="G94" s="36">
        <f t="shared" si="16"/>
        <v>0.26195055345723389</v>
      </c>
      <c r="H94" s="31">
        <v>7168598</v>
      </c>
      <c r="I94" s="36">
        <f t="shared" si="17"/>
        <v>0.26007265754234138</v>
      </c>
      <c r="J94" s="31">
        <v>5980321</v>
      </c>
      <c r="K94" s="36">
        <f t="shared" si="18"/>
        <v>0.19800742382031902</v>
      </c>
      <c r="L94" s="31">
        <v>0</v>
      </c>
      <c r="M94" s="36">
        <f t="shared" si="19"/>
        <v>0</v>
      </c>
      <c r="N94" s="31">
        <f t="shared" si="20"/>
        <v>20369279</v>
      </c>
      <c r="O94" s="36">
        <f t="shared" si="21"/>
        <v>0.67442340634680387</v>
      </c>
      <c r="P94" s="31">
        <v>5774607</v>
      </c>
      <c r="Q94" s="31">
        <v>29205822</v>
      </c>
      <c r="R94" s="31">
        <v>29190608</v>
      </c>
      <c r="S94" s="31">
        <v>17338993</v>
      </c>
      <c r="T94" s="36">
        <f t="shared" si="22"/>
        <v>0.59399218406139398</v>
      </c>
      <c r="U94" s="36">
        <f t="shared" si="23"/>
        <v>3.5623896137001232E-2</v>
      </c>
    </row>
    <row r="95" spans="1:21" x14ac:dyDescent="0.2">
      <c r="A95" s="17" t="s">
        <v>44</v>
      </c>
      <c r="B95" s="11" t="s">
        <v>177</v>
      </c>
      <c r="C95" s="10" t="s">
        <v>178</v>
      </c>
      <c r="D95" s="31">
        <v>36492439</v>
      </c>
      <c r="E95" s="31">
        <v>34677838</v>
      </c>
      <c r="F95" s="31">
        <v>8102029</v>
      </c>
      <c r="G95" s="36">
        <f t="shared" si="16"/>
        <v>0.22201938872871721</v>
      </c>
      <c r="H95" s="31">
        <v>8011151</v>
      </c>
      <c r="I95" s="36">
        <f t="shared" si="17"/>
        <v>0.21952906463719785</v>
      </c>
      <c r="J95" s="31">
        <v>8741191</v>
      </c>
      <c r="K95" s="36">
        <f t="shared" si="18"/>
        <v>0.25206851130684677</v>
      </c>
      <c r="L95" s="31">
        <v>0</v>
      </c>
      <c r="M95" s="36">
        <f t="shared" si="19"/>
        <v>0</v>
      </c>
      <c r="N95" s="31">
        <f t="shared" si="20"/>
        <v>24854371</v>
      </c>
      <c r="O95" s="36">
        <f t="shared" si="21"/>
        <v>0.71672204593608169</v>
      </c>
      <c r="P95" s="31">
        <v>7670410</v>
      </c>
      <c r="Q95" s="31">
        <v>34748788</v>
      </c>
      <c r="R95" s="31">
        <v>33623928</v>
      </c>
      <c r="S95" s="31">
        <v>22819972</v>
      </c>
      <c r="T95" s="36">
        <f t="shared" si="22"/>
        <v>0.67868251442841543</v>
      </c>
      <c r="U95" s="36">
        <f t="shared" si="23"/>
        <v>0.1395989262633941</v>
      </c>
    </row>
    <row r="96" spans="1:21" ht="16.5" x14ac:dyDescent="0.3">
      <c r="A96" s="18" t="s">
        <v>0</v>
      </c>
      <c r="B96" s="13" t="s">
        <v>179</v>
      </c>
      <c r="C96" s="12" t="s">
        <v>0</v>
      </c>
      <c r="D96" s="32">
        <f>SUM(D92:D95)</f>
        <v>298740953</v>
      </c>
      <c r="E96" s="32">
        <f>SUM(E92:E95)</f>
        <v>253903635</v>
      </c>
      <c r="F96" s="32">
        <f>SUM(F92:F95)</f>
        <v>59744328</v>
      </c>
      <c r="G96" s="37">
        <f t="shared" si="16"/>
        <v>0.19998707040343411</v>
      </c>
      <c r="H96" s="32">
        <f>SUM(H92:H95)</f>
        <v>59038297</v>
      </c>
      <c r="I96" s="37">
        <f t="shared" si="17"/>
        <v>0.19762371515230454</v>
      </c>
      <c r="J96" s="32">
        <f>SUM(J92:J95)</f>
        <v>70612973</v>
      </c>
      <c r="K96" s="37">
        <f t="shared" si="18"/>
        <v>0.27810934254643499</v>
      </c>
      <c r="L96" s="32">
        <f>SUM(L92:L95)</f>
        <v>0</v>
      </c>
      <c r="M96" s="37">
        <f t="shared" si="19"/>
        <v>0</v>
      </c>
      <c r="N96" s="32">
        <f t="shared" si="20"/>
        <v>189395598</v>
      </c>
      <c r="O96" s="37">
        <f t="shared" si="21"/>
        <v>0.7459349607184631</v>
      </c>
      <c r="P96" s="32">
        <f>SUM(P92:P95)</f>
        <v>14175845</v>
      </c>
      <c r="Q96" s="32">
        <f>SUM(Q92:Q95)</f>
        <v>267328612</v>
      </c>
      <c r="R96" s="32">
        <f>SUM(R92:R95)</f>
        <v>273287558</v>
      </c>
      <c r="S96" s="32">
        <f>SUM(S92:S95)</f>
        <v>120311506</v>
      </c>
      <c r="T96" s="37">
        <f t="shared" si="22"/>
        <v>0.4402377732834804</v>
      </c>
      <c r="U96" s="37">
        <f t="shared" si="23"/>
        <v>3.9812179097612876</v>
      </c>
    </row>
    <row r="97" spans="1:21" x14ac:dyDescent="0.2">
      <c r="A97" s="17" t="s">
        <v>29</v>
      </c>
      <c r="B97" s="11" t="s">
        <v>180</v>
      </c>
      <c r="C97" s="10" t="s">
        <v>181</v>
      </c>
      <c r="D97" s="31">
        <v>66209011</v>
      </c>
      <c r="E97" s="31">
        <v>92589039</v>
      </c>
      <c r="F97" s="31">
        <v>11626089</v>
      </c>
      <c r="G97" s="36">
        <f t="shared" si="16"/>
        <v>0.17559677790686226</v>
      </c>
      <c r="H97" s="31">
        <v>15760609</v>
      </c>
      <c r="I97" s="36">
        <f t="shared" si="17"/>
        <v>0.23804326272144435</v>
      </c>
      <c r="J97" s="31">
        <v>7213789</v>
      </c>
      <c r="K97" s="36">
        <f t="shared" si="18"/>
        <v>7.7911911365663916E-2</v>
      </c>
      <c r="L97" s="31">
        <v>0</v>
      </c>
      <c r="M97" s="36">
        <f t="shared" si="19"/>
        <v>0</v>
      </c>
      <c r="N97" s="31">
        <f t="shared" si="20"/>
        <v>34600487</v>
      </c>
      <c r="O97" s="36">
        <f t="shared" si="21"/>
        <v>0.37369960174227534</v>
      </c>
      <c r="P97" s="31">
        <v>13163516</v>
      </c>
      <c r="Q97" s="31">
        <v>58628166</v>
      </c>
      <c r="R97" s="31">
        <v>68014584</v>
      </c>
      <c r="S97" s="31">
        <v>39533538</v>
      </c>
      <c r="T97" s="36">
        <f t="shared" si="22"/>
        <v>0.58125089760160853</v>
      </c>
      <c r="U97" s="36">
        <f t="shared" si="23"/>
        <v>-0.45198615628225769</v>
      </c>
    </row>
    <row r="98" spans="1:21" x14ac:dyDescent="0.2">
      <c r="A98" s="17" t="s">
        <v>29</v>
      </c>
      <c r="B98" s="11" t="s">
        <v>182</v>
      </c>
      <c r="C98" s="10" t="s">
        <v>183</v>
      </c>
      <c r="D98" s="31">
        <v>33102023</v>
      </c>
      <c r="E98" s="31">
        <v>31271237</v>
      </c>
      <c r="F98" s="31">
        <v>6530699</v>
      </c>
      <c r="G98" s="36">
        <f t="shared" si="16"/>
        <v>0.19729002665486639</v>
      </c>
      <c r="H98" s="31">
        <v>5499597</v>
      </c>
      <c r="I98" s="36">
        <f t="shared" si="17"/>
        <v>0.16614081260229926</v>
      </c>
      <c r="J98" s="31">
        <v>0</v>
      </c>
      <c r="K98" s="36">
        <f t="shared" si="18"/>
        <v>0</v>
      </c>
      <c r="L98" s="31">
        <v>0</v>
      </c>
      <c r="M98" s="36">
        <f t="shared" si="19"/>
        <v>0</v>
      </c>
      <c r="N98" s="31">
        <f t="shared" si="20"/>
        <v>12030296</v>
      </c>
      <c r="O98" s="36">
        <f t="shared" si="21"/>
        <v>0.38470803057774783</v>
      </c>
      <c r="P98" s="31">
        <v>7522293</v>
      </c>
      <c r="Q98" s="31">
        <v>27309582</v>
      </c>
      <c r="R98" s="31">
        <v>30930031</v>
      </c>
      <c r="S98" s="31">
        <v>20902071</v>
      </c>
      <c r="T98" s="36">
        <f t="shared" si="22"/>
        <v>0.67578564664225527</v>
      </c>
      <c r="U98" s="36">
        <f t="shared" si="23"/>
        <v>-1</v>
      </c>
    </row>
    <row r="99" spans="1:21" x14ac:dyDescent="0.2">
      <c r="A99" s="17" t="s">
        <v>29</v>
      </c>
      <c r="B99" s="11" t="s">
        <v>184</v>
      </c>
      <c r="C99" s="10" t="s">
        <v>185</v>
      </c>
      <c r="D99" s="31">
        <v>61266722</v>
      </c>
      <c r="E99" s="31">
        <v>54080885</v>
      </c>
      <c r="F99" s="31">
        <v>12225806</v>
      </c>
      <c r="G99" s="36">
        <f t="shared" si="16"/>
        <v>0.1995505161839734</v>
      </c>
      <c r="H99" s="31">
        <v>13111105</v>
      </c>
      <c r="I99" s="36">
        <f t="shared" si="17"/>
        <v>0.21400043240439728</v>
      </c>
      <c r="J99" s="31">
        <v>12173708</v>
      </c>
      <c r="K99" s="36">
        <f t="shared" si="18"/>
        <v>0.22510186362519771</v>
      </c>
      <c r="L99" s="31">
        <v>0</v>
      </c>
      <c r="M99" s="36">
        <f t="shared" si="19"/>
        <v>0</v>
      </c>
      <c r="N99" s="31">
        <f t="shared" si="20"/>
        <v>37510619</v>
      </c>
      <c r="O99" s="36">
        <f t="shared" si="21"/>
        <v>0.69360216645862949</v>
      </c>
      <c r="P99" s="31">
        <v>11207841</v>
      </c>
      <c r="Q99" s="31">
        <v>62943415</v>
      </c>
      <c r="R99" s="31">
        <v>62229130</v>
      </c>
      <c r="S99" s="31">
        <v>31430743</v>
      </c>
      <c r="T99" s="36">
        <f t="shared" si="22"/>
        <v>0.50508086807577091</v>
      </c>
      <c r="U99" s="36">
        <f t="shared" si="23"/>
        <v>8.617779285055871E-2</v>
      </c>
    </row>
    <row r="100" spans="1:21" x14ac:dyDescent="0.2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=0),0,(($J100     /$P100     )-1))</f>
        <v>0</v>
      </c>
    </row>
    <row r="101" spans="1:21" ht="16.5" x14ac:dyDescent="0.3">
      <c r="A101" s="18" t="s">
        <v>0</v>
      </c>
      <c r="B101" s="13" t="s">
        <v>188</v>
      </c>
      <c r="C101" s="12" t="s">
        <v>0</v>
      </c>
      <c r="D101" s="32">
        <f>SUM(D97:D100)</f>
        <v>160577756</v>
      </c>
      <c r="E101" s="32">
        <f>SUM(E97:E100)</f>
        <v>177941161</v>
      </c>
      <c r="F101" s="32">
        <f>SUM(F97:F100)</f>
        <v>30382594</v>
      </c>
      <c r="G101" s="37">
        <f>IF(($D101     =0),0,($F101     /$D101     ))</f>
        <v>0.18920798718846216</v>
      </c>
      <c r="H101" s="32">
        <f>SUM(H97:H100)</f>
        <v>34371311</v>
      </c>
      <c r="I101" s="37">
        <f>IF(($D101     =0),0,($H101     /$D101     ))</f>
        <v>0.21404777259435609</v>
      </c>
      <c r="J101" s="32">
        <f>SUM(J97:J100)</f>
        <v>19387497</v>
      </c>
      <c r="K101" s="37">
        <f>IF(($E101     =0),0,($J101     /$E101     ))</f>
        <v>0.10895453806778298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84141402</v>
      </c>
      <c r="O101" s="37">
        <f>IF(($E101     =0),0,($N101     /$E101     ))</f>
        <v>0.47286081268178304</v>
      </c>
      <c r="P101" s="32">
        <f>SUM(P97:P100)</f>
        <v>31893650</v>
      </c>
      <c r="Q101" s="32">
        <f>SUM(Q97:Q100)</f>
        <v>148881163</v>
      </c>
      <c r="R101" s="32">
        <f>SUM(R97:R100)</f>
        <v>161173745</v>
      </c>
      <c r="S101" s="32">
        <f>SUM(S97:S100)</f>
        <v>91866352</v>
      </c>
      <c r="T101" s="37">
        <f>IF(($R101     =0),0,($S101     /$R101     ))</f>
        <v>0.56998335553970036</v>
      </c>
      <c r="U101" s="37">
        <f>IF(($P101     =0),0,(($J101     /$P101     )-1))</f>
        <v>-0.39212046912159626</v>
      </c>
    </row>
    <row r="102" spans="1:21" ht="16.5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3592802615</v>
      </c>
      <c r="E102" s="32">
        <f>SUM(E88:E90,E92:E95,E97:E100)</f>
        <v>3446987917</v>
      </c>
      <c r="F102" s="32">
        <f>SUM(F88:F90,F92:F95,F97:F100)</f>
        <v>719497436</v>
      </c>
      <c r="G102" s="37">
        <f>IF(($D102     =0),0,($F102     /$D102     ))</f>
        <v>0.20026077497163033</v>
      </c>
      <c r="H102" s="32">
        <f>SUM(H88:H90,H92:H95,H97:H100)</f>
        <v>824796852</v>
      </c>
      <c r="I102" s="37">
        <f>IF(($D102     =0),0,($H102     /$D102     ))</f>
        <v>0.22956920832679811</v>
      </c>
      <c r="J102" s="32">
        <f>SUM(J88:J90,J92:J95,J97:J100)</f>
        <v>782592422</v>
      </c>
      <c r="K102" s="37">
        <f>IF(($E102     =0),0,($J102     /$E102     ))</f>
        <v>0.22703660147468976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2326886710</v>
      </c>
      <c r="O102" s="37">
        <f>IF(($E102     =0),0,($N102     /$E102     ))</f>
        <v>0.6750492795533638</v>
      </c>
      <c r="P102" s="32">
        <f>SUM(P88:P90,P92:P95,P97:P100)</f>
        <v>649837567</v>
      </c>
      <c r="Q102" s="32">
        <f>SUM(Q88:Q90,Q92:Q95,Q97:Q100)</f>
        <v>3175455104</v>
      </c>
      <c r="R102" s="32">
        <f>SUM(R88:R90,R92:R95,R97:R100)</f>
        <v>3432976832</v>
      </c>
      <c r="S102" s="32">
        <f>SUM(S88:S90,S92:S95,S97:S100)</f>
        <v>3886576835</v>
      </c>
      <c r="T102" s="37">
        <f>IF(($R102     =0),0,($S102     /$R102     ))</f>
        <v>1.1321302255150203</v>
      </c>
      <c r="U102" s="37">
        <f>IF(($P102     =0),0,(($J102     /$P102     )-1))</f>
        <v>0.20428928972645877</v>
      </c>
    </row>
    <row r="103" spans="1:21" ht="14.4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x14ac:dyDescent="0.2">
      <c r="A105" s="17" t="s">
        <v>23</v>
      </c>
      <c r="B105" s="11" t="s">
        <v>191</v>
      </c>
      <c r="C105" s="10" t="s">
        <v>192</v>
      </c>
      <c r="D105" s="31">
        <v>1134258380</v>
      </c>
      <c r="E105" s="31">
        <v>1178546350</v>
      </c>
      <c r="F105" s="31">
        <v>235379575</v>
      </c>
      <c r="G105" s="36">
        <f t="shared" ref="G105:G136" si="24">IF(($D105     =0),0,($F105     /$D105     ))</f>
        <v>0.20751848004861115</v>
      </c>
      <c r="H105" s="31">
        <v>282120498</v>
      </c>
      <c r="I105" s="36">
        <f t="shared" ref="I105:I136" si="25">IF(($D105     =0),0,($H105     /$D105     ))</f>
        <v>0.24872683594367626</v>
      </c>
      <c r="J105" s="31">
        <v>235043618</v>
      </c>
      <c r="K105" s="36">
        <f t="shared" ref="K105:K136" si="26">IF(($E105     =0),0,($J105     /$E105     ))</f>
        <v>0.19943519234521409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752543691</v>
      </c>
      <c r="O105" s="36">
        <f t="shared" ref="O105:O136" si="29">IF(($E105     =0),0,($N105     /$E105     ))</f>
        <v>0.63853550689796801</v>
      </c>
      <c r="P105" s="31">
        <v>234094989</v>
      </c>
      <c r="Q105" s="31">
        <v>1039680740</v>
      </c>
      <c r="R105" s="31">
        <v>1061323880</v>
      </c>
      <c r="S105" s="31">
        <v>741254983</v>
      </c>
      <c r="T105" s="36">
        <f t="shared" ref="T105:T136" si="30">IF(($R105     =0),0,($S105     /$R105     ))</f>
        <v>0.69842486065610809</v>
      </c>
      <c r="U105" s="36">
        <f t="shared" ref="U105:U136" si="31">IF(($P105     =0),0,(($J105     /$P105     )-1))</f>
        <v>4.0523251012434258E-3</v>
      </c>
    </row>
    <row r="106" spans="1:21" ht="16.5" x14ac:dyDescent="0.3">
      <c r="A106" s="18" t="s">
        <v>0</v>
      </c>
      <c r="B106" s="13" t="s">
        <v>28</v>
      </c>
      <c r="C106" s="12" t="s">
        <v>0</v>
      </c>
      <c r="D106" s="32">
        <f>D105</f>
        <v>1134258380</v>
      </c>
      <c r="E106" s="32">
        <f>E105</f>
        <v>1178546350</v>
      </c>
      <c r="F106" s="32">
        <f>F105</f>
        <v>235379575</v>
      </c>
      <c r="G106" s="37">
        <f t="shared" si="24"/>
        <v>0.20751848004861115</v>
      </c>
      <c r="H106" s="32">
        <f>H105</f>
        <v>282120498</v>
      </c>
      <c r="I106" s="37">
        <f t="shared" si="25"/>
        <v>0.24872683594367626</v>
      </c>
      <c r="J106" s="32">
        <f>J105</f>
        <v>235043618</v>
      </c>
      <c r="K106" s="37">
        <f t="shared" si="26"/>
        <v>0.19943519234521409</v>
      </c>
      <c r="L106" s="32">
        <f>L105</f>
        <v>0</v>
      </c>
      <c r="M106" s="37">
        <f t="shared" si="27"/>
        <v>0</v>
      </c>
      <c r="N106" s="32">
        <f t="shared" si="28"/>
        <v>752543691</v>
      </c>
      <c r="O106" s="37">
        <f t="shared" si="29"/>
        <v>0.63853550689796801</v>
      </c>
      <c r="P106" s="32">
        <f>P105</f>
        <v>234094989</v>
      </c>
      <c r="Q106" s="32">
        <f>Q105</f>
        <v>1039680740</v>
      </c>
      <c r="R106" s="32">
        <f>R105</f>
        <v>1061323880</v>
      </c>
      <c r="S106" s="32">
        <f>S105</f>
        <v>741254983</v>
      </c>
      <c r="T106" s="37">
        <f t="shared" si="30"/>
        <v>0.69842486065610809</v>
      </c>
      <c r="U106" s="37">
        <f t="shared" si="31"/>
        <v>4.0523251012434258E-3</v>
      </c>
    </row>
    <row r="107" spans="1:21" x14ac:dyDescent="0.2">
      <c r="A107" s="17" t="s">
        <v>29</v>
      </c>
      <c r="B107" s="11" t="s">
        <v>193</v>
      </c>
      <c r="C107" s="10" t="s">
        <v>194</v>
      </c>
      <c r="D107" s="31">
        <v>34892871</v>
      </c>
      <c r="E107" s="31">
        <v>33768650</v>
      </c>
      <c r="F107" s="31">
        <v>4753456</v>
      </c>
      <c r="G107" s="36">
        <f t="shared" si="24"/>
        <v>0.13623000526382595</v>
      </c>
      <c r="H107" s="31">
        <v>6351595</v>
      </c>
      <c r="I107" s="36">
        <f t="shared" si="25"/>
        <v>0.18203130949012478</v>
      </c>
      <c r="J107" s="31">
        <v>3789810</v>
      </c>
      <c r="K107" s="36">
        <f t="shared" si="26"/>
        <v>0.11222864994602982</v>
      </c>
      <c r="L107" s="31">
        <v>0</v>
      </c>
      <c r="M107" s="36">
        <f t="shared" si="27"/>
        <v>0</v>
      </c>
      <c r="N107" s="31">
        <f t="shared" si="28"/>
        <v>14894861</v>
      </c>
      <c r="O107" s="36">
        <f t="shared" si="29"/>
        <v>0.4410854742490446</v>
      </c>
      <c r="P107" s="31">
        <v>4742095</v>
      </c>
      <c r="Q107" s="31">
        <v>35336527</v>
      </c>
      <c r="R107" s="31">
        <v>32707251</v>
      </c>
      <c r="S107" s="31">
        <v>14837499</v>
      </c>
      <c r="T107" s="36">
        <f t="shared" si="30"/>
        <v>0.45364555400880374</v>
      </c>
      <c r="U107" s="36">
        <f t="shared" si="31"/>
        <v>-0.20081525148694823</v>
      </c>
    </row>
    <row r="108" spans="1:21" x14ac:dyDescent="0.2">
      <c r="A108" s="17" t="s">
        <v>29</v>
      </c>
      <c r="B108" s="11" t="s">
        <v>195</v>
      </c>
      <c r="C108" s="10" t="s">
        <v>196</v>
      </c>
      <c r="D108" s="31">
        <v>18880587</v>
      </c>
      <c r="E108" s="31">
        <v>17456432</v>
      </c>
      <c r="F108" s="31">
        <v>2429961</v>
      </c>
      <c r="G108" s="36">
        <f t="shared" si="24"/>
        <v>0.12870155996738872</v>
      </c>
      <c r="H108" s="31">
        <v>5639237</v>
      </c>
      <c r="I108" s="36">
        <f t="shared" si="25"/>
        <v>0.29867911416101628</v>
      </c>
      <c r="J108" s="31">
        <v>2874027</v>
      </c>
      <c r="K108" s="36">
        <f t="shared" si="26"/>
        <v>0.16464000203478008</v>
      </c>
      <c r="L108" s="31">
        <v>0</v>
      </c>
      <c r="M108" s="36">
        <f t="shared" si="27"/>
        <v>0</v>
      </c>
      <c r="N108" s="31">
        <f t="shared" si="28"/>
        <v>10943225</v>
      </c>
      <c r="O108" s="36">
        <f t="shared" si="29"/>
        <v>0.62688784283065402</v>
      </c>
      <c r="P108" s="31">
        <v>3066669</v>
      </c>
      <c r="Q108" s="31">
        <v>17077273</v>
      </c>
      <c r="R108" s="31">
        <v>17076074</v>
      </c>
      <c r="S108" s="31">
        <v>8562205</v>
      </c>
      <c r="T108" s="36">
        <f t="shared" si="30"/>
        <v>0.50141531361365621</v>
      </c>
      <c r="U108" s="36">
        <f t="shared" si="31"/>
        <v>-6.2817995681959782E-2</v>
      </c>
    </row>
    <row r="109" spans="1:21" x14ac:dyDescent="0.2">
      <c r="A109" s="17" t="s">
        <v>29</v>
      </c>
      <c r="B109" s="11" t="s">
        <v>197</v>
      </c>
      <c r="C109" s="10" t="s">
        <v>198</v>
      </c>
      <c r="D109" s="31">
        <v>33152436</v>
      </c>
      <c r="E109" s="31">
        <v>34172430</v>
      </c>
      <c r="F109" s="31">
        <v>7423061</v>
      </c>
      <c r="G109" s="36">
        <f t="shared" si="24"/>
        <v>0.22390695513295011</v>
      </c>
      <c r="H109" s="31">
        <v>8449795</v>
      </c>
      <c r="I109" s="36">
        <f t="shared" si="25"/>
        <v>0.25487704734578176</v>
      </c>
      <c r="J109" s="31">
        <v>6749612</v>
      </c>
      <c r="K109" s="36">
        <f t="shared" si="26"/>
        <v>0.19751630188429678</v>
      </c>
      <c r="L109" s="31">
        <v>0</v>
      </c>
      <c r="M109" s="36">
        <f t="shared" si="27"/>
        <v>0</v>
      </c>
      <c r="N109" s="31">
        <f t="shared" si="28"/>
        <v>22622468</v>
      </c>
      <c r="O109" s="36">
        <f t="shared" si="29"/>
        <v>0.6620093449602501</v>
      </c>
      <c r="P109" s="31">
        <v>5824175</v>
      </c>
      <c r="Q109" s="31">
        <v>28332000</v>
      </c>
      <c r="R109" s="31">
        <v>28786008</v>
      </c>
      <c r="S109" s="31">
        <v>19706221</v>
      </c>
      <c r="T109" s="36">
        <f t="shared" si="30"/>
        <v>0.68457637474428545</v>
      </c>
      <c r="U109" s="36">
        <f t="shared" si="31"/>
        <v>0.15889580927770885</v>
      </c>
    </row>
    <row r="110" spans="1:21" x14ac:dyDescent="0.2">
      <c r="A110" s="17" t="s">
        <v>29</v>
      </c>
      <c r="B110" s="11" t="s">
        <v>199</v>
      </c>
      <c r="C110" s="10" t="s">
        <v>200</v>
      </c>
      <c r="D110" s="31">
        <v>61441212</v>
      </c>
      <c r="E110" s="31">
        <v>60438676</v>
      </c>
      <c r="F110" s="31">
        <v>24909368</v>
      </c>
      <c r="G110" s="36">
        <f t="shared" si="24"/>
        <v>0.40541791395651505</v>
      </c>
      <c r="H110" s="31">
        <v>7507092</v>
      </c>
      <c r="I110" s="36">
        <f t="shared" si="25"/>
        <v>0.12218333193036622</v>
      </c>
      <c r="J110" s="31">
        <v>19170021</v>
      </c>
      <c r="K110" s="36">
        <f t="shared" si="26"/>
        <v>0.31718135254981428</v>
      </c>
      <c r="L110" s="31">
        <v>0</v>
      </c>
      <c r="M110" s="36">
        <f t="shared" si="27"/>
        <v>0</v>
      </c>
      <c r="N110" s="31">
        <f t="shared" si="28"/>
        <v>51586481</v>
      </c>
      <c r="O110" s="36">
        <f t="shared" si="29"/>
        <v>0.85353426670034926</v>
      </c>
      <c r="P110" s="31">
        <v>9007504</v>
      </c>
      <c r="Q110" s="31">
        <v>38965679</v>
      </c>
      <c r="R110" s="31">
        <v>37820843</v>
      </c>
      <c r="S110" s="31">
        <v>27993818</v>
      </c>
      <c r="T110" s="36">
        <f t="shared" si="30"/>
        <v>0.7401690649782714</v>
      </c>
      <c r="U110" s="36">
        <f t="shared" si="31"/>
        <v>1.1282278642340873</v>
      </c>
    </row>
    <row r="111" spans="1:21" x14ac:dyDescent="0.2">
      <c r="A111" s="17" t="s">
        <v>44</v>
      </c>
      <c r="B111" s="11" t="s">
        <v>201</v>
      </c>
      <c r="C111" s="10" t="s">
        <v>202</v>
      </c>
      <c r="D111" s="31">
        <v>5770000</v>
      </c>
      <c r="E111" s="31">
        <v>9545526</v>
      </c>
      <c r="F111" s="31">
        <v>2347200</v>
      </c>
      <c r="G111" s="36">
        <f t="shared" si="24"/>
        <v>0.40679376083188906</v>
      </c>
      <c r="H111" s="31">
        <v>1941938</v>
      </c>
      <c r="I111" s="36">
        <f t="shared" si="25"/>
        <v>0.33655771230502601</v>
      </c>
      <c r="J111" s="31">
        <v>1437514</v>
      </c>
      <c r="K111" s="36">
        <f t="shared" si="26"/>
        <v>0.15059557744643931</v>
      </c>
      <c r="L111" s="31">
        <v>0</v>
      </c>
      <c r="M111" s="36">
        <f t="shared" si="27"/>
        <v>0</v>
      </c>
      <c r="N111" s="31">
        <f t="shared" si="28"/>
        <v>5726652</v>
      </c>
      <c r="O111" s="36">
        <f t="shared" si="29"/>
        <v>0.59993048052040299</v>
      </c>
      <c r="P111" s="31">
        <v>918939</v>
      </c>
      <c r="Q111" s="31">
        <v>4236000</v>
      </c>
      <c r="R111" s="31">
        <v>4485500</v>
      </c>
      <c r="S111" s="31">
        <v>2791412</v>
      </c>
      <c r="T111" s="36">
        <f t="shared" si="30"/>
        <v>0.62231902797904359</v>
      </c>
      <c r="U111" s="36">
        <f t="shared" si="31"/>
        <v>0.56431928561090561</v>
      </c>
    </row>
    <row r="112" spans="1:21" ht="16.5" x14ac:dyDescent="0.3">
      <c r="A112" s="18" t="s">
        <v>0</v>
      </c>
      <c r="B112" s="13" t="s">
        <v>203</v>
      </c>
      <c r="C112" s="12" t="s">
        <v>0</v>
      </c>
      <c r="D112" s="32">
        <f>SUM(D107:D111)</f>
        <v>154137106</v>
      </c>
      <c r="E112" s="32">
        <f>SUM(E107:E111)</f>
        <v>155381714</v>
      </c>
      <c r="F112" s="32">
        <f>SUM(F107:F111)</f>
        <v>41863046</v>
      </c>
      <c r="G112" s="37">
        <f t="shared" si="24"/>
        <v>0.27159615933103093</v>
      </c>
      <c r="H112" s="32">
        <f>SUM(H107:H111)</f>
        <v>29889657</v>
      </c>
      <c r="I112" s="37">
        <f t="shared" si="25"/>
        <v>0.1939160386208367</v>
      </c>
      <c r="J112" s="32">
        <f>SUM(J107:J111)</f>
        <v>34020984</v>
      </c>
      <c r="K112" s="37">
        <f t="shared" si="26"/>
        <v>0.21895101504672551</v>
      </c>
      <c r="L112" s="32">
        <f>SUM(L107:L111)</f>
        <v>0</v>
      </c>
      <c r="M112" s="37">
        <f t="shared" si="27"/>
        <v>0</v>
      </c>
      <c r="N112" s="32">
        <f t="shared" si="28"/>
        <v>105773687</v>
      </c>
      <c r="O112" s="37">
        <f t="shared" si="29"/>
        <v>0.68073445888233675</v>
      </c>
      <c r="P112" s="32">
        <f>SUM(P107:P111)</f>
        <v>23559382</v>
      </c>
      <c r="Q112" s="32">
        <f>SUM(Q107:Q111)</f>
        <v>123947479</v>
      </c>
      <c r="R112" s="32">
        <f>SUM(R107:R111)</f>
        <v>120875676</v>
      </c>
      <c r="S112" s="32">
        <f>SUM(S107:S111)</f>
        <v>73891155</v>
      </c>
      <c r="T112" s="37">
        <f t="shared" si="30"/>
        <v>0.61129879430829404</v>
      </c>
      <c r="U112" s="37">
        <f t="shared" si="31"/>
        <v>0.44405247981462326</v>
      </c>
    </row>
    <row r="113" spans="1:21" x14ac:dyDescent="0.2">
      <c r="A113" s="17" t="s">
        <v>29</v>
      </c>
      <c r="B113" s="11" t="s">
        <v>204</v>
      </c>
      <c r="C113" s="10" t="s">
        <v>205</v>
      </c>
      <c r="D113" s="31">
        <v>37760904</v>
      </c>
      <c r="E113" s="31">
        <v>38077104</v>
      </c>
      <c r="F113" s="31">
        <v>8644446</v>
      </c>
      <c r="G113" s="36">
        <f t="shared" si="24"/>
        <v>0.22892582232671124</v>
      </c>
      <c r="H113" s="31">
        <v>10243506</v>
      </c>
      <c r="I113" s="36">
        <f t="shared" si="25"/>
        <v>0.27127279579959207</v>
      </c>
      <c r="J113" s="31">
        <v>8529087</v>
      </c>
      <c r="K113" s="36">
        <f t="shared" si="26"/>
        <v>0.22399515992602798</v>
      </c>
      <c r="L113" s="31">
        <v>0</v>
      </c>
      <c r="M113" s="36">
        <f t="shared" si="27"/>
        <v>0</v>
      </c>
      <c r="N113" s="31">
        <f t="shared" si="28"/>
        <v>27417039</v>
      </c>
      <c r="O113" s="36">
        <f t="shared" si="29"/>
        <v>0.72004002720374949</v>
      </c>
      <c r="P113" s="31">
        <v>8115309</v>
      </c>
      <c r="Q113" s="31">
        <v>34551650</v>
      </c>
      <c r="R113" s="31">
        <v>36360500</v>
      </c>
      <c r="S113" s="31">
        <v>25563500</v>
      </c>
      <c r="T113" s="36">
        <f t="shared" si="30"/>
        <v>0.70305688865664662</v>
      </c>
      <c r="U113" s="36">
        <f t="shared" si="31"/>
        <v>5.0987337635572505E-2</v>
      </c>
    </row>
    <row r="114" spans="1:21" x14ac:dyDescent="0.2">
      <c r="A114" s="17" t="s">
        <v>29</v>
      </c>
      <c r="B114" s="11" t="s">
        <v>206</v>
      </c>
      <c r="C114" s="10" t="s">
        <v>207</v>
      </c>
      <c r="D114" s="31">
        <v>13709949</v>
      </c>
      <c r="E114" s="31">
        <v>13077398</v>
      </c>
      <c r="F114" s="31">
        <v>2504771</v>
      </c>
      <c r="G114" s="36">
        <f t="shared" si="24"/>
        <v>0.18269732440288436</v>
      </c>
      <c r="H114" s="31">
        <v>2797322</v>
      </c>
      <c r="I114" s="36">
        <f t="shared" si="25"/>
        <v>0.20403591581558764</v>
      </c>
      <c r="J114" s="31">
        <v>2409544</v>
      </c>
      <c r="K114" s="36">
        <f t="shared" si="26"/>
        <v>0.18425255543954538</v>
      </c>
      <c r="L114" s="31">
        <v>0</v>
      </c>
      <c r="M114" s="36">
        <f t="shared" si="27"/>
        <v>0</v>
      </c>
      <c r="N114" s="31">
        <f t="shared" si="28"/>
        <v>7711637</v>
      </c>
      <c r="O114" s="36">
        <f t="shared" si="29"/>
        <v>0.5896920014210778</v>
      </c>
      <c r="P114" s="31">
        <v>2841710</v>
      </c>
      <c r="Q114" s="31">
        <v>13142537</v>
      </c>
      <c r="R114" s="31">
        <v>13375189</v>
      </c>
      <c r="S114" s="31">
        <v>7882299</v>
      </c>
      <c r="T114" s="36">
        <f t="shared" si="30"/>
        <v>0.58932243873338908</v>
      </c>
      <c r="U114" s="36">
        <f t="shared" si="31"/>
        <v>-0.1520795577310845</v>
      </c>
    </row>
    <row r="115" spans="1:21" x14ac:dyDescent="0.2">
      <c r="A115" s="17" t="s">
        <v>29</v>
      </c>
      <c r="B115" s="11" t="s">
        <v>208</v>
      </c>
      <c r="C115" s="10" t="s">
        <v>209</v>
      </c>
      <c r="D115" s="31">
        <v>6584460</v>
      </c>
      <c r="E115" s="31">
        <v>4128958</v>
      </c>
      <c r="F115" s="31">
        <v>1268336</v>
      </c>
      <c r="G115" s="36">
        <f t="shared" si="24"/>
        <v>0.19262566710102272</v>
      </c>
      <c r="H115" s="31">
        <v>1449784</v>
      </c>
      <c r="I115" s="36">
        <f t="shared" si="25"/>
        <v>0.22018267253502946</v>
      </c>
      <c r="J115" s="31">
        <v>102240</v>
      </c>
      <c r="K115" s="36">
        <f t="shared" si="26"/>
        <v>2.4761695323614337E-2</v>
      </c>
      <c r="L115" s="31">
        <v>0</v>
      </c>
      <c r="M115" s="36">
        <f t="shared" si="27"/>
        <v>0</v>
      </c>
      <c r="N115" s="31">
        <f t="shared" si="28"/>
        <v>2820360</v>
      </c>
      <c r="O115" s="36">
        <f t="shared" si="29"/>
        <v>0.68306822205505602</v>
      </c>
      <c r="P115" s="31">
        <v>1527197</v>
      </c>
      <c r="Q115" s="31">
        <v>6588220</v>
      </c>
      <c r="R115" s="31">
        <v>6585424</v>
      </c>
      <c r="S115" s="31">
        <v>4541335</v>
      </c>
      <c r="T115" s="36">
        <f t="shared" si="30"/>
        <v>0.68960404068135928</v>
      </c>
      <c r="U115" s="36">
        <f t="shared" si="31"/>
        <v>-0.93305382344255516</v>
      </c>
    </row>
    <row r="116" spans="1:21" x14ac:dyDescent="0.2">
      <c r="A116" s="17" t="s">
        <v>29</v>
      </c>
      <c r="B116" s="11" t="s">
        <v>210</v>
      </c>
      <c r="C116" s="10" t="s">
        <v>211</v>
      </c>
      <c r="D116" s="31">
        <v>940497</v>
      </c>
      <c r="E116" s="31">
        <v>1300500</v>
      </c>
      <c r="F116" s="31">
        <v>549121</v>
      </c>
      <c r="G116" s="36">
        <f t="shared" si="24"/>
        <v>0.58386257478758574</v>
      </c>
      <c r="H116" s="31">
        <v>678171</v>
      </c>
      <c r="I116" s="36">
        <f t="shared" si="25"/>
        <v>0.7210772602145461</v>
      </c>
      <c r="J116" s="31">
        <v>202378</v>
      </c>
      <c r="K116" s="36">
        <f t="shared" si="26"/>
        <v>0.15561553248750482</v>
      </c>
      <c r="L116" s="31">
        <v>0</v>
      </c>
      <c r="M116" s="36">
        <f t="shared" si="27"/>
        <v>0</v>
      </c>
      <c r="N116" s="31">
        <f t="shared" si="28"/>
        <v>1429670</v>
      </c>
      <c r="O116" s="36">
        <f t="shared" si="29"/>
        <v>1.0993233371780085</v>
      </c>
      <c r="P116" s="31">
        <v>591288</v>
      </c>
      <c r="Q116" s="31">
        <v>1597012</v>
      </c>
      <c r="R116" s="31">
        <v>1528875</v>
      </c>
      <c r="S116" s="31">
        <v>1547790</v>
      </c>
      <c r="T116" s="36">
        <f t="shared" si="30"/>
        <v>1.0123718420407162</v>
      </c>
      <c r="U116" s="36">
        <f t="shared" si="31"/>
        <v>-0.65773362557670711</v>
      </c>
    </row>
    <row r="117" spans="1:21" x14ac:dyDescent="0.2">
      <c r="A117" s="17" t="s">
        <v>29</v>
      </c>
      <c r="B117" s="11" t="s">
        <v>212</v>
      </c>
      <c r="C117" s="10" t="s">
        <v>213</v>
      </c>
      <c r="D117" s="31">
        <v>236045978</v>
      </c>
      <c r="E117" s="31">
        <v>241479175</v>
      </c>
      <c r="F117" s="31">
        <v>30729110</v>
      </c>
      <c r="G117" s="36">
        <f t="shared" si="24"/>
        <v>0.13018273075595468</v>
      </c>
      <c r="H117" s="31">
        <v>40658827</v>
      </c>
      <c r="I117" s="36">
        <f t="shared" si="25"/>
        <v>0.17224960723541749</v>
      </c>
      <c r="J117" s="31">
        <v>34595463</v>
      </c>
      <c r="K117" s="36">
        <f t="shared" si="26"/>
        <v>0.14326478877526394</v>
      </c>
      <c r="L117" s="31">
        <v>0</v>
      </c>
      <c r="M117" s="36">
        <f t="shared" si="27"/>
        <v>0</v>
      </c>
      <c r="N117" s="31">
        <f t="shared" si="28"/>
        <v>105983400</v>
      </c>
      <c r="O117" s="36">
        <f t="shared" si="29"/>
        <v>0.43889250491269072</v>
      </c>
      <c r="P117" s="31">
        <v>41006585</v>
      </c>
      <c r="Q117" s="31">
        <v>64869261</v>
      </c>
      <c r="R117" s="31">
        <v>111736329</v>
      </c>
      <c r="S117" s="31">
        <v>105038570</v>
      </c>
      <c r="T117" s="36">
        <f t="shared" si="30"/>
        <v>0.94005746331616102</v>
      </c>
      <c r="U117" s="36">
        <f t="shared" si="31"/>
        <v>-0.15634371894172605</v>
      </c>
    </row>
    <row r="118" spans="1:21" x14ac:dyDescent="0.2">
      <c r="A118" s="17" t="s">
        <v>29</v>
      </c>
      <c r="B118" s="11" t="s">
        <v>214</v>
      </c>
      <c r="C118" s="10" t="s">
        <v>215</v>
      </c>
      <c r="D118" s="31">
        <v>30085799</v>
      </c>
      <c r="E118" s="31">
        <v>26454721</v>
      </c>
      <c r="F118" s="31">
        <v>6632400</v>
      </c>
      <c r="G118" s="36">
        <f t="shared" si="24"/>
        <v>0.22044952171620905</v>
      </c>
      <c r="H118" s="31">
        <v>7814787</v>
      </c>
      <c r="I118" s="36">
        <f t="shared" si="25"/>
        <v>0.25975002359086424</v>
      </c>
      <c r="J118" s="31">
        <v>5895083</v>
      </c>
      <c r="K118" s="36">
        <f t="shared" si="26"/>
        <v>0.22283671031722466</v>
      </c>
      <c r="L118" s="31">
        <v>0</v>
      </c>
      <c r="M118" s="36">
        <f t="shared" si="27"/>
        <v>0</v>
      </c>
      <c r="N118" s="31">
        <f t="shared" si="28"/>
        <v>20342270</v>
      </c>
      <c r="O118" s="36">
        <f t="shared" si="29"/>
        <v>0.76894668441220759</v>
      </c>
      <c r="P118" s="31">
        <v>6081631</v>
      </c>
      <c r="Q118" s="31">
        <v>26897628</v>
      </c>
      <c r="R118" s="31">
        <v>30395627</v>
      </c>
      <c r="S118" s="31">
        <v>25076935</v>
      </c>
      <c r="T118" s="36">
        <f t="shared" si="30"/>
        <v>0.82501785536452332</v>
      </c>
      <c r="U118" s="36">
        <f t="shared" si="31"/>
        <v>-3.0674008337566061E-2</v>
      </c>
    </row>
    <row r="119" spans="1:21" x14ac:dyDescent="0.2">
      <c r="A119" s="17" t="s">
        <v>29</v>
      </c>
      <c r="B119" s="11" t="s">
        <v>216</v>
      </c>
      <c r="C119" s="10" t="s">
        <v>217</v>
      </c>
      <c r="D119" s="31">
        <v>24219204</v>
      </c>
      <c r="E119" s="31">
        <v>23749964</v>
      </c>
      <c r="F119" s="31">
        <v>5396354</v>
      </c>
      <c r="G119" s="36">
        <f t="shared" si="24"/>
        <v>0.2228130206095956</v>
      </c>
      <c r="H119" s="31">
        <v>6282105</v>
      </c>
      <c r="I119" s="36">
        <f t="shared" si="25"/>
        <v>0.25938527954923707</v>
      </c>
      <c r="J119" s="31">
        <v>5828035</v>
      </c>
      <c r="K119" s="36">
        <f t="shared" si="26"/>
        <v>0.24539131932999983</v>
      </c>
      <c r="L119" s="31">
        <v>0</v>
      </c>
      <c r="M119" s="36">
        <f t="shared" si="27"/>
        <v>0</v>
      </c>
      <c r="N119" s="31">
        <f t="shared" si="28"/>
        <v>17506494</v>
      </c>
      <c r="O119" s="36">
        <f t="shared" si="29"/>
        <v>0.73711665415577055</v>
      </c>
      <c r="P119" s="31">
        <v>5597786</v>
      </c>
      <c r="Q119" s="31">
        <v>22329348</v>
      </c>
      <c r="R119" s="31">
        <v>23468565</v>
      </c>
      <c r="S119" s="31">
        <v>16780212</v>
      </c>
      <c r="T119" s="36">
        <f t="shared" si="30"/>
        <v>0.71500801178086515</v>
      </c>
      <c r="U119" s="36">
        <f t="shared" si="31"/>
        <v>4.1132154748323657E-2</v>
      </c>
    </row>
    <row r="120" spans="1:21" x14ac:dyDescent="0.2">
      <c r="A120" s="17" t="s">
        <v>44</v>
      </c>
      <c r="B120" s="11" t="s">
        <v>218</v>
      </c>
      <c r="C120" s="10" t="s">
        <v>219</v>
      </c>
      <c r="D120" s="31">
        <v>100710915</v>
      </c>
      <c r="E120" s="31">
        <v>105725826</v>
      </c>
      <c r="F120" s="31">
        <v>23411884</v>
      </c>
      <c r="G120" s="36">
        <f t="shared" si="24"/>
        <v>0.23246620289369826</v>
      </c>
      <c r="H120" s="31">
        <v>28291065</v>
      </c>
      <c r="I120" s="36">
        <f t="shared" si="25"/>
        <v>0.28091359312940412</v>
      </c>
      <c r="J120" s="31">
        <v>29874636</v>
      </c>
      <c r="K120" s="36">
        <f t="shared" si="26"/>
        <v>0.28256706171300094</v>
      </c>
      <c r="L120" s="31">
        <v>0</v>
      </c>
      <c r="M120" s="36">
        <f t="shared" si="27"/>
        <v>0</v>
      </c>
      <c r="N120" s="31">
        <f t="shared" si="28"/>
        <v>81577585</v>
      </c>
      <c r="O120" s="36">
        <f t="shared" si="29"/>
        <v>0.77159562697575901</v>
      </c>
      <c r="P120" s="31">
        <v>22847328</v>
      </c>
      <c r="Q120" s="31">
        <v>27347878</v>
      </c>
      <c r="R120" s="31">
        <v>87748659</v>
      </c>
      <c r="S120" s="31">
        <v>67434751</v>
      </c>
      <c r="T120" s="36">
        <f t="shared" si="30"/>
        <v>0.76849893512332768</v>
      </c>
      <c r="U120" s="36">
        <f t="shared" si="31"/>
        <v>0.30757679847726616</v>
      </c>
    </row>
    <row r="121" spans="1:21" ht="16.5" x14ac:dyDescent="0.3">
      <c r="A121" s="18" t="s">
        <v>0</v>
      </c>
      <c r="B121" s="13" t="s">
        <v>220</v>
      </c>
      <c r="C121" s="12" t="s">
        <v>0</v>
      </c>
      <c r="D121" s="32">
        <f>SUM(D113:D120)</f>
        <v>450057706</v>
      </c>
      <c r="E121" s="32">
        <f>SUM(E113:E120)</f>
        <v>453993646</v>
      </c>
      <c r="F121" s="32">
        <f>SUM(F113:F120)</f>
        <v>79136422</v>
      </c>
      <c r="G121" s="37">
        <f t="shared" si="24"/>
        <v>0.17583616710697983</v>
      </c>
      <c r="H121" s="32">
        <f>SUM(H113:H120)</f>
        <v>98215567</v>
      </c>
      <c r="I121" s="37">
        <f t="shared" si="25"/>
        <v>0.21822883086019196</v>
      </c>
      <c r="J121" s="32">
        <f>SUM(J113:J120)</f>
        <v>87436466</v>
      </c>
      <c r="K121" s="37">
        <f t="shared" si="26"/>
        <v>0.19259403026975405</v>
      </c>
      <c r="L121" s="32">
        <f>SUM(L113:L120)</f>
        <v>0</v>
      </c>
      <c r="M121" s="37">
        <f t="shared" si="27"/>
        <v>0</v>
      </c>
      <c r="N121" s="32">
        <f t="shared" si="28"/>
        <v>264788455</v>
      </c>
      <c r="O121" s="37">
        <f t="shared" si="29"/>
        <v>0.58324264520653668</v>
      </c>
      <c r="P121" s="32">
        <f>SUM(P113:P120)</f>
        <v>88608834</v>
      </c>
      <c r="Q121" s="32">
        <f>SUM(Q113:Q120)</f>
        <v>197323534</v>
      </c>
      <c r="R121" s="32">
        <f>SUM(R113:R120)</f>
        <v>311199168</v>
      </c>
      <c r="S121" s="32">
        <f>SUM(S113:S120)</f>
        <v>253865392</v>
      </c>
      <c r="T121" s="37">
        <f t="shared" si="30"/>
        <v>0.81576500872907221</v>
      </c>
      <c r="U121" s="37">
        <f t="shared" si="31"/>
        <v>-1.3230825269633928E-2</v>
      </c>
    </row>
    <row r="122" spans="1:21" x14ac:dyDescent="0.2">
      <c r="A122" s="17" t="s">
        <v>29</v>
      </c>
      <c r="B122" s="11" t="s">
        <v>221</v>
      </c>
      <c r="C122" s="10" t="s">
        <v>222</v>
      </c>
      <c r="D122" s="31">
        <v>39346676</v>
      </c>
      <c r="E122" s="31">
        <v>42595702</v>
      </c>
      <c r="F122" s="31">
        <v>10928301</v>
      </c>
      <c r="G122" s="36">
        <f t="shared" si="24"/>
        <v>0.27774394462190399</v>
      </c>
      <c r="H122" s="31">
        <v>12308188</v>
      </c>
      <c r="I122" s="36">
        <f t="shared" si="25"/>
        <v>0.31281392105396655</v>
      </c>
      <c r="J122" s="31">
        <v>14570504</v>
      </c>
      <c r="K122" s="36">
        <f t="shared" si="26"/>
        <v>0.34206512196934796</v>
      </c>
      <c r="L122" s="31">
        <v>0</v>
      </c>
      <c r="M122" s="36">
        <f t="shared" si="27"/>
        <v>0</v>
      </c>
      <c r="N122" s="31">
        <f t="shared" si="28"/>
        <v>37806993</v>
      </c>
      <c r="O122" s="36">
        <f t="shared" si="29"/>
        <v>0.88757764809228878</v>
      </c>
      <c r="P122" s="31">
        <v>13214784</v>
      </c>
      <c r="Q122" s="31">
        <v>37842755</v>
      </c>
      <c r="R122" s="31">
        <v>45557920</v>
      </c>
      <c r="S122" s="31">
        <v>36007147</v>
      </c>
      <c r="T122" s="36">
        <f t="shared" si="30"/>
        <v>0.79035976620530524</v>
      </c>
      <c r="U122" s="36">
        <f t="shared" si="31"/>
        <v>0.10259115850853107</v>
      </c>
    </row>
    <row r="123" spans="1:21" x14ac:dyDescent="0.2">
      <c r="A123" s="17" t="s">
        <v>29</v>
      </c>
      <c r="B123" s="11" t="s">
        <v>223</v>
      </c>
      <c r="C123" s="10" t="s">
        <v>224</v>
      </c>
      <c r="D123" s="31">
        <v>27664230</v>
      </c>
      <c r="E123" s="31">
        <v>40763394</v>
      </c>
      <c r="F123" s="31">
        <v>7983206</v>
      </c>
      <c r="G123" s="36">
        <f t="shared" si="24"/>
        <v>0.28857502992130996</v>
      </c>
      <c r="H123" s="31">
        <v>7717462</v>
      </c>
      <c r="I123" s="36">
        <f t="shared" si="25"/>
        <v>0.27896897907514506</v>
      </c>
      <c r="J123" s="31">
        <v>9473937</v>
      </c>
      <c r="K123" s="36">
        <f t="shared" si="26"/>
        <v>0.23241286042079812</v>
      </c>
      <c r="L123" s="31">
        <v>0</v>
      </c>
      <c r="M123" s="36">
        <f t="shared" si="27"/>
        <v>0</v>
      </c>
      <c r="N123" s="31">
        <f t="shared" si="28"/>
        <v>25174605</v>
      </c>
      <c r="O123" s="36">
        <f t="shared" si="29"/>
        <v>0.61757872762017807</v>
      </c>
      <c r="P123" s="31">
        <v>7536977</v>
      </c>
      <c r="Q123" s="31">
        <v>38050664</v>
      </c>
      <c r="R123" s="31">
        <v>39378061</v>
      </c>
      <c r="S123" s="31">
        <v>19170202</v>
      </c>
      <c r="T123" s="36">
        <f t="shared" si="30"/>
        <v>0.48682442743943133</v>
      </c>
      <c r="U123" s="36">
        <f t="shared" si="31"/>
        <v>0.25699428298640159</v>
      </c>
    </row>
    <row r="124" spans="1:21" x14ac:dyDescent="0.2">
      <c r="A124" s="17" t="s">
        <v>29</v>
      </c>
      <c r="B124" s="11" t="s">
        <v>225</v>
      </c>
      <c r="C124" s="10" t="s">
        <v>226</v>
      </c>
      <c r="D124" s="31">
        <v>38218444</v>
      </c>
      <c r="E124" s="31">
        <v>43325833</v>
      </c>
      <c r="F124" s="31">
        <v>10271554</v>
      </c>
      <c r="G124" s="36">
        <f t="shared" si="24"/>
        <v>0.26875908396479981</v>
      </c>
      <c r="H124" s="31">
        <v>8583696</v>
      </c>
      <c r="I124" s="36">
        <f t="shared" si="25"/>
        <v>0.22459564287860595</v>
      </c>
      <c r="J124" s="31">
        <v>9566565</v>
      </c>
      <c r="K124" s="36">
        <f t="shared" si="26"/>
        <v>0.22080510258163991</v>
      </c>
      <c r="L124" s="31">
        <v>0</v>
      </c>
      <c r="M124" s="36">
        <f t="shared" si="27"/>
        <v>0</v>
      </c>
      <c r="N124" s="31">
        <f t="shared" si="28"/>
        <v>28421815</v>
      </c>
      <c r="O124" s="36">
        <f t="shared" si="29"/>
        <v>0.65600158224309268</v>
      </c>
      <c r="P124" s="31">
        <v>7905176</v>
      </c>
      <c r="Q124" s="31">
        <v>32083272</v>
      </c>
      <c r="R124" s="31">
        <v>34360419</v>
      </c>
      <c r="S124" s="31">
        <v>21541593</v>
      </c>
      <c r="T124" s="36">
        <f t="shared" si="30"/>
        <v>0.62693045157569238</v>
      </c>
      <c r="U124" s="36">
        <f t="shared" si="31"/>
        <v>0.21016470727533454</v>
      </c>
    </row>
    <row r="125" spans="1:21" x14ac:dyDescent="0.2">
      <c r="A125" s="17" t="s">
        <v>44</v>
      </c>
      <c r="B125" s="11" t="s">
        <v>227</v>
      </c>
      <c r="C125" s="10" t="s">
        <v>228</v>
      </c>
      <c r="D125" s="31">
        <v>7476864</v>
      </c>
      <c r="E125" s="31">
        <v>7409909</v>
      </c>
      <c r="F125" s="31">
        <v>2923984</v>
      </c>
      <c r="G125" s="36">
        <f t="shared" si="24"/>
        <v>0.39107090887302481</v>
      </c>
      <c r="H125" s="31">
        <v>3705819</v>
      </c>
      <c r="I125" s="36">
        <f t="shared" si="25"/>
        <v>0.49563814454830263</v>
      </c>
      <c r="J125" s="31">
        <v>3316652</v>
      </c>
      <c r="K125" s="36">
        <f t="shared" si="26"/>
        <v>0.44759685982648367</v>
      </c>
      <c r="L125" s="31">
        <v>0</v>
      </c>
      <c r="M125" s="36">
        <f t="shared" si="27"/>
        <v>0</v>
      </c>
      <c r="N125" s="31">
        <f t="shared" si="28"/>
        <v>9946455</v>
      </c>
      <c r="O125" s="36">
        <f t="shared" si="29"/>
        <v>1.3423181040414935</v>
      </c>
      <c r="P125" s="31">
        <v>2902420</v>
      </c>
      <c r="Q125" s="31">
        <v>7422756</v>
      </c>
      <c r="R125" s="31">
        <v>7125576</v>
      </c>
      <c r="S125" s="31">
        <v>8889724</v>
      </c>
      <c r="T125" s="36">
        <f t="shared" si="30"/>
        <v>1.2475797044337187</v>
      </c>
      <c r="U125" s="36">
        <f t="shared" si="31"/>
        <v>0.1427195237078025</v>
      </c>
    </row>
    <row r="126" spans="1:21" ht="16.5" x14ac:dyDescent="0.3">
      <c r="A126" s="18" t="s">
        <v>0</v>
      </c>
      <c r="B126" s="13" t="s">
        <v>229</v>
      </c>
      <c r="C126" s="12" t="s">
        <v>0</v>
      </c>
      <c r="D126" s="32">
        <f>SUM(D122:D125)</f>
        <v>112706214</v>
      </c>
      <c r="E126" s="32">
        <f>SUM(E122:E125)</f>
        <v>134094838</v>
      </c>
      <c r="F126" s="32">
        <f>SUM(F122:F125)</f>
        <v>32107045</v>
      </c>
      <c r="G126" s="37">
        <f t="shared" si="24"/>
        <v>0.28487377812194098</v>
      </c>
      <c r="H126" s="32">
        <f>SUM(H122:H125)</f>
        <v>32315165</v>
      </c>
      <c r="I126" s="37">
        <f t="shared" si="25"/>
        <v>0.28672034888866021</v>
      </c>
      <c r="J126" s="32">
        <f>SUM(J122:J125)</f>
        <v>36927658</v>
      </c>
      <c r="K126" s="37">
        <f t="shared" si="26"/>
        <v>0.27538463486566128</v>
      </c>
      <c r="L126" s="32">
        <f>SUM(L122:L125)</f>
        <v>0</v>
      </c>
      <c r="M126" s="37">
        <f t="shared" si="27"/>
        <v>0</v>
      </c>
      <c r="N126" s="32">
        <f t="shared" si="28"/>
        <v>101349868</v>
      </c>
      <c r="O126" s="37">
        <f t="shared" si="29"/>
        <v>0.75580737865539616</v>
      </c>
      <c r="P126" s="32">
        <f>SUM(P122:P125)</f>
        <v>31559357</v>
      </c>
      <c r="Q126" s="32">
        <f>SUM(Q122:Q125)</f>
        <v>115399447</v>
      </c>
      <c r="R126" s="32">
        <f>SUM(R122:R125)</f>
        <v>126421976</v>
      </c>
      <c r="S126" s="32">
        <f>SUM(S122:S125)</f>
        <v>85608666</v>
      </c>
      <c r="T126" s="37">
        <f t="shared" si="30"/>
        <v>0.67716601740191118</v>
      </c>
      <c r="U126" s="37">
        <f t="shared" si="31"/>
        <v>0.17010172292166792</v>
      </c>
    </row>
    <row r="127" spans="1:21" x14ac:dyDescent="0.2">
      <c r="A127" s="17" t="s">
        <v>29</v>
      </c>
      <c r="B127" s="11" t="s">
        <v>230</v>
      </c>
      <c r="C127" s="10" t="s">
        <v>231</v>
      </c>
      <c r="D127" s="31">
        <v>30560340</v>
      </c>
      <c r="E127" s="31">
        <v>29422185</v>
      </c>
      <c r="F127" s="31">
        <v>6000212</v>
      </c>
      <c r="G127" s="36">
        <f t="shared" si="24"/>
        <v>0.19633983129768845</v>
      </c>
      <c r="H127" s="31">
        <v>6079433</v>
      </c>
      <c r="I127" s="36">
        <f t="shared" si="25"/>
        <v>0.19893211266628577</v>
      </c>
      <c r="J127" s="31">
        <v>5793922</v>
      </c>
      <c r="K127" s="36">
        <f t="shared" si="26"/>
        <v>0.19692357994486134</v>
      </c>
      <c r="L127" s="31">
        <v>0</v>
      </c>
      <c r="M127" s="36">
        <f t="shared" si="27"/>
        <v>0</v>
      </c>
      <c r="N127" s="31">
        <f t="shared" si="28"/>
        <v>17873567</v>
      </c>
      <c r="O127" s="36">
        <f t="shared" si="29"/>
        <v>0.60748605176671955</v>
      </c>
      <c r="P127" s="31">
        <v>5403913</v>
      </c>
      <c r="Q127" s="31">
        <v>33114931</v>
      </c>
      <c r="R127" s="31">
        <v>33896931</v>
      </c>
      <c r="S127" s="31">
        <v>16761953</v>
      </c>
      <c r="T127" s="36">
        <f t="shared" si="30"/>
        <v>0.49449765820982439</v>
      </c>
      <c r="U127" s="36">
        <f t="shared" si="31"/>
        <v>7.217159121547656E-2</v>
      </c>
    </row>
    <row r="128" spans="1:21" x14ac:dyDescent="0.2">
      <c r="A128" s="17" t="s">
        <v>29</v>
      </c>
      <c r="B128" s="11" t="s">
        <v>232</v>
      </c>
      <c r="C128" s="10" t="s">
        <v>233</v>
      </c>
      <c r="D128" s="31">
        <v>18108905</v>
      </c>
      <c r="E128" s="31">
        <v>18535254</v>
      </c>
      <c r="F128" s="31">
        <v>1809760</v>
      </c>
      <c r="G128" s="36">
        <f t="shared" si="24"/>
        <v>9.9937572150276335E-2</v>
      </c>
      <c r="H128" s="31">
        <v>3535954</v>
      </c>
      <c r="I128" s="36">
        <f t="shared" si="25"/>
        <v>0.19526050857299213</v>
      </c>
      <c r="J128" s="31">
        <v>1234038</v>
      </c>
      <c r="K128" s="36">
        <f t="shared" si="26"/>
        <v>6.6577884500530718E-2</v>
      </c>
      <c r="L128" s="31">
        <v>0</v>
      </c>
      <c r="M128" s="36">
        <f t="shared" si="27"/>
        <v>0</v>
      </c>
      <c r="N128" s="31">
        <f t="shared" si="28"/>
        <v>6579752</v>
      </c>
      <c r="O128" s="36">
        <f t="shared" si="29"/>
        <v>0.35498580165127491</v>
      </c>
      <c r="P128" s="31">
        <v>2174833</v>
      </c>
      <c r="Q128" s="31">
        <v>20795661</v>
      </c>
      <c r="R128" s="31">
        <v>22240106</v>
      </c>
      <c r="S128" s="31">
        <v>8943657</v>
      </c>
      <c r="T128" s="36">
        <f t="shared" si="30"/>
        <v>0.40214093404051221</v>
      </c>
      <c r="U128" s="36">
        <f t="shared" si="31"/>
        <v>-0.43258263967854083</v>
      </c>
    </row>
    <row r="129" spans="1:21" x14ac:dyDescent="0.2">
      <c r="A129" s="17" t="s">
        <v>29</v>
      </c>
      <c r="B129" s="11" t="s">
        <v>234</v>
      </c>
      <c r="C129" s="10" t="s">
        <v>235</v>
      </c>
      <c r="D129" s="31">
        <v>9916200</v>
      </c>
      <c r="E129" s="31">
        <v>10366200</v>
      </c>
      <c r="F129" s="31">
        <v>4708746</v>
      </c>
      <c r="G129" s="36">
        <f t="shared" si="24"/>
        <v>0.47485387547649299</v>
      </c>
      <c r="H129" s="31">
        <v>8182533</v>
      </c>
      <c r="I129" s="36">
        <f t="shared" si="25"/>
        <v>0.82516820959641801</v>
      </c>
      <c r="J129" s="31">
        <v>8997797</v>
      </c>
      <c r="K129" s="36">
        <f t="shared" si="26"/>
        <v>0.86799376820821517</v>
      </c>
      <c r="L129" s="31">
        <v>0</v>
      </c>
      <c r="M129" s="36">
        <f t="shared" si="27"/>
        <v>0</v>
      </c>
      <c r="N129" s="31">
        <f t="shared" si="28"/>
        <v>21889076</v>
      </c>
      <c r="O129" s="36">
        <f t="shared" si="29"/>
        <v>2.111581485983292</v>
      </c>
      <c r="P129" s="31">
        <v>595932</v>
      </c>
      <c r="Q129" s="31">
        <v>11870935</v>
      </c>
      <c r="R129" s="31">
        <v>10796244</v>
      </c>
      <c r="S129" s="31">
        <v>1155850</v>
      </c>
      <c r="T129" s="36">
        <f t="shared" si="30"/>
        <v>0.10706038136966893</v>
      </c>
      <c r="U129" s="36">
        <f t="shared" si="31"/>
        <v>14.098697502399602</v>
      </c>
    </row>
    <row r="130" spans="1:21" x14ac:dyDescent="0.2">
      <c r="A130" s="17" t="s">
        <v>29</v>
      </c>
      <c r="B130" s="11" t="s">
        <v>236</v>
      </c>
      <c r="C130" s="10" t="s">
        <v>237</v>
      </c>
      <c r="D130" s="31">
        <v>12165340</v>
      </c>
      <c r="E130" s="31">
        <v>13166274</v>
      </c>
      <c r="F130" s="31">
        <v>3983863</v>
      </c>
      <c r="G130" s="36">
        <f t="shared" si="24"/>
        <v>0.3274765029173044</v>
      </c>
      <c r="H130" s="31">
        <v>2995857</v>
      </c>
      <c r="I130" s="36">
        <f t="shared" si="25"/>
        <v>0.24626167456067813</v>
      </c>
      <c r="J130" s="31">
        <v>2886949</v>
      </c>
      <c r="K130" s="36">
        <f t="shared" si="26"/>
        <v>0.21926848856403869</v>
      </c>
      <c r="L130" s="31">
        <v>0</v>
      </c>
      <c r="M130" s="36">
        <f t="shared" si="27"/>
        <v>0</v>
      </c>
      <c r="N130" s="31">
        <f t="shared" si="28"/>
        <v>9866669</v>
      </c>
      <c r="O130" s="36">
        <f t="shared" si="29"/>
        <v>0.74938961470800314</v>
      </c>
      <c r="P130" s="31">
        <v>2873032</v>
      </c>
      <c r="Q130" s="31">
        <v>11110654</v>
      </c>
      <c r="R130" s="31">
        <v>11744560</v>
      </c>
      <c r="S130" s="31">
        <v>8957765</v>
      </c>
      <c r="T130" s="36">
        <f t="shared" si="30"/>
        <v>0.76271610004972512</v>
      </c>
      <c r="U130" s="36">
        <f t="shared" si="31"/>
        <v>4.8440114833387948E-3</v>
      </c>
    </row>
    <row r="131" spans="1:21" x14ac:dyDescent="0.2">
      <c r="A131" s="17" t="s">
        <v>44</v>
      </c>
      <c r="B131" s="11" t="s">
        <v>238</v>
      </c>
      <c r="C131" s="10" t="s">
        <v>239</v>
      </c>
      <c r="D131" s="31">
        <v>37184776</v>
      </c>
      <c r="E131" s="31">
        <v>29799793</v>
      </c>
      <c r="F131" s="31">
        <v>8300640</v>
      </c>
      <c r="G131" s="36">
        <f t="shared" si="24"/>
        <v>0.22322683885469688</v>
      </c>
      <c r="H131" s="31">
        <v>12226341</v>
      </c>
      <c r="I131" s="36">
        <f t="shared" si="25"/>
        <v>0.32879964101437642</v>
      </c>
      <c r="J131" s="31">
        <v>8625984</v>
      </c>
      <c r="K131" s="36">
        <f t="shared" si="26"/>
        <v>0.28946456104577639</v>
      </c>
      <c r="L131" s="31">
        <v>0</v>
      </c>
      <c r="M131" s="36">
        <f t="shared" si="27"/>
        <v>0</v>
      </c>
      <c r="N131" s="31">
        <f t="shared" si="28"/>
        <v>29152965</v>
      </c>
      <c r="O131" s="36">
        <f t="shared" si="29"/>
        <v>0.97829421164100028</v>
      </c>
      <c r="P131" s="31">
        <v>-302002</v>
      </c>
      <c r="Q131" s="31">
        <v>30052416</v>
      </c>
      <c r="R131" s="31">
        <v>31298236</v>
      </c>
      <c r="S131" s="31">
        <v>17365111</v>
      </c>
      <c r="T131" s="36">
        <f t="shared" si="30"/>
        <v>0.55482714744690409</v>
      </c>
      <c r="U131" s="36">
        <f t="shared" si="31"/>
        <v>-29.562671770385627</v>
      </c>
    </row>
    <row r="132" spans="1:21" ht="16.5" x14ac:dyDescent="0.3">
      <c r="A132" s="18" t="s">
        <v>0</v>
      </c>
      <c r="B132" s="13" t="s">
        <v>240</v>
      </c>
      <c r="C132" s="12" t="s">
        <v>0</v>
      </c>
      <c r="D132" s="32">
        <f>SUM(D127:D131)</f>
        <v>107935561</v>
      </c>
      <c r="E132" s="32">
        <f>SUM(E127:E131)</f>
        <v>101289706</v>
      </c>
      <c r="F132" s="32">
        <f>SUM(F127:F131)</f>
        <v>24803221</v>
      </c>
      <c r="G132" s="37">
        <f t="shared" si="24"/>
        <v>0.22979656352552796</v>
      </c>
      <c r="H132" s="32">
        <f>SUM(H127:H131)</f>
        <v>33020118</v>
      </c>
      <c r="I132" s="37">
        <f t="shared" si="25"/>
        <v>0.30592436537203899</v>
      </c>
      <c r="J132" s="32">
        <f>SUM(J127:J131)</f>
        <v>27538690</v>
      </c>
      <c r="K132" s="37">
        <f t="shared" si="26"/>
        <v>0.27188044163145264</v>
      </c>
      <c r="L132" s="32">
        <f>SUM(L127:L131)</f>
        <v>0</v>
      </c>
      <c r="M132" s="37">
        <f t="shared" si="27"/>
        <v>0</v>
      </c>
      <c r="N132" s="32">
        <f t="shared" si="28"/>
        <v>85362029</v>
      </c>
      <c r="O132" s="37">
        <f t="shared" si="29"/>
        <v>0.84275127622544388</v>
      </c>
      <c r="P132" s="32">
        <f>SUM(P127:P131)</f>
        <v>10745708</v>
      </c>
      <c r="Q132" s="32">
        <f>SUM(Q127:Q131)</f>
        <v>106944597</v>
      </c>
      <c r="R132" s="32">
        <f>SUM(R127:R131)</f>
        <v>109976077</v>
      </c>
      <c r="S132" s="32">
        <f>SUM(S127:S131)</f>
        <v>53184336</v>
      </c>
      <c r="T132" s="37">
        <f t="shared" si="30"/>
        <v>0.48359913765609225</v>
      </c>
      <c r="U132" s="37">
        <f t="shared" si="31"/>
        <v>1.5627618022004692</v>
      </c>
    </row>
    <row r="133" spans="1:21" x14ac:dyDescent="0.2">
      <c r="A133" s="17" t="s">
        <v>29</v>
      </c>
      <c r="B133" s="11" t="s">
        <v>241</v>
      </c>
      <c r="C133" s="10" t="s">
        <v>242</v>
      </c>
      <c r="D133" s="31">
        <v>45109007</v>
      </c>
      <c r="E133" s="31">
        <v>44725072</v>
      </c>
      <c r="F133" s="31">
        <v>10170120</v>
      </c>
      <c r="G133" s="36">
        <f t="shared" si="24"/>
        <v>0.22545652578874104</v>
      </c>
      <c r="H133" s="31">
        <v>10159546</v>
      </c>
      <c r="I133" s="36">
        <f t="shared" si="25"/>
        <v>0.22522211584041299</v>
      </c>
      <c r="J133" s="31">
        <v>10816064</v>
      </c>
      <c r="K133" s="36">
        <f t="shared" si="26"/>
        <v>0.24183446814797749</v>
      </c>
      <c r="L133" s="31">
        <v>0</v>
      </c>
      <c r="M133" s="36">
        <f t="shared" si="27"/>
        <v>0</v>
      </c>
      <c r="N133" s="31">
        <f t="shared" si="28"/>
        <v>31145730</v>
      </c>
      <c r="O133" s="36">
        <f t="shared" si="29"/>
        <v>0.69638188620467734</v>
      </c>
      <c r="P133" s="31">
        <v>10703071</v>
      </c>
      <c r="Q133" s="31">
        <v>43129309</v>
      </c>
      <c r="R133" s="31">
        <v>42194319</v>
      </c>
      <c r="S133" s="31">
        <v>31793118</v>
      </c>
      <c r="T133" s="36">
        <f t="shared" si="30"/>
        <v>0.75349285765223517</v>
      </c>
      <c r="U133" s="36">
        <f t="shared" si="31"/>
        <v>1.0557063482060425E-2</v>
      </c>
    </row>
    <row r="134" spans="1:21" x14ac:dyDescent="0.2">
      <c r="A134" s="17" t="s">
        <v>29</v>
      </c>
      <c r="B134" s="11" t="s">
        <v>243</v>
      </c>
      <c r="C134" s="10" t="s">
        <v>244</v>
      </c>
      <c r="D134" s="31">
        <v>7581814</v>
      </c>
      <c r="E134" s="31">
        <v>7240054</v>
      </c>
      <c r="F134" s="31">
        <v>1330830</v>
      </c>
      <c r="G134" s="36">
        <f t="shared" si="24"/>
        <v>0.17552923350533262</v>
      </c>
      <c r="H134" s="31">
        <v>1575849</v>
      </c>
      <c r="I134" s="36">
        <f t="shared" si="25"/>
        <v>0.2078459060061352</v>
      </c>
      <c r="J134" s="31">
        <v>1610652</v>
      </c>
      <c r="K134" s="36">
        <f t="shared" si="26"/>
        <v>0.22246408659382927</v>
      </c>
      <c r="L134" s="31">
        <v>0</v>
      </c>
      <c r="M134" s="36">
        <f t="shared" si="27"/>
        <v>0</v>
      </c>
      <c r="N134" s="31">
        <f t="shared" si="28"/>
        <v>4517331</v>
      </c>
      <c r="O134" s="36">
        <f t="shared" si="29"/>
        <v>0.62393609218936763</v>
      </c>
      <c r="P134" s="31">
        <v>1725151</v>
      </c>
      <c r="Q134" s="31">
        <v>7827079</v>
      </c>
      <c r="R134" s="31">
        <v>6790960</v>
      </c>
      <c r="S134" s="31">
        <v>4522139</v>
      </c>
      <c r="T134" s="36">
        <f t="shared" si="30"/>
        <v>0.66590570405362426</v>
      </c>
      <c r="U134" s="36">
        <f t="shared" si="31"/>
        <v>-6.6370422067401624E-2</v>
      </c>
    </row>
    <row r="135" spans="1:21" x14ac:dyDescent="0.2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x14ac:dyDescent="0.2">
      <c r="A136" s="17" t="s">
        <v>44</v>
      </c>
      <c r="B136" s="11" t="s">
        <v>247</v>
      </c>
      <c r="C136" s="10" t="s">
        <v>248</v>
      </c>
      <c r="D136" s="31">
        <v>3755265</v>
      </c>
      <c r="E136" s="31">
        <v>4837605</v>
      </c>
      <c r="F136" s="31">
        <v>779486</v>
      </c>
      <c r="G136" s="36">
        <f t="shared" si="24"/>
        <v>0.20757150294320109</v>
      </c>
      <c r="H136" s="31">
        <v>1204471</v>
      </c>
      <c r="I136" s="36">
        <f t="shared" si="25"/>
        <v>0.32074194497592046</v>
      </c>
      <c r="J136" s="31">
        <v>800650</v>
      </c>
      <c r="K136" s="36">
        <f t="shared" si="26"/>
        <v>0.16550545156125809</v>
      </c>
      <c r="L136" s="31">
        <v>0</v>
      </c>
      <c r="M136" s="36">
        <f t="shared" si="27"/>
        <v>0</v>
      </c>
      <c r="N136" s="31">
        <f t="shared" si="28"/>
        <v>2784607</v>
      </c>
      <c r="O136" s="36">
        <f t="shared" si="29"/>
        <v>0.5756168599958037</v>
      </c>
      <c r="P136" s="31">
        <v>1117391</v>
      </c>
      <c r="Q136" s="31">
        <v>3925083</v>
      </c>
      <c r="R136" s="31">
        <v>4230832</v>
      </c>
      <c r="S136" s="31">
        <v>2663009</v>
      </c>
      <c r="T136" s="36">
        <f t="shared" si="30"/>
        <v>0.62942915246930153</v>
      </c>
      <c r="U136" s="36">
        <f t="shared" si="31"/>
        <v>-0.28346478537951347</v>
      </c>
    </row>
    <row r="137" spans="1:21" ht="16.5" x14ac:dyDescent="0.3">
      <c r="A137" s="18" t="s">
        <v>0</v>
      </c>
      <c r="B137" s="13" t="s">
        <v>249</v>
      </c>
      <c r="C137" s="12" t="s">
        <v>0</v>
      </c>
      <c r="D137" s="32">
        <f>SUM(D133:D136)</f>
        <v>56446086</v>
      </c>
      <c r="E137" s="32">
        <f>SUM(E133:E136)</f>
        <v>56802731</v>
      </c>
      <c r="F137" s="32">
        <f>SUM(F133:F136)</f>
        <v>12280436</v>
      </c>
      <c r="G137" s="37">
        <f t="shared" ref="G137:G170" si="32">IF(($D137     =0),0,($F137     /$D137     ))</f>
        <v>0.21756045228716123</v>
      </c>
      <c r="H137" s="32">
        <f>SUM(H133:H136)</f>
        <v>12939866</v>
      </c>
      <c r="I137" s="37">
        <f t="shared" ref="I137:I170" si="33">IF(($D137     =0),0,($H137     /$D137     ))</f>
        <v>0.22924292749013633</v>
      </c>
      <c r="J137" s="32">
        <f>SUM(J133:J136)</f>
        <v>13227366</v>
      </c>
      <c r="K137" s="37">
        <f t="shared" ref="K137:K170" si="34">IF(($E137     =0),0,($J137     /$E137     ))</f>
        <v>0.23286496559470002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38447668</v>
      </c>
      <c r="O137" s="37">
        <f t="shared" ref="O137:O170" si="37">IF(($E137     =0),0,($N137     /$E137     ))</f>
        <v>0.67686301913899172</v>
      </c>
      <c r="P137" s="32">
        <f>SUM(P133:P136)</f>
        <v>13545613</v>
      </c>
      <c r="Q137" s="32">
        <f>SUM(Q133:Q136)</f>
        <v>54881471</v>
      </c>
      <c r="R137" s="32">
        <f>SUM(R133:R136)</f>
        <v>53216111</v>
      </c>
      <c r="S137" s="32">
        <f>SUM(S133:S136)</f>
        <v>38978266</v>
      </c>
      <c r="T137" s="37">
        <f t="shared" ref="T137:T170" si="38">IF(($R137     =0),0,($S137     /$R137     ))</f>
        <v>0.73245235827172717</v>
      </c>
      <c r="U137" s="37">
        <f t="shared" ref="U137:U170" si="39">IF(($P137     =0),0,(($J137     /$P137     )-1))</f>
        <v>-2.3494470128446743E-2</v>
      </c>
    </row>
    <row r="138" spans="1:21" x14ac:dyDescent="0.2">
      <c r="A138" s="17" t="s">
        <v>29</v>
      </c>
      <c r="B138" s="11" t="s">
        <v>250</v>
      </c>
      <c r="C138" s="10" t="s">
        <v>251</v>
      </c>
      <c r="D138" s="31">
        <v>22267614</v>
      </c>
      <c r="E138" s="31">
        <v>23530331</v>
      </c>
      <c r="F138" s="31">
        <v>4200706</v>
      </c>
      <c r="G138" s="36">
        <f t="shared" si="32"/>
        <v>0.18864643513220591</v>
      </c>
      <c r="H138" s="31">
        <v>6203951</v>
      </c>
      <c r="I138" s="36">
        <f t="shared" si="33"/>
        <v>0.27860870051007708</v>
      </c>
      <c r="J138" s="31">
        <v>5438902</v>
      </c>
      <c r="K138" s="36">
        <f t="shared" si="34"/>
        <v>0.23114430476987341</v>
      </c>
      <c r="L138" s="31">
        <v>0</v>
      </c>
      <c r="M138" s="36">
        <f t="shared" si="35"/>
        <v>0</v>
      </c>
      <c r="N138" s="31">
        <f t="shared" si="36"/>
        <v>15843559</v>
      </c>
      <c r="O138" s="36">
        <f t="shared" si="37"/>
        <v>0.67332495237742296</v>
      </c>
      <c r="P138" s="31">
        <v>4617645</v>
      </c>
      <c r="Q138" s="31">
        <v>16042443</v>
      </c>
      <c r="R138" s="31">
        <v>20131702</v>
      </c>
      <c r="S138" s="31">
        <v>16602416</v>
      </c>
      <c r="T138" s="36">
        <f t="shared" si="38"/>
        <v>0.82469013300514782</v>
      </c>
      <c r="U138" s="36">
        <f t="shared" si="39"/>
        <v>0.17785191369193609</v>
      </c>
    </row>
    <row r="139" spans="1:21" x14ac:dyDescent="0.2">
      <c r="A139" s="17" t="s">
        <v>29</v>
      </c>
      <c r="B139" s="11" t="s">
        <v>252</v>
      </c>
      <c r="C139" s="10" t="s">
        <v>253</v>
      </c>
      <c r="D139" s="31">
        <v>31488732</v>
      </c>
      <c r="E139" s="31">
        <v>33220453</v>
      </c>
      <c r="F139" s="31">
        <v>7782650</v>
      </c>
      <c r="G139" s="36">
        <f t="shared" si="32"/>
        <v>0.24715666543829076</v>
      </c>
      <c r="H139" s="31">
        <v>7469416</v>
      </c>
      <c r="I139" s="36">
        <f t="shared" si="33"/>
        <v>0.23720917056933255</v>
      </c>
      <c r="J139" s="31">
        <v>7693840</v>
      </c>
      <c r="K139" s="36">
        <f t="shared" si="34"/>
        <v>0.23159949083174755</v>
      </c>
      <c r="L139" s="31">
        <v>0</v>
      </c>
      <c r="M139" s="36">
        <f t="shared" si="35"/>
        <v>0</v>
      </c>
      <c r="N139" s="31">
        <f t="shared" si="36"/>
        <v>22945906</v>
      </c>
      <c r="O139" s="36">
        <f t="shared" si="37"/>
        <v>0.69071622834282242</v>
      </c>
      <c r="P139" s="31">
        <v>7106756</v>
      </c>
      <c r="Q139" s="31">
        <v>27958118</v>
      </c>
      <c r="R139" s="31">
        <v>31460875</v>
      </c>
      <c r="S139" s="31">
        <v>22263950</v>
      </c>
      <c r="T139" s="36">
        <f t="shared" si="38"/>
        <v>0.70767103585008362</v>
      </c>
      <c r="U139" s="36">
        <f t="shared" si="39"/>
        <v>8.2609280521239281E-2</v>
      </c>
    </row>
    <row r="140" spans="1:21" x14ac:dyDescent="0.2">
      <c r="A140" s="17" t="s">
        <v>29</v>
      </c>
      <c r="B140" s="11" t="s">
        <v>254</v>
      </c>
      <c r="C140" s="10" t="s">
        <v>255</v>
      </c>
      <c r="D140" s="31">
        <v>28664998</v>
      </c>
      <c r="E140" s="31">
        <v>26085405</v>
      </c>
      <c r="F140" s="31">
        <v>8040086</v>
      </c>
      <c r="G140" s="36">
        <f t="shared" si="32"/>
        <v>0.28048444308281478</v>
      </c>
      <c r="H140" s="31">
        <v>8069802</v>
      </c>
      <c r="I140" s="36">
        <f t="shared" si="33"/>
        <v>0.28152110807752367</v>
      </c>
      <c r="J140" s="31">
        <v>6705232</v>
      </c>
      <c r="K140" s="36">
        <f t="shared" si="34"/>
        <v>0.25704918133339316</v>
      </c>
      <c r="L140" s="31">
        <v>0</v>
      </c>
      <c r="M140" s="36">
        <f t="shared" si="35"/>
        <v>0</v>
      </c>
      <c r="N140" s="31">
        <f t="shared" si="36"/>
        <v>22815120</v>
      </c>
      <c r="O140" s="36">
        <f t="shared" si="37"/>
        <v>0.87463161871552308</v>
      </c>
      <c r="P140" s="31">
        <v>5768781</v>
      </c>
      <c r="Q140" s="31">
        <v>30752655</v>
      </c>
      <c r="R140" s="31">
        <v>25512572</v>
      </c>
      <c r="S140" s="31">
        <v>17970037</v>
      </c>
      <c r="T140" s="36">
        <f t="shared" si="38"/>
        <v>0.70436007000783774</v>
      </c>
      <c r="U140" s="36">
        <f t="shared" si="39"/>
        <v>0.16233082864473447</v>
      </c>
    </row>
    <row r="141" spans="1:21" x14ac:dyDescent="0.2">
      <c r="A141" s="17" t="s">
        <v>29</v>
      </c>
      <c r="B141" s="11" t="s">
        <v>256</v>
      </c>
      <c r="C141" s="10" t="s">
        <v>257</v>
      </c>
      <c r="D141" s="31">
        <v>19428204</v>
      </c>
      <c r="E141" s="31">
        <v>32738665</v>
      </c>
      <c r="F141" s="31">
        <v>6495793</v>
      </c>
      <c r="G141" s="36">
        <f t="shared" si="32"/>
        <v>0.33434860988694581</v>
      </c>
      <c r="H141" s="31">
        <v>11887089</v>
      </c>
      <c r="I141" s="36">
        <f t="shared" si="33"/>
        <v>0.61184703434244359</v>
      </c>
      <c r="J141" s="31">
        <v>11098876</v>
      </c>
      <c r="K141" s="36">
        <f t="shared" si="34"/>
        <v>0.33901431228182333</v>
      </c>
      <c r="L141" s="31">
        <v>0</v>
      </c>
      <c r="M141" s="36">
        <f t="shared" si="35"/>
        <v>0</v>
      </c>
      <c r="N141" s="31">
        <f t="shared" si="36"/>
        <v>29481758</v>
      </c>
      <c r="O141" s="36">
        <f t="shared" si="37"/>
        <v>0.9005180266208167</v>
      </c>
      <c r="P141" s="31">
        <v>3827755</v>
      </c>
      <c r="Q141" s="31">
        <v>34196063</v>
      </c>
      <c r="R141" s="31">
        <v>40615082</v>
      </c>
      <c r="S141" s="31">
        <v>22471153</v>
      </c>
      <c r="T141" s="36">
        <f t="shared" si="38"/>
        <v>0.55327114691040136</v>
      </c>
      <c r="U141" s="36">
        <f t="shared" si="39"/>
        <v>1.8995784735438921</v>
      </c>
    </row>
    <row r="142" spans="1:21" x14ac:dyDescent="0.2">
      <c r="A142" s="17" t="s">
        <v>29</v>
      </c>
      <c r="B142" s="11" t="s">
        <v>258</v>
      </c>
      <c r="C142" s="10" t="s">
        <v>259</v>
      </c>
      <c r="D142" s="31">
        <v>37326551</v>
      </c>
      <c r="E142" s="31">
        <v>44678352</v>
      </c>
      <c r="F142" s="31">
        <v>8676491</v>
      </c>
      <c r="G142" s="36">
        <f t="shared" si="32"/>
        <v>0.23244823771690024</v>
      </c>
      <c r="H142" s="31">
        <v>6645617</v>
      </c>
      <c r="I142" s="36">
        <f t="shared" si="33"/>
        <v>0.17803994266708434</v>
      </c>
      <c r="J142" s="31">
        <v>13493913</v>
      </c>
      <c r="K142" s="36">
        <f t="shared" si="34"/>
        <v>0.30202351689247625</v>
      </c>
      <c r="L142" s="31">
        <v>0</v>
      </c>
      <c r="M142" s="36">
        <f t="shared" si="35"/>
        <v>0</v>
      </c>
      <c r="N142" s="31">
        <f t="shared" si="36"/>
        <v>28816021</v>
      </c>
      <c r="O142" s="36">
        <f t="shared" si="37"/>
        <v>0.64496606768306941</v>
      </c>
      <c r="P142" s="31">
        <v>1611945</v>
      </c>
      <c r="Q142" s="31">
        <v>38118528</v>
      </c>
      <c r="R142" s="31">
        <v>34721702</v>
      </c>
      <c r="S142" s="31">
        <v>17470390</v>
      </c>
      <c r="T142" s="36">
        <f t="shared" si="38"/>
        <v>0.50315477046603307</v>
      </c>
      <c r="U142" s="36">
        <f t="shared" si="39"/>
        <v>7.3711993895573364</v>
      </c>
    </row>
    <row r="143" spans="1:21" x14ac:dyDescent="0.2">
      <c r="A143" s="17" t="s">
        <v>44</v>
      </c>
      <c r="B143" s="11" t="s">
        <v>260</v>
      </c>
      <c r="C143" s="10" t="s">
        <v>261</v>
      </c>
      <c r="D143" s="31">
        <v>8256810</v>
      </c>
      <c r="E143" s="31">
        <v>9539215</v>
      </c>
      <c r="F143" s="31">
        <v>1364438</v>
      </c>
      <c r="G143" s="36">
        <f t="shared" si="32"/>
        <v>0.16525001786404192</v>
      </c>
      <c r="H143" s="31">
        <v>2595753</v>
      </c>
      <c r="I143" s="36">
        <f t="shared" si="33"/>
        <v>0.31437722316487843</v>
      </c>
      <c r="J143" s="31">
        <v>1740831</v>
      </c>
      <c r="K143" s="36">
        <f t="shared" si="34"/>
        <v>0.18249206040538976</v>
      </c>
      <c r="L143" s="31">
        <v>0</v>
      </c>
      <c r="M143" s="36">
        <f t="shared" si="35"/>
        <v>0</v>
      </c>
      <c r="N143" s="31">
        <f t="shared" si="36"/>
        <v>5701022</v>
      </c>
      <c r="O143" s="36">
        <f t="shared" si="37"/>
        <v>0.59764058153632138</v>
      </c>
      <c r="P143" s="31">
        <v>2924260</v>
      </c>
      <c r="Q143" s="31">
        <v>13202450</v>
      </c>
      <c r="R143" s="31">
        <v>14441584</v>
      </c>
      <c r="S143" s="31">
        <v>10260324</v>
      </c>
      <c r="T143" s="36">
        <f t="shared" si="38"/>
        <v>0.71047081815955926</v>
      </c>
      <c r="U143" s="36">
        <f t="shared" si="39"/>
        <v>-0.40469349510645425</v>
      </c>
    </row>
    <row r="144" spans="1:21" ht="16.5" x14ac:dyDescent="0.3">
      <c r="A144" s="18" t="s">
        <v>0</v>
      </c>
      <c r="B144" s="13" t="s">
        <v>262</v>
      </c>
      <c r="C144" s="12" t="s">
        <v>0</v>
      </c>
      <c r="D144" s="32">
        <f>SUM(D138:D143)</f>
        <v>147432909</v>
      </c>
      <c r="E144" s="32">
        <f>SUM(E138:E143)</f>
        <v>169792421</v>
      </c>
      <c r="F144" s="32">
        <f>SUM(F138:F143)</f>
        <v>36560164</v>
      </c>
      <c r="G144" s="37">
        <f t="shared" si="32"/>
        <v>0.24797831263032327</v>
      </c>
      <c r="H144" s="32">
        <f>SUM(H138:H143)</f>
        <v>42871628</v>
      </c>
      <c r="I144" s="37">
        <f t="shared" si="33"/>
        <v>0.2907873709525734</v>
      </c>
      <c r="J144" s="32">
        <f>SUM(J138:J143)</f>
        <v>46171594</v>
      </c>
      <c r="K144" s="37">
        <f t="shared" si="34"/>
        <v>0.27192965226639887</v>
      </c>
      <c r="L144" s="32">
        <f>SUM(L138:L143)</f>
        <v>0</v>
      </c>
      <c r="M144" s="37">
        <f t="shared" si="35"/>
        <v>0</v>
      </c>
      <c r="N144" s="32">
        <f t="shared" si="36"/>
        <v>125603386</v>
      </c>
      <c r="O144" s="37">
        <f t="shared" si="37"/>
        <v>0.73974671696329719</v>
      </c>
      <c r="P144" s="32">
        <f>SUM(P138:P143)</f>
        <v>25857142</v>
      </c>
      <c r="Q144" s="32">
        <f>SUM(Q138:Q143)</f>
        <v>160270257</v>
      </c>
      <c r="R144" s="32">
        <f>SUM(R138:R143)</f>
        <v>166883517</v>
      </c>
      <c r="S144" s="32">
        <f>SUM(S138:S143)</f>
        <v>107038270</v>
      </c>
      <c r="T144" s="37">
        <f t="shared" si="38"/>
        <v>0.64139509955318119</v>
      </c>
      <c r="U144" s="37">
        <f t="shared" si="39"/>
        <v>0.78564181609862382</v>
      </c>
    </row>
    <row r="145" spans="1:21" x14ac:dyDescent="0.2">
      <c r="A145" s="17" t="s">
        <v>29</v>
      </c>
      <c r="B145" s="11" t="s">
        <v>263</v>
      </c>
      <c r="C145" s="10" t="s">
        <v>264</v>
      </c>
      <c r="D145" s="31">
        <v>51452778</v>
      </c>
      <c r="E145" s="31">
        <v>50110090</v>
      </c>
      <c r="F145" s="31">
        <v>5995626</v>
      </c>
      <c r="G145" s="36">
        <f t="shared" si="32"/>
        <v>0.11652676945839542</v>
      </c>
      <c r="H145" s="31">
        <v>9981419</v>
      </c>
      <c r="I145" s="36">
        <f t="shared" si="33"/>
        <v>0.19399183849703897</v>
      </c>
      <c r="J145" s="31">
        <v>8475587</v>
      </c>
      <c r="K145" s="36">
        <f t="shared" si="34"/>
        <v>0.16913932902535198</v>
      </c>
      <c r="L145" s="31">
        <v>0</v>
      </c>
      <c r="M145" s="36">
        <f t="shared" si="35"/>
        <v>0</v>
      </c>
      <c r="N145" s="31">
        <f t="shared" si="36"/>
        <v>24452632</v>
      </c>
      <c r="O145" s="36">
        <f t="shared" si="37"/>
        <v>0.4879782095781508</v>
      </c>
      <c r="P145" s="31">
        <v>8225745</v>
      </c>
      <c r="Q145" s="31">
        <v>39714015</v>
      </c>
      <c r="R145" s="31">
        <v>40357873</v>
      </c>
      <c r="S145" s="31">
        <v>27091275</v>
      </c>
      <c r="T145" s="36">
        <f t="shared" si="38"/>
        <v>0.6712760853377977</v>
      </c>
      <c r="U145" s="36">
        <f t="shared" si="39"/>
        <v>3.0373175925098472E-2</v>
      </c>
    </row>
    <row r="146" spans="1:21" x14ac:dyDescent="0.2">
      <c r="A146" s="17" t="s">
        <v>29</v>
      </c>
      <c r="B146" s="11" t="s">
        <v>265</v>
      </c>
      <c r="C146" s="10" t="s">
        <v>266</v>
      </c>
      <c r="D146" s="31">
        <v>46701429</v>
      </c>
      <c r="E146" s="31">
        <v>48138063</v>
      </c>
      <c r="F146" s="31">
        <v>16199997</v>
      </c>
      <c r="G146" s="36">
        <f t="shared" si="32"/>
        <v>0.34688439619267325</v>
      </c>
      <c r="H146" s="31">
        <v>17199794</v>
      </c>
      <c r="I146" s="36">
        <f t="shared" si="33"/>
        <v>0.36829267044483799</v>
      </c>
      <c r="J146" s="31">
        <v>17552930</v>
      </c>
      <c r="K146" s="36">
        <f t="shared" si="34"/>
        <v>0.36463723104105789</v>
      </c>
      <c r="L146" s="31">
        <v>0</v>
      </c>
      <c r="M146" s="36">
        <f t="shared" si="35"/>
        <v>0</v>
      </c>
      <c r="N146" s="31">
        <f t="shared" si="36"/>
        <v>50952721</v>
      </c>
      <c r="O146" s="36">
        <f t="shared" si="37"/>
        <v>1.0584705288204055</v>
      </c>
      <c r="P146" s="31">
        <v>16682480</v>
      </c>
      <c r="Q146" s="31">
        <v>64013268</v>
      </c>
      <c r="R146" s="31">
        <v>49956509</v>
      </c>
      <c r="S146" s="31">
        <v>47887375</v>
      </c>
      <c r="T146" s="36">
        <f t="shared" si="38"/>
        <v>0.95858129318043417</v>
      </c>
      <c r="U146" s="36">
        <f t="shared" si="39"/>
        <v>5.2177493993698754E-2</v>
      </c>
    </row>
    <row r="147" spans="1:21" x14ac:dyDescent="0.2">
      <c r="A147" s="17" t="s">
        <v>29</v>
      </c>
      <c r="B147" s="11" t="s">
        <v>267</v>
      </c>
      <c r="C147" s="10" t="s">
        <v>268</v>
      </c>
      <c r="D147" s="31">
        <v>31032194</v>
      </c>
      <c r="E147" s="31">
        <v>24605473</v>
      </c>
      <c r="F147" s="31">
        <v>8083085</v>
      </c>
      <c r="G147" s="36">
        <f t="shared" si="32"/>
        <v>0.26047417079179125</v>
      </c>
      <c r="H147" s="31">
        <v>9929550</v>
      </c>
      <c r="I147" s="36">
        <f t="shared" si="33"/>
        <v>0.31997576452377169</v>
      </c>
      <c r="J147" s="31">
        <v>8713421</v>
      </c>
      <c r="K147" s="36">
        <f t="shared" si="34"/>
        <v>0.35412532000502489</v>
      </c>
      <c r="L147" s="31">
        <v>0</v>
      </c>
      <c r="M147" s="36">
        <f t="shared" si="35"/>
        <v>0</v>
      </c>
      <c r="N147" s="31">
        <f t="shared" si="36"/>
        <v>26726056</v>
      </c>
      <c r="O147" s="36">
        <f t="shared" si="37"/>
        <v>1.0861833869237141</v>
      </c>
      <c r="P147" s="31">
        <v>5690290</v>
      </c>
      <c r="Q147" s="31">
        <v>37370084</v>
      </c>
      <c r="R147" s="31">
        <v>27631759</v>
      </c>
      <c r="S147" s="31">
        <v>22912750</v>
      </c>
      <c r="T147" s="36">
        <f t="shared" si="38"/>
        <v>0.82921792999135524</v>
      </c>
      <c r="U147" s="36">
        <f t="shared" si="39"/>
        <v>0.53127889791205729</v>
      </c>
    </row>
    <row r="148" spans="1:21" x14ac:dyDescent="0.2">
      <c r="A148" s="17" t="s">
        <v>29</v>
      </c>
      <c r="B148" s="11" t="s">
        <v>269</v>
      </c>
      <c r="C148" s="10" t="s">
        <v>270</v>
      </c>
      <c r="D148" s="31">
        <v>39016443</v>
      </c>
      <c r="E148" s="31">
        <v>40066878</v>
      </c>
      <c r="F148" s="31">
        <v>6272615</v>
      </c>
      <c r="G148" s="36">
        <f t="shared" si="32"/>
        <v>0.16076849957849823</v>
      </c>
      <c r="H148" s="31">
        <v>10421396</v>
      </c>
      <c r="I148" s="36">
        <f t="shared" si="33"/>
        <v>0.26710266745741018</v>
      </c>
      <c r="J148" s="31">
        <v>11975872</v>
      </c>
      <c r="K148" s="36">
        <f t="shared" si="34"/>
        <v>0.29889705906210112</v>
      </c>
      <c r="L148" s="31">
        <v>0</v>
      </c>
      <c r="M148" s="36">
        <f t="shared" si="35"/>
        <v>0</v>
      </c>
      <c r="N148" s="31">
        <f t="shared" si="36"/>
        <v>28669883</v>
      </c>
      <c r="O148" s="36">
        <f t="shared" si="37"/>
        <v>0.71555070999043147</v>
      </c>
      <c r="P148" s="31">
        <v>5690043</v>
      </c>
      <c r="Q148" s="31">
        <v>32660111</v>
      </c>
      <c r="R148" s="31">
        <v>29445176</v>
      </c>
      <c r="S148" s="31">
        <v>19642673</v>
      </c>
      <c r="T148" s="36">
        <f t="shared" si="38"/>
        <v>0.66709307494035697</v>
      </c>
      <c r="U148" s="36">
        <f t="shared" si="39"/>
        <v>1.1047067658363918</v>
      </c>
    </row>
    <row r="149" spans="1:21" x14ac:dyDescent="0.2">
      <c r="A149" s="17" t="s">
        <v>44</v>
      </c>
      <c r="B149" s="11" t="s">
        <v>271</v>
      </c>
      <c r="C149" s="10" t="s">
        <v>272</v>
      </c>
      <c r="D149" s="31">
        <v>4249558</v>
      </c>
      <c r="E149" s="31">
        <v>5499558</v>
      </c>
      <c r="F149" s="31">
        <v>602660</v>
      </c>
      <c r="G149" s="36">
        <f t="shared" si="32"/>
        <v>0.14181710191977612</v>
      </c>
      <c r="H149" s="31">
        <v>802803</v>
      </c>
      <c r="I149" s="36">
        <f t="shared" si="33"/>
        <v>0.18891447063435773</v>
      </c>
      <c r="J149" s="31">
        <v>484552</v>
      </c>
      <c r="K149" s="36">
        <f t="shared" si="34"/>
        <v>8.8107444270975957E-2</v>
      </c>
      <c r="L149" s="31">
        <v>0</v>
      </c>
      <c r="M149" s="36">
        <f t="shared" si="35"/>
        <v>0</v>
      </c>
      <c r="N149" s="31">
        <f t="shared" si="36"/>
        <v>1890015</v>
      </c>
      <c r="O149" s="36">
        <f t="shared" si="37"/>
        <v>0.3436667092155406</v>
      </c>
      <c r="P149" s="31">
        <v>200272</v>
      </c>
      <c r="Q149" s="31">
        <v>3633415</v>
      </c>
      <c r="R149" s="31">
        <v>3633415</v>
      </c>
      <c r="S149" s="31">
        <v>200272</v>
      </c>
      <c r="T149" s="36">
        <f t="shared" si="38"/>
        <v>5.5119495020524767E-2</v>
      </c>
      <c r="U149" s="36">
        <f t="shared" si="39"/>
        <v>1.4194695214508268</v>
      </c>
    </row>
    <row r="150" spans="1:21" ht="16.5" x14ac:dyDescent="0.3">
      <c r="A150" s="18" t="s">
        <v>0</v>
      </c>
      <c r="B150" s="13" t="s">
        <v>273</v>
      </c>
      <c r="C150" s="12" t="s">
        <v>0</v>
      </c>
      <c r="D150" s="32">
        <f>SUM(D145:D149)</f>
        <v>172452402</v>
      </c>
      <c r="E150" s="32">
        <f>SUM(E145:E149)</f>
        <v>168420062</v>
      </c>
      <c r="F150" s="32">
        <f>SUM(F145:F149)</f>
        <v>37153983</v>
      </c>
      <c r="G150" s="37">
        <f t="shared" si="32"/>
        <v>0.21544485648857475</v>
      </c>
      <c r="H150" s="32">
        <f>SUM(H145:H149)</f>
        <v>48334962</v>
      </c>
      <c r="I150" s="37">
        <f t="shared" si="33"/>
        <v>0.28028001604755842</v>
      </c>
      <c r="J150" s="32">
        <f>SUM(J145:J149)</f>
        <v>47202362</v>
      </c>
      <c r="K150" s="37">
        <f t="shared" si="34"/>
        <v>0.28026567286265458</v>
      </c>
      <c r="L150" s="32">
        <f>SUM(L145:L149)</f>
        <v>0</v>
      </c>
      <c r="M150" s="37">
        <f t="shared" si="35"/>
        <v>0</v>
      </c>
      <c r="N150" s="32">
        <f t="shared" si="36"/>
        <v>132691307</v>
      </c>
      <c r="O150" s="37">
        <f t="shared" si="37"/>
        <v>0.78785926940224027</v>
      </c>
      <c r="P150" s="32">
        <f>SUM(P145:P149)</f>
        <v>36488830</v>
      </c>
      <c r="Q150" s="32">
        <f>SUM(Q145:Q149)</f>
        <v>177390893</v>
      </c>
      <c r="R150" s="32">
        <f>SUM(R145:R149)</f>
        <v>151024732</v>
      </c>
      <c r="S150" s="32">
        <f>SUM(S145:S149)</f>
        <v>117734345</v>
      </c>
      <c r="T150" s="37">
        <f t="shared" si="38"/>
        <v>0.77956996473928519</v>
      </c>
      <c r="U150" s="37">
        <f t="shared" si="39"/>
        <v>0.29361127775267115</v>
      </c>
    </row>
    <row r="151" spans="1:21" x14ac:dyDescent="0.2">
      <c r="A151" s="17" t="s">
        <v>29</v>
      </c>
      <c r="B151" s="11" t="s">
        <v>274</v>
      </c>
      <c r="C151" s="10" t="s">
        <v>275</v>
      </c>
      <c r="D151" s="31">
        <v>17933104</v>
      </c>
      <c r="E151" s="31">
        <v>18214254</v>
      </c>
      <c r="F151" s="31">
        <v>3011683</v>
      </c>
      <c r="G151" s="36">
        <f t="shared" si="32"/>
        <v>0.16793986138707498</v>
      </c>
      <c r="H151" s="31">
        <v>4187090</v>
      </c>
      <c r="I151" s="36">
        <f t="shared" si="33"/>
        <v>0.23348384083424709</v>
      </c>
      <c r="J151" s="31">
        <v>4820785</v>
      </c>
      <c r="K151" s="36">
        <f t="shared" si="34"/>
        <v>0.26467100985854264</v>
      </c>
      <c r="L151" s="31">
        <v>0</v>
      </c>
      <c r="M151" s="36">
        <f t="shared" si="35"/>
        <v>0</v>
      </c>
      <c r="N151" s="31">
        <f t="shared" si="36"/>
        <v>12019558</v>
      </c>
      <c r="O151" s="36">
        <f t="shared" si="37"/>
        <v>0.65989845096044009</v>
      </c>
      <c r="P151" s="31">
        <v>3064815</v>
      </c>
      <c r="Q151" s="31">
        <v>11335037</v>
      </c>
      <c r="R151" s="31">
        <v>11110540</v>
      </c>
      <c r="S151" s="31">
        <v>9590548</v>
      </c>
      <c r="T151" s="36">
        <f t="shared" si="38"/>
        <v>0.86319368815557118</v>
      </c>
      <c r="U151" s="36">
        <f t="shared" si="39"/>
        <v>0.572944859640794</v>
      </c>
    </row>
    <row r="152" spans="1:21" x14ac:dyDescent="0.2">
      <c r="A152" s="17" t="s">
        <v>29</v>
      </c>
      <c r="B152" s="11" t="s">
        <v>276</v>
      </c>
      <c r="C152" s="10" t="s">
        <v>277</v>
      </c>
      <c r="D152" s="31">
        <v>150252300</v>
      </c>
      <c r="E152" s="31">
        <v>145236500</v>
      </c>
      <c r="F152" s="31">
        <v>34093579</v>
      </c>
      <c r="G152" s="36">
        <f t="shared" si="32"/>
        <v>0.22690886595413182</v>
      </c>
      <c r="H152" s="31">
        <v>34861767</v>
      </c>
      <c r="I152" s="36">
        <f t="shared" si="33"/>
        <v>0.23202151980369018</v>
      </c>
      <c r="J152" s="31">
        <v>31644531</v>
      </c>
      <c r="K152" s="36">
        <f t="shared" si="34"/>
        <v>0.21788277051567614</v>
      </c>
      <c r="L152" s="31">
        <v>0</v>
      </c>
      <c r="M152" s="36">
        <f t="shared" si="35"/>
        <v>0</v>
      </c>
      <c r="N152" s="31">
        <f t="shared" si="36"/>
        <v>100599877</v>
      </c>
      <c r="O152" s="36">
        <f t="shared" si="37"/>
        <v>0.69266249875203545</v>
      </c>
      <c r="P152" s="31">
        <v>31570870</v>
      </c>
      <c r="Q152" s="31">
        <v>138455400</v>
      </c>
      <c r="R152" s="31">
        <v>139527125</v>
      </c>
      <c r="S152" s="31">
        <v>98729069</v>
      </c>
      <c r="T152" s="36">
        <f t="shared" si="38"/>
        <v>0.70759767321228761</v>
      </c>
      <c r="U152" s="36">
        <f t="shared" si="39"/>
        <v>2.3331951257599126E-3</v>
      </c>
    </row>
    <row r="153" spans="1:21" x14ac:dyDescent="0.2">
      <c r="A153" s="17" t="s">
        <v>29</v>
      </c>
      <c r="B153" s="11" t="s">
        <v>278</v>
      </c>
      <c r="C153" s="10" t="s">
        <v>279</v>
      </c>
      <c r="D153" s="31">
        <v>26413370</v>
      </c>
      <c r="E153" s="31">
        <v>26628740</v>
      </c>
      <c r="F153" s="31">
        <v>5964147</v>
      </c>
      <c r="G153" s="36">
        <f t="shared" si="32"/>
        <v>0.22580030492133341</v>
      </c>
      <c r="H153" s="31">
        <v>7591105</v>
      </c>
      <c r="I153" s="36">
        <f t="shared" si="33"/>
        <v>0.2873963072489425</v>
      </c>
      <c r="J153" s="31">
        <v>5333165</v>
      </c>
      <c r="K153" s="36">
        <f t="shared" si="34"/>
        <v>0.20027853364447584</v>
      </c>
      <c r="L153" s="31">
        <v>0</v>
      </c>
      <c r="M153" s="36">
        <f t="shared" si="35"/>
        <v>0</v>
      </c>
      <c r="N153" s="31">
        <f t="shared" si="36"/>
        <v>18888417</v>
      </c>
      <c r="O153" s="36">
        <f t="shared" si="37"/>
        <v>0.70932447423347855</v>
      </c>
      <c r="P153" s="31">
        <v>7852946</v>
      </c>
      <c r="Q153" s="31">
        <v>24779240</v>
      </c>
      <c r="R153" s="31">
        <v>27313320</v>
      </c>
      <c r="S153" s="31">
        <v>19511009</v>
      </c>
      <c r="T153" s="36">
        <f t="shared" si="38"/>
        <v>0.71434043902389022</v>
      </c>
      <c r="U153" s="36">
        <f t="shared" si="39"/>
        <v>-0.32087079167486954</v>
      </c>
    </row>
    <row r="154" spans="1:21" x14ac:dyDescent="0.2">
      <c r="A154" s="17" t="s">
        <v>29</v>
      </c>
      <c r="B154" s="11" t="s">
        <v>280</v>
      </c>
      <c r="C154" s="10" t="s">
        <v>281</v>
      </c>
      <c r="D154" s="31">
        <v>12389983</v>
      </c>
      <c r="E154" s="31">
        <v>13397845</v>
      </c>
      <c r="F154" s="31">
        <v>5123160</v>
      </c>
      <c r="G154" s="36">
        <f t="shared" si="32"/>
        <v>0.4134920927655833</v>
      </c>
      <c r="H154" s="31">
        <v>4508402</v>
      </c>
      <c r="I154" s="36">
        <f t="shared" si="33"/>
        <v>0.36387475269336528</v>
      </c>
      <c r="J154" s="31">
        <v>2287038</v>
      </c>
      <c r="K154" s="36">
        <f t="shared" si="34"/>
        <v>0.1707019300491982</v>
      </c>
      <c r="L154" s="31">
        <v>0</v>
      </c>
      <c r="M154" s="36">
        <f t="shared" si="35"/>
        <v>0</v>
      </c>
      <c r="N154" s="31">
        <f t="shared" si="36"/>
        <v>11918600</v>
      </c>
      <c r="O154" s="36">
        <f t="shared" si="37"/>
        <v>0.88959082598731365</v>
      </c>
      <c r="P154" s="31">
        <v>1228096</v>
      </c>
      <c r="Q154" s="31">
        <v>14052125</v>
      </c>
      <c r="R154" s="31">
        <v>13355717</v>
      </c>
      <c r="S154" s="31">
        <v>9825496</v>
      </c>
      <c r="T154" s="36">
        <f t="shared" si="38"/>
        <v>0.73567716356972823</v>
      </c>
      <c r="U154" s="36">
        <f t="shared" si="39"/>
        <v>0.86226321069362655</v>
      </c>
    </row>
    <row r="155" spans="1:21" x14ac:dyDescent="0.2">
      <c r="A155" s="17" t="s">
        <v>29</v>
      </c>
      <c r="B155" s="11" t="s">
        <v>282</v>
      </c>
      <c r="C155" s="10" t="s">
        <v>283</v>
      </c>
      <c r="D155" s="31">
        <v>24796943</v>
      </c>
      <c r="E155" s="31">
        <v>19493014</v>
      </c>
      <c r="F155" s="31">
        <v>3542234</v>
      </c>
      <c r="G155" s="36">
        <f t="shared" si="32"/>
        <v>0.14284962464929649</v>
      </c>
      <c r="H155" s="31">
        <v>6097012</v>
      </c>
      <c r="I155" s="36">
        <f t="shared" si="33"/>
        <v>0.24587756644034711</v>
      </c>
      <c r="J155" s="31">
        <v>4420794</v>
      </c>
      <c r="K155" s="36">
        <f t="shared" si="34"/>
        <v>0.2267886330969649</v>
      </c>
      <c r="L155" s="31">
        <v>0</v>
      </c>
      <c r="M155" s="36">
        <f t="shared" si="35"/>
        <v>0</v>
      </c>
      <c r="N155" s="31">
        <f t="shared" si="36"/>
        <v>14060040</v>
      </c>
      <c r="O155" s="36">
        <f t="shared" si="37"/>
        <v>0.72128609767581353</v>
      </c>
      <c r="P155" s="31">
        <v>3477248</v>
      </c>
      <c r="Q155" s="31">
        <v>33878186</v>
      </c>
      <c r="R155" s="31">
        <v>21880229</v>
      </c>
      <c r="S155" s="31">
        <v>16733556</v>
      </c>
      <c r="T155" s="36">
        <f t="shared" si="38"/>
        <v>0.76477974704926532</v>
      </c>
      <c r="U155" s="36">
        <f t="shared" si="39"/>
        <v>0.27134849168077735</v>
      </c>
    </row>
    <row r="156" spans="1:21" x14ac:dyDescent="0.2">
      <c r="A156" s="17" t="s">
        <v>44</v>
      </c>
      <c r="B156" s="11" t="s">
        <v>284</v>
      </c>
      <c r="C156" s="10" t="s">
        <v>285</v>
      </c>
      <c r="D156" s="31">
        <v>51095357</v>
      </c>
      <c r="E156" s="31">
        <v>50668155</v>
      </c>
      <c r="F156" s="31">
        <v>13669274</v>
      </c>
      <c r="G156" s="36">
        <f t="shared" si="32"/>
        <v>0.26752477725128726</v>
      </c>
      <c r="H156" s="31">
        <v>15894013</v>
      </c>
      <c r="I156" s="36">
        <f t="shared" si="33"/>
        <v>0.31106570015745266</v>
      </c>
      <c r="J156" s="31">
        <v>10373596</v>
      </c>
      <c r="K156" s="36">
        <f t="shared" si="34"/>
        <v>0.20473601219543122</v>
      </c>
      <c r="L156" s="31">
        <v>0</v>
      </c>
      <c r="M156" s="36">
        <f t="shared" si="35"/>
        <v>0</v>
      </c>
      <c r="N156" s="31">
        <f t="shared" si="36"/>
        <v>39936883</v>
      </c>
      <c r="O156" s="36">
        <f t="shared" si="37"/>
        <v>0.78820480043135577</v>
      </c>
      <c r="P156" s="31">
        <v>15080841</v>
      </c>
      <c r="Q156" s="31">
        <v>55374152</v>
      </c>
      <c r="R156" s="31">
        <v>48593843</v>
      </c>
      <c r="S156" s="31">
        <v>34022695</v>
      </c>
      <c r="T156" s="36">
        <f t="shared" si="38"/>
        <v>0.70014415200707625</v>
      </c>
      <c r="U156" s="36">
        <f t="shared" si="39"/>
        <v>-0.312134117719297</v>
      </c>
    </row>
    <row r="157" spans="1:21" ht="16.5" x14ac:dyDescent="0.3">
      <c r="A157" s="18" t="s">
        <v>0</v>
      </c>
      <c r="B157" s="13" t="s">
        <v>286</v>
      </c>
      <c r="C157" s="12" t="s">
        <v>0</v>
      </c>
      <c r="D157" s="32">
        <f>SUM(D151:D156)</f>
        <v>282881057</v>
      </c>
      <c r="E157" s="32">
        <f>SUM(E151:E156)</f>
        <v>273638508</v>
      </c>
      <c r="F157" s="32">
        <f>SUM(F151:F156)</f>
        <v>65404077</v>
      </c>
      <c r="G157" s="37">
        <f t="shared" si="32"/>
        <v>0.23120698746540672</v>
      </c>
      <c r="H157" s="32">
        <f>SUM(H151:H156)</f>
        <v>73139389</v>
      </c>
      <c r="I157" s="37">
        <f t="shared" si="33"/>
        <v>0.25855173823109689</v>
      </c>
      <c r="J157" s="32">
        <f>SUM(J151:J156)</f>
        <v>58879909</v>
      </c>
      <c r="K157" s="37">
        <f t="shared" si="34"/>
        <v>0.21517406095490041</v>
      </c>
      <c r="L157" s="32">
        <f>SUM(L151:L156)</f>
        <v>0</v>
      </c>
      <c r="M157" s="37">
        <f t="shared" si="35"/>
        <v>0</v>
      </c>
      <c r="N157" s="32">
        <f t="shared" si="36"/>
        <v>197423375</v>
      </c>
      <c r="O157" s="37">
        <f t="shared" si="37"/>
        <v>0.72147511855312407</v>
      </c>
      <c r="P157" s="32">
        <f>SUM(P151:P156)</f>
        <v>62274816</v>
      </c>
      <c r="Q157" s="32">
        <f>SUM(Q151:Q156)</f>
        <v>277874140</v>
      </c>
      <c r="R157" s="32">
        <f>SUM(R151:R156)</f>
        <v>261780774</v>
      </c>
      <c r="S157" s="32">
        <f>SUM(S151:S156)</f>
        <v>188412373</v>
      </c>
      <c r="T157" s="37">
        <f t="shared" si="38"/>
        <v>0.71973342473194768</v>
      </c>
      <c r="U157" s="37">
        <f t="shared" si="39"/>
        <v>-5.4514926226357674E-2</v>
      </c>
    </row>
    <row r="158" spans="1:21" x14ac:dyDescent="0.2">
      <c r="A158" s="17" t="s">
        <v>29</v>
      </c>
      <c r="B158" s="11" t="s">
        <v>287</v>
      </c>
      <c r="C158" s="10" t="s">
        <v>288</v>
      </c>
      <c r="D158" s="31">
        <v>31791573</v>
      </c>
      <c r="E158" s="31">
        <v>31281836</v>
      </c>
      <c r="F158" s="31">
        <v>7575806</v>
      </c>
      <c r="G158" s="36">
        <f t="shared" si="32"/>
        <v>0.23829604153276718</v>
      </c>
      <c r="H158" s="31">
        <v>7942653</v>
      </c>
      <c r="I158" s="36">
        <f t="shared" si="33"/>
        <v>0.24983516858382565</v>
      </c>
      <c r="J158" s="31">
        <v>8549621</v>
      </c>
      <c r="K158" s="36">
        <f t="shared" si="34"/>
        <v>0.27330943746396469</v>
      </c>
      <c r="L158" s="31">
        <v>0</v>
      </c>
      <c r="M158" s="36">
        <f t="shared" si="35"/>
        <v>0</v>
      </c>
      <c r="N158" s="31">
        <f t="shared" si="36"/>
        <v>24068080</v>
      </c>
      <c r="O158" s="36">
        <f t="shared" si="37"/>
        <v>0.7693947375723087</v>
      </c>
      <c r="P158" s="31">
        <v>6514984</v>
      </c>
      <c r="Q158" s="31">
        <v>25878293</v>
      </c>
      <c r="R158" s="31">
        <v>24369294</v>
      </c>
      <c r="S158" s="31">
        <v>18278878</v>
      </c>
      <c r="T158" s="36">
        <f t="shared" si="38"/>
        <v>0.75007827473376942</v>
      </c>
      <c r="U158" s="36">
        <f t="shared" si="39"/>
        <v>0.31230115070121434</v>
      </c>
    </row>
    <row r="159" spans="1:21" x14ac:dyDescent="0.2">
      <c r="A159" s="17" t="s">
        <v>29</v>
      </c>
      <c r="B159" s="11" t="s">
        <v>289</v>
      </c>
      <c r="C159" s="10" t="s">
        <v>290</v>
      </c>
      <c r="D159" s="31">
        <v>66994357</v>
      </c>
      <c r="E159" s="31">
        <v>69979786</v>
      </c>
      <c r="F159" s="31">
        <v>12536562</v>
      </c>
      <c r="G159" s="36">
        <f t="shared" si="32"/>
        <v>0.18712862637072553</v>
      </c>
      <c r="H159" s="31">
        <v>15798844</v>
      </c>
      <c r="I159" s="36">
        <f t="shared" si="33"/>
        <v>0.23582350376166758</v>
      </c>
      <c r="J159" s="31">
        <v>15721688</v>
      </c>
      <c r="K159" s="36">
        <f t="shared" si="34"/>
        <v>0.22466041836709819</v>
      </c>
      <c r="L159" s="31">
        <v>0</v>
      </c>
      <c r="M159" s="36">
        <f t="shared" si="35"/>
        <v>0</v>
      </c>
      <c r="N159" s="31">
        <f t="shared" si="36"/>
        <v>44057094</v>
      </c>
      <c r="O159" s="36">
        <f t="shared" si="37"/>
        <v>0.6295688586415511</v>
      </c>
      <c r="P159" s="31">
        <v>13062585</v>
      </c>
      <c r="Q159" s="31">
        <v>59648284</v>
      </c>
      <c r="R159" s="31">
        <v>58414246</v>
      </c>
      <c r="S159" s="31">
        <v>37003969</v>
      </c>
      <c r="T159" s="36">
        <f t="shared" si="38"/>
        <v>0.63347507729535701</v>
      </c>
      <c r="U159" s="36">
        <f t="shared" si="39"/>
        <v>0.20356636913750226</v>
      </c>
    </row>
    <row r="160" spans="1:21" x14ac:dyDescent="0.2">
      <c r="A160" s="17" t="s">
        <v>29</v>
      </c>
      <c r="B160" s="11" t="s">
        <v>291</v>
      </c>
      <c r="C160" s="10" t="s">
        <v>292</v>
      </c>
      <c r="D160" s="31">
        <v>26203674</v>
      </c>
      <c r="E160" s="31">
        <v>23032676</v>
      </c>
      <c r="F160" s="31">
        <v>5580887</v>
      </c>
      <c r="G160" s="36">
        <f t="shared" si="32"/>
        <v>0.21298108807184823</v>
      </c>
      <c r="H160" s="31">
        <v>5540048</v>
      </c>
      <c r="I160" s="36">
        <f t="shared" si="33"/>
        <v>0.21142256616381352</v>
      </c>
      <c r="J160" s="31">
        <v>4214710</v>
      </c>
      <c r="K160" s="36">
        <f t="shared" si="34"/>
        <v>0.18298829020127752</v>
      </c>
      <c r="L160" s="31">
        <v>0</v>
      </c>
      <c r="M160" s="36">
        <f t="shared" si="35"/>
        <v>0</v>
      </c>
      <c r="N160" s="31">
        <f t="shared" si="36"/>
        <v>15335645</v>
      </c>
      <c r="O160" s="36">
        <f t="shared" si="37"/>
        <v>0.66582124456576386</v>
      </c>
      <c r="P160" s="31">
        <v>4092679</v>
      </c>
      <c r="Q160" s="31">
        <v>21618914</v>
      </c>
      <c r="R160" s="31">
        <v>19691095</v>
      </c>
      <c r="S160" s="31">
        <v>14007422</v>
      </c>
      <c r="T160" s="36">
        <f t="shared" si="38"/>
        <v>0.71135820532073002</v>
      </c>
      <c r="U160" s="36">
        <f t="shared" si="39"/>
        <v>2.981689988391456E-2</v>
      </c>
    </row>
    <row r="161" spans="1:21" x14ac:dyDescent="0.2">
      <c r="A161" s="17" t="s">
        <v>29</v>
      </c>
      <c r="B161" s="11" t="s">
        <v>293</v>
      </c>
      <c r="C161" s="10" t="s">
        <v>294</v>
      </c>
      <c r="D161" s="31">
        <v>17763485</v>
      </c>
      <c r="E161" s="31">
        <v>15660924</v>
      </c>
      <c r="F161" s="31">
        <v>5106138</v>
      </c>
      <c r="G161" s="36">
        <f t="shared" si="32"/>
        <v>0.28745136441413383</v>
      </c>
      <c r="H161" s="31">
        <v>3224662</v>
      </c>
      <c r="I161" s="36">
        <f t="shared" si="33"/>
        <v>0.18153318450743197</v>
      </c>
      <c r="J161" s="31">
        <v>4012588</v>
      </c>
      <c r="K161" s="36">
        <f t="shared" si="34"/>
        <v>0.25621655529392773</v>
      </c>
      <c r="L161" s="31">
        <v>0</v>
      </c>
      <c r="M161" s="36">
        <f t="shared" si="35"/>
        <v>0</v>
      </c>
      <c r="N161" s="31">
        <f t="shared" si="36"/>
        <v>12343388</v>
      </c>
      <c r="O161" s="36">
        <f t="shared" si="37"/>
        <v>0.78816473408593257</v>
      </c>
      <c r="P161" s="31">
        <v>3456852</v>
      </c>
      <c r="Q161" s="31">
        <v>15448396</v>
      </c>
      <c r="R161" s="31">
        <v>17526833</v>
      </c>
      <c r="S161" s="31">
        <v>11686313</v>
      </c>
      <c r="T161" s="36">
        <f t="shared" si="38"/>
        <v>0.66676695099451222</v>
      </c>
      <c r="U161" s="36">
        <f t="shared" si="39"/>
        <v>0.16076360804570178</v>
      </c>
    </row>
    <row r="162" spans="1:21" x14ac:dyDescent="0.2">
      <c r="A162" s="17" t="s">
        <v>44</v>
      </c>
      <c r="B162" s="11" t="s">
        <v>295</v>
      </c>
      <c r="C162" s="10" t="s">
        <v>296</v>
      </c>
      <c r="D162" s="31">
        <v>28091175</v>
      </c>
      <c r="E162" s="31">
        <v>27593695</v>
      </c>
      <c r="F162" s="31">
        <v>8041648</v>
      </c>
      <c r="G162" s="36">
        <f t="shared" si="32"/>
        <v>0.28626954906656626</v>
      </c>
      <c r="H162" s="31">
        <v>5304419</v>
      </c>
      <c r="I162" s="36">
        <f t="shared" si="33"/>
        <v>0.18882866238240301</v>
      </c>
      <c r="J162" s="31">
        <v>3367047</v>
      </c>
      <c r="K162" s="36">
        <f t="shared" si="34"/>
        <v>0.12202233155074012</v>
      </c>
      <c r="L162" s="31">
        <v>0</v>
      </c>
      <c r="M162" s="36">
        <f t="shared" si="35"/>
        <v>0</v>
      </c>
      <c r="N162" s="31">
        <f t="shared" si="36"/>
        <v>16713114</v>
      </c>
      <c r="O162" s="36">
        <f t="shared" si="37"/>
        <v>0.60568597282821313</v>
      </c>
      <c r="P162" s="31">
        <v>166079</v>
      </c>
      <c r="Q162" s="31">
        <v>24178984</v>
      </c>
      <c r="R162" s="31">
        <v>25193808</v>
      </c>
      <c r="S162" s="31">
        <v>11563873</v>
      </c>
      <c r="T162" s="36">
        <f t="shared" si="38"/>
        <v>0.45899663123573858</v>
      </c>
      <c r="U162" s="36">
        <f t="shared" si="39"/>
        <v>19.273767303512184</v>
      </c>
    </row>
    <row r="163" spans="1:21" ht="16.5" x14ac:dyDescent="0.3">
      <c r="A163" s="18" t="s">
        <v>0</v>
      </c>
      <c r="B163" s="13" t="s">
        <v>297</v>
      </c>
      <c r="C163" s="12" t="s">
        <v>0</v>
      </c>
      <c r="D163" s="32">
        <f>SUM(D158:D162)</f>
        <v>170844264</v>
      </c>
      <c r="E163" s="32">
        <f>SUM(E158:E162)</f>
        <v>167548917</v>
      </c>
      <c r="F163" s="32">
        <f>SUM(F158:F162)</f>
        <v>38841041</v>
      </c>
      <c r="G163" s="37">
        <f t="shared" si="32"/>
        <v>0.22734764451910425</v>
      </c>
      <c r="H163" s="32">
        <f>SUM(H158:H162)</f>
        <v>37810626</v>
      </c>
      <c r="I163" s="37">
        <f t="shared" si="33"/>
        <v>0.22131633286792701</v>
      </c>
      <c r="J163" s="32">
        <f>SUM(J158:J162)</f>
        <v>35865654</v>
      </c>
      <c r="K163" s="37">
        <f t="shared" si="34"/>
        <v>0.2140607927653749</v>
      </c>
      <c r="L163" s="32">
        <f>SUM(L158:L162)</f>
        <v>0</v>
      </c>
      <c r="M163" s="37">
        <f t="shared" si="35"/>
        <v>0</v>
      </c>
      <c r="N163" s="32">
        <f t="shared" si="36"/>
        <v>112517321</v>
      </c>
      <c r="O163" s="37">
        <f t="shared" si="37"/>
        <v>0.671549079604018</v>
      </c>
      <c r="P163" s="32">
        <f>SUM(P158:P162)</f>
        <v>27293179</v>
      </c>
      <c r="Q163" s="32">
        <f>SUM(Q158:Q162)</f>
        <v>146772871</v>
      </c>
      <c r="R163" s="32">
        <f>SUM(R158:R162)</f>
        <v>145195276</v>
      </c>
      <c r="S163" s="32">
        <f>SUM(S158:S162)</f>
        <v>92540455</v>
      </c>
      <c r="T163" s="37">
        <f t="shared" si="38"/>
        <v>0.63735169317767615</v>
      </c>
      <c r="U163" s="37">
        <f t="shared" si="39"/>
        <v>0.31408854937711728</v>
      </c>
    </row>
    <row r="164" spans="1:21" x14ac:dyDescent="0.2">
      <c r="A164" s="17" t="s">
        <v>29</v>
      </c>
      <c r="B164" s="11" t="s">
        <v>298</v>
      </c>
      <c r="C164" s="10" t="s">
        <v>299</v>
      </c>
      <c r="D164" s="31">
        <v>9189755</v>
      </c>
      <c r="E164" s="31">
        <v>10106667</v>
      </c>
      <c r="F164" s="31">
        <v>2776433</v>
      </c>
      <c r="G164" s="36">
        <f t="shared" si="32"/>
        <v>0.30212263547831253</v>
      </c>
      <c r="H164" s="31">
        <v>2944906</v>
      </c>
      <c r="I164" s="36">
        <f t="shared" si="33"/>
        <v>0.32045533314000207</v>
      </c>
      <c r="J164" s="31">
        <v>1660929</v>
      </c>
      <c r="K164" s="36">
        <f t="shared" si="34"/>
        <v>0.16433993521306281</v>
      </c>
      <c r="L164" s="31">
        <v>0</v>
      </c>
      <c r="M164" s="36">
        <f t="shared" si="35"/>
        <v>0</v>
      </c>
      <c r="N164" s="31">
        <f t="shared" si="36"/>
        <v>7382268</v>
      </c>
      <c r="O164" s="36">
        <f t="shared" si="37"/>
        <v>0.73043546403576964</v>
      </c>
      <c r="P164" s="31">
        <v>2397914</v>
      </c>
      <c r="Q164" s="31">
        <v>9730787</v>
      </c>
      <c r="R164" s="31">
        <v>9793700</v>
      </c>
      <c r="S164" s="31">
        <v>6937785</v>
      </c>
      <c r="T164" s="36">
        <f t="shared" si="38"/>
        <v>0.70839264016663772</v>
      </c>
      <c r="U164" s="36">
        <f t="shared" si="39"/>
        <v>-0.30734421668166578</v>
      </c>
    </row>
    <row r="165" spans="1:21" x14ac:dyDescent="0.2">
      <c r="A165" s="17" t="s">
        <v>29</v>
      </c>
      <c r="B165" s="11" t="s">
        <v>300</v>
      </c>
      <c r="C165" s="10" t="s">
        <v>301</v>
      </c>
      <c r="D165" s="31">
        <v>11684388</v>
      </c>
      <c r="E165" s="31">
        <v>11742031</v>
      </c>
      <c r="F165" s="31">
        <v>1771035</v>
      </c>
      <c r="G165" s="36">
        <f t="shared" si="32"/>
        <v>0.15157276530015951</v>
      </c>
      <c r="H165" s="31">
        <v>1832003</v>
      </c>
      <c r="I165" s="36">
        <f t="shared" si="33"/>
        <v>0.1567906680264298</v>
      </c>
      <c r="J165" s="31">
        <v>2539758</v>
      </c>
      <c r="K165" s="36">
        <f t="shared" si="34"/>
        <v>0.21629631194126467</v>
      </c>
      <c r="L165" s="31">
        <v>0</v>
      </c>
      <c r="M165" s="36">
        <f t="shared" si="35"/>
        <v>0</v>
      </c>
      <c r="N165" s="31">
        <f t="shared" si="36"/>
        <v>6142796</v>
      </c>
      <c r="O165" s="36">
        <f t="shared" si="37"/>
        <v>0.5231459532000895</v>
      </c>
      <c r="P165" s="31">
        <v>2481894</v>
      </c>
      <c r="Q165" s="31">
        <v>11863921</v>
      </c>
      <c r="R165" s="31">
        <v>10749521</v>
      </c>
      <c r="S165" s="31">
        <v>7026119</v>
      </c>
      <c r="T165" s="36">
        <f t="shared" si="38"/>
        <v>0.6536215892782572</v>
      </c>
      <c r="U165" s="36">
        <f t="shared" si="39"/>
        <v>2.3314452591448376E-2</v>
      </c>
    </row>
    <row r="166" spans="1:21" x14ac:dyDescent="0.2">
      <c r="A166" s="17" t="s">
        <v>29</v>
      </c>
      <c r="B166" s="11" t="s">
        <v>302</v>
      </c>
      <c r="C166" s="10" t="s">
        <v>303</v>
      </c>
      <c r="D166" s="31">
        <v>57469900</v>
      </c>
      <c r="E166" s="31">
        <v>53441700</v>
      </c>
      <c r="F166" s="31">
        <v>11215097</v>
      </c>
      <c r="G166" s="36">
        <f t="shared" si="32"/>
        <v>0.19514732059739098</v>
      </c>
      <c r="H166" s="31">
        <v>12868878</v>
      </c>
      <c r="I166" s="36">
        <f t="shared" si="33"/>
        <v>0.2239237931508494</v>
      </c>
      <c r="J166" s="31">
        <v>12303191</v>
      </c>
      <c r="K166" s="36">
        <f t="shared" si="34"/>
        <v>0.2302170589633189</v>
      </c>
      <c r="L166" s="31">
        <v>0</v>
      </c>
      <c r="M166" s="36">
        <f t="shared" si="35"/>
        <v>0</v>
      </c>
      <c r="N166" s="31">
        <f t="shared" si="36"/>
        <v>36387166</v>
      </c>
      <c r="O166" s="36">
        <f t="shared" si="37"/>
        <v>0.68087590776491014</v>
      </c>
      <c r="P166" s="31">
        <v>11300128</v>
      </c>
      <c r="Q166" s="31">
        <v>54009491</v>
      </c>
      <c r="R166" s="31">
        <v>53668318</v>
      </c>
      <c r="S166" s="31">
        <v>37550975</v>
      </c>
      <c r="T166" s="36">
        <f t="shared" si="38"/>
        <v>0.69968607922461812</v>
      </c>
      <c r="U166" s="36">
        <f t="shared" si="39"/>
        <v>8.8765631681340329E-2</v>
      </c>
    </row>
    <row r="167" spans="1:21" x14ac:dyDescent="0.2">
      <c r="A167" s="17" t="s">
        <v>29</v>
      </c>
      <c r="B167" s="11" t="s">
        <v>304</v>
      </c>
      <c r="C167" s="10" t="s">
        <v>305</v>
      </c>
      <c r="D167" s="31">
        <v>17772243</v>
      </c>
      <c r="E167" s="31">
        <v>17856435</v>
      </c>
      <c r="F167" s="31">
        <v>2296581</v>
      </c>
      <c r="G167" s="36">
        <f t="shared" si="32"/>
        <v>0.12922291238084016</v>
      </c>
      <c r="H167" s="31">
        <v>526186</v>
      </c>
      <c r="I167" s="36">
        <f t="shared" si="33"/>
        <v>2.9607180140402086E-2</v>
      </c>
      <c r="J167" s="31">
        <v>4864907</v>
      </c>
      <c r="K167" s="36">
        <f t="shared" si="34"/>
        <v>0.27244559174325672</v>
      </c>
      <c r="L167" s="31">
        <v>0</v>
      </c>
      <c r="M167" s="36">
        <f t="shared" si="35"/>
        <v>0</v>
      </c>
      <c r="N167" s="31">
        <f t="shared" si="36"/>
        <v>7687674</v>
      </c>
      <c r="O167" s="36">
        <f t="shared" si="37"/>
        <v>0.43052681008275168</v>
      </c>
      <c r="P167" s="31">
        <v>3960042</v>
      </c>
      <c r="Q167" s="31">
        <v>15243342</v>
      </c>
      <c r="R167" s="31">
        <v>15611469</v>
      </c>
      <c r="S167" s="31">
        <v>11221963</v>
      </c>
      <c r="T167" s="36">
        <f t="shared" si="38"/>
        <v>0.71882812565556775</v>
      </c>
      <c r="U167" s="36">
        <f t="shared" si="39"/>
        <v>0.22849883915372615</v>
      </c>
    </row>
    <row r="168" spans="1:21" x14ac:dyDescent="0.2">
      <c r="A168" s="17" t="s">
        <v>44</v>
      </c>
      <c r="B168" s="11" t="s">
        <v>306</v>
      </c>
      <c r="C168" s="10" t="s">
        <v>307</v>
      </c>
      <c r="D168" s="31">
        <v>20591837</v>
      </c>
      <c r="E168" s="31">
        <v>20082243</v>
      </c>
      <c r="F168" s="31">
        <v>4302098</v>
      </c>
      <c r="G168" s="36">
        <f t="shared" si="32"/>
        <v>0.20892249681269331</v>
      </c>
      <c r="H168" s="31">
        <v>4674610</v>
      </c>
      <c r="I168" s="36">
        <f t="shared" si="33"/>
        <v>0.22701277209993456</v>
      </c>
      <c r="J168" s="31">
        <v>5781629</v>
      </c>
      <c r="K168" s="36">
        <f t="shared" si="34"/>
        <v>0.28789757199930305</v>
      </c>
      <c r="L168" s="31">
        <v>0</v>
      </c>
      <c r="M168" s="36">
        <f t="shared" si="35"/>
        <v>0</v>
      </c>
      <c r="N168" s="31">
        <f t="shared" si="36"/>
        <v>14758337</v>
      </c>
      <c r="O168" s="36">
        <f t="shared" si="37"/>
        <v>0.73489485213379802</v>
      </c>
      <c r="P168" s="31">
        <v>4544693</v>
      </c>
      <c r="Q168" s="31">
        <v>20881299</v>
      </c>
      <c r="R168" s="31">
        <v>19237155</v>
      </c>
      <c r="S168" s="31">
        <v>13570794</v>
      </c>
      <c r="T168" s="36">
        <f t="shared" si="38"/>
        <v>0.70544703725680846</v>
      </c>
      <c r="U168" s="36">
        <f t="shared" si="39"/>
        <v>0.27217151961639652</v>
      </c>
    </row>
    <row r="169" spans="1:21" ht="16.5" x14ac:dyDescent="0.3">
      <c r="A169" s="18" t="s">
        <v>0</v>
      </c>
      <c r="B169" s="13" t="s">
        <v>308</v>
      </c>
      <c r="C169" s="12" t="s">
        <v>0</v>
      </c>
      <c r="D169" s="32">
        <f>SUM(D164:D168)</f>
        <v>116708123</v>
      </c>
      <c r="E169" s="32">
        <f>SUM(E164:E168)</f>
        <v>113229076</v>
      </c>
      <c r="F169" s="32">
        <f>SUM(F164:F168)</f>
        <v>22361244</v>
      </c>
      <c r="G169" s="37">
        <f t="shared" si="32"/>
        <v>0.19159972266883257</v>
      </c>
      <c r="H169" s="32">
        <f>SUM(H164:H168)</f>
        <v>22846583</v>
      </c>
      <c r="I169" s="37">
        <f t="shared" si="33"/>
        <v>0.19575829353369004</v>
      </c>
      <c r="J169" s="32">
        <f>SUM(J164:J168)</f>
        <v>27150414</v>
      </c>
      <c r="K169" s="37">
        <f t="shared" si="34"/>
        <v>0.23978305713631365</v>
      </c>
      <c r="L169" s="32">
        <f>SUM(L164:L168)</f>
        <v>0</v>
      </c>
      <c r="M169" s="37">
        <f t="shared" si="35"/>
        <v>0</v>
      </c>
      <c r="N169" s="32">
        <f t="shared" si="36"/>
        <v>72358241</v>
      </c>
      <c r="O169" s="37">
        <f t="shared" si="37"/>
        <v>0.6390429345197518</v>
      </c>
      <c r="P169" s="32">
        <f>SUM(P164:P168)</f>
        <v>24684671</v>
      </c>
      <c r="Q169" s="32">
        <f>SUM(Q164:Q168)</f>
        <v>111728840</v>
      </c>
      <c r="R169" s="32">
        <f>SUM(R164:R168)</f>
        <v>109060163</v>
      </c>
      <c r="S169" s="32">
        <f>SUM(S164:S168)</f>
        <v>76307636</v>
      </c>
      <c r="T169" s="37">
        <f t="shared" si="38"/>
        <v>0.69968386164983087</v>
      </c>
      <c r="U169" s="37">
        <f t="shared" si="39"/>
        <v>9.9889644062908456E-2</v>
      </c>
    </row>
    <row r="170" spans="1:21" ht="16.5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2905859808</v>
      </c>
      <c r="E170" s="32">
        <f>SUM(E105,E107:E111,E113:E120,E122:E125,E127:E131,E133:E136,E138:E143,E145:E149,E151:E156,E158:E162,E164:E168)</f>
        <v>2972737969</v>
      </c>
      <c r="F170" s="32">
        <f>SUM(F105,F107:F111,F113:F120,F122:F125,F127:F131,F133:F136,F138:F143,F145:F149,F151:F156,F158:F162,F164:F168)</f>
        <v>625890254</v>
      </c>
      <c r="G170" s="37">
        <f t="shared" si="32"/>
        <v>0.21538900544234377</v>
      </c>
      <c r="H170" s="32">
        <f>SUM(H105,H107:H111,H113:H120,H122:H125,H127:H131,H133:H136,H138:H143,H145:H149,H151:H156,H158:H162,H164:H168)</f>
        <v>713504059</v>
      </c>
      <c r="I170" s="37">
        <f t="shared" si="33"/>
        <v>0.2455397390595658</v>
      </c>
      <c r="J170" s="32">
        <f>SUM(J105,J107:J111,J113:J120,J122:J125,J127:J131,J133:J136,J138:J143,J145:J149,J151:J156,J158:J162,J164:J168)</f>
        <v>649464715</v>
      </c>
      <c r="K170" s="37">
        <f t="shared" si="34"/>
        <v>0.21847358286289645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1988859028</v>
      </c>
      <c r="O170" s="37">
        <f t="shared" si="37"/>
        <v>0.66903273976381872</v>
      </c>
      <c r="P170" s="32">
        <f>SUM(P105,P107:P111,P113:P120,P122:P125,P127:P131,P133:P136,P138:P143,P145:P149,P151:P156,P158:P162,P164:P168)</f>
        <v>578712521</v>
      </c>
      <c r="Q170" s="32">
        <f>SUM(Q105,Q107:Q111,Q113:Q120,Q122:Q125,Q127:Q131,Q133:Q136,Q138:Q143,Q145:Q149,Q151:Q156,Q158:Q162,Q164:Q168)</f>
        <v>2512214269</v>
      </c>
      <c r="R170" s="32">
        <f>SUM(R105,R107:R111,R113:R120,R122:R125,R127:R131,R133:R136,R138:R143,R145:R149,R151:R156,R158:R162,R164:R168)</f>
        <v>2616957350</v>
      </c>
      <c r="S170" s="32">
        <f>SUM(S105,S107:S111,S113:S120,S122:S125,S127:S131,S133:S136,S138:S143,S145:S149,S151:S156,S158:S162,S164:S168)</f>
        <v>1828815877</v>
      </c>
      <c r="T170" s="37">
        <f t="shared" si="38"/>
        <v>0.69883289347455357</v>
      </c>
      <c r="U170" s="37">
        <f t="shared" si="39"/>
        <v>0.1222579284749914</v>
      </c>
    </row>
    <row r="171" spans="1:21" ht="14.4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4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x14ac:dyDescent="0.2">
      <c r="A173" s="17" t="s">
        <v>29</v>
      </c>
      <c r="B173" s="11" t="s">
        <v>311</v>
      </c>
      <c r="C173" s="10" t="s">
        <v>312</v>
      </c>
      <c r="D173" s="31">
        <v>16917876</v>
      </c>
      <c r="E173" s="31">
        <v>14280658</v>
      </c>
      <c r="F173" s="31">
        <v>1661502</v>
      </c>
      <c r="G173" s="36">
        <f t="shared" ref="G173:G205" si="40">IF(($D173     =0),0,($F173     /$D173     ))</f>
        <v>9.8209846200551412E-2</v>
      </c>
      <c r="H173" s="31">
        <v>1829937</v>
      </c>
      <c r="I173" s="36">
        <f t="shared" ref="I173:I205" si="41">IF(($D173     =0),0,($H173     /$D173     ))</f>
        <v>0.10816588323498766</v>
      </c>
      <c r="J173" s="31">
        <v>2416274</v>
      </c>
      <c r="K173" s="36">
        <f t="shared" ref="K173:K205" si="42">IF(($E173     =0),0,($J173     /$E173     ))</f>
        <v>0.16919906631753243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5907713</v>
      </c>
      <c r="O173" s="36">
        <f t="shared" ref="O173:O205" si="45">IF(($E173     =0),0,($N173     /$E173     ))</f>
        <v>0.41368633013968964</v>
      </c>
      <c r="P173" s="31">
        <v>1570974</v>
      </c>
      <c r="Q173" s="31">
        <v>17296087</v>
      </c>
      <c r="R173" s="31">
        <v>12965263</v>
      </c>
      <c r="S173" s="31">
        <v>4688215</v>
      </c>
      <c r="T173" s="36">
        <f t="shared" ref="T173:T205" si="46">IF(($R173     =0),0,($S173     /$R173     ))</f>
        <v>0.36159814112525135</v>
      </c>
      <c r="U173" s="36">
        <f t="shared" ref="U173:U205" si="47">IF(($P173     =0),0,(($J173     /$P173     )-1))</f>
        <v>0.5380738319030105</v>
      </c>
    </row>
    <row r="174" spans="1:21" x14ac:dyDescent="0.2">
      <c r="A174" s="17" t="s">
        <v>29</v>
      </c>
      <c r="B174" s="11" t="s">
        <v>313</v>
      </c>
      <c r="C174" s="10" t="s">
        <v>314</v>
      </c>
      <c r="D174" s="31">
        <v>12663902</v>
      </c>
      <c r="E174" s="31">
        <v>13624336</v>
      </c>
      <c r="F174" s="31">
        <v>4233895</v>
      </c>
      <c r="G174" s="36">
        <f t="shared" si="40"/>
        <v>0.33432783987115505</v>
      </c>
      <c r="H174" s="31">
        <v>3093175</v>
      </c>
      <c r="I174" s="36">
        <f t="shared" si="41"/>
        <v>0.24425133738400692</v>
      </c>
      <c r="J174" s="31">
        <v>6953359</v>
      </c>
      <c r="K174" s="36">
        <f t="shared" si="42"/>
        <v>0.51036314723888199</v>
      </c>
      <c r="L174" s="31">
        <v>0</v>
      </c>
      <c r="M174" s="36">
        <f t="shared" si="43"/>
        <v>0</v>
      </c>
      <c r="N174" s="31">
        <f t="shared" si="44"/>
        <v>14280429</v>
      </c>
      <c r="O174" s="36">
        <f t="shared" si="45"/>
        <v>1.0481559615088765</v>
      </c>
      <c r="P174" s="31">
        <v>3218565</v>
      </c>
      <c r="Q174" s="31">
        <v>12733260</v>
      </c>
      <c r="R174" s="31">
        <v>10575632</v>
      </c>
      <c r="S174" s="31">
        <v>8894545</v>
      </c>
      <c r="T174" s="36">
        <f t="shared" si="46"/>
        <v>0.84104146210836384</v>
      </c>
      <c r="U174" s="36">
        <f t="shared" si="47"/>
        <v>1.1603910438347524</v>
      </c>
    </row>
    <row r="175" spans="1:21" x14ac:dyDescent="0.2">
      <c r="A175" s="17" t="s">
        <v>29</v>
      </c>
      <c r="B175" s="11" t="s">
        <v>315</v>
      </c>
      <c r="C175" s="10" t="s">
        <v>316</v>
      </c>
      <c r="D175" s="31">
        <v>11970678</v>
      </c>
      <c r="E175" s="31">
        <v>11970678</v>
      </c>
      <c r="F175" s="31">
        <v>3382614</v>
      </c>
      <c r="G175" s="36">
        <f t="shared" si="40"/>
        <v>0.28257497194394504</v>
      </c>
      <c r="H175" s="31">
        <v>3946753</v>
      </c>
      <c r="I175" s="36">
        <f t="shared" si="41"/>
        <v>0.32970170946039984</v>
      </c>
      <c r="J175" s="31">
        <v>4971771</v>
      </c>
      <c r="K175" s="36">
        <f t="shared" si="42"/>
        <v>0.41532910667215339</v>
      </c>
      <c r="L175" s="31">
        <v>0</v>
      </c>
      <c r="M175" s="36">
        <f t="shared" si="43"/>
        <v>0</v>
      </c>
      <c r="N175" s="31">
        <f t="shared" si="44"/>
        <v>12301138</v>
      </c>
      <c r="O175" s="36">
        <f t="shared" si="45"/>
        <v>1.0276057880764982</v>
      </c>
      <c r="P175" s="31">
        <v>3776311</v>
      </c>
      <c r="Q175" s="31">
        <v>14869606</v>
      </c>
      <c r="R175" s="31">
        <v>14869606</v>
      </c>
      <c r="S175" s="31">
        <v>10015916</v>
      </c>
      <c r="T175" s="36">
        <f t="shared" si="46"/>
        <v>0.67358314672224673</v>
      </c>
      <c r="U175" s="36">
        <f t="shared" si="47"/>
        <v>0.31656820637918859</v>
      </c>
    </row>
    <row r="176" spans="1:21" x14ac:dyDescent="0.2">
      <c r="A176" s="17" t="s">
        <v>29</v>
      </c>
      <c r="B176" s="11" t="s">
        <v>317</v>
      </c>
      <c r="C176" s="10" t="s">
        <v>318</v>
      </c>
      <c r="D176" s="31">
        <v>18264075</v>
      </c>
      <c r="E176" s="31">
        <v>21994029</v>
      </c>
      <c r="F176" s="31">
        <v>3090481</v>
      </c>
      <c r="G176" s="36">
        <f t="shared" si="40"/>
        <v>0.16921092363013182</v>
      </c>
      <c r="H176" s="31">
        <v>4673505</v>
      </c>
      <c r="I176" s="36">
        <f t="shared" si="41"/>
        <v>0.25588511873719311</v>
      </c>
      <c r="J176" s="31">
        <v>5209555</v>
      </c>
      <c r="K176" s="36">
        <f t="shared" si="42"/>
        <v>0.23686224111098517</v>
      </c>
      <c r="L176" s="31">
        <v>0</v>
      </c>
      <c r="M176" s="36">
        <f t="shared" si="43"/>
        <v>0</v>
      </c>
      <c r="N176" s="31">
        <f t="shared" si="44"/>
        <v>12973541</v>
      </c>
      <c r="O176" s="36">
        <f t="shared" si="45"/>
        <v>0.58986650422257791</v>
      </c>
      <c r="P176" s="31">
        <v>3246161</v>
      </c>
      <c r="Q176" s="31">
        <v>23329681</v>
      </c>
      <c r="R176" s="31">
        <v>17303477</v>
      </c>
      <c r="S176" s="31">
        <v>6521929</v>
      </c>
      <c r="T176" s="36">
        <f t="shared" si="46"/>
        <v>0.37691436235619002</v>
      </c>
      <c r="U176" s="36">
        <f t="shared" si="47"/>
        <v>0.60483568128629472</v>
      </c>
    </row>
    <row r="177" spans="1:21" x14ac:dyDescent="0.2">
      <c r="A177" s="17" t="s">
        <v>29</v>
      </c>
      <c r="B177" s="11" t="s">
        <v>319</v>
      </c>
      <c r="C177" s="10" t="s">
        <v>320</v>
      </c>
      <c r="D177" s="31">
        <v>46404771</v>
      </c>
      <c r="E177" s="31">
        <v>51000148</v>
      </c>
      <c r="F177" s="31">
        <v>9932797</v>
      </c>
      <c r="G177" s="36">
        <f t="shared" si="40"/>
        <v>0.21404689185945988</v>
      </c>
      <c r="H177" s="31">
        <v>9874035</v>
      </c>
      <c r="I177" s="36">
        <f t="shared" si="41"/>
        <v>0.21278059964997995</v>
      </c>
      <c r="J177" s="31">
        <v>16201000</v>
      </c>
      <c r="K177" s="36">
        <f t="shared" si="42"/>
        <v>0.3176657448131327</v>
      </c>
      <c r="L177" s="31">
        <v>0</v>
      </c>
      <c r="M177" s="36">
        <f t="shared" si="43"/>
        <v>0</v>
      </c>
      <c r="N177" s="31">
        <f t="shared" si="44"/>
        <v>36007832</v>
      </c>
      <c r="O177" s="36">
        <f t="shared" si="45"/>
        <v>0.70603387268601647</v>
      </c>
      <c r="P177" s="31">
        <v>9778428</v>
      </c>
      <c r="Q177" s="31">
        <v>41485315</v>
      </c>
      <c r="R177" s="31">
        <v>40441608</v>
      </c>
      <c r="S177" s="31">
        <v>27150791</v>
      </c>
      <c r="T177" s="36">
        <f t="shared" si="46"/>
        <v>0.6713578500637265</v>
      </c>
      <c r="U177" s="36">
        <f t="shared" si="47"/>
        <v>0.65681027666205649</v>
      </c>
    </row>
    <row r="178" spans="1:21" x14ac:dyDescent="0.2">
      <c r="A178" s="17" t="s">
        <v>44</v>
      </c>
      <c r="B178" s="11" t="s">
        <v>321</v>
      </c>
      <c r="C178" s="10" t="s">
        <v>322</v>
      </c>
      <c r="D178" s="31">
        <v>28636997</v>
      </c>
      <c r="E178" s="31">
        <v>28086047</v>
      </c>
      <c r="F178" s="31">
        <v>4917252</v>
      </c>
      <c r="G178" s="36">
        <f t="shared" si="40"/>
        <v>0.17170976412086783</v>
      </c>
      <c r="H178" s="31">
        <v>4416138</v>
      </c>
      <c r="I178" s="36">
        <f t="shared" si="41"/>
        <v>0.15421093210297154</v>
      </c>
      <c r="J178" s="31">
        <v>4411262</v>
      </c>
      <c r="K178" s="36">
        <f t="shared" si="42"/>
        <v>0.15706240183960385</v>
      </c>
      <c r="L178" s="31">
        <v>0</v>
      </c>
      <c r="M178" s="36">
        <f t="shared" si="43"/>
        <v>0</v>
      </c>
      <c r="N178" s="31">
        <f t="shared" si="44"/>
        <v>13744652</v>
      </c>
      <c r="O178" s="36">
        <f t="shared" si="45"/>
        <v>0.48937652208585991</v>
      </c>
      <c r="P178" s="31">
        <v>6909592</v>
      </c>
      <c r="Q178" s="31">
        <v>30326464</v>
      </c>
      <c r="R178" s="31">
        <v>28780684</v>
      </c>
      <c r="S178" s="31">
        <v>18006629</v>
      </c>
      <c r="T178" s="36">
        <f t="shared" si="46"/>
        <v>0.62564979345174698</v>
      </c>
      <c r="U178" s="36">
        <f t="shared" si="47"/>
        <v>-0.36157417109432799</v>
      </c>
    </row>
    <row r="179" spans="1:21" ht="16.5" x14ac:dyDescent="0.3">
      <c r="A179" s="18" t="s">
        <v>0</v>
      </c>
      <c r="B179" s="13" t="s">
        <v>323</v>
      </c>
      <c r="C179" s="12" t="s">
        <v>0</v>
      </c>
      <c r="D179" s="32">
        <f>SUM(D173:D178)</f>
        <v>134858299</v>
      </c>
      <c r="E179" s="32">
        <f>SUM(E173:E178)</f>
        <v>140955896</v>
      </c>
      <c r="F179" s="32">
        <f>SUM(F173:F178)</f>
        <v>27218541</v>
      </c>
      <c r="G179" s="37">
        <f t="shared" si="40"/>
        <v>0.20183067116989217</v>
      </c>
      <c r="H179" s="32">
        <f>SUM(H173:H178)</f>
        <v>27833543</v>
      </c>
      <c r="I179" s="37">
        <f t="shared" si="41"/>
        <v>0.20639102825996641</v>
      </c>
      <c r="J179" s="32">
        <f>SUM(J173:J178)</f>
        <v>40163221</v>
      </c>
      <c r="K179" s="37">
        <f t="shared" si="42"/>
        <v>0.28493466495363912</v>
      </c>
      <c r="L179" s="32">
        <f>SUM(L173:L178)</f>
        <v>0</v>
      </c>
      <c r="M179" s="37">
        <f t="shared" si="43"/>
        <v>0</v>
      </c>
      <c r="N179" s="32">
        <f t="shared" si="44"/>
        <v>95215305</v>
      </c>
      <c r="O179" s="37">
        <f t="shared" si="45"/>
        <v>0.67549714273747019</v>
      </c>
      <c r="P179" s="32">
        <f>SUM(P173:P178)</f>
        <v>28500031</v>
      </c>
      <c r="Q179" s="32">
        <f>SUM(Q173:Q178)</f>
        <v>140040413</v>
      </c>
      <c r="R179" s="32">
        <f>SUM(R173:R178)</f>
        <v>124936270</v>
      </c>
      <c r="S179" s="32">
        <f>SUM(S173:S178)</f>
        <v>75278025</v>
      </c>
      <c r="T179" s="37">
        <f t="shared" si="46"/>
        <v>0.60253139460622607</v>
      </c>
      <c r="U179" s="37">
        <f t="shared" si="47"/>
        <v>0.40923429171006864</v>
      </c>
    </row>
    <row r="180" spans="1:21" x14ac:dyDescent="0.2">
      <c r="A180" s="17" t="s">
        <v>29</v>
      </c>
      <c r="B180" s="11" t="s">
        <v>324</v>
      </c>
      <c r="C180" s="10" t="s">
        <v>325</v>
      </c>
      <c r="D180" s="31">
        <v>4040</v>
      </c>
      <c r="E180" s="31">
        <v>510795</v>
      </c>
      <c r="F180" s="31">
        <v>2310</v>
      </c>
      <c r="G180" s="36">
        <f t="shared" si="40"/>
        <v>0.57178217821782173</v>
      </c>
      <c r="H180" s="31">
        <v>0</v>
      </c>
      <c r="I180" s="36">
        <f t="shared" si="41"/>
        <v>0</v>
      </c>
      <c r="J180" s="31">
        <v>6351</v>
      </c>
      <c r="K180" s="36">
        <f t="shared" si="42"/>
        <v>1.2433559451443338E-2</v>
      </c>
      <c r="L180" s="31">
        <v>0</v>
      </c>
      <c r="M180" s="36">
        <f t="shared" si="43"/>
        <v>0</v>
      </c>
      <c r="N180" s="31">
        <f t="shared" si="44"/>
        <v>8661</v>
      </c>
      <c r="O180" s="36">
        <f t="shared" si="45"/>
        <v>1.6955921651543183E-2</v>
      </c>
      <c r="P180" s="31">
        <v>758</v>
      </c>
      <c r="Q180" s="31">
        <v>500000</v>
      </c>
      <c r="R180" s="31">
        <v>505500</v>
      </c>
      <c r="S180" s="31">
        <v>2410</v>
      </c>
      <c r="T180" s="36">
        <f t="shared" si="46"/>
        <v>4.7675568743818005E-3</v>
      </c>
      <c r="U180" s="36">
        <f t="shared" si="47"/>
        <v>7.3786279683377316</v>
      </c>
    </row>
    <row r="181" spans="1:21" x14ac:dyDescent="0.2">
      <c r="A181" s="17" t="s">
        <v>29</v>
      </c>
      <c r="B181" s="11" t="s">
        <v>326</v>
      </c>
      <c r="C181" s="10" t="s">
        <v>327</v>
      </c>
      <c r="D181" s="31">
        <v>2963645</v>
      </c>
      <c r="E181" s="31">
        <v>3231645</v>
      </c>
      <c r="F181" s="31">
        <v>690476</v>
      </c>
      <c r="G181" s="36">
        <f t="shared" si="40"/>
        <v>0.23298202045116739</v>
      </c>
      <c r="H181" s="31">
        <v>721688</v>
      </c>
      <c r="I181" s="36">
        <f t="shared" si="41"/>
        <v>0.24351364620256474</v>
      </c>
      <c r="J181" s="31">
        <v>539202</v>
      </c>
      <c r="K181" s="36">
        <f t="shared" si="42"/>
        <v>0.16685062870457615</v>
      </c>
      <c r="L181" s="31">
        <v>0</v>
      </c>
      <c r="M181" s="36">
        <f t="shared" si="43"/>
        <v>0</v>
      </c>
      <c r="N181" s="31">
        <f t="shared" si="44"/>
        <v>1951366</v>
      </c>
      <c r="O181" s="36">
        <f t="shared" si="45"/>
        <v>0.60383055688356857</v>
      </c>
      <c r="P181" s="31">
        <v>1113345</v>
      </c>
      <c r="Q181" s="31">
        <v>2002920</v>
      </c>
      <c r="R181" s="31">
        <v>2505220</v>
      </c>
      <c r="S181" s="31">
        <v>1579209</v>
      </c>
      <c r="T181" s="36">
        <f t="shared" si="46"/>
        <v>0.63036739288365895</v>
      </c>
      <c r="U181" s="36">
        <f t="shared" si="47"/>
        <v>-0.51569190143217059</v>
      </c>
    </row>
    <row r="182" spans="1:21" x14ac:dyDescent="0.2">
      <c r="A182" s="17" t="s">
        <v>29</v>
      </c>
      <c r="B182" s="11" t="s">
        <v>328</v>
      </c>
      <c r="C182" s="10" t="s">
        <v>329</v>
      </c>
      <c r="D182" s="31">
        <v>5408097</v>
      </c>
      <c r="E182" s="31">
        <v>6514597</v>
      </c>
      <c r="F182" s="31">
        <v>3026233</v>
      </c>
      <c r="G182" s="36">
        <f t="shared" si="40"/>
        <v>0.55957446769168528</v>
      </c>
      <c r="H182" s="31">
        <v>883958</v>
      </c>
      <c r="I182" s="36">
        <f t="shared" si="41"/>
        <v>0.16345084047124156</v>
      </c>
      <c r="J182" s="31">
        <v>406502</v>
      </c>
      <c r="K182" s="36">
        <f t="shared" si="42"/>
        <v>6.2398641082479854E-2</v>
      </c>
      <c r="L182" s="31">
        <v>0</v>
      </c>
      <c r="M182" s="36">
        <f t="shared" si="43"/>
        <v>0</v>
      </c>
      <c r="N182" s="31">
        <f t="shared" si="44"/>
        <v>4316693</v>
      </c>
      <c r="O182" s="36">
        <f t="shared" si="45"/>
        <v>0.66261857794119883</v>
      </c>
      <c r="P182" s="31">
        <v>849810</v>
      </c>
      <c r="Q182" s="31">
        <v>3358193</v>
      </c>
      <c r="R182" s="31">
        <v>5135896</v>
      </c>
      <c r="S182" s="31">
        <v>3010104</v>
      </c>
      <c r="T182" s="36">
        <f t="shared" si="46"/>
        <v>0.58609130714484869</v>
      </c>
      <c r="U182" s="36">
        <f t="shared" si="47"/>
        <v>-0.52165542886056881</v>
      </c>
    </row>
    <row r="183" spans="1:21" x14ac:dyDescent="0.2">
      <c r="A183" s="17" t="s">
        <v>29</v>
      </c>
      <c r="B183" s="11" t="s">
        <v>330</v>
      </c>
      <c r="C183" s="10" t="s">
        <v>331</v>
      </c>
      <c r="D183" s="31">
        <v>11883268</v>
      </c>
      <c r="E183" s="31">
        <v>14320700</v>
      </c>
      <c r="F183" s="31">
        <v>1491629</v>
      </c>
      <c r="G183" s="36">
        <f t="shared" si="40"/>
        <v>0.125523467113592</v>
      </c>
      <c r="H183" s="31">
        <v>675966</v>
      </c>
      <c r="I183" s="36">
        <f t="shared" si="41"/>
        <v>5.6883847103338915E-2</v>
      </c>
      <c r="J183" s="31">
        <v>9395602</v>
      </c>
      <c r="K183" s="36">
        <f t="shared" si="42"/>
        <v>0.6560853868875125</v>
      </c>
      <c r="L183" s="31">
        <v>0</v>
      </c>
      <c r="M183" s="36">
        <f t="shared" si="43"/>
        <v>0</v>
      </c>
      <c r="N183" s="31">
        <f t="shared" si="44"/>
        <v>11563197</v>
      </c>
      <c r="O183" s="36">
        <f t="shared" si="45"/>
        <v>0.80744635387934949</v>
      </c>
      <c r="P183" s="31">
        <v>665748</v>
      </c>
      <c r="Q183" s="31">
        <v>4406382</v>
      </c>
      <c r="R183" s="31">
        <v>12164118</v>
      </c>
      <c r="S183" s="31">
        <v>3000209</v>
      </c>
      <c r="T183" s="36">
        <f t="shared" si="46"/>
        <v>0.24664418743718206</v>
      </c>
      <c r="U183" s="36">
        <f t="shared" si="47"/>
        <v>13.112850508000024</v>
      </c>
    </row>
    <row r="184" spans="1:21" x14ac:dyDescent="0.2">
      <c r="A184" s="17" t="s">
        <v>44</v>
      </c>
      <c r="B184" s="11" t="s">
        <v>332</v>
      </c>
      <c r="C184" s="10" t="s">
        <v>333</v>
      </c>
      <c r="D184" s="31">
        <v>150251120</v>
      </c>
      <c r="E184" s="31">
        <v>141803670</v>
      </c>
      <c r="F184" s="31">
        <v>33883326</v>
      </c>
      <c r="G184" s="36">
        <f t="shared" si="40"/>
        <v>0.2255113040089152</v>
      </c>
      <c r="H184" s="31">
        <v>34958194</v>
      </c>
      <c r="I184" s="36">
        <f t="shared" si="41"/>
        <v>0.23266511424340797</v>
      </c>
      <c r="J184" s="31">
        <v>35232591</v>
      </c>
      <c r="K184" s="36">
        <f t="shared" si="42"/>
        <v>0.24846036072268088</v>
      </c>
      <c r="L184" s="31">
        <v>0</v>
      </c>
      <c r="M184" s="36">
        <f t="shared" si="43"/>
        <v>0</v>
      </c>
      <c r="N184" s="31">
        <f t="shared" si="44"/>
        <v>104074111</v>
      </c>
      <c r="O184" s="36">
        <f t="shared" si="45"/>
        <v>0.73393101179962406</v>
      </c>
      <c r="P184" s="31">
        <v>29305385</v>
      </c>
      <c r="Q184" s="31">
        <v>151656886</v>
      </c>
      <c r="R184" s="31">
        <v>146303866</v>
      </c>
      <c r="S184" s="31">
        <v>90749108</v>
      </c>
      <c r="T184" s="36">
        <f t="shared" si="46"/>
        <v>0.62027826387034779</v>
      </c>
      <c r="U184" s="36">
        <f t="shared" si="47"/>
        <v>0.2022565477300502</v>
      </c>
    </row>
    <row r="185" spans="1:21" ht="16.5" x14ac:dyDescent="0.3">
      <c r="A185" s="18" t="s">
        <v>0</v>
      </c>
      <c r="B185" s="13" t="s">
        <v>334</v>
      </c>
      <c r="C185" s="12" t="s">
        <v>0</v>
      </c>
      <c r="D185" s="32">
        <f>SUM(D180:D184)</f>
        <v>170510170</v>
      </c>
      <c r="E185" s="32">
        <f>SUM(E180:E184)</f>
        <v>166381407</v>
      </c>
      <c r="F185" s="32">
        <f>SUM(F180:F184)</f>
        <v>39093974</v>
      </c>
      <c r="G185" s="37">
        <f t="shared" si="40"/>
        <v>0.22927649418213589</v>
      </c>
      <c r="H185" s="32">
        <f>SUM(H180:H184)</f>
        <v>37239806</v>
      </c>
      <c r="I185" s="37">
        <f t="shared" si="41"/>
        <v>0.21840225717914655</v>
      </c>
      <c r="J185" s="32">
        <f>SUM(J180:J184)</f>
        <v>45580248</v>
      </c>
      <c r="K185" s="37">
        <f t="shared" si="42"/>
        <v>0.27395036994728622</v>
      </c>
      <c r="L185" s="32">
        <f>SUM(L180:L184)</f>
        <v>0</v>
      </c>
      <c r="M185" s="37">
        <f t="shared" si="43"/>
        <v>0</v>
      </c>
      <c r="N185" s="32">
        <f t="shared" si="44"/>
        <v>121914028</v>
      </c>
      <c r="O185" s="37">
        <f t="shared" si="45"/>
        <v>0.73273829208572561</v>
      </c>
      <c r="P185" s="32">
        <f>SUM(P180:P184)</f>
        <v>31935046</v>
      </c>
      <c r="Q185" s="32">
        <f>SUM(Q180:Q184)</f>
        <v>161924381</v>
      </c>
      <c r="R185" s="32">
        <f>SUM(R180:R184)</f>
        <v>166614600</v>
      </c>
      <c r="S185" s="32">
        <f>SUM(S180:S184)</f>
        <v>98341040</v>
      </c>
      <c r="T185" s="37">
        <f t="shared" si="46"/>
        <v>0.59023062804820225</v>
      </c>
      <c r="U185" s="37">
        <f t="shared" si="47"/>
        <v>0.42727986050184485</v>
      </c>
    </row>
    <row r="186" spans="1:21" x14ac:dyDescent="0.2">
      <c r="A186" s="17" t="s">
        <v>29</v>
      </c>
      <c r="B186" s="11" t="s">
        <v>335</v>
      </c>
      <c r="C186" s="10" t="s">
        <v>336</v>
      </c>
      <c r="D186" s="31">
        <v>0</v>
      </c>
      <c r="E186" s="31">
        <v>0</v>
      </c>
      <c r="F186" s="31">
        <v>0</v>
      </c>
      <c r="G186" s="36">
        <f t="shared" si="40"/>
        <v>0</v>
      </c>
      <c r="H186" s="31">
        <v>0</v>
      </c>
      <c r="I186" s="36">
        <f t="shared" si="41"/>
        <v>0</v>
      </c>
      <c r="J186" s="31">
        <v>0</v>
      </c>
      <c r="K186" s="36">
        <f t="shared" si="42"/>
        <v>0</v>
      </c>
      <c r="L186" s="31">
        <v>0</v>
      </c>
      <c r="M186" s="36">
        <f t="shared" si="43"/>
        <v>0</v>
      </c>
      <c r="N186" s="31">
        <f t="shared" si="44"/>
        <v>0</v>
      </c>
      <c r="O186" s="36">
        <f t="shared" si="45"/>
        <v>0</v>
      </c>
      <c r="P186" s="31">
        <v>0</v>
      </c>
      <c r="Q186" s="31">
        <v>0</v>
      </c>
      <c r="R186" s="31">
        <v>0</v>
      </c>
      <c r="S186" s="31">
        <v>0</v>
      </c>
      <c r="T186" s="36">
        <f t="shared" si="46"/>
        <v>0</v>
      </c>
      <c r="U186" s="36">
        <f t="shared" si="47"/>
        <v>0</v>
      </c>
    </row>
    <row r="187" spans="1:21" x14ac:dyDescent="0.2">
      <c r="A187" s="17" t="s">
        <v>29</v>
      </c>
      <c r="B187" s="11" t="s">
        <v>337</v>
      </c>
      <c r="C187" s="10" t="s">
        <v>338</v>
      </c>
      <c r="D187" s="31">
        <v>8902341</v>
      </c>
      <c r="E187" s="31">
        <v>8063081</v>
      </c>
      <c r="F187" s="31">
        <v>1945907</v>
      </c>
      <c r="G187" s="36">
        <f t="shared" si="40"/>
        <v>0.2185837410631653</v>
      </c>
      <c r="H187" s="31">
        <v>1674882</v>
      </c>
      <c r="I187" s="36">
        <f t="shared" si="41"/>
        <v>0.18813950173330812</v>
      </c>
      <c r="J187" s="31">
        <v>1221441</v>
      </c>
      <c r="K187" s="36">
        <f t="shared" si="42"/>
        <v>0.15148564177886839</v>
      </c>
      <c r="L187" s="31">
        <v>0</v>
      </c>
      <c r="M187" s="36">
        <f t="shared" si="43"/>
        <v>0</v>
      </c>
      <c r="N187" s="31">
        <f t="shared" si="44"/>
        <v>4842230</v>
      </c>
      <c r="O187" s="36">
        <f t="shared" si="45"/>
        <v>0.60054339029956416</v>
      </c>
      <c r="P187" s="31">
        <v>1624848</v>
      </c>
      <c r="Q187" s="31">
        <v>9334269</v>
      </c>
      <c r="R187" s="31">
        <v>8045319</v>
      </c>
      <c r="S187" s="31">
        <v>5212856</v>
      </c>
      <c r="T187" s="36">
        <f t="shared" si="46"/>
        <v>0.6479365206028499</v>
      </c>
      <c r="U187" s="36">
        <f t="shared" si="47"/>
        <v>-0.24827368467696675</v>
      </c>
    </row>
    <row r="188" spans="1:21" x14ac:dyDescent="0.2">
      <c r="A188" s="17" t="s">
        <v>29</v>
      </c>
      <c r="B188" s="11" t="s">
        <v>339</v>
      </c>
      <c r="C188" s="10" t="s">
        <v>340</v>
      </c>
      <c r="D188" s="31">
        <v>86966465</v>
      </c>
      <c r="E188" s="31">
        <v>86809497</v>
      </c>
      <c r="F188" s="31">
        <v>18888957</v>
      </c>
      <c r="G188" s="36">
        <f t="shared" si="40"/>
        <v>0.21719816943232084</v>
      </c>
      <c r="H188" s="31">
        <v>19302309</v>
      </c>
      <c r="I188" s="36">
        <f t="shared" si="41"/>
        <v>0.2219511739381381</v>
      </c>
      <c r="J188" s="31">
        <v>18287878</v>
      </c>
      <c r="K188" s="36">
        <f t="shared" si="42"/>
        <v>0.21066678914174564</v>
      </c>
      <c r="L188" s="31">
        <v>0</v>
      </c>
      <c r="M188" s="36">
        <f t="shared" si="43"/>
        <v>0</v>
      </c>
      <c r="N188" s="31">
        <f t="shared" si="44"/>
        <v>56479144</v>
      </c>
      <c r="O188" s="36">
        <f t="shared" si="45"/>
        <v>0.65061019763770778</v>
      </c>
      <c r="P188" s="31">
        <v>15582495</v>
      </c>
      <c r="Q188" s="31">
        <v>84174194</v>
      </c>
      <c r="R188" s="31">
        <v>76883488</v>
      </c>
      <c r="S188" s="31">
        <v>46815635</v>
      </c>
      <c r="T188" s="36">
        <f t="shared" si="46"/>
        <v>0.6089166376010412</v>
      </c>
      <c r="U188" s="36">
        <f t="shared" si="47"/>
        <v>0.17361680526770584</v>
      </c>
    </row>
    <row r="189" spans="1:21" x14ac:dyDescent="0.2">
      <c r="A189" s="17" t="s">
        <v>29</v>
      </c>
      <c r="B189" s="11" t="s">
        <v>341</v>
      </c>
      <c r="C189" s="10" t="s">
        <v>342</v>
      </c>
      <c r="D189" s="31">
        <v>17231907</v>
      </c>
      <c r="E189" s="31">
        <v>21700131</v>
      </c>
      <c r="F189" s="31">
        <v>3001614</v>
      </c>
      <c r="G189" s="36">
        <f t="shared" si="40"/>
        <v>0.17418931056208695</v>
      </c>
      <c r="H189" s="31">
        <v>2574014</v>
      </c>
      <c r="I189" s="36">
        <f t="shared" si="41"/>
        <v>0.14937487766153798</v>
      </c>
      <c r="J189" s="31">
        <v>2221688</v>
      </c>
      <c r="K189" s="36">
        <f t="shared" si="42"/>
        <v>0.10238131742153998</v>
      </c>
      <c r="L189" s="31">
        <v>0</v>
      </c>
      <c r="M189" s="36">
        <f t="shared" si="43"/>
        <v>0</v>
      </c>
      <c r="N189" s="31">
        <f t="shared" si="44"/>
        <v>7797316</v>
      </c>
      <c r="O189" s="36">
        <f t="shared" si="45"/>
        <v>0.35932114879859484</v>
      </c>
      <c r="P189" s="31">
        <v>3620603</v>
      </c>
      <c r="Q189" s="31">
        <v>14823426</v>
      </c>
      <c r="R189" s="31">
        <v>14863888</v>
      </c>
      <c r="S189" s="31">
        <v>8371168</v>
      </c>
      <c r="T189" s="36">
        <f t="shared" si="46"/>
        <v>0.56318831250612222</v>
      </c>
      <c r="U189" s="36">
        <f t="shared" si="47"/>
        <v>-0.38637624727151798</v>
      </c>
    </row>
    <row r="190" spans="1:21" x14ac:dyDescent="0.2">
      <c r="A190" s="17" t="s">
        <v>44</v>
      </c>
      <c r="B190" s="11" t="s">
        <v>343</v>
      </c>
      <c r="C190" s="10" t="s">
        <v>344</v>
      </c>
      <c r="D190" s="31">
        <v>17009000</v>
      </c>
      <c r="E190" s="31">
        <v>16414000</v>
      </c>
      <c r="F190" s="31">
        <v>3081005</v>
      </c>
      <c r="G190" s="36">
        <f t="shared" si="40"/>
        <v>0.18113969075195485</v>
      </c>
      <c r="H190" s="31">
        <v>3378487</v>
      </c>
      <c r="I190" s="36">
        <f t="shared" si="41"/>
        <v>0.1986293726850491</v>
      </c>
      <c r="J190" s="31">
        <v>4477580</v>
      </c>
      <c r="K190" s="36">
        <f t="shared" si="42"/>
        <v>0.27279030096259294</v>
      </c>
      <c r="L190" s="31">
        <v>0</v>
      </c>
      <c r="M190" s="36">
        <f t="shared" si="43"/>
        <v>0</v>
      </c>
      <c r="N190" s="31">
        <f t="shared" si="44"/>
        <v>10937072</v>
      </c>
      <c r="O190" s="36">
        <f t="shared" si="45"/>
        <v>0.66632581942244429</v>
      </c>
      <c r="P190" s="31">
        <v>3546053</v>
      </c>
      <c r="Q190" s="31">
        <v>14743000</v>
      </c>
      <c r="R190" s="31">
        <v>15364000</v>
      </c>
      <c r="S190" s="31">
        <v>9982661</v>
      </c>
      <c r="T190" s="36">
        <f t="shared" si="46"/>
        <v>0.64974362145274667</v>
      </c>
      <c r="U190" s="36">
        <f t="shared" si="47"/>
        <v>0.26269404320804002</v>
      </c>
    </row>
    <row r="191" spans="1:21" ht="16.5" x14ac:dyDescent="0.3">
      <c r="A191" s="18" t="s">
        <v>0</v>
      </c>
      <c r="B191" s="13" t="s">
        <v>345</v>
      </c>
      <c r="C191" s="12" t="s">
        <v>0</v>
      </c>
      <c r="D191" s="32">
        <f>SUM(D186:D190)</f>
        <v>130109713</v>
      </c>
      <c r="E191" s="32">
        <f>SUM(E186:E190)</f>
        <v>132986709</v>
      </c>
      <c r="F191" s="32">
        <f>SUM(F186:F190)</f>
        <v>26917483</v>
      </c>
      <c r="G191" s="37">
        <f t="shared" si="40"/>
        <v>0.20688296345715557</v>
      </c>
      <c r="H191" s="32">
        <f>SUM(H186:H190)</f>
        <v>26929692</v>
      </c>
      <c r="I191" s="37">
        <f t="shared" si="41"/>
        <v>0.2069767996490777</v>
      </c>
      <c r="J191" s="32">
        <f>SUM(J186:J190)</f>
        <v>26208587</v>
      </c>
      <c r="K191" s="37">
        <f t="shared" si="42"/>
        <v>0.19707673945070706</v>
      </c>
      <c r="L191" s="32">
        <f>SUM(L186:L190)</f>
        <v>0</v>
      </c>
      <c r="M191" s="37">
        <f t="shared" si="43"/>
        <v>0</v>
      </c>
      <c r="N191" s="32">
        <f t="shared" si="44"/>
        <v>80055762</v>
      </c>
      <c r="O191" s="37">
        <f t="shared" si="45"/>
        <v>0.60198318013870089</v>
      </c>
      <c r="P191" s="32">
        <f>SUM(P186:P190)</f>
        <v>24373999</v>
      </c>
      <c r="Q191" s="32">
        <f>SUM(Q186:Q190)</f>
        <v>123074889</v>
      </c>
      <c r="R191" s="32">
        <f>SUM(R186:R190)</f>
        <v>115156695</v>
      </c>
      <c r="S191" s="32">
        <f>SUM(S186:S190)</f>
        <v>70382320</v>
      </c>
      <c r="T191" s="37">
        <f t="shared" si="46"/>
        <v>0.61118739123244203</v>
      </c>
      <c r="U191" s="37">
        <f t="shared" si="47"/>
        <v>7.5268239733660369E-2</v>
      </c>
    </row>
    <row r="192" spans="1:21" x14ac:dyDescent="0.2">
      <c r="A192" s="17" t="s">
        <v>29</v>
      </c>
      <c r="B192" s="11" t="s">
        <v>346</v>
      </c>
      <c r="C192" s="10" t="s">
        <v>347</v>
      </c>
      <c r="D192" s="31">
        <v>6638364</v>
      </c>
      <c r="E192" s="31">
        <v>7888750</v>
      </c>
      <c r="F192" s="31">
        <v>1625157</v>
      </c>
      <c r="G192" s="36">
        <f t="shared" si="40"/>
        <v>0.24481287859478632</v>
      </c>
      <c r="H192" s="31">
        <v>693868</v>
      </c>
      <c r="I192" s="36">
        <f t="shared" si="41"/>
        <v>0.10452394596017935</v>
      </c>
      <c r="J192" s="31">
        <v>-811540</v>
      </c>
      <c r="K192" s="36">
        <f t="shared" si="42"/>
        <v>-0.10287307875138647</v>
      </c>
      <c r="L192" s="31">
        <v>0</v>
      </c>
      <c r="M192" s="36">
        <f t="shared" si="43"/>
        <v>0</v>
      </c>
      <c r="N192" s="31">
        <f t="shared" si="44"/>
        <v>1507485</v>
      </c>
      <c r="O192" s="36">
        <f t="shared" si="45"/>
        <v>0.19109301220091904</v>
      </c>
      <c r="P192" s="31">
        <v>1267675</v>
      </c>
      <c r="Q192" s="31">
        <v>5214823</v>
      </c>
      <c r="R192" s="31">
        <v>6013362</v>
      </c>
      <c r="S192" s="31">
        <v>3833493</v>
      </c>
      <c r="T192" s="36">
        <f t="shared" si="46"/>
        <v>0.63749579686039193</v>
      </c>
      <c r="U192" s="36">
        <f t="shared" si="47"/>
        <v>-1.6401798568245014</v>
      </c>
    </row>
    <row r="193" spans="1:21" x14ac:dyDescent="0.2">
      <c r="A193" s="17" t="s">
        <v>29</v>
      </c>
      <c r="B193" s="11" t="s">
        <v>348</v>
      </c>
      <c r="C193" s="10" t="s">
        <v>349</v>
      </c>
      <c r="D193" s="31">
        <v>27108474</v>
      </c>
      <c r="E193" s="31">
        <v>26229442</v>
      </c>
      <c r="F193" s="31">
        <v>6321909</v>
      </c>
      <c r="G193" s="36">
        <f t="shared" si="40"/>
        <v>0.23320785227527008</v>
      </c>
      <c r="H193" s="31">
        <v>5624230</v>
      </c>
      <c r="I193" s="36">
        <f t="shared" si="41"/>
        <v>0.2074712873915367</v>
      </c>
      <c r="J193" s="31">
        <v>5815988</v>
      </c>
      <c r="K193" s="36">
        <f t="shared" si="42"/>
        <v>0.22173510210396394</v>
      </c>
      <c r="L193" s="31">
        <v>0</v>
      </c>
      <c r="M193" s="36">
        <f t="shared" si="43"/>
        <v>0</v>
      </c>
      <c r="N193" s="31">
        <f t="shared" si="44"/>
        <v>17762127</v>
      </c>
      <c r="O193" s="36">
        <f t="shared" si="45"/>
        <v>0.67718280091509386</v>
      </c>
      <c r="P193" s="31">
        <v>5526729</v>
      </c>
      <c r="Q193" s="31">
        <v>25132878</v>
      </c>
      <c r="R193" s="31">
        <v>25781947</v>
      </c>
      <c r="S193" s="31">
        <v>16129006</v>
      </c>
      <c r="T193" s="36">
        <f t="shared" si="46"/>
        <v>0.62559301669497658</v>
      </c>
      <c r="U193" s="36">
        <f t="shared" si="47"/>
        <v>5.2338191360567832E-2</v>
      </c>
    </row>
    <row r="194" spans="1:21" x14ac:dyDescent="0.2">
      <c r="A194" s="17" t="s">
        <v>29</v>
      </c>
      <c r="B194" s="11" t="s">
        <v>350</v>
      </c>
      <c r="C194" s="10" t="s">
        <v>351</v>
      </c>
      <c r="D194" s="31">
        <v>32085164</v>
      </c>
      <c r="E194" s="31">
        <v>32918204</v>
      </c>
      <c r="F194" s="31">
        <v>7038878</v>
      </c>
      <c r="G194" s="36">
        <f t="shared" si="40"/>
        <v>0.21938108217243335</v>
      </c>
      <c r="H194" s="31">
        <v>8802519</v>
      </c>
      <c r="I194" s="36">
        <f t="shared" si="41"/>
        <v>0.27434857431303766</v>
      </c>
      <c r="J194" s="31">
        <v>7287842</v>
      </c>
      <c r="K194" s="36">
        <f t="shared" si="42"/>
        <v>0.22139245506832633</v>
      </c>
      <c r="L194" s="31">
        <v>0</v>
      </c>
      <c r="M194" s="36">
        <f t="shared" si="43"/>
        <v>0</v>
      </c>
      <c r="N194" s="31">
        <f t="shared" si="44"/>
        <v>23129239</v>
      </c>
      <c r="O194" s="36">
        <f t="shared" si="45"/>
        <v>0.70262760993886542</v>
      </c>
      <c r="P194" s="31">
        <v>5994675</v>
      </c>
      <c r="Q194" s="31">
        <v>31123671</v>
      </c>
      <c r="R194" s="31">
        <v>32233671</v>
      </c>
      <c r="S194" s="31">
        <v>26105894</v>
      </c>
      <c r="T194" s="36">
        <f t="shared" si="46"/>
        <v>0.80989515590700167</v>
      </c>
      <c r="U194" s="36">
        <f t="shared" si="47"/>
        <v>0.21571928419805908</v>
      </c>
    </row>
    <row r="195" spans="1:21" x14ac:dyDescent="0.2">
      <c r="A195" s="17" t="s">
        <v>29</v>
      </c>
      <c r="B195" s="11" t="s">
        <v>352</v>
      </c>
      <c r="C195" s="10" t="s">
        <v>353</v>
      </c>
      <c r="D195" s="31">
        <v>34573786</v>
      </c>
      <c r="E195" s="31">
        <v>31977466</v>
      </c>
      <c r="F195" s="31">
        <v>5789915</v>
      </c>
      <c r="G195" s="36">
        <f t="shared" si="40"/>
        <v>0.16746546068168525</v>
      </c>
      <c r="H195" s="31">
        <v>6223792</v>
      </c>
      <c r="I195" s="36">
        <f t="shared" si="41"/>
        <v>0.18001476610053641</v>
      </c>
      <c r="J195" s="31">
        <v>6502448</v>
      </c>
      <c r="K195" s="36">
        <f t="shared" si="42"/>
        <v>0.20334469279085465</v>
      </c>
      <c r="L195" s="31">
        <v>0</v>
      </c>
      <c r="M195" s="36">
        <f t="shared" si="43"/>
        <v>0</v>
      </c>
      <c r="N195" s="31">
        <f t="shared" si="44"/>
        <v>18516155</v>
      </c>
      <c r="O195" s="36">
        <f t="shared" si="45"/>
        <v>0.57903759478627859</v>
      </c>
      <c r="P195" s="31">
        <v>5711667</v>
      </c>
      <c r="Q195" s="31">
        <v>33205396</v>
      </c>
      <c r="R195" s="31">
        <v>32957670</v>
      </c>
      <c r="S195" s="31">
        <v>17696173</v>
      </c>
      <c r="T195" s="36">
        <f t="shared" si="46"/>
        <v>0.53693640964303602</v>
      </c>
      <c r="U195" s="36">
        <f t="shared" si="47"/>
        <v>0.13845012323022332</v>
      </c>
    </row>
    <row r="196" spans="1:21" x14ac:dyDescent="0.2">
      <c r="A196" s="17" t="s">
        <v>29</v>
      </c>
      <c r="B196" s="11" t="s">
        <v>354</v>
      </c>
      <c r="C196" s="10" t="s">
        <v>355</v>
      </c>
      <c r="D196" s="31">
        <v>11623172</v>
      </c>
      <c r="E196" s="31">
        <v>12155068</v>
      </c>
      <c r="F196" s="31">
        <v>3040681</v>
      </c>
      <c r="G196" s="36">
        <f t="shared" si="40"/>
        <v>0.26160509368699009</v>
      </c>
      <c r="H196" s="31">
        <v>2948160</v>
      </c>
      <c r="I196" s="36">
        <f t="shared" si="41"/>
        <v>0.25364504629201046</v>
      </c>
      <c r="J196" s="31">
        <v>2392482</v>
      </c>
      <c r="K196" s="36">
        <f t="shared" si="42"/>
        <v>0.19682999716661395</v>
      </c>
      <c r="L196" s="31">
        <v>0</v>
      </c>
      <c r="M196" s="36">
        <f t="shared" si="43"/>
        <v>0</v>
      </c>
      <c r="N196" s="31">
        <f t="shared" si="44"/>
        <v>8381323</v>
      </c>
      <c r="O196" s="36">
        <f t="shared" si="45"/>
        <v>0.68953320540864105</v>
      </c>
      <c r="P196" s="31">
        <v>1857861</v>
      </c>
      <c r="Q196" s="31">
        <v>10808666</v>
      </c>
      <c r="R196" s="31">
        <v>10652286</v>
      </c>
      <c r="S196" s="31">
        <v>6738257</v>
      </c>
      <c r="T196" s="36">
        <f t="shared" si="46"/>
        <v>0.6325644091794006</v>
      </c>
      <c r="U196" s="36">
        <f t="shared" si="47"/>
        <v>0.28776157096790334</v>
      </c>
    </row>
    <row r="197" spans="1:21" x14ac:dyDescent="0.2">
      <c r="A197" s="17" t="s">
        <v>44</v>
      </c>
      <c r="B197" s="11" t="s">
        <v>356</v>
      </c>
      <c r="C197" s="10" t="s">
        <v>357</v>
      </c>
      <c r="D197" s="31">
        <v>4386171</v>
      </c>
      <c r="E197" s="31">
        <v>4592347</v>
      </c>
      <c r="F197" s="31">
        <v>953320</v>
      </c>
      <c r="G197" s="36">
        <f t="shared" si="40"/>
        <v>0.21734674731103734</v>
      </c>
      <c r="H197" s="31">
        <v>1195339</v>
      </c>
      <c r="I197" s="36">
        <f t="shared" si="41"/>
        <v>0.27252448661942275</v>
      </c>
      <c r="J197" s="31">
        <v>950907</v>
      </c>
      <c r="K197" s="36">
        <f t="shared" si="42"/>
        <v>0.20706340352765154</v>
      </c>
      <c r="L197" s="31">
        <v>0</v>
      </c>
      <c r="M197" s="36">
        <f t="shared" si="43"/>
        <v>0</v>
      </c>
      <c r="N197" s="31">
        <f t="shared" si="44"/>
        <v>3099566</v>
      </c>
      <c r="O197" s="36">
        <f t="shared" si="45"/>
        <v>0.67494159304599588</v>
      </c>
      <c r="P197" s="31">
        <v>960426</v>
      </c>
      <c r="Q197" s="31">
        <v>4250034</v>
      </c>
      <c r="R197" s="31">
        <v>4166920</v>
      </c>
      <c r="S197" s="31">
        <v>2916031</v>
      </c>
      <c r="T197" s="36">
        <f t="shared" si="46"/>
        <v>0.69980489186257477</v>
      </c>
      <c r="U197" s="36">
        <f t="shared" si="47"/>
        <v>-9.9112268930662273E-3</v>
      </c>
    </row>
    <row r="198" spans="1:21" ht="16.5" x14ac:dyDescent="0.3">
      <c r="A198" s="18" t="s">
        <v>0</v>
      </c>
      <c r="B198" s="13" t="s">
        <v>358</v>
      </c>
      <c r="C198" s="12" t="s">
        <v>0</v>
      </c>
      <c r="D198" s="32">
        <f>SUM(D192:D197)</f>
        <v>116415131</v>
      </c>
      <c r="E198" s="32">
        <f>SUM(E192:E197)</f>
        <v>115761277</v>
      </c>
      <c r="F198" s="32">
        <f>SUM(F192:F197)</f>
        <v>24769860</v>
      </c>
      <c r="G198" s="37">
        <f t="shared" si="40"/>
        <v>0.21277182602663566</v>
      </c>
      <c r="H198" s="32">
        <f>SUM(H192:H197)</f>
        <v>25487908</v>
      </c>
      <c r="I198" s="37">
        <f t="shared" si="41"/>
        <v>0.21893982149107405</v>
      </c>
      <c r="J198" s="32">
        <f>SUM(J192:J197)</f>
        <v>22138127</v>
      </c>
      <c r="K198" s="37">
        <f t="shared" si="42"/>
        <v>0.19123948503090546</v>
      </c>
      <c r="L198" s="32">
        <f>SUM(L192:L197)</f>
        <v>0</v>
      </c>
      <c r="M198" s="37">
        <f t="shared" si="43"/>
        <v>0</v>
      </c>
      <c r="N198" s="32">
        <f t="shared" si="44"/>
        <v>72395895</v>
      </c>
      <c r="O198" s="37">
        <f t="shared" si="45"/>
        <v>0.62538956787769373</v>
      </c>
      <c r="P198" s="32">
        <f>SUM(P192:P197)</f>
        <v>21319033</v>
      </c>
      <c r="Q198" s="32">
        <f>SUM(Q192:Q197)</f>
        <v>109735468</v>
      </c>
      <c r="R198" s="32">
        <f>SUM(R192:R197)</f>
        <v>111805856</v>
      </c>
      <c r="S198" s="32">
        <f>SUM(S192:S197)</f>
        <v>73418854</v>
      </c>
      <c r="T198" s="37">
        <f t="shared" si="46"/>
        <v>0.65666376186950348</v>
      </c>
      <c r="U198" s="37">
        <f t="shared" si="47"/>
        <v>3.8420785783295219E-2</v>
      </c>
    </row>
    <row r="199" spans="1:21" x14ac:dyDescent="0.2">
      <c r="A199" s="17" t="s">
        <v>29</v>
      </c>
      <c r="B199" s="11" t="s">
        <v>359</v>
      </c>
      <c r="C199" s="10" t="s">
        <v>360</v>
      </c>
      <c r="D199" s="31">
        <v>12363920</v>
      </c>
      <c r="E199" s="31">
        <v>13265158</v>
      </c>
      <c r="F199" s="31">
        <v>2287672</v>
      </c>
      <c r="G199" s="36">
        <f t="shared" si="40"/>
        <v>0.18502804935651476</v>
      </c>
      <c r="H199" s="31">
        <v>2424819</v>
      </c>
      <c r="I199" s="36">
        <f t="shared" si="41"/>
        <v>0.1961205669399349</v>
      </c>
      <c r="J199" s="31">
        <v>2502107</v>
      </c>
      <c r="K199" s="36">
        <f t="shared" si="42"/>
        <v>0.18862248003378473</v>
      </c>
      <c r="L199" s="31">
        <v>0</v>
      </c>
      <c r="M199" s="36">
        <f t="shared" si="43"/>
        <v>0</v>
      </c>
      <c r="N199" s="31">
        <f t="shared" si="44"/>
        <v>7214598</v>
      </c>
      <c r="O199" s="36">
        <f t="shared" si="45"/>
        <v>0.54387576838511842</v>
      </c>
      <c r="P199" s="31">
        <v>2270449</v>
      </c>
      <c r="Q199" s="31">
        <v>10280315</v>
      </c>
      <c r="R199" s="31">
        <v>10619699</v>
      </c>
      <c r="S199" s="31">
        <v>4701205</v>
      </c>
      <c r="T199" s="36">
        <f t="shared" si="46"/>
        <v>0.4426872174060677</v>
      </c>
      <c r="U199" s="36">
        <f t="shared" si="47"/>
        <v>0.10203180075835228</v>
      </c>
    </row>
    <row r="200" spans="1:21" x14ac:dyDescent="0.2">
      <c r="A200" s="17" t="s">
        <v>29</v>
      </c>
      <c r="B200" s="11" t="s">
        <v>361</v>
      </c>
      <c r="C200" s="10" t="s">
        <v>362</v>
      </c>
      <c r="D200" s="31">
        <v>9466534</v>
      </c>
      <c r="E200" s="31">
        <v>7003783</v>
      </c>
      <c r="F200" s="31">
        <v>1580671</v>
      </c>
      <c r="G200" s="36">
        <f t="shared" si="40"/>
        <v>0.16697462872895191</v>
      </c>
      <c r="H200" s="31">
        <v>2021917</v>
      </c>
      <c r="I200" s="36">
        <f t="shared" si="41"/>
        <v>0.21358577489923977</v>
      </c>
      <c r="J200" s="31">
        <v>1534512</v>
      </c>
      <c r="K200" s="36">
        <f t="shared" si="42"/>
        <v>0.21909759340059509</v>
      </c>
      <c r="L200" s="31">
        <v>0</v>
      </c>
      <c r="M200" s="36">
        <f t="shared" si="43"/>
        <v>0</v>
      </c>
      <c r="N200" s="31">
        <f t="shared" si="44"/>
        <v>5137100</v>
      </c>
      <c r="O200" s="36">
        <f t="shared" si="45"/>
        <v>0.7334750377046233</v>
      </c>
      <c r="P200" s="31">
        <v>1357591</v>
      </c>
      <c r="Q200" s="31">
        <v>8174197</v>
      </c>
      <c r="R200" s="31">
        <v>6511031</v>
      </c>
      <c r="S200" s="31">
        <v>4622466</v>
      </c>
      <c r="T200" s="36">
        <f t="shared" si="46"/>
        <v>0.70994378616842713</v>
      </c>
      <c r="U200" s="36">
        <f t="shared" si="47"/>
        <v>0.13031980913250019</v>
      </c>
    </row>
    <row r="201" spans="1:21" x14ac:dyDescent="0.2">
      <c r="A201" s="17" t="s">
        <v>29</v>
      </c>
      <c r="B201" s="11" t="s">
        <v>363</v>
      </c>
      <c r="C201" s="10" t="s">
        <v>364</v>
      </c>
      <c r="D201" s="31">
        <v>27623973</v>
      </c>
      <c r="E201" s="31">
        <v>33079357</v>
      </c>
      <c r="F201" s="31">
        <v>8015955</v>
      </c>
      <c r="G201" s="36">
        <f t="shared" si="40"/>
        <v>0.2901811046513838</v>
      </c>
      <c r="H201" s="31">
        <v>8834102</v>
      </c>
      <c r="I201" s="36">
        <f t="shared" si="41"/>
        <v>0.31979838671287436</v>
      </c>
      <c r="J201" s="31">
        <v>7807578</v>
      </c>
      <c r="K201" s="36">
        <f t="shared" si="42"/>
        <v>0.23602568816558314</v>
      </c>
      <c r="L201" s="31">
        <v>0</v>
      </c>
      <c r="M201" s="36">
        <f t="shared" si="43"/>
        <v>0</v>
      </c>
      <c r="N201" s="31">
        <f t="shared" si="44"/>
        <v>24657635</v>
      </c>
      <c r="O201" s="36">
        <f t="shared" si="45"/>
        <v>0.74540853378740102</v>
      </c>
      <c r="P201" s="31">
        <v>7408983</v>
      </c>
      <c r="Q201" s="31">
        <v>12945328</v>
      </c>
      <c r="R201" s="31">
        <v>28762520</v>
      </c>
      <c r="S201" s="31">
        <v>22167339</v>
      </c>
      <c r="T201" s="36">
        <f t="shared" si="46"/>
        <v>0.77070225418356941</v>
      </c>
      <c r="U201" s="36">
        <f t="shared" si="47"/>
        <v>5.3798881708866153E-2</v>
      </c>
    </row>
    <row r="202" spans="1:21" x14ac:dyDescent="0.2">
      <c r="A202" s="17" t="s">
        <v>29</v>
      </c>
      <c r="B202" s="11" t="s">
        <v>365</v>
      </c>
      <c r="C202" s="10" t="s">
        <v>366</v>
      </c>
      <c r="D202" s="31">
        <v>28687949</v>
      </c>
      <c r="E202" s="31">
        <v>55136803</v>
      </c>
      <c r="F202" s="31">
        <v>10982219</v>
      </c>
      <c r="G202" s="36">
        <f t="shared" si="40"/>
        <v>0.38281645718207319</v>
      </c>
      <c r="H202" s="31">
        <v>16774947</v>
      </c>
      <c r="I202" s="36">
        <f t="shared" si="41"/>
        <v>0.58473845585824213</v>
      </c>
      <c r="J202" s="31">
        <v>10863872</v>
      </c>
      <c r="K202" s="36">
        <f t="shared" si="42"/>
        <v>0.19703485528531642</v>
      </c>
      <c r="L202" s="31">
        <v>0</v>
      </c>
      <c r="M202" s="36">
        <f t="shared" si="43"/>
        <v>0</v>
      </c>
      <c r="N202" s="31">
        <f t="shared" si="44"/>
        <v>38621038</v>
      </c>
      <c r="O202" s="36">
        <f t="shared" si="45"/>
        <v>0.7004584215736992</v>
      </c>
      <c r="P202" s="31">
        <v>10255947</v>
      </c>
      <c r="Q202" s="31">
        <v>24639808</v>
      </c>
      <c r="R202" s="31">
        <v>50036408</v>
      </c>
      <c r="S202" s="31">
        <v>30919613</v>
      </c>
      <c r="T202" s="36">
        <f t="shared" si="46"/>
        <v>0.6179422991354615</v>
      </c>
      <c r="U202" s="36">
        <f t="shared" si="47"/>
        <v>5.9275364820040588E-2</v>
      </c>
    </row>
    <row r="203" spans="1:21" x14ac:dyDescent="0.2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6.5" x14ac:dyDescent="0.3">
      <c r="A204" s="18" t="s">
        <v>0</v>
      </c>
      <c r="B204" s="13" t="s">
        <v>369</v>
      </c>
      <c r="C204" s="12" t="s">
        <v>0</v>
      </c>
      <c r="D204" s="32">
        <f>SUM(D199:D203)</f>
        <v>78142376</v>
      </c>
      <c r="E204" s="32">
        <f>SUM(E199:E203)</f>
        <v>108485101</v>
      </c>
      <c r="F204" s="32">
        <f>SUM(F199:F203)</f>
        <v>22866517</v>
      </c>
      <c r="G204" s="37">
        <f t="shared" si="40"/>
        <v>0.29262633375775521</v>
      </c>
      <c r="H204" s="32">
        <f>SUM(H199:H203)</f>
        <v>30055785</v>
      </c>
      <c r="I204" s="37">
        <f t="shared" si="41"/>
        <v>0.38462850169797752</v>
      </c>
      <c r="J204" s="32">
        <f>SUM(J199:J203)</f>
        <v>22708069</v>
      </c>
      <c r="K204" s="37">
        <f t="shared" si="42"/>
        <v>0.20931970188238105</v>
      </c>
      <c r="L204" s="32">
        <f>SUM(L199:L203)</f>
        <v>0</v>
      </c>
      <c r="M204" s="37">
        <f t="shared" si="43"/>
        <v>0</v>
      </c>
      <c r="N204" s="32">
        <f t="shared" si="44"/>
        <v>75630371</v>
      </c>
      <c r="O204" s="37">
        <f t="shared" si="45"/>
        <v>0.69714984180177886</v>
      </c>
      <c r="P204" s="32">
        <f>SUM(P199:P203)</f>
        <v>21292970</v>
      </c>
      <c r="Q204" s="32">
        <f>SUM(Q199:Q203)</f>
        <v>56039648</v>
      </c>
      <c r="R204" s="32">
        <f>SUM(R199:R203)</f>
        <v>95929658</v>
      </c>
      <c r="S204" s="32">
        <f>SUM(S199:S203)</f>
        <v>62410623</v>
      </c>
      <c r="T204" s="37">
        <f t="shared" si="46"/>
        <v>0.65058736058456501</v>
      </c>
      <c r="U204" s="37">
        <f t="shared" si="47"/>
        <v>6.6458507197445948E-2</v>
      </c>
    </row>
    <row r="205" spans="1:21" ht="16.5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630035689</v>
      </c>
      <c r="E205" s="32">
        <f>SUM(E173:E178,E180:E184,E186:E190,E192:E197,E199:E203)</f>
        <v>664570390</v>
      </c>
      <c r="F205" s="32">
        <f>SUM(F173:F178,F180:F184,F186:F190,F192:F197,F199:F203)</f>
        <v>140866375</v>
      </c>
      <c r="G205" s="37">
        <f t="shared" si="40"/>
        <v>0.22358475473601305</v>
      </c>
      <c r="H205" s="32">
        <f>SUM(H173:H178,H180:H184,H186:H190,H192:H197,H199:H203)</f>
        <v>147546734</v>
      </c>
      <c r="I205" s="37">
        <f t="shared" si="41"/>
        <v>0.23418789852077729</v>
      </c>
      <c r="J205" s="32">
        <f>SUM(J173:J178,J180:J184,J186:J190,J192:J197,J199:J203)</f>
        <v>156798252</v>
      </c>
      <c r="K205" s="37">
        <f t="shared" si="42"/>
        <v>0.23593926897645862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445211361</v>
      </c>
      <c r="O205" s="37">
        <f t="shared" si="45"/>
        <v>0.66992355918836533</v>
      </c>
      <c r="P205" s="32">
        <f>SUM(P173:P178,P180:P184,P186:P190,P192:P197,P199:P203)</f>
        <v>127421079</v>
      </c>
      <c r="Q205" s="32">
        <f>SUM(Q173:Q178,Q180:Q184,Q186:Q190,Q192:Q197,Q199:Q203)</f>
        <v>590814799</v>
      </c>
      <c r="R205" s="32">
        <f>SUM(R173:R178,R180:R184,R186:R190,R192:R197,R199:R203)</f>
        <v>614443079</v>
      </c>
      <c r="S205" s="32">
        <f>SUM(S173:S178,S180:S184,S186:S190,S192:S197,S199:S203)</f>
        <v>379830862</v>
      </c>
      <c r="T205" s="37">
        <f t="shared" si="46"/>
        <v>0.61817095021750579</v>
      </c>
      <c r="U205" s="37">
        <f t="shared" si="47"/>
        <v>0.2305519089192456</v>
      </c>
    </row>
    <row r="206" spans="1:21" ht="14.4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4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x14ac:dyDescent="0.2">
      <c r="A208" s="17" t="s">
        <v>29</v>
      </c>
      <c r="B208" s="11" t="s">
        <v>372</v>
      </c>
      <c r="C208" s="10" t="s">
        <v>373</v>
      </c>
      <c r="D208" s="31">
        <v>60749646</v>
      </c>
      <c r="E208" s="31">
        <v>41939211</v>
      </c>
      <c r="F208" s="31">
        <v>700979</v>
      </c>
      <c r="G208" s="36">
        <f t="shared" ref="G208:G231" si="48">IF(($D208     =0),0,($F208     /$D208     ))</f>
        <v>1.1538816209727378E-2</v>
      </c>
      <c r="H208" s="31">
        <v>3228636</v>
      </c>
      <c r="I208" s="36">
        <f t="shared" ref="I208:I231" si="49">IF(($D208     =0),0,($H208     /$D208     ))</f>
        <v>5.3146581298597194E-2</v>
      </c>
      <c r="J208" s="31">
        <v>50213038</v>
      </c>
      <c r="K208" s="36">
        <f t="shared" ref="K208:K231" si="50">IF(($E208     =0),0,($J208     /$E208     ))</f>
        <v>1.1972814176213282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54142653</v>
      </c>
      <c r="O208" s="36">
        <f t="shared" ref="O208:O231" si="53">IF(($E208     =0),0,($N208     /$E208     ))</f>
        <v>1.2909792938164717</v>
      </c>
      <c r="P208" s="31">
        <v>4196054</v>
      </c>
      <c r="Q208" s="31">
        <v>8415553</v>
      </c>
      <c r="R208" s="31">
        <v>49976948</v>
      </c>
      <c r="S208" s="31">
        <v>10353980</v>
      </c>
      <c r="T208" s="36">
        <f t="shared" ref="T208:T231" si="54">IF(($R208     =0),0,($S208     /$R208     ))</f>
        <v>0.20717511601548777</v>
      </c>
      <c r="U208" s="36">
        <f t="shared" ref="U208:U231" si="55">IF(($P208     =0),0,(($J208     /$P208     )-1))</f>
        <v>10.966728264221576</v>
      </c>
    </row>
    <row r="209" spans="1:21" x14ac:dyDescent="0.2">
      <c r="A209" s="17" t="s">
        <v>29</v>
      </c>
      <c r="B209" s="11" t="s">
        <v>374</v>
      </c>
      <c r="C209" s="10" t="s">
        <v>375</v>
      </c>
      <c r="D209" s="31">
        <v>65402203</v>
      </c>
      <c r="E209" s="31">
        <v>72992621</v>
      </c>
      <c r="F209" s="31">
        <v>11920113</v>
      </c>
      <c r="G209" s="36">
        <f t="shared" si="48"/>
        <v>0.18225858538740661</v>
      </c>
      <c r="H209" s="31">
        <v>19471661</v>
      </c>
      <c r="I209" s="36">
        <f t="shared" si="49"/>
        <v>0.29772179080878974</v>
      </c>
      <c r="J209" s="31">
        <v>13255717</v>
      </c>
      <c r="K209" s="36">
        <f t="shared" si="50"/>
        <v>0.18160352126552629</v>
      </c>
      <c r="L209" s="31">
        <v>0</v>
      </c>
      <c r="M209" s="36">
        <f t="shared" si="51"/>
        <v>0</v>
      </c>
      <c r="N209" s="31">
        <f t="shared" si="52"/>
        <v>44647491</v>
      </c>
      <c r="O209" s="36">
        <f t="shared" si="53"/>
        <v>0.61167129482855531</v>
      </c>
      <c r="P209" s="31">
        <v>14161900</v>
      </c>
      <c r="Q209" s="31">
        <v>59228454</v>
      </c>
      <c r="R209" s="31">
        <v>59179602</v>
      </c>
      <c r="S209" s="31">
        <v>39146940</v>
      </c>
      <c r="T209" s="36">
        <f t="shared" si="54"/>
        <v>0.66149380321956208</v>
      </c>
      <c r="U209" s="36">
        <f t="shared" si="55"/>
        <v>-6.3987388697844261E-2</v>
      </c>
    </row>
    <row r="210" spans="1:21" x14ac:dyDescent="0.2">
      <c r="A210" s="17" t="s">
        <v>29</v>
      </c>
      <c r="B210" s="11" t="s">
        <v>376</v>
      </c>
      <c r="C210" s="10" t="s">
        <v>377</v>
      </c>
      <c r="D210" s="31">
        <v>13694073</v>
      </c>
      <c r="E210" s="31">
        <v>28993918</v>
      </c>
      <c r="F210" s="31">
        <v>7628797</v>
      </c>
      <c r="G210" s="36">
        <f t="shared" si="48"/>
        <v>0.55708750785832672</v>
      </c>
      <c r="H210" s="31">
        <v>6621962</v>
      </c>
      <c r="I210" s="36">
        <f t="shared" si="49"/>
        <v>0.48356409375063214</v>
      </c>
      <c r="J210" s="31">
        <v>13686551</v>
      </c>
      <c r="K210" s="36">
        <f t="shared" si="50"/>
        <v>0.4720490345595928</v>
      </c>
      <c r="L210" s="31">
        <v>0</v>
      </c>
      <c r="M210" s="36">
        <f t="shared" si="51"/>
        <v>0</v>
      </c>
      <c r="N210" s="31">
        <f t="shared" si="52"/>
        <v>27937310</v>
      </c>
      <c r="O210" s="36">
        <f t="shared" si="53"/>
        <v>0.96355759852807754</v>
      </c>
      <c r="P210" s="31">
        <v>3990694</v>
      </c>
      <c r="Q210" s="31">
        <v>20689054</v>
      </c>
      <c r="R210" s="31">
        <v>16452272</v>
      </c>
      <c r="S210" s="31">
        <v>17657229</v>
      </c>
      <c r="T210" s="36">
        <f t="shared" si="54"/>
        <v>1.0732395501362972</v>
      </c>
      <c r="U210" s="36">
        <f t="shared" si="55"/>
        <v>2.429616753376731</v>
      </c>
    </row>
    <row r="211" spans="1:21" x14ac:dyDescent="0.2">
      <c r="A211" s="17" t="s">
        <v>29</v>
      </c>
      <c r="B211" s="11" t="s">
        <v>378</v>
      </c>
      <c r="C211" s="10" t="s">
        <v>379</v>
      </c>
      <c r="D211" s="31">
        <v>10073028</v>
      </c>
      <c r="E211" s="31">
        <v>8289309</v>
      </c>
      <c r="F211" s="31">
        <v>1365055</v>
      </c>
      <c r="G211" s="36">
        <f t="shared" si="48"/>
        <v>0.1355158548154537</v>
      </c>
      <c r="H211" s="31">
        <v>838435</v>
      </c>
      <c r="I211" s="36">
        <f t="shared" si="49"/>
        <v>8.3235646719139467E-2</v>
      </c>
      <c r="J211" s="31">
        <v>1380687</v>
      </c>
      <c r="K211" s="36">
        <f t="shared" si="50"/>
        <v>0.16656237570586402</v>
      </c>
      <c r="L211" s="31">
        <v>0</v>
      </c>
      <c r="M211" s="36">
        <f t="shared" si="51"/>
        <v>0</v>
      </c>
      <c r="N211" s="31">
        <f t="shared" si="52"/>
        <v>3584177</v>
      </c>
      <c r="O211" s="36">
        <f t="shared" si="53"/>
        <v>0.43238549799506809</v>
      </c>
      <c r="P211" s="31">
        <v>1553580</v>
      </c>
      <c r="Q211" s="31">
        <v>7319347</v>
      </c>
      <c r="R211" s="31">
        <v>10927377</v>
      </c>
      <c r="S211" s="31">
        <v>4179716</v>
      </c>
      <c r="T211" s="36">
        <f t="shared" si="54"/>
        <v>0.38249947814557878</v>
      </c>
      <c r="U211" s="36">
        <f t="shared" si="55"/>
        <v>-0.11128683427953501</v>
      </c>
    </row>
    <row r="212" spans="1:21" x14ac:dyDescent="0.2">
      <c r="A212" s="17" t="s">
        <v>29</v>
      </c>
      <c r="B212" s="11" t="s">
        <v>380</v>
      </c>
      <c r="C212" s="10" t="s">
        <v>381</v>
      </c>
      <c r="D212" s="31">
        <v>47755506</v>
      </c>
      <c r="E212" s="31">
        <v>59149561</v>
      </c>
      <c r="F212" s="31">
        <v>9273198</v>
      </c>
      <c r="G212" s="36">
        <f t="shared" si="48"/>
        <v>0.19418070871241527</v>
      </c>
      <c r="H212" s="31">
        <v>10772130</v>
      </c>
      <c r="I212" s="36">
        <f t="shared" si="49"/>
        <v>0.22556833551297728</v>
      </c>
      <c r="J212" s="31">
        <v>10481197</v>
      </c>
      <c r="K212" s="36">
        <f t="shared" si="50"/>
        <v>0.17719822130209892</v>
      </c>
      <c r="L212" s="31">
        <v>0</v>
      </c>
      <c r="M212" s="36">
        <f t="shared" si="51"/>
        <v>0</v>
      </c>
      <c r="N212" s="31">
        <f t="shared" si="52"/>
        <v>30526525</v>
      </c>
      <c r="O212" s="36">
        <f t="shared" si="53"/>
        <v>0.51609047445001321</v>
      </c>
      <c r="P212" s="31">
        <v>9625268</v>
      </c>
      <c r="Q212" s="31">
        <v>50255934</v>
      </c>
      <c r="R212" s="31">
        <v>50255934</v>
      </c>
      <c r="S212" s="31">
        <v>27201506</v>
      </c>
      <c r="T212" s="36">
        <f t="shared" si="54"/>
        <v>0.54125958538547903</v>
      </c>
      <c r="U212" s="36">
        <f t="shared" si="55"/>
        <v>8.8925212264219455E-2</v>
      </c>
    </row>
    <row r="213" spans="1:21" x14ac:dyDescent="0.2">
      <c r="A213" s="17" t="s">
        <v>29</v>
      </c>
      <c r="B213" s="11" t="s">
        <v>382</v>
      </c>
      <c r="C213" s="10" t="s">
        <v>383</v>
      </c>
      <c r="D213" s="31">
        <v>17089771</v>
      </c>
      <c r="E213" s="31">
        <v>18089771</v>
      </c>
      <c r="F213" s="31">
        <v>4639012</v>
      </c>
      <c r="G213" s="36">
        <f t="shared" si="48"/>
        <v>0.27144962913780413</v>
      </c>
      <c r="H213" s="31">
        <v>4579185</v>
      </c>
      <c r="I213" s="36">
        <f t="shared" si="49"/>
        <v>0.26794888006398682</v>
      </c>
      <c r="J213" s="31">
        <v>6032788</v>
      </c>
      <c r="K213" s="36">
        <f t="shared" si="50"/>
        <v>0.3334916732776772</v>
      </c>
      <c r="L213" s="31">
        <v>0</v>
      </c>
      <c r="M213" s="36">
        <f t="shared" si="51"/>
        <v>0</v>
      </c>
      <c r="N213" s="31">
        <f t="shared" si="52"/>
        <v>15250985</v>
      </c>
      <c r="O213" s="36">
        <f t="shared" si="53"/>
        <v>0.84307230865443239</v>
      </c>
      <c r="P213" s="31">
        <v>3019153</v>
      </c>
      <c r="Q213" s="31">
        <v>20558500</v>
      </c>
      <c r="R213" s="31">
        <v>20528500</v>
      </c>
      <c r="S213" s="31">
        <v>7824860</v>
      </c>
      <c r="T213" s="36">
        <f t="shared" si="54"/>
        <v>0.3811705677472782</v>
      </c>
      <c r="U213" s="36">
        <f t="shared" si="55"/>
        <v>0.99817233508868219</v>
      </c>
    </row>
    <row r="214" spans="1:21" x14ac:dyDescent="0.2">
      <c r="A214" s="17" t="s">
        <v>29</v>
      </c>
      <c r="B214" s="11" t="s">
        <v>384</v>
      </c>
      <c r="C214" s="10" t="s">
        <v>385</v>
      </c>
      <c r="D214" s="31">
        <v>83968414</v>
      </c>
      <c r="E214" s="31">
        <v>83013914</v>
      </c>
      <c r="F214" s="31">
        <v>16847602</v>
      </c>
      <c r="G214" s="36">
        <f t="shared" si="48"/>
        <v>0.20064213669678219</v>
      </c>
      <c r="H214" s="31">
        <v>18134782</v>
      </c>
      <c r="I214" s="36">
        <f t="shared" si="49"/>
        <v>0.21597147232053235</v>
      </c>
      <c r="J214" s="31">
        <v>18957999</v>
      </c>
      <c r="K214" s="36">
        <f t="shared" si="50"/>
        <v>0.22837134266431527</v>
      </c>
      <c r="L214" s="31">
        <v>0</v>
      </c>
      <c r="M214" s="36">
        <f t="shared" si="51"/>
        <v>0</v>
      </c>
      <c r="N214" s="31">
        <f t="shared" si="52"/>
        <v>53940383</v>
      </c>
      <c r="O214" s="36">
        <f t="shared" si="53"/>
        <v>0.64977520515416243</v>
      </c>
      <c r="P214" s="31">
        <v>16884219</v>
      </c>
      <c r="Q214" s="31">
        <v>79408885</v>
      </c>
      <c r="R214" s="31">
        <v>79408885</v>
      </c>
      <c r="S214" s="31">
        <v>47362882</v>
      </c>
      <c r="T214" s="36">
        <f t="shared" si="54"/>
        <v>0.59644310583129334</v>
      </c>
      <c r="U214" s="36">
        <f t="shared" si="55"/>
        <v>0.12282356678742445</v>
      </c>
    </row>
    <row r="215" spans="1:21" x14ac:dyDescent="0.2">
      <c r="A215" s="17" t="s">
        <v>44</v>
      </c>
      <c r="B215" s="11" t="s">
        <v>386</v>
      </c>
      <c r="C215" s="10" t="s">
        <v>387</v>
      </c>
      <c r="D215" s="31">
        <v>20397520</v>
      </c>
      <c r="E215" s="31">
        <v>23617360</v>
      </c>
      <c r="F215" s="31">
        <v>4222800</v>
      </c>
      <c r="G215" s="36">
        <f t="shared" si="48"/>
        <v>0.20702516776549307</v>
      </c>
      <c r="H215" s="31">
        <v>5053051</v>
      </c>
      <c r="I215" s="36">
        <f t="shared" si="49"/>
        <v>0.24772869446873932</v>
      </c>
      <c r="J215" s="31">
        <v>6578899</v>
      </c>
      <c r="K215" s="36">
        <f t="shared" si="50"/>
        <v>0.27856199846214819</v>
      </c>
      <c r="L215" s="31">
        <v>0</v>
      </c>
      <c r="M215" s="36">
        <f t="shared" si="51"/>
        <v>0</v>
      </c>
      <c r="N215" s="31">
        <f t="shared" si="52"/>
        <v>15854750</v>
      </c>
      <c r="O215" s="36">
        <f t="shared" si="53"/>
        <v>0.67131762398506856</v>
      </c>
      <c r="P215" s="31">
        <v>3392200</v>
      </c>
      <c r="Q215" s="31">
        <v>20169780</v>
      </c>
      <c r="R215" s="31">
        <v>20269780</v>
      </c>
      <c r="S215" s="31">
        <v>10419443</v>
      </c>
      <c r="T215" s="36">
        <f t="shared" si="54"/>
        <v>0.5140382875393813</v>
      </c>
      <c r="U215" s="36">
        <f t="shared" si="55"/>
        <v>0.93941955073403682</v>
      </c>
    </row>
    <row r="216" spans="1:21" ht="16.5" x14ac:dyDescent="0.3">
      <c r="A216" s="18" t="s">
        <v>0</v>
      </c>
      <c r="B216" s="13" t="s">
        <v>388</v>
      </c>
      <c r="C216" s="12" t="s">
        <v>0</v>
      </c>
      <c r="D216" s="32">
        <f>SUM(D208:D215)</f>
        <v>319130161</v>
      </c>
      <c r="E216" s="32">
        <f>SUM(E208:E215)</f>
        <v>336085665</v>
      </c>
      <c r="F216" s="32">
        <f>SUM(F208:F215)</f>
        <v>56597556</v>
      </c>
      <c r="G216" s="37">
        <f t="shared" si="48"/>
        <v>0.17734944206668074</v>
      </c>
      <c r="H216" s="32">
        <f>SUM(H208:H215)</f>
        <v>68699842</v>
      </c>
      <c r="I216" s="37">
        <f t="shared" si="49"/>
        <v>0.21527216915106936</v>
      </c>
      <c r="J216" s="32">
        <f>SUM(J208:J215)</f>
        <v>120586876</v>
      </c>
      <c r="K216" s="37">
        <f t="shared" si="50"/>
        <v>0.35879803442375324</v>
      </c>
      <c r="L216" s="32">
        <f>SUM(L208:L215)</f>
        <v>0</v>
      </c>
      <c r="M216" s="37">
        <f t="shared" si="51"/>
        <v>0</v>
      </c>
      <c r="N216" s="32">
        <f t="shared" si="52"/>
        <v>245884274</v>
      </c>
      <c r="O216" s="37">
        <f t="shared" si="53"/>
        <v>0.7316119061489873</v>
      </c>
      <c r="P216" s="32">
        <f>SUM(P208:P215)</f>
        <v>56823068</v>
      </c>
      <c r="Q216" s="32">
        <f>SUM(Q208:Q215)</f>
        <v>266045507</v>
      </c>
      <c r="R216" s="32">
        <f>SUM(R208:R215)</f>
        <v>306999298</v>
      </c>
      <c r="S216" s="32">
        <f>SUM(S208:S215)</f>
        <v>164146556</v>
      </c>
      <c r="T216" s="37">
        <f t="shared" si="54"/>
        <v>0.53468055812948467</v>
      </c>
      <c r="U216" s="37">
        <f t="shared" si="55"/>
        <v>1.1221465197901668</v>
      </c>
    </row>
    <row r="217" spans="1:21" x14ac:dyDescent="0.2">
      <c r="A217" s="17" t="s">
        <v>29</v>
      </c>
      <c r="B217" s="11" t="s">
        <v>389</v>
      </c>
      <c r="C217" s="10" t="s">
        <v>390</v>
      </c>
      <c r="D217" s="31">
        <v>9186254</v>
      </c>
      <c r="E217" s="31">
        <v>9156254</v>
      </c>
      <c r="F217" s="31">
        <v>4557883</v>
      </c>
      <c r="G217" s="36">
        <f t="shared" si="48"/>
        <v>0.49616339805104454</v>
      </c>
      <c r="H217" s="31">
        <v>3144458</v>
      </c>
      <c r="I217" s="36">
        <f t="shared" si="49"/>
        <v>0.34230035442085532</v>
      </c>
      <c r="J217" s="31">
        <v>7310806</v>
      </c>
      <c r="K217" s="36">
        <f t="shared" si="50"/>
        <v>0.79844945323709893</v>
      </c>
      <c r="L217" s="31">
        <v>0</v>
      </c>
      <c r="M217" s="36">
        <f t="shared" si="51"/>
        <v>0</v>
      </c>
      <c r="N217" s="31">
        <f t="shared" si="52"/>
        <v>15013147</v>
      </c>
      <c r="O217" s="36">
        <f t="shared" si="53"/>
        <v>1.639660389499898</v>
      </c>
      <c r="P217" s="31">
        <v>2737562</v>
      </c>
      <c r="Q217" s="31">
        <v>37695312</v>
      </c>
      <c r="R217" s="31">
        <v>12664712</v>
      </c>
      <c r="S217" s="31">
        <v>9778461</v>
      </c>
      <c r="T217" s="36">
        <f t="shared" si="54"/>
        <v>0.77210291082813409</v>
      </c>
      <c r="U217" s="36">
        <f t="shared" si="55"/>
        <v>1.670553580156358</v>
      </c>
    </row>
    <row r="218" spans="1:21" x14ac:dyDescent="0.2">
      <c r="A218" s="17" t="s">
        <v>29</v>
      </c>
      <c r="B218" s="11" t="s">
        <v>391</v>
      </c>
      <c r="C218" s="10" t="s">
        <v>392</v>
      </c>
      <c r="D218" s="31">
        <v>61851450</v>
      </c>
      <c r="E218" s="31">
        <v>54957164</v>
      </c>
      <c r="F218" s="31">
        <v>11770687</v>
      </c>
      <c r="G218" s="36">
        <f t="shared" si="48"/>
        <v>0.19030575677692277</v>
      </c>
      <c r="H218" s="31">
        <v>8423549</v>
      </c>
      <c r="I218" s="36">
        <f t="shared" si="49"/>
        <v>0.13619000039611034</v>
      </c>
      <c r="J218" s="31">
        <v>12760916</v>
      </c>
      <c r="K218" s="36">
        <f t="shared" si="50"/>
        <v>0.23219749840075446</v>
      </c>
      <c r="L218" s="31">
        <v>0</v>
      </c>
      <c r="M218" s="36">
        <f t="shared" si="51"/>
        <v>0</v>
      </c>
      <c r="N218" s="31">
        <f t="shared" si="52"/>
        <v>32955152</v>
      </c>
      <c r="O218" s="36">
        <f t="shared" si="53"/>
        <v>0.59965161229935371</v>
      </c>
      <c r="P218" s="31">
        <v>13505391</v>
      </c>
      <c r="Q218" s="31">
        <v>69178782</v>
      </c>
      <c r="R218" s="31">
        <v>53602066</v>
      </c>
      <c r="S218" s="31">
        <v>37051796</v>
      </c>
      <c r="T218" s="36">
        <f t="shared" si="54"/>
        <v>0.69123820712432982</v>
      </c>
      <c r="U218" s="36">
        <f t="shared" si="55"/>
        <v>-5.5124283332485535E-2</v>
      </c>
    </row>
    <row r="219" spans="1:21" x14ac:dyDescent="0.2">
      <c r="A219" s="17" t="s">
        <v>29</v>
      </c>
      <c r="B219" s="11" t="s">
        <v>393</v>
      </c>
      <c r="C219" s="10" t="s">
        <v>394</v>
      </c>
      <c r="D219" s="31">
        <v>56561192</v>
      </c>
      <c r="E219" s="31">
        <v>56290384</v>
      </c>
      <c r="F219" s="31">
        <v>15187657</v>
      </c>
      <c r="G219" s="36">
        <f t="shared" si="48"/>
        <v>0.26851727240826184</v>
      </c>
      <c r="H219" s="31">
        <v>12060684</v>
      </c>
      <c r="I219" s="36">
        <f t="shared" si="49"/>
        <v>0.21323249340289716</v>
      </c>
      <c r="J219" s="31">
        <v>13119277</v>
      </c>
      <c r="K219" s="36">
        <f t="shared" si="50"/>
        <v>0.23306426547027997</v>
      </c>
      <c r="L219" s="31">
        <v>0</v>
      </c>
      <c r="M219" s="36">
        <f t="shared" si="51"/>
        <v>0</v>
      </c>
      <c r="N219" s="31">
        <f t="shared" si="52"/>
        <v>40367618</v>
      </c>
      <c r="O219" s="36">
        <f t="shared" si="53"/>
        <v>0.71713168629299096</v>
      </c>
      <c r="P219" s="31">
        <v>12497113</v>
      </c>
      <c r="Q219" s="31">
        <v>54064837</v>
      </c>
      <c r="R219" s="31">
        <v>53290950</v>
      </c>
      <c r="S219" s="31">
        <v>39236654</v>
      </c>
      <c r="T219" s="36">
        <f t="shared" si="54"/>
        <v>0.73627236894819847</v>
      </c>
      <c r="U219" s="36">
        <f t="shared" si="55"/>
        <v>4.9784618255432234E-2</v>
      </c>
    </row>
    <row r="220" spans="1:21" x14ac:dyDescent="0.2">
      <c r="A220" s="17" t="s">
        <v>29</v>
      </c>
      <c r="B220" s="11" t="s">
        <v>395</v>
      </c>
      <c r="C220" s="10" t="s">
        <v>396</v>
      </c>
      <c r="D220" s="31">
        <v>4214097</v>
      </c>
      <c r="E220" s="31">
        <v>4143403</v>
      </c>
      <c r="F220" s="31">
        <v>306331</v>
      </c>
      <c r="G220" s="36">
        <f t="shared" si="48"/>
        <v>7.2691966986047074E-2</v>
      </c>
      <c r="H220" s="31">
        <v>730079</v>
      </c>
      <c r="I220" s="36">
        <f t="shared" si="49"/>
        <v>0.17324684268065021</v>
      </c>
      <c r="J220" s="31">
        <v>0</v>
      </c>
      <c r="K220" s="36">
        <f t="shared" si="50"/>
        <v>0</v>
      </c>
      <c r="L220" s="31">
        <v>0</v>
      </c>
      <c r="M220" s="36">
        <f t="shared" si="51"/>
        <v>0</v>
      </c>
      <c r="N220" s="31">
        <f t="shared" si="52"/>
        <v>1036410</v>
      </c>
      <c r="O220" s="36">
        <f t="shared" si="53"/>
        <v>0.25013497359537556</v>
      </c>
      <c r="P220" s="31">
        <v>295672</v>
      </c>
      <c r="Q220" s="31">
        <v>3858668</v>
      </c>
      <c r="R220" s="31">
        <v>3833672</v>
      </c>
      <c r="S220" s="31">
        <v>1458429</v>
      </c>
      <c r="T220" s="36">
        <f t="shared" si="54"/>
        <v>0.38042612930892367</v>
      </c>
      <c r="U220" s="36">
        <f t="shared" si="55"/>
        <v>-1</v>
      </c>
    </row>
    <row r="221" spans="1:21" x14ac:dyDescent="0.2">
      <c r="A221" s="17" t="s">
        <v>29</v>
      </c>
      <c r="B221" s="11" t="s">
        <v>397</v>
      </c>
      <c r="C221" s="10" t="s">
        <v>398</v>
      </c>
      <c r="D221" s="31">
        <v>16372558</v>
      </c>
      <c r="E221" s="31">
        <v>19372558</v>
      </c>
      <c r="F221" s="31">
        <v>2204264</v>
      </c>
      <c r="G221" s="36">
        <f t="shared" si="48"/>
        <v>0.13463161956732722</v>
      </c>
      <c r="H221" s="31">
        <v>6131334</v>
      </c>
      <c r="I221" s="36">
        <f t="shared" si="49"/>
        <v>0.37448845806501341</v>
      </c>
      <c r="J221" s="31">
        <v>6301660</v>
      </c>
      <c r="K221" s="36">
        <f t="shared" si="50"/>
        <v>0.32528796661752157</v>
      </c>
      <c r="L221" s="31">
        <v>0</v>
      </c>
      <c r="M221" s="36">
        <f t="shared" si="51"/>
        <v>0</v>
      </c>
      <c r="N221" s="31">
        <f t="shared" si="52"/>
        <v>14637258</v>
      </c>
      <c r="O221" s="36">
        <f t="shared" si="53"/>
        <v>0.75556661128592306</v>
      </c>
      <c r="P221" s="31">
        <v>5803148</v>
      </c>
      <c r="Q221" s="31">
        <v>9615092</v>
      </c>
      <c r="R221" s="31">
        <v>15854604</v>
      </c>
      <c r="S221" s="31">
        <v>8714410</v>
      </c>
      <c r="T221" s="36">
        <f t="shared" si="54"/>
        <v>0.54964539007092195</v>
      </c>
      <c r="U221" s="36">
        <f t="shared" si="55"/>
        <v>8.5903719843092086E-2</v>
      </c>
    </row>
    <row r="222" spans="1:21" x14ac:dyDescent="0.2">
      <c r="A222" s="17" t="s">
        <v>29</v>
      </c>
      <c r="B222" s="11" t="s">
        <v>399</v>
      </c>
      <c r="C222" s="10" t="s">
        <v>400</v>
      </c>
      <c r="D222" s="31">
        <v>34090472</v>
      </c>
      <c r="E222" s="31">
        <v>37149312</v>
      </c>
      <c r="F222" s="31">
        <v>9575384</v>
      </c>
      <c r="G222" s="36">
        <f t="shared" si="48"/>
        <v>0.28088153194241489</v>
      </c>
      <c r="H222" s="31">
        <v>6214725</v>
      </c>
      <c r="I222" s="36">
        <f t="shared" si="49"/>
        <v>0.18230093734108463</v>
      </c>
      <c r="J222" s="31">
        <v>10550390</v>
      </c>
      <c r="K222" s="36">
        <f t="shared" si="50"/>
        <v>0.28399960677602859</v>
      </c>
      <c r="L222" s="31">
        <v>0</v>
      </c>
      <c r="M222" s="36">
        <f t="shared" si="51"/>
        <v>0</v>
      </c>
      <c r="N222" s="31">
        <f t="shared" si="52"/>
        <v>26340499</v>
      </c>
      <c r="O222" s="36">
        <f t="shared" si="53"/>
        <v>0.70904405982000418</v>
      </c>
      <c r="P222" s="31">
        <v>7164425</v>
      </c>
      <c r="Q222" s="31">
        <v>31607364</v>
      </c>
      <c r="R222" s="31">
        <v>32026431</v>
      </c>
      <c r="S222" s="31">
        <v>22654164</v>
      </c>
      <c r="T222" s="36">
        <f t="shared" si="54"/>
        <v>0.70735836909207894</v>
      </c>
      <c r="U222" s="36">
        <f t="shared" si="55"/>
        <v>0.47260805996294186</v>
      </c>
    </row>
    <row r="223" spans="1:21" x14ac:dyDescent="0.2">
      <c r="A223" s="17" t="s">
        <v>44</v>
      </c>
      <c r="B223" s="11" t="s">
        <v>401</v>
      </c>
      <c r="C223" s="10" t="s">
        <v>402</v>
      </c>
      <c r="D223" s="31">
        <v>33481352</v>
      </c>
      <c r="E223" s="31">
        <v>33868282</v>
      </c>
      <c r="F223" s="31">
        <v>5870928</v>
      </c>
      <c r="G223" s="36">
        <f t="shared" si="48"/>
        <v>0.17534919139466051</v>
      </c>
      <c r="H223" s="31">
        <v>7231920</v>
      </c>
      <c r="I223" s="36">
        <f t="shared" si="49"/>
        <v>0.21599844594089271</v>
      </c>
      <c r="J223" s="31">
        <v>5759185</v>
      </c>
      <c r="K223" s="36">
        <f t="shared" si="50"/>
        <v>0.17004656451130293</v>
      </c>
      <c r="L223" s="31">
        <v>0</v>
      </c>
      <c r="M223" s="36">
        <f t="shared" si="51"/>
        <v>0</v>
      </c>
      <c r="N223" s="31">
        <f t="shared" si="52"/>
        <v>18862033</v>
      </c>
      <c r="O223" s="36">
        <f t="shared" si="53"/>
        <v>0.55692322982311293</v>
      </c>
      <c r="P223" s="31">
        <v>7954295</v>
      </c>
      <c r="Q223" s="31">
        <v>31761378</v>
      </c>
      <c r="R223" s="31">
        <v>34853713</v>
      </c>
      <c r="S223" s="31">
        <v>21968474</v>
      </c>
      <c r="T223" s="36">
        <f t="shared" si="54"/>
        <v>0.6303051270319463</v>
      </c>
      <c r="U223" s="36">
        <f t="shared" si="55"/>
        <v>-0.27596537468122573</v>
      </c>
    </row>
    <row r="224" spans="1:21" ht="16.5" x14ac:dyDescent="0.3">
      <c r="A224" s="18" t="s">
        <v>0</v>
      </c>
      <c r="B224" s="13" t="s">
        <v>403</v>
      </c>
      <c r="C224" s="12" t="s">
        <v>0</v>
      </c>
      <c r="D224" s="32">
        <f>SUM(D217:D223)</f>
        <v>215757375</v>
      </c>
      <c r="E224" s="32">
        <f>SUM(E217:E223)</f>
        <v>214937357</v>
      </c>
      <c r="F224" s="32">
        <f>SUM(F217:F223)</f>
        <v>49473134</v>
      </c>
      <c r="G224" s="37">
        <f t="shared" si="48"/>
        <v>0.22929985127970712</v>
      </c>
      <c r="H224" s="32">
        <f>SUM(H217:H223)</f>
        <v>43936749</v>
      </c>
      <c r="I224" s="37">
        <f t="shared" si="49"/>
        <v>0.20363961602703037</v>
      </c>
      <c r="J224" s="32">
        <f>SUM(J217:J223)</f>
        <v>55802234</v>
      </c>
      <c r="K224" s="37">
        <f t="shared" si="50"/>
        <v>0.25962091829388223</v>
      </c>
      <c r="L224" s="32">
        <f>SUM(L217:L223)</f>
        <v>0</v>
      </c>
      <c r="M224" s="37">
        <f t="shared" si="51"/>
        <v>0</v>
      </c>
      <c r="N224" s="32">
        <f t="shared" si="52"/>
        <v>149212117</v>
      </c>
      <c r="O224" s="37">
        <f t="shared" si="53"/>
        <v>0.69421211409052541</v>
      </c>
      <c r="P224" s="32">
        <f>SUM(P217:P223)</f>
        <v>49957606</v>
      </c>
      <c r="Q224" s="32">
        <f>SUM(Q217:Q223)</f>
        <v>237781433</v>
      </c>
      <c r="R224" s="32">
        <f>SUM(R217:R223)</f>
        <v>206126148</v>
      </c>
      <c r="S224" s="32">
        <f>SUM(S217:S223)</f>
        <v>140862388</v>
      </c>
      <c r="T224" s="37">
        <f t="shared" si="54"/>
        <v>0.68337951961339716</v>
      </c>
      <c r="U224" s="37">
        <f t="shared" si="55"/>
        <v>0.11699175496920322</v>
      </c>
    </row>
    <row r="225" spans="1:21" x14ac:dyDescent="0.2">
      <c r="A225" s="17" t="s">
        <v>29</v>
      </c>
      <c r="B225" s="11" t="s">
        <v>404</v>
      </c>
      <c r="C225" s="10" t="s">
        <v>405</v>
      </c>
      <c r="D225" s="31">
        <v>38952584</v>
      </c>
      <c r="E225" s="31">
        <v>38952584</v>
      </c>
      <c r="F225" s="31">
        <v>4936400</v>
      </c>
      <c r="G225" s="36">
        <f t="shared" si="48"/>
        <v>0.12672843475544524</v>
      </c>
      <c r="H225" s="31">
        <v>4929615</v>
      </c>
      <c r="I225" s="36">
        <f t="shared" si="49"/>
        <v>0.12655424862186293</v>
      </c>
      <c r="J225" s="31">
        <v>13216050</v>
      </c>
      <c r="K225" s="36">
        <f t="shared" si="50"/>
        <v>0.33928557858960012</v>
      </c>
      <c r="L225" s="31">
        <v>0</v>
      </c>
      <c r="M225" s="36">
        <f t="shared" si="51"/>
        <v>0</v>
      </c>
      <c r="N225" s="31">
        <f t="shared" si="52"/>
        <v>23082065</v>
      </c>
      <c r="O225" s="36">
        <f t="shared" si="53"/>
        <v>0.59256826196690826</v>
      </c>
      <c r="P225" s="31">
        <v>6350734</v>
      </c>
      <c r="Q225" s="31">
        <v>39075780</v>
      </c>
      <c r="R225" s="31">
        <v>38975780</v>
      </c>
      <c r="S225" s="31">
        <v>19413152</v>
      </c>
      <c r="T225" s="36">
        <f t="shared" si="54"/>
        <v>0.49808245017803365</v>
      </c>
      <c r="U225" s="36">
        <f t="shared" si="55"/>
        <v>1.0810271694578928</v>
      </c>
    </row>
    <row r="226" spans="1:21" x14ac:dyDescent="0.2">
      <c r="A226" s="17" t="s">
        <v>29</v>
      </c>
      <c r="B226" s="11" t="s">
        <v>406</v>
      </c>
      <c r="C226" s="10" t="s">
        <v>407</v>
      </c>
      <c r="D226" s="31">
        <v>63755735</v>
      </c>
      <c r="E226" s="31">
        <v>63457331</v>
      </c>
      <c r="F226" s="31">
        <v>12090842</v>
      </c>
      <c r="G226" s="36">
        <f t="shared" si="48"/>
        <v>0.18964320621509578</v>
      </c>
      <c r="H226" s="31">
        <v>18816151</v>
      </c>
      <c r="I226" s="36">
        <f t="shared" si="49"/>
        <v>0.29512875978921738</v>
      </c>
      <c r="J226" s="31">
        <v>16433873</v>
      </c>
      <c r="K226" s="36">
        <f t="shared" si="50"/>
        <v>0.2589751686846079</v>
      </c>
      <c r="L226" s="31">
        <v>0</v>
      </c>
      <c r="M226" s="36">
        <f t="shared" si="51"/>
        <v>0</v>
      </c>
      <c r="N226" s="31">
        <f t="shared" si="52"/>
        <v>47340866</v>
      </c>
      <c r="O226" s="36">
        <f t="shared" si="53"/>
        <v>0.74602674354520204</v>
      </c>
      <c r="P226" s="31">
        <v>15137773</v>
      </c>
      <c r="Q226" s="31">
        <v>44854647</v>
      </c>
      <c r="R226" s="31">
        <v>45099647</v>
      </c>
      <c r="S226" s="31">
        <v>35425351</v>
      </c>
      <c r="T226" s="36">
        <f t="shared" si="54"/>
        <v>0.7854906491840169</v>
      </c>
      <c r="U226" s="36">
        <f t="shared" si="55"/>
        <v>8.5620256031055497E-2</v>
      </c>
    </row>
    <row r="227" spans="1:21" x14ac:dyDescent="0.2">
      <c r="A227" s="17" t="s">
        <v>29</v>
      </c>
      <c r="B227" s="11" t="s">
        <v>408</v>
      </c>
      <c r="C227" s="10" t="s">
        <v>409</v>
      </c>
      <c r="D227" s="31">
        <v>43534895</v>
      </c>
      <c r="E227" s="31">
        <v>21252850</v>
      </c>
      <c r="F227" s="31">
        <v>3491155</v>
      </c>
      <c r="G227" s="36">
        <f t="shared" si="48"/>
        <v>8.0192107963048959E-2</v>
      </c>
      <c r="H227" s="31">
        <v>4498904</v>
      </c>
      <c r="I227" s="36">
        <f t="shared" si="49"/>
        <v>0.10334018262821124</v>
      </c>
      <c r="J227" s="31">
        <v>4422694</v>
      </c>
      <c r="K227" s="36">
        <f t="shared" si="50"/>
        <v>0.20809886674022543</v>
      </c>
      <c r="L227" s="31">
        <v>0</v>
      </c>
      <c r="M227" s="36">
        <f t="shared" si="51"/>
        <v>0</v>
      </c>
      <c r="N227" s="31">
        <f t="shared" si="52"/>
        <v>12412753</v>
      </c>
      <c r="O227" s="36">
        <f t="shared" si="53"/>
        <v>0.58405122136560506</v>
      </c>
      <c r="P227" s="31">
        <v>2008105</v>
      </c>
      <c r="Q227" s="31">
        <v>13180003</v>
      </c>
      <c r="R227" s="31">
        <v>13116894</v>
      </c>
      <c r="S227" s="31">
        <v>6102239</v>
      </c>
      <c r="T227" s="36">
        <f t="shared" si="54"/>
        <v>0.46521981499583664</v>
      </c>
      <c r="U227" s="36">
        <f t="shared" si="55"/>
        <v>1.2024216861170109</v>
      </c>
    </row>
    <row r="228" spans="1:21" x14ac:dyDescent="0.2">
      <c r="A228" s="17" t="s">
        <v>29</v>
      </c>
      <c r="B228" s="11" t="s">
        <v>410</v>
      </c>
      <c r="C228" s="10" t="s">
        <v>411</v>
      </c>
      <c r="D228" s="31">
        <v>60574778</v>
      </c>
      <c r="E228" s="31">
        <v>61038843</v>
      </c>
      <c r="F228" s="31">
        <v>14098060</v>
      </c>
      <c r="G228" s="36">
        <f t="shared" si="48"/>
        <v>0.23273812080664993</v>
      </c>
      <c r="H228" s="31">
        <v>20055998</v>
      </c>
      <c r="I228" s="36">
        <f t="shared" si="49"/>
        <v>0.3310948659192775</v>
      </c>
      <c r="J228" s="31">
        <v>21921141</v>
      </c>
      <c r="K228" s="36">
        <f t="shared" si="50"/>
        <v>0.35913428110031509</v>
      </c>
      <c r="L228" s="31">
        <v>0</v>
      </c>
      <c r="M228" s="36">
        <f t="shared" si="51"/>
        <v>0</v>
      </c>
      <c r="N228" s="31">
        <f t="shared" si="52"/>
        <v>56075199</v>
      </c>
      <c r="O228" s="36">
        <f t="shared" si="53"/>
        <v>0.91868056869950832</v>
      </c>
      <c r="P228" s="31">
        <v>19258410</v>
      </c>
      <c r="Q228" s="31">
        <v>52267023</v>
      </c>
      <c r="R228" s="31">
        <v>60496050</v>
      </c>
      <c r="S228" s="31">
        <v>51105442</v>
      </c>
      <c r="T228" s="36">
        <f t="shared" si="54"/>
        <v>0.84477320420093538</v>
      </c>
      <c r="U228" s="36">
        <f t="shared" si="55"/>
        <v>0.1382632834174784</v>
      </c>
    </row>
    <row r="229" spans="1:21" x14ac:dyDescent="0.2">
      <c r="A229" s="17" t="s">
        <v>44</v>
      </c>
      <c r="B229" s="11" t="s">
        <v>412</v>
      </c>
      <c r="C229" s="10" t="s">
        <v>413</v>
      </c>
      <c r="D229" s="31">
        <v>17119792</v>
      </c>
      <c r="E229" s="31">
        <v>16834033</v>
      </c>
      <c r="F229" s="31">
        <v>4752244</v>
      </c>
      <c r="G229" s="36">
        <f t="shared" si="48"/>
        <v>0.27758771835545665</v>
      </c>
      <c r="H229" s="31">
        <v>4194503</v>
      </c>
      <c r="I229" s="36">
        <f t="shared" si="49"/>
        <v>0.24500899309991617</v>
      </c>
      <c r="J229" s="31">
        <v>4102455</v>
      </c>
      <c r="K229" s="36">
        <f t="shared" si="50"/>
        <v>0.24370006878327968</v>
      </c>
      <c r="L229" s="31">
        <v>0</v>
      </c>
      <c r="M229" s="36">
        <f t="shared" si="51"/>
        <v>0</v>
      </c>
      <c r="N229" s="31">
        <f t="shared" si="52"/>
        <v>13049202</v>
      </c>
      <c r="O229" s="36">
        <f t="shared" si="53"/>
        <v>0.7751678994570107</v>
      </c>
      <c r="P229" s="31">
        <v>4144557</v>
      </c>
      <c r="Q229" s="31">
        <v>18212575</v>
      </c>
      <c r="R229" s="31">
        <v>17446075</v>
      </c>
      <c r="S229" s="31">
        <v>12533953</v>
      </c>
      <c r="T229" s="36">
        <f t="shared" si="54"/>
        <v>0.71843970635228838</v>
      </c>
      <c r="U229" s="36">
        <f t="shared" si="55"/>
        <v>-1.0158383634246038E-2</v>
      </c>
    </row>
    <row r="230" spans="1:21" ht="16.5" x14ac:dyDescent="0.3">
      <c r="A230" s="18" t="s">
        <v>0</v>
      </c>
      <c r="B230" s="13" t="s">
        <v>414</v>
      </c>
      <c r="C230" s="12" t="s">
        <v>0</v>
      </c>
      <c r="D230" s="32">
        <f>SUM(D225:D229)</f>
        <v>223937784</v>
      </c>
      <c r="E230" s="32">
        <f>SUM(E225:E229)</f>
        <v>201535641</v>
      </c>
      <c r="F230" s="32">
        <f>SUM(F225:F229)</f>
        <v>39368701</v>
      </c>
      <c r="G230" s="37">
        <f t="shared" si="48"/>
        <v>0.1758019584582475</v>
      </c>
      <c r="H230" s="32">
        <f>SUM(H225:H229)</f>
        <v>52495171</v>
      </c>
      <c r="I230" s="37">
        <f t="shared" si="49"/>
        <v>0.23441855171702511</v>
      </c>
      <c r="J230" s="32">
        <f>SUM(J225:J229)</f>
        <v>60096213</v>
      </c>
      <c r="K230" s="37">
        <f t="shared" si="50"/>
        <v>0.29819148961349223</v>
      </c>
      <c r="L230" s="32">
        <f>SUM(L225:L229)</f>
        <v>0</v>
      </c>
      <c r="M230" s="37">
        <f t="shared" si="51"/>
        <v>0</v>
      </c>
      <c r="N230" s="32">
        <f t="shared" si="52"/>
        <v>151960085</v>
      </c>
      <c r="O230" s="37">
        <f t="shared" si="53"/>
        <v>0.75401097416808771</v>
      </c>
      <c r="P230" s="32">
        <f>SUM(P225:P229)</f>
        <v>46899579</v>
      </c>
      <c r="Q230" s="32">
        <f>SUM(Q225:Q229)</f>
        <v>167590028</v>
      </c>
      <c r="R230" s="32">
        <f>SUM(R225:R229)</f>
        <v>175134446</v>
      </c>
      <c r="S230" s="32">
        <f>SUM(S225:S229)</f>
        <v>124580137</v>
      </c>
      <c r="T230" s="37">
        <f t="shared" si="54"/>
        <v>0.71134000104125716</v>
      </c>
      <c r="U230" s="37">
        <f t="shared" si="55"/>
        <v>0.28138064949367658</v>
      </c>
    </row>
    <row r="231" spans="1:21" ht="16.5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758825320</v>
      </c>
      <c r="E231" s="32">
        <f>SUM(E208:E215,E217:E223,E225:E229)</f>
        <v>752558663</v>
      </c>
      <c r="F231" s="32">
        <f>SUM(F208:F215,F217:F223,F225:F229)</f>
        <v>145439391</v>
      </c>
      <c r="G231" s="37">
        <f t="shared" si="48"/>
        <v>0.19166386145364786</v>
      </c>
      <c r="H231" s="32">
        <f>SUM(H208:H215,H217:H223,H225:H229)</f>
        <v>165131762</v>
      </c>
      <c r="I231" s="37">
        <f t="shared" si="49"/>
        <v>0.21761498680618618</v>
      </c>
      <c r="J231" s="32">
        <f>SUM(J208:J215,J217:J223,J225:J229)</f>
        <v>236485323</v>
      </c>
      <c r="K231" s="37">
        <f t="shared" si="50"/>
        <v>0.314241712476307</v>
      </c>
      <c r="L231" s="32">
        <f>SUM(L208:L215,L217:L223,L225:L229)</f>
        <v>0</v>
      </c>
      <c r="M231" s="37">
        <f t="shared" si="51"/>
        <v>0</v>
      </c>
      <c r="N231" s="32">
        <f t="shared" si="52"/>
        <v>547056476</v>
      </c>
      <c r="O231" s="37">
        <f t="shared" si="53"/>
        <v>0.72692868064160465</v>
      </c>
      <c r="P231" s="32">
        <f>SUM(P208:P215,P217:P223,P225:P229)</f>
        <v>153680253</v>
      </c>
      <c r="Q231" s="32">
        <f>SUM(Q208:Q215,Q217:Q223,Q225:Q229)</f>
        <v>671416968</v>
      </c>
      <c r="R231" s="32">
        <f>SUM(R208:R215,R217:R223,R225:R229)</f>
        <v>688259892</v>
      </c>
      <c r="S231" s="32">
        <f>SUM(S208:S215,S217:S223,S225:S229)</f>
        <v>429589081</v>
      </c>
      <c r="T231" s="37">
        <f t="shared" si="54"/>
        <v>0.62416695494439767</v>
      </c>
      <c r="U231" s="37">
        <f t="shared" si="55"/>
        <v>0.53881398802746627</v>
      </c>
    </row>
    <row r="232" spans="1:21" ht="14.4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4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x14ac:dyDescent="0.2">
      <c r="A234" s="17" t="s">
        <v>29</v>
      </c>
      <c r="B234" s="11" t="s">
        <v>417</v>
      </c>
      <c r="C234" s="10" t="s">
        <v>418</v>
      </c>
      <c r="D234" s="31">
        <v>21371645</v>
      </c>
      <c r="E234" s="31">
        <v>21792845</v>
      </c>
      <c r="F234" s="31">
        <v>4935352</v>
      </c>
      <c r="G234" s="36">
        <f t="shared" ref="G234:G260" si="56">IF(($D234     =0),0,($F234     /$D234     ))</f>
        <v>0.23092990736089805</v>
      </c>
      <c r="H234" s="31">
        <v>4849389</v>
      </c>
      <c r="I234" s="36">
        <f t="shared" ref="I234:I260" si="57">IF(($D234     =0),0,($H234     /$D234     ))</f>
        <v>0.22690761520697167</v>
      </c>
      <c r="J234" s="31">
        <v>5040413</v>
      </c>
      <c r="K234" s="36">
        <f t="shared" ref="K234:K260" si="58">IF(($E234     =0),0,($J234     /$E234     ))</f>
        <v>0.23128751661382441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14825154</v>
      </c>
      <c r="O234" s="36">
        <f t="shared" ref="O234:O260" si="61">IF(($E234     =0),0,($N234     /$E234     ))</f>
        <v>0.68027620992119198</v>
      </c>
      <c r="P234" s="31">
        <v>4926052</v>
      </c>
      <c r="Q234" s="31">
        <v>20262388</v>
      </c>
      <c r="R234" s="31">
        <v>20501434</v>
      </c>
      <c r="S234" s="31">
        <v>13295922</v>
      </c>
      <c r="T234" s="36">
        <f t="shared" ref="T234:T260" si="62">IF(($R234     =0),0,($S234     /$R234     ))</f>
        <v>0.64853619507786631</v>
      </c>
      <c r="U234" s="36">
        <f t="shared" ref="U234:U260" si="63">IF(($P234     =0),0,(($J234     /$P234     )-1))</f>
        <v>2.3215548678739095E-2</v>
      </c>
    </row>
    <row r="235" spans="1:21" x14ac:dyDescent="0.2">
      <c r="A235" s="17" t="s">
        <v>29</v>
      </c>
      <c r="B235" s="11" t="s">
        <v>419</v>
      </c>
      <c r="C235" s="10" t="s">
        <v>420</v>
      </c>
      <c r="D235" s="31">
        <v>41232992</v>
      </c>
      <c r="E235" s="31">
        <v>43920234</v>
      </c>
      <c r="F235" s="31">
        <v>9842158</v>
      </c>
      <c r="G235" s="36">
        <f t="shared" si="56"/>
        <v>0.23869618775178866</v>
      </c>
      <c r="H235" s="31">
        <v>13272835</v>
      </c>
      <c r="I235" s="36">
        <f t="shared" si="57"/>
        <v>0.32189842056574502</v>
      </c>
      <c r="J235" s="31">
        <v>9082996</v>
      </c>
      <c r="K235" s="36">
        <f t="shared" si="58"/>
        <v>0.20680663950925215</v>
      </c>
      <c r="L235" s="31">
        <v>0</v>
      </c>
      <c r="M235" s="36">
        <f t="shared" si="59"/>
        <v>0</v>
      </c>
      <c r="N235" s="31">
        <f t="shared" si="60"/>
        <v>32197989</v>
      </c>
      <c r="O235" s="36">
        <f t="shared" si="61"/>
        <v>0.73310149030626748</v>
      </c>
      <c r="P235" s="31">
        <v>10899695</v>
      </c>
      <c r="Q235" s="31">
        <v>39697774</v>
      </c>
      <c r="R235" s="31">
        <v>44843483</v>
      </c>
      <c r="S235" s="31">
        <v>30255926</v>
      </c>
      <c r="T235" s="36">
        <f t="shared" si="62"/>
        <v>0.6747006248377273</v>
      </c>
      <c r="U235" s="36">
        <f t="shared" si="63"/>
        <v>-0.16667429684959079</v>
      </c>
    </row>
    <row r="236" spans="1:21" x14ac:dyDescent="0.2">
      <c r="A236" s="17" t="s">
        <v>29</v>
      </c>
      <c r="B236" s="11" t="s">
        <v>421</v>
      </c>
      <c r="C236" s="10" t="s">
        <v>422</v>
      </c>
      <c r="D236" s="31">
        <v>83004049</v>
      </c>
      <c r="E236" s="31">
        <v>78008844</v>
      </c>
      <c r="F236" s="31">
        <v>8407650</v>
      </c>
      <c r="G236" s="36">
        <f t="shared" si="56"/>
        <v>0.10129204660847328</v>
      </c>
      <c r="H236" s="31">
        <v>16177440</v>
      </c>
      <c r="I236" s="36">
        <f t="shared" si="57"/>
        <v>0.19489940785900697</v>
      </c>
      <c r="J236" s="31">
        <v>12552073</v>
      </c>
      <c r="K236" s="36">
        <f t="shared" si="58"/>
        <v>0.16090576858182901</v>
      </c>
      <c r="L236" s="31">
        <v>0</v>
      </c>
      <c r="M236" s="36">
        <f t="shared" si="59"/>
        <v>0</v>
      </c>
      <c r="N236" s="31">
        <f t="shared" si="60"/>
        <v>37137163</v>
      </c>
      <c r="O236" s="36">
        <f t="shared" si="61"/>
        <v>0.47606349608257237</v>
      </c>
      <c r="P236" s="31">
        <v>11533069</v>
      </c>
      <c r="Q236" s="31">
        <v>77547156</v>
      </c>
      <c r="R236" s="31">
        <v>77635356</v>
      </c>
      <c r="S236" s="31">
        <v>36788810</v>
      </c>
      <c r="T236" s="36">
        <f t="shared" si="62"/>
        <v>0.47386670063057351</v>
      </c>
      <c r="U236" s="36">
        <f t="shared" si="63"/>
        <v>8.8354972991143921E-2</v>
      </c>
    </row>
    <row r="237" spans="1:21" x14ac:dyDescent="0.2">
      <c r="A237" s="17" t="s">
        <v>29</v>
      </c>
      <c r="B237" s="11" t="s">
        <v>423</v>
      </c>
      <c r="C237" s="10" t="s">
        <v>424</v>
      </c>
      <c r="D237" s="31">
        <v>5249900</v>
      </c>
      <c r="E237" s="31">
        <v>5070222</v>
      </c>
      <c r="F237" s="31">
        <v>644606</v>
      </c>
      <c r="G237" s="36">
        <f t="shared" si="56"/>
        <v>0.12278443398921884</v>
      </c>
      <c r="H237" s="31">
        <v>336387</v>
      </c>
      <c r="I237" s="36">
        <f t="shared" si="57"/>
        <v>6.4074934760662103E-2</v>
      </c>
      <c r="J237" s="31">
        <v>964877</v>
      </c>
      <c r="K237" s="36">
        <f t="shared" si="58"/>
        <v>0.19030271258339379</v>
      </c>
      <c r="L237" s="31">
        <v>0</v>
      </c>
      <c r="M237" s="36">
        <f t="shared" si="59"/>
        <v>0</v>
      </c>
      <c r="N237" s="31">
        <f t="shared" si="60"/>
        <v>1945870</v>
      </c>
      <c r="O237" s="36">
        <f t="shared" si="61"/>
        <v>0.38378398421213117</v>
      </c>
      <c r="P237" s="31">
        <v>197863</v>
      </c>
      <c r="Q237" s="31">
        <v>2102983</v>
      </c>
      <c r="R237" s="31">
        <v>3021141</v>
      </c>
      <c r="S237" s="31">
        <v>1538391</v>
      </c>
      <c r="T237" s="36">
        <f t="shared" si="62"/>
        <v>0.50920860694684555</v>
      </c>
      <c r="U237" s="36">
        <f t="shared" si="63"/>
        <v>3.8764902988431391</v>
      </c>
    </row>
    <row r="238" spans="1:21" x14ac:dyDescent="0.2">
      <c r="A238" s="17" t="s">
        <v>29</v>
      </c>
      <c r="B238" s="11" t="s">
        <v>425</v>
      </c>
      <c r="C238" s="10" t="s">
        <v>426</v>
      </c>
      <c r="D238" s="31">
        <v>33814053</v>
      </c>
      <c r="E238" s="31">
        <v>36448259</v>
      </c>
      <c r="F238" s="31">
        <v>3501940</v>
      </c>
      <c r="G238" s="36">
        <f t="shared" si="56"/>
        <v>0.10356463331976205</v>
      </c>
      <c r="H238" s="31">
        <v>7206861</v>
      </c>
      <c r="I238" s="36">
        <f t="shared" si="57"/>
        <v>0.21313212586494734</v>
      </c>
      <c r="J238" s="31">
        <v>7047663</v>
      </c>
      <c r="K238" s="36">
        <f t="shared" si="58"/>
        <v>0.19336075832867627</v>
      </c>
      <c r="L238" s="31">
        <v>0</v>
      </c>
      <c r="M238" s="36">
        <f t="shared" si="59"/>
        <v>0</v>
      </c>
      <c r="N238" s="31">
        <f t="shared" si="60"/>
        <v>17756464</v>
      </c>
      <c r="O238" s="36">
        <f t="shared" si="61"/>
        <v>0.48716905792400128</v>
      </c>
      <c r="P238" s="31">
        <v>5635091</v>
      </c>
      <c r="Q238" s="31">
        <v>30244672</v>
      </c>
      <c r="R238" s="31">
        <v>32914201</v>
      </c>
      <c r="S238" s="31">
        <v>18236990</v>
      </c>
      <c r="T238" s="36">
        <f t="shared" si="62"/>
        <v>0.55407664308788784</v>
      </c>
      <c r="U238" s="36">
        <f t="shared" si="63"/>
        <v>0.25067421271457735</v>
      </c>
    </row>
    <row r="239" spans="1:21" x14ac:dyDescent="0.2">
      <c r="A239" s="17" t="s">
        <v>44</v>
      </c>
      <c r="B239" s="11" t="s">
        <v>427</v>
      </c>
      <c r="C239" s="10" t="s">
        <v>428</v>
      </c>
      <c r="D239" s="31">
        <v>21765097</v>
      </c>
      <c r="E239" s="31">
        <v>21765097</v>
      </c>
      <c r="F239" s="31">
        <v>2179677</v>
      </c>
      <c r="G239" s="36">
        <f t="shared" si="56"/>
        <v>0.1001455219795253</v>
      </c>
      <c r="H239" s="31">
        <v>3348668</v>
      </c>
      <c r="I239" s="36">
        <f t="shared" si="57"/>
        <v>0.15385495410381125</v>
      </c>
      <c r="J239" s="31">
        <v>2169081</v>
      </c>
      <c r="K239" s="36">
        <f t="shared" si="58"/>
        <v>9.9658687484829492E-2</v>
      </c>
      <c r="L239" s="31">
        <v>0</v>
      </c>
      <c r="M239" s="36">
        <f t="shared" si="59"/>
        <v>0</v>
      </c>
      <c r="N239" s="31">
        <f t="shared" si="60"/>
        <v>7697426</v>
      </c>
      <c r="O239" s="36">
        <f t="shared" si="61"/>
        <v>0.35365916356816607</v>
      </c>
      <c r="P239" s="31">
        <v>14573891</v>
      </c>
      <c r="Q239" s="31">
        <v>79267826</v>
      </c>
      <c r="R239" s="31">
        <v>72758855</v>
      </c>
      <c r="S239" s="31">
        <v>46526340</v>
      </c>
      <c r="T239" s="36">
        <f t="shared" si="62"/>
        <v>0.63945948572170352</v>
      </c>
      <c r="U239" s="36">
        <f t="shared" si="63"/>
        <v>-0.85116665137676684</v>
      </c>
    </row>
    <row r="240" spans="1:21" ht="16.5" x14ac:dyDescent="0.3">
      <c r="A240" s="18" t="s">
        <v>0</v>
      </c>
      <c r="B240" s="13" t="s">
        <v>429</v>
      </c>
      <c r="C240" s="12" t="s">
        <v>0</v>
      </c>
      <c r="D240" s="32">
        <f>SUM(D234:D239)</f>
        <v>206437736</v>
      </c>
      <c r="E240" s="32">
        <f>SUM(E234:E239)</f>
        <v>207005501</v>
      </c>
      <c r="F240" s="32">
        <f>SUM(F234:F239)</f>
        <v>29511383</v>
      </c>
      <c r="G240" s="37">
        <f t="shared" si="56"/>
        <v>0.14295537033016095</v>
      </c>
      <c r="H240" s="32">
        <f>SUM(H234:H239)</f>
        <v>45191580</v>
      </c>
      <c r="I240" s="37">
        <f t="shared" si="57"/>
        <v>0.21891143003040878</v>
      </c>
      <c r="J240" s="32">
        <f>SUM(J234:J239)</f>
        <v>36857103</v>
      </c>
      <c r="K240" s="37">
        <f t="shared" si="58"/>
        <v>0.17804890605298454</v>
      </c>
      <c r="L240" s="32">
        <f>SUM(L234:L239)</f>
        <v>0</v>
      </c>
      <c r="M240" s="37">
        <f t="shared" si="59"/>
        <v>0</v>
      </c>
      <c r="N240" s="32">
        <f t="shared" si="60"/>
        <v>111560066</v>
      </c>
      <c r="O240" s="37">
        <f t="shared" si="61"/>
        <v>0.53892319508939035</v>
      </c>
      <c r="P240" s="32">
        <f>SUM(P234:P239)</f>
        <v>47765661</v>
      </c>
      <c r="Q240" s="32">
        <f>SUM(Q234:Q239)</f>
        <v>249122799</v>
      </c>
      <c r="R240" s="32">
        <f>SUM(R234:R239)</f>
        <v>251674470</v>
      </c>
      <c r="S240" s="32">
        <f>SUM(S234:S239)</f>
        <v>146642379</v>
      </c>
      <c r="T240" s="37">
        <f t="shared" si="62"/>
        <v>0.58266688313677584</v>
      </c>
      <c r="U240" s="37">
        <f t="shared" si="63"/>
        <v>-0.22837657370637032</v>
      </c>
    </row>
    <row r="241" spans="1:21" x14ac:dyDescent="0.2">
      <c r="A241" s="17" t="s">
        <v>29</v>
      </c>
      <c r="B241" s="11" t="s">
        <v>430</v>
      </c>
      <c r="C241" s="10" t="s">
        <v>431</v>
      </c>
      <c r="D241" s="31">
        <v>11553552</v>
      </c>
      <c r="E241" s="31">
        <v>10192080</v>
      </c>
      <c r="F241" s="31">
        <v>1427071</v>
      </c>
      <c r="G241" s="36">
        <f t="shared" si="56"/>
        <v>0.1235179449575334</v>
      </c>
      <c r="H241" s="31">
        <v>2752215</v>
      </c>
      <c r="I241" s="36">
        <f t="shared" si="57"/>
        <v>0.23821375452328428</v>
      </c>
      <c r="J241" s="31">
        <v>2176475</v>
      </c>
      <c r="K241" s="36">
        <f t="shared" si="58"/>
        <v>0.21354571392689226</v>
      </c>
      <c r="L241" s="31">
        <v>0</v>
      </c>
      <c r="M241" s="36">
        <f t="shared" si="59"/>
        <v>0</v>
      </c>
      <c r="N241" s="31">
        <f t="shared" si="60"/>
        <v>6355761</v>
      </c>
      <c r="O241" s="36">
        <f t="shared" si="61"/>
        <v>0.62359802905785666</v>
      </c>
      <c r="P241" s="31">
        <v>2317675</v>
      </c>
      <c r="Q241" s="31">
        <v>11373247</v>
      </c>
      <c r="R241" s="31">
        <v>10297852</v>
      </c>
      <c r="S241" s="31">
        <v>6954950</v>
      </c>
      <c r="T241" s="36">
        <f t="shared" si="62"/>
        <v>0.67537871004555128</v>
      </c>
      <c r="U241" s="36">
        <f t="shared" si="63"/>
        <v>-6.0923123388740841E-2</v>
      </c>
    </row>
    <row r="242" spans="1:21" x14ac:dyDescent="0.2">
      <c r="A242" s="17" t="s">
        <v>29</v>
      </c>
      <c r="B242" s="11" t="s">
        <v>432</v>
      </c>
      <c r="C242" s="10" t="s">
        <v>433</v>
      </c>
      <c r="D242" s="31">
        <v>5151521</v>
      </c>
      <c r="E242" s="31">
        <v>3871510</v>
      </c>
      <c r="F242" s="31">
        <v>588249</v>
      </c>
      <c r="G242" s="36">
        <f t="shared" si="56"/>
        <v>0.11418938212617205</v>
      </c>
      <c r="H242" s="31">
        <v>911523</v>
      </c>
      <c r="I242" s="36">
        <f t="shared" si="57"/>
        <v>0.1769424991182216</v>
      </c>
      <c r="J242" s="31">
        <v>792867</v>
      </c>
      <c r="K242" s="36">
        <f t="shared" si="58"/>
        <v>0.20479528659360302</v>
      </c>
      <c r="L242" s="31">
        <v>0</v>
      </c>
      <c r="M242" s="36">
        <f t="shared" si="59"/>
        <v>0</v>
      </c>
      <c r="N242" s="31">
        <f t="shared" si="60"/>
        <v>2292639</v>
      </c>
      <c r="O242" s="36">
        <f t="shared" si="61"/>
        <v>0.59218212015466831</v>
      </c>
      <c r="P242" s="31">
        <v>1001805</v>
      </c>
      <c r="Q242" s="31">
        <v>23794418</v>
      </c>
      <c r="R242" s="31">
        <v>25465034</v>
      </c>
      <c r="S242" s="31">
        <v>3088532</v>
      </c>
      <c r="T242" s="36">
        <f t="shared" si="62"/>
        <v>0.12128521014344611</v>
      </c>
      <c r="U242" s="36">
        <f t="shared" si="63"/>
        <v>-0.20856154640873226</v>
      </c>
    </row>
    <row r="243" spans="1:21" x14ac:dyDescent="0.2">
      <c r="A243" s="17" t="s">
        <v>29</v>
      </c>
      <c r="B243" s="11" t="s">
        <v>434</v>
      </c>
      <c r="C243" s="10" t="s">
        <v>435</v>
      </c>
      <c r="D243" s="31">
        <v>36380586</v>
      </c>
      <c r="E243" s="31">
        <v>35710676</v>
      </c>
      <c r="F243" s="31">
        <v>5298026</v>
      </c>
      <c r="G243" s="36">
        <f t="shared" si="56"/>
        <v>0.14562783568137139</v>
      </c>
      <c r="H243" s="31">
        <v>5190518</v>
      </c>
      <c r="I243" s="36">
        <f t="shared" si="57"/>
        <v>0.14267274309435257</v>
      </c>
      <c r="J243" s="31">
        <v>3405308</v>
      </c>
      <c r="K243" s="36">
        <f t="shared" si="58"/>
        <v>9.5358262050261947E-2</v>
      </c>
      <c r="L243" s="31">
        <v>0</v>
      </c>
      <c r="M243" s="36">
        <f t="shared" si="59"/>
        <v>0</v>
      </c>
      <c r="N243" s="31">
        <f t="shared" si="60"/>
        <v>13893852</v>
      </c>
      <c r="O243" s="36">
        <f t="shared" si="61"/>
        <v>0.38906717979799654</v>
      </c>
      <c r="P243" s="31">
        <v>4542201</v>
      </c>
      <c r="Q243" s="31">
        <v>36548772</v>
      </c>
      <c r="R243" s="31">
        <v>35054362</v>
      </c>
      <c r="S243" s="31">
        <v>13019297</v>
      </c>
      <c r="T243" s="36">
        <f t="shared" si="62"/>
        <v>0.37140305106679733</v>
      </c>
      <c r="U243" s="36">
        <f t="shared" si="63"/>
        <v>-0.25029561659644739</v>
      </c>
    </row>
    <row r="244" spans="1:21" x14ac:dyDescent="0.2">
      <c r="A244" s="17" t="s">
        <v>29</v>
      </c>
      <c r="B244" s="11" t="s">
        <v>436</v>
      </c>
      <c r="C244" s="10" t="s">
        <v>437</v>
      </c>
      <c r="D244" s="31">
        <v>60863409</v>
      </c>
      <c r="E244" s="31">
        <v>60863409</v>
      </c>
      <c r="F244" s="31">
        <v>0</v>
      </c>
      <c r="G244" s="36">
        <f t="shared" si="56"/>
        <v>0</v>
      </c>
      <c r="H244" s="31">
        <v>0</v>
      </c>
      <c r="I244" s="36">
        <f t="shared" si="57"/>
        <v>0</v>
      </c>
      <c r="J244" s="31">
        <v>7932</v>
      </c>
      <c r="K244" s="36">
        <f t="shared" si="58"/>
        <v>1.3032460932314849E-4</v>
      </c>
      <c r="L244" s="31">
        <v>0</v>
      </c>
      <c r="M244" s="36">
        <f t="shared" si="59"/>
        <v>0</v>
      </c>
      <c r="N244" s="31">
        <f t="shared" si="60"/>
        <v>7932</v>
      </c>
      <c r="O244" s="36">
        <f t="shared" si="61"/>
        <v>1.3032460932314849E-4</v>
      </c>
      <c r="P244" s="31">
        <v>0</v>
      </c>
      <c r="Q244" s="31">
        <v>22814134</v>
      </c>
      <c r="R244" s="31">
        <v>22814134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x14ac:dyDescent="0.2">
      <c r="A245" s="17" t="s">
        <v>29</v>
      </c>
      <c r="B245" s="11" t="s">
        <v>438</v>
      </c>
      <c r="C245" s="10" t="s">
        <v>439</v>
      </c>
      <c r="D245" s="31">
        <v>14194032</v>
      </c>
      <c r="E245" s="31">
        <v>6970836</v>
      </c>
      <c r="F245" s="31">
        <v>740297</v>
      </c>
      <c r="G245" s="36">
        <f t="shared" si="56"/>
        <v>5.2155511555842624E-2</v>
      </c>
      <c r="H245" s="31">
        <v>762088</v>
      </c>
      <c r="I245" s="36">
        <f t="shared" si="57"/>
        <v>5.3690734246618577E-2</v>
      </c>
      <c r="J245" s="31">
        <v>1700544</v>
      </c>
      <c r="K245" s="36">
        <f t="shared" si="58"/>
        <v>0.24395122765762958</v>
      </c>
      <c r="L245" s="31">
        <v>0</v>
      </c>
      <c r="M245" s="36">
        <f t="shared" si="59"/>
        <v>0</v>
      </c>
      <c r="N245" s="31">
        <f t="shared" si="60"/>
        <v>3202929</v>
      </c>
      <c r="O245" s="36">
        <f t="shared" si="61"/>
        <v>0.45947559231059232</v>
      </c>
      <c r="P245" s="31">
        <v>929605</v>
      </c>
      <c r="Q245" s="31">
        <v>14200838</v>
      </c>
      <c r="R245" s="31">
        <v>13170834</v>
      </c>
      <c r="S245" s="31">
        <v>2701341</v>
      </c>
      <c r="T245" s="36">
        <f t="shared" si="62"/>
        <v>0.20510022372159575</v>
      </c>
      <c r="U245" s="36">
        <f t="shared" si="63"/>
        <v>0.82931890426579025</v>
      </c>
    </row>
    <row r="246" spans="1:21" x14ac:dyDescent="0.2">
      <c r="A246" s="17" t="s">
        <v>44</v>
      </c>
      <c r="B246" s="11" t="s">
        <v>440</v>
      </c>
      <c r="C246" s="10" t="s">
        <v>441</v>
      </c>
      <c r="D246" s="31">
        <v>12672689</v>
      </c>
      <c r="E246" s="31">
        <v>12052689</v>
      </c>
      <c r="F246" s="31">
        <v>1200090</v>
      </c>
      <c r="G246" s="36">
        <f t="shared" si="56"/>
        <v>9.4698923014681413E-2</v>
      </c>
      <c r="H246" s="31">
        <v>1459093</v>
      </c>
      <c r="I246" s="36">
        <f t="shared" si="57"/>
        <v>0.11513681113771512</v>
      </c>
      <c r="J246" s="31">
        <v>23033441</v>
      </c>
      <c r="K246" s="36">
        <f t="shared" si="58"/>
        <v>1.9110624193489105</v>
      </c>
      <c r="L246" s="31">
        <v>0</v>
      </c>
      <c r="M246" s="36">
        <f t="shared" si="59"/>
        <v>0</v>
      </c>
      <c r="N246" s="31">
        <f t="shared" si="60"/>
        <v>25692624</v>
      </c>
      <c r="O246" s="36">
        <f t="shared" si="61"/>
        <v>2.1316922721560307</v>
      </c>
      <c r="P246" s="31">
        <v>2694712</v>
      </c>
      <c r="Q246" s="31">
        <v>15199878</v>
      </c>
      <c r="R246" s="31">
        <v>15199878</v>
      </c>
      <c r="S246" s="31">
        <v>8232535</v>
      </c>
      <c r="T246" s="36">
        <f t="shared" si="62"/>
        <v>0.5416184919378958</v>
      </c>
      <c r="U246" s="36">
        <f t="shared" si="63"/>
        <v>7.5476447946942002</v>
      </c>
    </row>
    <row r="247" spans="1:21" ht="16.5" x14ac:dyDescent="0.3">
      <c r="A247" s="18" t="s">
        <v>0</v>
      </c>
      <c r="B247" s="13" t="s">
        <v>442</v>
      </c>
      <c r="C247" s="12" t="s">
        <v>0</v>
      </c>
      <c r="D247" s="32">
        <f>SUM(D241:D246)</f>
        <v>140815789</v>
      </c>
      <c r="E247" s="32">
        <f>SUM(E241:E246)</f>
        <v>129661200</v>
      </c>
      <c r="F247" s="32">
        <f>SUM(F241:F246)</f>
        <v>9253733</v>
      </c>
      <c r="G247" s="37">
        <f t="shared" si="56"/>
        <v>6.5715166358227065E-2</v>
      </c>
      <c r="H247" s="32">
        <f>SUM(H241:H246)</f>
        <v>11075437</v>
      </c>
      <c r="I247" s="37">
        <f t="shared" si="57"/>
        <v>7.8651954291858561E-2</v>
      </c>
      <c r="J247" s="32">
        <f>SUM(J241:J246)</f>
        <v>31116567</v>
      </c>
      <c r="K247" s="37">
        <f t="shared" si="58"/>
        <v>0.23998364198387798</v>
      </c>
      <c r="L247" s="32">
        <f>SUM(L241:L246)</f>
        <v>0</v>
      </c>
      <c r="M247" s="37">
        <f t="shared" si="59"/>
        <v>0</v>
      </c>
      <c r="N247" s="32">
        <f t="shared" si="60"/>
        <v>51445737</v>
      </c>
      <c r="O247" s="37">
        <f t="shared" si="61"/>
        <v>0.39677048338284698</v>
      </c>
      <c r="P247" s="32">
        <f>SUM(P241:P246)</f>
        <v>11485998</v>
      </c>
      <c r="Q247" s="32">
        <f>SUM(Q241:Q246)</f>
        <v>123931287</v>
      </c>
      <c r="R247" s="32">
        <f>SUM(R241:R246)</f>
        <v>122002094</v>
      </c>
      <c r="S247" s="32">
        <f>SUM(S241:S246)</f>
        <v>33996655</v>
      </c>
      <c r="T247" s="37">
        <f t="shared" si="62"/>
        <v>0.27865632371850929</v>
      </c>
      <c r="U247" s="37">
        <f t="shared" si="63"/>
        <v>1.7090869247931262</v>
      </c>
    </row>
    <row r="248" spans="1:21" x14ac:dyDescent="0.2">
      <c r="A248" s="17" t="s">
        <v>29</v>
      </c>
      <c r="B248" s="11" t="s">
        <v>443</v>
      </c>
      <c r="C248" s="10" t="s">
        <v>444</v>
      </c>
      <c r="D248" s="31">
        <v>12063604</v>
      </c>
      <c r="E248" s="31">
        <v>11908193</v>
      </c>
      <c r="F248" s="31">
        <v>607552</v>
      </c>
      <c r="G248" s="36">
        <f t="shared" si="56"/>
        <v>5.0362395847874317E-2</v>
      </c>
      <c r="H248" s="31">
        <v>2713345</v>
      </c>
      <c r="I248" s="36">
        <f t="shared" si="57"/>
        <v>0.22491993271662433</v>
      </c>
      <c r="J248" s="31">
        <v>1758820</v>
      </c>
      <c r="K248" s="36">
        <f t="shared" si="58"/>
        <v>0.14769831157422458</v>
      </c>
      <c r="L248" s="31">
        <v>0</v>
      </c>
      <c r="M248" s="36">
        <f t="shared" si="59"/>
        <v>0</v>
      </c>
      <c r="N248" s="31">
        <f t="shared" si="60"/>
        <v>5079717</v>
      </c>
      <c r="O248" s="36">
        <f t="shared" si="61"/>
        <v>0.42657328446053905</v>
      </c>
      <c r="P248" s="31">
        <v>950849</v>
      </c>
      <c r="Q248" s="31">
        <v>12410771</v>
      </c>
      <c r="R248" s="31">
        <v>11765596</v>
      </c>
      <c r="S248" s="31">
        <v>3453602</v>
      </c>
      <c r="T248" s="36">
        <f t="shared" si="62"/>
        <v>0.29353396122049408</v>
      </c>
      <c r="U248" s="36">
        <f t="shared" si="63"/>
        <v>0.84973639347572538</v>
      </c>
    </row>
    <row r="249" spans="1:21" x14ac:dyDescent="0.2">
      <c r="A249" s="17" t="s">
        <v>29</v>
      </c>
      <c r="B249" s="11" t="s">
        <v>445</v>
      </c>
      <c r="C249" s="10" t="s">
        <v>446</v>
      </c>
      <c r="D249" s="31">
        <v>12713702</v>
      </c>
      <c r="E249" s="31">
        <v>14777424</v>
      </c>
      <c r="F249" s="31">
        <v>1171324</v>
      </c>
      <c r="G249" s="36">
        <f t="shared" si="56"/>
        <v>9.2130836478627548E-2</v>
      </c>
      <c r="H249" s="31">
        <v>406535</v>
      </c>
      <c r="I249" s="36">
        <f t="shared" si="57"/>
        <v>3.1976130949113009E-2</v>
      </c>
      <c r="J249" s="31">
        <v>946719</v>
      </c>
      <c r="K249" s="36">
        <f t="shared" si="58"/>
        <v>6.4065225441186507E-2</v>
      </c>
      <c r="L249" s="31">
        <v>0</v>
      </c>
      <c r="M249" s="36">
        <f t="shared" si="59"/>
        <v>0</v>
      </c>
      <c r="N249" s="31">
        <f t="shared" si="60"/>
        <v>2524578</v>
      </c>
      <c r="O249" s="36">
        <f t="shared" si="61"/>
        <v>0.17084019515173957</v>
      </c>
      <c r="P249" s="31">
        <v>635116</v>
      </c>
      <c r="Q249" s="31">
        <v>2103720</v>
      </c>
      <c r="R249" s="31">
        <v>3637841</v>
      </c>
      <c r="S249" s="31">
        <v>1413450</v>
      </c>
      <c r="T249" s="36">
        <f t="shared" si="62"/>
        <v>0.38854089554766136</v>
      </c>
      <c r="U249" s="36">
        <f t="shared" si="63"/>
        <v>0.49062376006902686</v>
      </c>
    </row>
    <row r="250" spans="1:21" x14ac:dyDescent="0.2">
      <c r="A250" s="17" t="s">
        <v>29</v>
      </c>
      <c r="B250" s="11" t="s">
        <v>447</v>
      </c>
      <c r="C250" s="10" t="s">
        <v>448</v>
      </c>
      <c r="D250" s="31">
        <v>3821388</v>
      </c>
      <c r="E250" s="31">
        <v>3638388</v>
      </c>
      <c r="F250" s="31">
        <v>239755</v>
      </c>
      <c r="G250" s="36">
        <f t="shared" si="56"/>
        <v>6.2740292270766537E-2</v>
      </c>
      <c r="H250" s="31">
        <v>3343468</v>
      </c>
      <c r="I250" s="36">
        <f t="shared" si="57"/>
        <v>0.87493549464226084</v>
      </c>
      <c r="J250" s="31">
        <v>1852789</v>
      </c>
      <c r="K250" s="36">
        <f t="shared" si="58"/>
        <v>0.50923348471905694</v>
      </c>
      <c r="L250" s="31">
        <v>0</v>
      </c>
      <c r="M250" s="36">
        <f t="shared" si="59"/>
        <v>0</v>
      </c>
      <c r="N250" s="31">
        <f t="shared" si="60"/>
        <v>5436012</v>
      </c>
      <c r="O250" s="36">
        <f t="shared" si="61"/>
        <v>1.4940715503679103</v>
      </c>
      <c r="P250" s="31">
        <v>3031124</v>
      </c>
      <c r="Q250" s="31">
        <v>4511011</v>
      </c>
      <c r="R250" s="31">
        <v>4871011</v>
      </c>
      <c r="S250" s="31">
        <v>9643514</v>
      </c>
      <c r="T250" s="36">
        <f t="shared" si="62"/>
        <v>1.9797766829103856</v>
      </c>
      <c r="U250" s="36">
        <f t="shared" si="63"/>
        <v>-0.38874523114197901</v>
      </c>
    </row>
    <row r="251" spans="1:21" x14ac:dyDescent="0.2">
      <c r="A251" s="17" t="s">
        <v>29</v>
      </c>
      <c r="B251" s="11" t="s">
        <v>449</v>
      </c>
      <c r="C251" s="10" t="s">
        <v>450</v>
      </c>
      <c r="D251" s="31">
        <v>1770031</v>
      </c>
      <c r="E251" s="31">
        <v>1837607</v>
      </c>
      <c r="F251" s="31">
        <v>609601</v>
      </c>
      <c r="G251" s="36">
        <f t="shared" si="56"/>
        <v>0.34440131274537</v>
      </c>
      <c r="H251" s="31">
        <v>578639</v>
      </c>
      <c r="I251" s="36">
        <f t="shared" si="57"/>
        <v>0.32690896374131301</v>
      </c>
      <c r="J251" s="31">
        <v>703140</v>
      </c>
      <c r="K251" s="36">
        <f t="shared" si="58"/>
        <v>0.38263894292958178</v>
      </c>
      <c r="L251" s="31">
        <v>0</v>
      </c>
      <c r="M251" s="36">
        <f t="shared" si="59"/>
        <v>0</v>
      </c>
      <c r="N251" s="31">
        <f t="shared" si="60"/>
        <v>1891380</v>
      </c>
      <c r="O251" s="36">
        <f t="shared" si="61"/>
        <v>1.0292625136930802</v>
      </c>
      <c r="P251" s="31">
        <v>412015</v>
      </c>
      <c r="Q251" s="31">
        <v>2017336</v>
      </c>
      <c r="R251" s="31">
        <v>2066336</v>
      </c>
      <c r="S251" s="31">
        <v>1312917</v>
      </c>
      <c r="T251" s="36">
        <f t="shared" si="62"/>
        <v>0.63538408080776798</v>
      </c>
      <c r="U251" s="36">
        <f t="shared" si="63"/>
        <v>0.70658835236581186</v>
      </c>
    </row>
    <row r="252" spans="1:21" x14ac:dyDescent="0.2">
      <c r="A252" s="17" t="s">
        <v>29</v>
      </c>
      <c r="B252" s="11" t="s">
        <v>451</v>
      </c>
      <c r="C252" s="10" t="s">
        <v>452</v>
      </c>
      <c r="D252" s="31">
        <v>21605088</v>
      </c>
      <c r="E252" s="31">
        <v>15419748</v>
      </c>
      <c r="F252" s="31">
        <v>5981064</v>
      </c>
      <c r="G252" s="36">
        <f t="shared" si="56"/>
        <v>0.27683590087668236</v>
      </c>
      <c r="H252" s="31">
        <v>5374467</v>
      </c>
      <c r="I252" s="36">
        <f t="shared" si="57"/>
        <v>0.24875932002683812</v>
      </c>
      <c r="J252" s="31">
        <v>3185478</v>
      </c>
      <c r="K252" s="36">
        <f t="shared" si="58"/>
        <v>0.20658430993813906</v>
      </c>
      <c r="L252" s="31">
        <v>0</v>
      </c>
      <c r="M252" s="36">
        <f t="shared" si="59"/>
        <v>0</v>
      </c>
      <c r="N252" s="31">
        <f t="shared" si="60"/>
        <v>14541009</v>
      </c>
      <c r="O252" s="36">
        <f t="shared" si="61"/>
        <v>0.94301210369974919</v>
      </c>
      <c r="P252" s="31">
        <v>3577165</v>
      </c>
      <c r="Q252" s="31">
        <v>23200984</v>
      </c>
      <c r="R252" s="31">
        <v>22944844</v>
      </c>
      <c r="S252" s="31">
        <v>8320463</v>
      </c>
      <c r="T252" s="36">
        <f t="shared" si="62"/>
        <v>0.36262887644823388</v>
      </c>
      <c r="U252" s="36">
        <f t="shared" si="63"/>
        <v>-0.10949648674299339</v>
      </c>
    </row>
    <row r="253" spans="1:21" x14ac:dyDescent="0.2">
      <c r="A253" s="17" t="s">
        <v>44</v>
      </c>
      <c r="B253" s="11" t="s">
        <v>453</v>
      </c>
      <c r="C253" s="10" t="s">
        <v>454</v>
      </c>
      <c r="D253" s="31">
        <v>0</v>
      </c>
      <c r="E253" s="31">
        <v>0</v>
      </c>
      <c r="F253" s="31">
        <v>0</v>
      </c>
      <c r="G253" s="36">
        <f t="shared" si="56"/>
        <v>0</v>
      </c>
      <c r="H253" s="31">
        <v>0</v>
      </c>
      <c r="I253" s="36">
        <f t="shared" si="57"/>
        <v>0</v>
      </c>
      <c r="J253" s="31">
        <v>0</v>
      </c>
      <c r="K253" s="36">
        <f t="shared" si="58"/>
        <v>0</v>
      </c>
      <c r="L253" s="31">
        <v>0</v>
      </c>
      <c r="M253" s="36">
        <f t="shared" si="59"/>
        <v>0</v>
      </c>
      <c r="N253" s="31">
        <f t="shared" si="60"/>
        <v>0</v>
      </c>
      <c r="O253" s="36">
        <f t="shared" si="61"/>
        <v>0</v>
      </c>
      <c r="P253" s="31">
        <v>0</v>
      </c>
      <c r="Q253" s="31">
        <v>192000</v>
      </c>
      <c r="R253" s="31">
        <v>192000</v>
      </c>
      <c r="S253" s="31">
        <v>0</v>
      </c>
      <c r="T253" s="36">
        <f t="shared" si="62"/>
        <v>0</v>
      </c>
      <c r="U253" s="36">
        <f t="shared" si="63"/>
        <v>0</v>
      </c>
    </row>
    <row r="254" spans="1:21" ht="16.5" x14ac:dyDescent="0.3">
      <c r="A254" s="18" t="s">
        <v>0</v>
      </c>
      <c r="B254" s="13" t="s">
        <v>455</v>
      </c>
      <c r="C254" s="12" t="s">
        <v>0</v>
      </c>
      <c r="D254" s="32">
        <f>SUM(D248:D253)</f>
        <v>51973813</v>
      </c>
      <c r="E254" s="32">
        <f>SUM(E248:E253)</f>
        <v>47581360</v>
      </c>
      <c r="F254" s="32">
        <f>SUM(F248:F253)</f>
        <v>8609296</v>
      </c>
      <c r="G254" s="37">
        <f t="shared" si="56"/>
        <v>0.16564680370862919</v>
      </c>
      <c r="H254" s="32">
        <f>SUM(H248:H253)</f>
        <v>12416454</v>
      </c>
      <c r="I254" s="37">
        <f t="shared" si="57"/>
        <v>0.23889826978828743</v>
      </c>
      <c r="J254" s="32">
        <f>SUM(J248:J253)</f>
        <v>8446946</v>
      </c>
      <c r="K254" s="37">
        <f t="shared" si="58"/>
        <v>0.17752636746826908</v>
      </c>
      <c r="L254" s="32">
        <f>SUM(L248:L253)</f>
        <v>0</v>
      </c>
      <c r="M254" s="37">
        <f t="shared" si="59"/>
        <v>0</v>
      </c>
      <c r="N254" s="32">
        <f t="shared" si="60"/>
        <v>29472696</v>
      </c>
      <c r="O254" s="37">
        <f t="shared" si="61"/>
        <v>0.619416847269603</v>
      </c>
      <c r="P254" s="32">
        <f>SUM(P248:P253)</f>
        <v>8606269</v>
      </c>
      <c r="Q254" s="32">
        <f>SUM(Q248:Q253)</f>
        <v>44435822</v>
      </c>
      <c r="R254" s="32">
        <f>SUM(R248:R253)</f>
        <v>45477628</v>
      </c>
      <c r="S254" s="32">
        <f>SUM(S248:S253)</f>
        <v>24143946</v>
      </c>
      <c r="T254" s="37">
        <f t="shared" si="62"/>
        <v>0.53089721390042599</v>
      </c>
      <c r="U254" s="37">
        <f t="shared" si="63"/>
        <v>-1.8512435528101667E-2</v>
      </c>
    </row>
    <row r="255" spans="1:21" x14ac:dyDescent="0.2">
      <c r="A255" s="17" t="s">
        <v>29</v>
      </c>
      <c r="B255" s="11" t="s">
        <v>456</v>
      </c>
      <c r="C255" s="10" t="s">
        <v>457</v>
      </c>
      <c r="D255" s="31">
        <v>123037436</v>
      </c>
      <c r="E255" s="31">
        <v>117636011</v>
      </c>
      <c r="F255" s="31">
        <v>16782354</v>
      </c>
      <c r="G255" s="36">
        <f t="shared" si="56"/>
        <v>0.13640038792745973</v>
      </c>
      <c r="H255" s="31">
        <v>19714877</v>
      </c>
      <c r="I255" s="36">
        <f t="shared" si="57"/>
        <v>0.16023478415138626</v>
      </c>
      <c r="J255" s="31">
        <v>16091911</v>
      </c>
      <c r="K255" s="36">
        <f t="shared" si="58"/>
        <v>0.13679408935415194</v>
      </c>
      <c r="L255" s="31">
        <v>0</v>
      </c>
      <c r="M255" s="36">
        <f t="shared" si="59"/>
        <v>0</v>
      </c>
      <c r="N255" s="31">
        <f t="shared" si="60"/>
        <v>52589142</v>
      </c>
      <c r="O255" s="36">
        <f t="shared" si="61"/>
        <v>0.44704968787151411</v>
      </c>
      <c r="P255" s="31">
        <v>18860934</v>
      </c>
      <c r="Q255" s="31">
        <v>111548259</v>
      </c>
      <c r="R255" s="31">
        <v>114279659</v>
      </c>
      <c r="S255" s="31">
        <v>56639820</v>
      </c>
      <c r="T255" s="36">
        <f t="shared" si="62"/>
        <v>0.49562468505440677</v>
      </c>
      <c r="U255" s="36">
        <f t="shared" si="63"/>
        <v>-0.14681261277940949</v>
      </c>
    </row>
    <row r="256" spans="1:21" x14ac:dyDescent="0.2">
      <c r="A256" s="17" t="s">
        <v>29</v>
      </c>
      <c r="B256" s="11" t="s">
        <v>458</v>
      </c>
      <c r="C256" s="10" t="s">
        <v>459</v>
      </c>
      <c r="D256" s="31">
        <v>9914688</v>
      </c>
      <c r="E256" s="31">
        <v>9914688</v>
      </c>
      <c r="F256" s="31">
        <v>942008</v>
      </c>
      <c r="G256" s="36">
        <f t="shared" si="56"/>
        <v>9.5011360922300322E-2</v>
      </c>
      <c r="H256" s="31">
        <v>1227124</v>
      </c>
      <c r="I256" s="36">
        <f t="shared" si="57"/>
        <v>0.12376829205316395</v>
      </c>
      <c r="J256" s="31">
        <v>810230</v>
      </c>
      <c r="K256" s="36">
        <f t="shared" si="58"/>
        <v>8.1720171123892155E-2</v>
      </c>
      <c r="L256" s="31">
        <v>0</v>
      </c>
      <c r="M256" s="36">
        <f t="shared" si="59"/>
        <v>0</v>
      </c>
      <c r="N256" s="31">
        <f t="shared" si="60"/>
        <v>2979362</v>
      </c>
      <c r="O256" s="36">
        <f t="shared" si="61"/>
        <v>0.30049982409935644</v>
      </c>
      <c r="P256" s="31">
        <v>441643</v>
      </c>
      <c r="Q256" s="31">
        <v>6310760</v>
      </c>
      <c r="R256" s="31">
        <v>13822715</v>
      </c>
      <c r="S256" s="31">
        <v>1293345</v>
      </c>
      <c r="T256" s="36">
        <f t="shared" si="62"/>
        <v>9.356664012822373E-2</v>
      </c>
      <c r="U256" s="36">
        <f t="shared" si="63"/>
        <v>0.8345813247351368</v>
      </c>
    </row>
    <row r="257" spans="1:21" x14ac:dyDescent="0.2">
      <c r="A257" s="17" t="s">
        <v>29</v>
      </c>
      <c r="B257" s="11" t="s">
        <v>460</v>
      </c>
      <c r="C257" s="10" t="s">
        <v>461</v>
      </c>
      <c r="D257" s="31">
        <v>82050261</v>
      </c>
      <c r="E257" s="31">
        <v>73454292</v>
      </c>
      <c r="F257" s="31">
        <v>9618346</v>
      </c>
      <c r="G257" s="36">
        <f t="shared" si="56"/>
        <v>0.11722505063085661</v>
      </c>
      <c r="H257" s="31">
        <v>10675064</v>
      </c>
      <c r="I257" s="36">
        <f t="shared" si="57"/>
        <v>0.13010396152182868</v>
      </c>
      <c r="J257" s="31">
        <v>7048314</v>
      </c>
      <c r="K257" s="36">
        <f t="shared" si="58"/>
        <v>9.5955100894580814E-2</v>
      </c>
      <c r="L257" s="31">
        <v>0</v>
      </c>
      <c r="M257" s="36">
        <f t="shared" si="59"/>
        <v>0</v>
      </c>
      <c r="N257" s="31">
        <f t="shared" si="60"/>
        <v>27341724</v>
      </c>
      <c r="O257" s="36">
        <f t="shared" si="61"/>
        <v>0.37222772496398171</v>
      </c>
      <c r="P257" s="31">
        <v>7640341</v>
      </c>
      <c r="Q257" s="31">
        <v>85555700</v>
      </c>
      <c r="R257" s="31">
        <v>79783739</v>
      </c>
      <c r="S257" s="31">
        <v>29264505</v>
      </c>
      <c r="T257" s="36">
        <f t="shared" si="62"/>
        <v>0.36679786340923431</v>
      </c>
      <c r="U257" s="36">
        <f t="shared" si="63"/>
        <v>-7.7486986510157063E-2</v>
      </c>
    </row>
    <row r="258" spans="1:21" x14ac:dyDescent="0.2">
      <c r="A258" s="17" t="s">
        <v>44</v>
      </c>
      <c r="B258" s="11" t="s">
        <v>462</v>
      </c>
      <c r="C258" s="10" t="s">
        <v>463</v>
      </c>
      <c r="D258" s="31">
        <v>59850594</v>
      </c>
      <c r="E258" s="31">
        <v>63395900</v>
      </c>
      <c r="F258" s="31">
        <v>12536126</v>
      </c>
      <c r="G258" s="36">
        <f t="shared" si="56"/>
        <v>0.20945700221454777</v>
      </c>
      <c r="H258" s="31">
        <v>16988540</v>
      </c>
      <c r="I258" s="36">
        <f t="shared" si="57"/>
        <v>0.28384914609201706</v>
      </c>
      <c r="J258" s="31">
        <v>14453929</v>
      </c>
      <c r="K258" s="36">
        <f t="shared" si="58"/>
        <v>0.22799469681793302</v>
      </c>
      <c r="L258" s="31">
        <v>0</v>
      </c>
      <c r="M258" s="36">
        <f t="shared" si="59"/>
        <v>0</v>
      </c>
      <c r="N258" s="31">
        <f t="shared" si="60"/>
        <v>43978595</v>
      </c>
      <c r="O258" s="36">
        <f t="shared" si="61"/>
        <v>0.69371355245370758</v>
      </c>
      <c r="P258" s="31">
        <v>15514432</v>
      </c>
      <c r="Q258" s="31">
        <v>57114604</v>
      </c>
      <c r="R258" s="31">
        <v>55557404</v>
      </c>
      <c r="S258" s="31">
        <v>40727111</v>
      </c>
      <c r="T258" s="36">
        <f t="shared" si="62"/>
        <v>0.73306360750765098</v>
      </c>
      <c r="U258" s="36">
        <f t="shared" si="63"/>
        <v>-6.8355902426850079E-2</v>
      </c>
    </row>
    <row r="259" spans="1:21" ht="16.5" x14ac:dyDescent="0.3">
      <c r="A259" s="18" t="s">
        <v>0</v>
      </c>
      <c r="B259" s="13" t="s">
        <v>464</v>
      </c>
      <c r="C259" s="12" t="s">
        <v>0</v>
      </c>
      <c r="D259" s="32">
        <f>SUM(D255:D258)</f>
        <v>274852979</v>
      </c>
      <c r="E259" s="32">
        <f>SUM(E255:E258)</f>
        <v>264400891</v>
      </c>
      <c r="F259" s="32">
        <f>SUM(F255:F258)</f>
        <v>39878834</v>
      </c>
      <c r="G259" s="37">
        <f t="shared" si="56"/>
        <v>0.1450915109055449</v>
      </c>
      <c r="H259" s="32">
        <f>SUM(H255:H258)</f>
        <v>48605605</v>
      </c>
      <c r="I259" s="37">
        <f t="shared" si="57"/>
        <v>0.17684219824301051</v>
      </c>
      <c r="J259" s="32">
        <f>SUM(J255:J258)</f>
        <v>38404384</v>
      </c>
      <c r="K259" s="37">
        <f t="shared" si="58"/>
        <v>0.14525058465101767</v>
      </c>
      <c r="L259" s="32">
        <f>SUM(L255:L258)</f>
        <v>0</v>
      </c>
      <c r="M259" s="37">
        <f t="shared" si="59"/>
        <v>0</v>
      </c>
      <c r="N259" s="32">
        <f t="shared" si="60"/>
        <v>126888823</v>
      </c>
      <c r="O259" s="37">
        <f t="shared" si="61"/>
        <v>0.47991072390145612</v>
      </c>
      <c r="P259" s="32">
        <f>SUM(P255:P258)</f>
        <v>42457350</v>
      </c>
      <c r="Q259" s="32">
        <f>SUM(Q255:Q258)</f>
        <v>260529323</v>
      </c>
      <c r="R259" s="32">
        <f>SUM(R255:R258)</f>
        <v>263443517</v>
      </c>
      <c r="S259" s="32">
        <f>SUM(S255:S258)</f>
        <v>127924781</v>
      </c>
      <c r="T259" s="37">
        <f t="shared" si="62"/>
        <v>0.48558712872027138</v>
      </c>
      <c r="U259" s="37">
        <f t="shared" si="63"/>
        <v>-9.5459702501451416E-2</v>
      </c>
    </row>
    <row r="260" spans="1:21" ht="16.5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674080317</v>
      </c>
      <c r="E260" s="32">
        <f>SUM(E234:E239,E241:E246,E248:E253,E255:E258)</f>
        <v>648648952</v>
      </c>
      <c r="F260" s="32">
        <f>SUM(F234:F239,F241:F246,F248:F253,F255:F258)</f>
        <v>87253246</v>
      </c>
      <c r="G260" s="37">
        <f t="shared" si="56"/>
        <v>0.12944042987091106</v>
      </c>
      <c r="H260" s="32">
        <f>SUM(H234:H239,H241:H246,H248:H253,H255:H258)</f>
        <v>117289076</v>
      </c>
      <c r="I260" s="37">
        <f t="shared" si="57"/>
        <v>0.17399866609663964</v>
      </c>
      <c r="J260" s="32">
        <f>SUM(J234:J239,J241:J246,J248:J253,J255:J258)</f>
        <v>114825000</v>
      </c>
      <c r="K260" s="37">
        <f t="shared" si="58"/>
        <v>0.1770217922128085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319367322</v>
      </c>
      <c r="O260" s="37">
        <f t="shared" si="61"/>
        <v>0.4923577244907042</v>
      </c>
      <c r="P260" s="32">
        <f>SUM(P234:P239,P241:P246,P248:P253,P255:P258)</f>
        <v>110315278</v>
      </c>
      <c r="Q260" s="32">
        <f>SUM(Q234:Q239,Q241:Q246,Q248:Q253,Q255:Q258)</f>
        <v>678019231</v>
      </c>
      <c r="R260" s="32">
        <f>SUM(R234:R239,R241:R246,R248:R253,R255:R258)</f>
        <v>682597709</v>
      </c>
      <c r="S260" s="32">
        <f>SUM(S234:S239,S241:S246,S248:S253,S255:S258)</f>
        <v>332707761</v>
      </c>
      <c r="T260" s="37">
        <f t="shared" si="62"/>
        <v>0.4874141190532475</v>
      </c>
      <c r="U260" s="37">
        <f t="shared" si="63"/>
        <v>4.0880303089115166E-2</v>
      </c>
    </row>
    <row r="261" spans="1:21" ht="14.4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x14ac:dyDescent="0.2">
      <c r="A263" s="17" t="s">
        <v>29</v>
      </c>
      <c r="B263" s="11" t="s">
        <v>467</v>
      </c>
      <c r="C263" s="10" t="s">
        <v>468</v>
      </c>
      <c r="D263" s="31">
        <v>10991750</v>
      </c>
      <c r="E263" s="31">
        <v>9530501</v>
      </c>
      <c r="F263" s="31">
        <v>1544633</v>
      </c>
      <c r="G263" s="36">
        <f t="shared" ref="G263:G299" si="64">IF(($D263     =0),0,($F263     /$D263     ))</f>
        <v>0.14052657675074487</v>
      </c>
      <c r="H263" s="31">
        <v>2038759</v>
      </c>
      <c r="I263" s="36">
        <f t="shared" ref="I263:I299" si="65">IF(($D263     =0),0,($H263     /$D263     ))</f>
        <v>0.18548083790115313</v>
      </c>
      <c r="J263" s="31">
        <v>1863311</v>
      </c>
      <c r="K263" s="36">
        <f t="shared" ref="K263:K299" si="66">IF(($E263     =0),0,($J263     /$E263     ))</f>
        <v>0.19551028849375285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5446703</v>
      </c>
      <c r="O263" s="36">
        <f t="shared" ref="O263:O299" si="69">IF(($E263     =0),0,($N263     /$E263     ))</f>
        <v>0.57150227464432357</v>
      </c>
      <c r="P263" s="31">
        <v>1002778</v>
      </c>
      <c r="Q263" s="31">
        <v>9123600</v>
      </c>
      <c r="R263" s="31">
        <v>13086645</v>
      </c>
      <c r="S263" s="31">
        <v>2332495</v>
      </c>
      <c r="T263" s="36">
        <f t="shared" ref="T263:T299" si="70">IF(($R263     =0),0,($S263     /$R263     ))</f>
        <v>0.17823475764796859</v>
      </c>
      <c r="U263" s="36">
        <f t="shared" ref="U263:U299" si="71">IF(($P263     =0),0,(($J263     /$P263     )-1))</f>
        <v>0.85814906190602502</v>
      </c>
    </row>
    <row r="264" spans="1:21" x14ac:dyDescent="0.2">
      <c r="A264" s="17" t="s">
        <v>29</v>
      </c>
      <c r="B264" s="11" t="s">
        <v>469</v>
      </c>
      <c r="C264" s="10" t="s">
        <v>470</v>
      </c>
      <c r="D264" s="31">
        <v>17547752</v>
      </c>
      <c r="E264" s="31">
        <v>17140602</v>
      </c>
      <c r="F264" s="31">
        <v>3914063</v>
      </c>
      <c r="G264" s="36">
        <f t="shared" si="64"/>
        <v>0.2230521037680496</v>
      </c>
      <c r="H264" s="31">
        <v>4701284</v>
      </c>
      <c r="I264" s="36">
        <f t="shared" si="65"/>
        <v>0.26791374758430597</v>
      </c>
      <c r="J264" s="31">
        <v>3388101</v>
      </c>
      <c r="K264" s="36">
        <f t="shared" si="66"/>
        <v>0.19766522786072507</v>
      </c>
      <c r="L264" s="31">
        <v>0</v>
      </c>
      <c r="M264" s="36">
        <f t="shared" si="67"/>
        <v>0</v>
      </c>
      <c r="N264" s="31">
        <f t="shared" si="68"/>
        <v>12003448</v>
      </c>
      <c r="O264" s="36">
        <f t="shared" si="69"/>
        <v>0.70029325691127997</v>
      </c>
      <c r="P264" s="31">
        <v>3461568</v>
      </c>
      <c r="Q264" s="31">
        <v>16772435</v>
      </c>
      <c r="R264" s="31">
        <v>14592227</v>
      </c>
      <c r="S264" s="31">
        <v>10880403</v>
      </c>
      <c r="T264" s="36">
        <f t="shared" si="70"/>
        <v>0.74563005358948975</v>
      </c>
      <c r="U264" s="36">
        <f t="shared" si="71"/>
        <v>-2.1223618891785478E-2</v>
      </c>
    </row>
    <row r="265" spans="1:21" x14ac:dyDescent="0.2">
      <c r="A265" s="17" t="s">
        <v>29</v>
      </c>
      <c r="B265" s="11" t="s">
        <v>471</v>
      </c>
      <c r="C265" s="10" t="s">
        <v>472</v>
      </c>
      <c r="D265" s="31">
        <v>58564517</v>
      </c>
      <c r="E265" s="31">
        <v>60181472</v>
      </c>
      <c r="F265" s="31">
        <v>13602063</v>
      </c>
      <c r="G265" s="36">
        <f t="shared" si="64"/>
        <v>0.2322577508835256</v>
      </c>
      <c r="H265" s="31">
        <v>12722779</v>
      </c>
      <c r="I265" s="36">
        <f t="shared" si="65"/>
        <v>0.21724381334861859</v>
      </c>
      <c r="J265" s="31">
        <v>13945207</v>
      </c>
      <c r="K265" s="36">
        <f t="shared" si="66"/>
        <v>0.23171927399848247</v>
      </c>
      <c r="L265" s="31">
        <v>0</v>
      </c>
      <c r="M265" s="36">
        <f t="shared" si="67"/>
        <v>0</v>
      </c>
      <c r="N265" s="31">
        <f t="shared" si="68"/>
        <v>40270049</v>
      </c>
      <c r="O265" s="36">
        <f t="shared" si="69"/>
        <v>0.66914363610115746</v>
      </c>
      <c r="P265" s="31">
        <v>12774727</v>
      </c>
      <c r="Q265" s="31">
        <v>46109847</v>
      </c>
      <c r="R265" s="31">
        <v>47203339</v>
      </c>
      <c r="S265" s="31">
        <v>32165938</v>
      </c>
      <c r="T265" s="36">
        <f t="shared" si="70"/>
        <v>0.68143353164063247</v>
      </c>
      <c r="U265" s="36">
        <f t="shared" si="71"/>
        <v>9.1624658593487007E-2</v>
      </c>
    </row>
    <row r="266" spans="1:21" x14ac:dyDescent="0.2">
      <c r="A266" s="17" t="s">
        <v>44</v>
      </c>
      <c r="B266" s="11" t="s">
        <v>473</v>
      </c>
      <c r="C266" s="10" t="s">
        <v>474</v>
      </c>
      <c r="D266" s="31">
        <v>8386886</v>
      </c>
      <c r="E266" s="31">
        <v>7149484</v>
      </c>
      <c r="F266" s="31">
        <v>1168033</v>
      </c>
      <c r="G266" s="36">
        <f t="shared" si="64"/>
        <v>0.13926897301334487</v>
      </c>
      <c r="H266" s="31">
        <v>2021272</v>
      </c>
      <c r="I266" s="36">
        <f t="shared" si="65"/>
        <v>0.24100387199730627</v>
      </c>
      <c r="J266" s="31">
        <v>1683441</v>
      </c>
      <c r="K266" s="36">
        <f t="shared" si="66"/>
        <v>0.23546328658124138</v>
      </c>
      <c r="L266" s="31">
        <v>0</v>
      </c>
      <c r="M266" s="36">
        <f t="shared" si="67"/>
        <v>0</v>
      </c>
      <c r="N266" s="31">
        <f t="shared" si="68"/>
        <v>4872746</v>
      </c>
      <c r="O266" s="36">
        <f t="shared" si="69"/>
        <v>0.68155212320217795</v>
      </c>
      <c r="P266" s="31">
        <v>1636003</v>
      </c>
      <c r="Q266" s="31">
        <v>7869545</v>
      </c>
      <c r="R266" s="31">
        <v>6607115</v>
      </c>
      <c r="S266" s="31">
        <v>5088285</v>
      </c>
      <c r="T266" s="36">
        <f t="shared" si="70"/>
        <v>0.77012205781191945</v>
      </c>
      <c r="U266" s="36">
        <f t="shared" si="71"/>
        <v>2.8996279346676035E-2</v>
      </c>
    </row>
    <row r="267" spans="1:21" ht="16.5" x14ac:dyDescent="0.3">
      <c r="A267" s="18" t="s">
        <v>0</v>
      </c>
      <c r="B267" s="13" t="s">
        <v>475</v>
      </c>
      <c r="C267" s="12" t="s">
        <v>0</v>
      </c>
      <c r="D267" s="32">
        <f>SUM(D263:D266)</f>
        <v>95490905</v>
      </c>
      <c r="E267" s="32">
        <f>SUM(E263:E266)</f>
        <v>94002059</v>
      </c>
      <c r="F267" s="32">
        <f>SUM(F263:F266)</f>
        <v>20228792</v>
      </c>
      <c r="G267" s="37">
        <f t="shared" si="64"/>
        <v>0.21183998622696057</v>
      </c>
      <c r="H267" s="32">
        <f>SUM(H263:H266)</f>
        <v>21484094</v>
      </c>
      <c r="I267" s="37">
        <f t="shared" si="65"/>
        <v>0.22498576173301529</v>
      </c>
      <c r="J267" s="32">
        <f>SUM(J263:J266)</f>
        <v>20880060</v>
      </c>
      <c r="K267" s="37">
        <f t="shared" si="66"/>
        <v>0.22212343242396423</v>
      </c>
      <c r="L267" s="32">
        <f>SUM(L263:L266)</f>
        <v>0</v>
      </c>
      <c r="M267" s="37">
        <f t="shared" si="67"/>
        <v>0</v>
      </c>
      <c r="N267" s="32">
        <f t="shared" si="68"/>
        <v>62592946</v>
      </c>
      <c r="O267" s="37">
        <f t="shared" si="69"/>
        <v>0.66586781891660485</v>
      </c>
      <c r="P267" s="32">
        <f>SUM(P263:P266)</f>
        <v>18875076</v>
      </c>
      <c r="Q267" s="32">
        <f>SUM(Q263:Q266)</f>
        <v>79875427</v>
      </c>
      <c r="R267" s="32">
        <f>SUM(R263:R266)</f>
        <v>81489326</v>
      </c>
      <c r="S267" s="32">
        <f>SUM(S263:S266)</f>
        <v>50467121</v>
      </c>
      <c r="T267" s="37">
        <f t="shared" si="70"/>
        <v>0.61930958908655109</v>
      </c>
      <c r="U267" s="37">
        <f t="shared" si="71"/>
        <v>0.10622389017135614</v>
      </c>
    </row>
    <row r="268" spans="1:21" x14ac:dyDescent="0.2">
      <c r="A268" s="17" t="s">
        <v>29</v>
      </c>
      <c r="B268" s="11" t="s">
        <v>476</v>
      </c>
      <c r="C268" s="10" t="s">
        <v>477</v>
      </c>
      <c r="D268" s="31">
        <v>2026497</v>
      </c>
      <c r="E268" s="31">
        <v>3479678</v>
      </c>
      <c r="F268" s="31">
        <v>363834</v>
      </c>
      <c r="G268" s="36">
        <f t="shared" si="64"/>
        <v>0.17953838569709207</v>
      </c>
      <c r="H268" s="31">
        <v>692968</v>
      </c>
      <c r="I268" s="36">
        <f t="shared" si="65"/>
        <v>0.34195362736781748</v>
      </c>
      <c r="J268" s="31">
        <v>771607</v>
      </c>
      <c r="K268" s="36">
        <f t="shared" si="66"/>
        <v>0.22174666736404922</v>
      </c>
      <c r="L268" s="31">
        <v>0</v>
      </c>
      <c r="M268" s="36">
        <f t="shared" si="67"/>
        <v>0</v>
      </c>
      <c r="N268" s="31">
        <f t="shared" si="68"/>
        <v>1828409</v>
      </c>
      <c r="O268" s="36">
        <f t="shared" si="69"/>
        <v>0.52545350460588591</v>
      </c>
      <c r="P268" s="31">
        <v>471755</v>
      </c>
      <c r="Q268" s="31">
        <v>2220705</v>
      </c>
      <c r="R268" s="31">
        <v>1291334</v>
      </c>
      <c r="S268" s="31">
        <v>1657313</v>
      </c>
      <c r="T268" s="36">
        <f t="shared" si="70"/>
        <v>1.2834115728386304</v>
      </c>
      <c r="U268" s="36">
        <f t="shared" si="71"/>
        <v>0.63560958548399071</v>
      </c>
    </row>
    <row r="269" spans="1:21" x14ac:dyDescent="0.2">
      <c r="A269" s="17" t="s">
        <v>29</v>
      </c>
      <c r="B269" s="11" t="s">
        <v>478</v>
      </c>
      <c r="C269" s="10" t="s">
        <v>479</v>
      </c>
      <c r="D269" s="31">
        <v>7246802</v>
      </c>
      <c r="E269" s="31">
        <v>4231639</v>
      </c>
      <c r="F269" s="31">
        <v>1145400</v>
      </c>
      <c r="G269" s="36">
        <f t="shared" si="64"/>
        <v>0.15805592591049128</v>
      </c>
      <c r="H269" s="31">
        <v>1188949</v>
      </c>
      <c r="I269" s="36">
        <f t="shared" si="65"/>
        <v>0.16406533530238579</v>
      </c>
      <c r="J269" s="31">
        <v>1375830</v>
      </c>
      <c r="K269" s="36">
        <f t="shared" si="66"/>
        <v>0.32512934113708658</v>
      </c>
      <c r="L269" s="31">
        <v>0</v>
      </c>
      <c r="M269" s="36">
        <f t="shared" si="67"/>
        <v>0</v>
      </c>
      <c r="N269" s="31">
        <f t="shared" si="68"/>
        <v>3710179</v>
      </c>
      <c r="O269" s="36">
        <f t="shared" si="69"/>
        <v>0.8767711517924851</v>
      </c>
      <c r="P269" s="31">
        <v>984885</v>
      </c>
      <c r="Q269" s="31">
        <v>8611351</v>
      </c>
      <c r="R269" s="31">
        <v>6556508</v>
      </c>
      <c r="S269" s="31">
        <v>3574717</v>
      </c>
      <c r="T269" s="36">
        <f t="shared" si="70"/>
        <v>0.54521660005600547</v>
      </c>
      <c r="U269" s="36">
        <f t="shared" si="71"/>
        <v>0.39694482096894568</v>
      </c>
    </row>
    <row r="270" spans="1:21" x14ac:dyDescent="0.2">
      <c r="A270" s="17" t="s">
        <v>29</v>
      </c>
      <c r="B270" s="11" t="s">
        <v>480</v>
      </c>
      <c r="C270" s="10" t="s">
        <v>481</v>
      </c>
      <c r="D270" s="31">
        <v>169928</v>
      </c>
      <c r="E270" s="31">
        <v>169928</v>
      </c>
      <c r="F270" s="31">
        <v>77124</v>
      </c>
      <c r="G270" s="36">
        <f t="shared" si="64"/>
        <v>0.45386281248528787</v>
      </c>
      <c r="H270" s="31">
        <v>44141</v>
      </c>
      <c r="I270" s="36">
        <f t="shared" si="65"/>
        <v>0.25976295842945246</v>
      </c>
      <c r="J270" s="31">
        <v>67443</v>
      </c>
      <c r="K270" s="36">
        <f t="shared" si="66"/>
        <v>0.39689162468810318</v>
      </c>
      <c r="L270" s="31">
        <v>0</v>
      </c>
      <c r="M270" s="36">
        <f t="shared" si="67"/>
        <v>0</v>
      </c>
      <c r="N270" s="31">
        <f t="shared" si="68"/>
        <v>188708</v>
      </c>
      <c r="O270" s="36">
        <f t="shared" si="69"/>
        <v>1.1105173956028436</v>
      </c>
      <c r="P270" s="31">
        <v>74877</v>
      </c>
      <c r="Q270" s="31">
        <v>209600</v>
      </c>
      <c r="R270" s="31">
        <v>209600</v>
      </c>
      <c r="S270" s="31">
        <v>101252</v>
      </c>
      <c r="T270" s="36">
        <f t="shared" si="70"/>
        <v>0.48307251908396948</v>
      </c>
      <c r="U270" s="36">
        <f t="shared" si="71"/>
        <v>-9.9282823831083E-2</v>
      </c>
    </row>
    <row r="271" spans="1:21" x14ac:dyDescent="0.2">
      <c r="A271" s="17" t="s">
        <v>29</v>
      </c>
      <c r="B271" s="11" t="s">
        <v>482</v>
      </c>
      <c r="C271" s="10" t="s">
        <v>483</v>
      </c>
      <c r="D271" s="31">
        <v>3454594</v>
      </c>
      <c r="E271" s="31">
        <v>3375446</v>
      </c>
      <c r="F271" s="31">
        <v>595912</v>
      </c>
      <c r="G271" s="36">
        <f t="shared" si="64"/>
        <v>0.17249841804854638</v>
      </c>
      <c r="H271" s="31">
        <v>790298</v>
      </c>
      <c r="I271" s="36">
        <f t="shared" si="65"/>
        <v>0.22876725890220384</v>
      </c>
      <c r="J271" s="31">
        <v>592736</v>
      </c>
      <c r="K271" s="36">
        <f t="shared" si="66"/>
        <v>0.175602275965902</v>
      </c>
      <c r="L271" s="31">
        <v>0</v>
      </c>
      <c r="M271" s="36">
        <f t="shared" si="67"/>
        <v>0</v>
      </c>
      <c r="N271" s="31">
        <f t="shared" si="68"/>
        <v>1978946</v>
      </c>
      <c r="O271" s="36">
        <f t="shared" si="69"/>
        <v>0.58627689496439883</v>
      </c>
      <c r="P271" s="31">
        <v>551758</v>
      </c>
      <c r="Q271" s="31">
        <v>3508845</v>
      </c>
      <c r="R271" s="31">
        <v>3102174</v>
      </c>
      <c r="S271" s="31">
        <v>1870717</v>
      </c>
      <c r="T271" s="36">
        <f t="shared" si="70"/>
        <v>0.60303419472924469</v>
      </c>
      <c r="U271" s="36">
        <f t="shared" si="71"/>
        <v>7.4268066797400278E-2</v>
      </c>
    </row>
    <row r="272" spans="1:21" x14ac:dyDescent="0.2">
      <c r="A272" s="17" t="s">
        <v>29</v>
      </c>
      <c r="B272" s="11" t="s">
        <v>484</v>
      </c>
      <c r="C272" s="10" t="s">
        <v>485</v>
      </c>
      <c r="D272" s="31">
        <v>1363332</v>
      </c>
      <c r="E272" s="31">
        <v>1371497</v>
      </c>
      <c r="F272" s="31">
        <v>223988</v>
      </c>
      <c r="G272" s="36">
        <f t="shared" si="64"/>
        <v>0.16429453720737136</v>
      </c>
      <c r="H272" s="31">
        <v>393997</v>
      </c>
      <c r="I272" s="36">
        <f t="shared" si="65"/>
        <v>0.28899563715954735</v>
      </c>
      <c r="J272" s="31">
        <v>405421</v>
      </c>
      <c r="K272" s="36">
        <f t="shared" si="66"/>
        <v>0.29560472972233992</v>
      </c>
      <c r="L272" s="31">
        <v>0</v>
      </c>
      <c r="M272" s="36">
        <f t="shared" si="67"/>
        <v>0</v>
      </c>
      <c r="N272" s="31">
        <f t="shared" si="68"/>
        <v>1023406</v>
      </c>
      <c r="O272" s="36">
        <f t="shared" si="69"/>
        <v>0.74619630957996996</v>
      </c>
      <c r="P272" s="31">
        <v>276266</v>
      </c>
      <c r="Q272" s="31">
        <v>1426000</v>
      </c>
      <c r="R272" s="31">
        <v>1463305</v>
      </c>
      <c r="S272" s="31">
        <v>698129</v>
      </c>
      <c r="T272" s="36">
        <f t="shared" si="70"/>
        <v>0.47709055870102268</v>
      </c>
      <c r="U272" s="36">
        <f t="shared" si="71"/>
        <v>0.46750233470640623</v>
      </c>
    </row>
    <row r="273" spans="1:21" x14ac:dyDescent="0.2">
      <c r="A273" s="17" t="s">
        <v>29</v>
      </c>
      <c r="B273" s="11" t="s">
        <v>486</v>
      </c>
      <c r="C273" s="10" t="s">
        <v>487</v>
      </c>
      <c r="D273" s="31">
        <v>3902663</v>
      </c>
      <c r="E273" s="31">
        <v>3902663</v>
      </c>
      <c r="F273" s="31">
        <v>275753</v>
      </c>
      <c r="G273" s="36">
        <f t="shared" si="64"/>
        <v>7.0657650942446221E-2</v>
      </c>
      <c r="H273" s="31">
        <v>489546</v>
      </c>
      <c r="I273" s="36">
        <f t="shared" si="65"/>
        <v>0.12543896308751229</v>
      </c>
      <c r="J273" s="31">
        <v>241128</v>
      </c>
      <c r="K273" s="36">
        <f t="shared" si="66"/>
        <v>6.1785503898235637E-2</v>
      </c>
      <c r="L273" s="31">
        <v>0</v>
      </c>
      <c r="M273" s="36">
        <f t="shared" si="67"/>
        <v>0</v>
      </c>
      <c r="N273" s="31">
        <f t="shared" si="68"/>
        <v>1006427</v>
      </c>
      <c r="O273" s="36">
        <f t="shared" si="69"/>
        <v>0.25788211792819415</v>
      </c>
      <c r="P273" s="31">
        <v>333233</v>
      </c>
      <c r="Q273" s="31">
        <v>3800611</v>
      </c>
      <c r="R273" s="31">
        <v>3691611</v>
      </c>
      <c r="S273" s="31">
        <v>1276501</v>
      </c>
      <c r="T273" s="36">
        <f t="shared" si="70"/>
        <v>0.34578426600202461</v>
      </c>
      <c r="U273" s="36">
        <f t="shared" si="71"/>
        <v>-0.27639819585695291</v>
      </c>
    </row>
    <row r="274" spans="1:21" x14ac:dyDescent="0.2">
      <c r="A274" s="17" t="s">
        <v>44</v>
      </c>
      <c r="B274" s="11" t="s">
        <v>488</v>
      </c>
      <c r="C274" s="10" t="s">
        <v>489</v>
      </c>
      <c r="D274" s="31">
        <v>0</v>
      </c>
      <c r="E274" s="31">
        <v>0</v>
      </c>
      <c r="F274" s="31">
        <v>0</v>
      </c>
      <c r="G274" s="36">
        <f t="shared" si="64"/>
        <v>0</v>
      </c>
      <c r="H274" s="31">
        <v>0</v>
      </c>
      <c r="I274" s="36">
        <f t="shared" si="65"/>
        <v>0</v>
      </c>
      <c r="J274" s="31">
        <v>0</v>
      </c>
      <c r="K274" s="36">
        <f t="shared" si="66"/>
        <v>0</v>
      </c>
      <c r="L274" s="31">
        <v>0</v>
      </c>
      <c r="M274" s="36">
        <f t="shared" si="67"/>
        <v>0</v>
      </c>
      <c r="N274" s="31">
        <f t="shared" si="68"/>
        <v>0</v>
      </c>
      <c r="O274" s="36">
        <f t="shared" si="69"/>
        <v>0</v>
      </c>
      <c r="P274" s="31">
        <v>0</v>
      </c>
      <c r="Q274" s="31">
        <v>0</v>
      </c>
      <c r="R274" s="31">
        <v>0</v>
      </c>
      <c r="S274" s="31">
        <v>0</v>
      </c>
      <c r="T274" s="36">
        <f t="shared" si="70"/>
        <v>0</v>
      </c>
      <c r="U274" s="36">
        <f t="shared" si="71"/>
        <v>0</v>
      </c>
    </row>
    <row r="275" spans="1:21" ht="16.5" x14ac:dyDescent="0.3">
      <c r="A275" s="18" t="s">
        <v>0</v>
      </c>
      <c r="B275" s="13" t="s">
        <v>490</v>
      </c>
      <c r="C275" s="12" t="s">
        <v>0</v>
      </c>
      <c r="D275" s="32">
        <f>SUM(D268:D274)</f>
        <v>18163816</v>
      </c>
      <c r="E275" s="32">
        <f>SUM(E268:E274)</f>
        <v>16530851</v>
      </c>
      <c r="F275" s="32">
        <f>SUM(F268:F274)</f>
        <v>2682011</v>
      </c>
      <c r="G275" s="37">
        <f t="shared" si="64"/>
        <v>0.14765680295374056</v>
      </c>
      <c r="H275" s="32">
        <f>SUM(H268:H274)</f>
        <v>3599899</v>
      </c>
      <c r="I275" s="37">
        <f t="shared" si="65"/>
        <v>0.19819067755365943</v>
      </c>
      <c r="J275" s="32">
        <f>SUM(J268:J274)</f>
        <v>3454165</v>
      </c>
      <c r="K275" s="37">
        <f t="shared" si="66"/>
        <v>0.20895264254695659</v>
      </c>
      <c r="L275" s="32">
        <f>SUM(L268:L274)</f>
        <v>0</v>
      </c>
      <c r="M275" s="37">
        <f t="shared" si="67"/>
        <v>0</v>
      </c>
      <c r="N275" s="32">
        <f t="shared" si="68"/>
        <v>9736075</v>
      </c>
      <c r="O275" s="37">
        <f t="shared" si="69"/>
        <v>0.58896393174192907</v>
      </c>
      <c r="P275" s="32">
        <f>SUM(P268:P274)</f>
        <v>2692774</v>
      </c>
      <c r="Q275" s="32">
        <f>SUM(Q268:Q274)</f>
        <v>19777112</v>
      </c>
      <c r="R275" s="32">
        <f>SUM(R268:R274)</f>
        <v>16314532</v>
      </c>
      <c r="S275" s="32">
        <f>SUM(S268:S274)</f>
        <v>9178629</v>
      </c>
      <c r="T275" s="37">
        <f t="shared" si="70"/>
        <v>0.56260449273077529</v>
      </c>
      <c r="U275" s="37">
        <f t="shared" si="71"/>
        <v>0.28275339853994441</v>
      </c>
    </row>
    <row r="276" spans="1:21" x14ac:dyDescent="0.2">
      <c r="A276" s="17" t="s">
        <v>29</v>
      </c>
      <c r="B276" s="11" t="s">
        <v>491</v>
      </c>
      <c r="C276" s="10" t="s">
        <v>492</v>
      </c>
      <c r="D276" s="31">
        <v>6903740</v>
      </c>
      <c r="E276" s="31">
        <v>6633740</v>
      </c>
      <c r="F276" s="31">
        <v>228806</v>
      </c>
      <c r="G276" s="36">
        <f t="shared" si="64"/>
        <v>3.3142325753866747E-2</v>
      </c>
      <c r="H276" s="31">
        <v>343415</v>
      </c>
      <c r="I276" s="36">
        <f t="shared" si="65"/>
        <v>4.9743327529715775E-2</v>
      </c>
      <c r="J276" s="31">
        <v>372918</v>
      </c>
      <c r="K276" s="36">
        <f t="shared" si="66"/>
        <v>5.621534760180532E-2</v>
      </c>
      <c r="L276" s="31">
        <v>0</v>
      </c>
      <c r="M276" s="36">
        <f t="shared" si="67"/>
        <v>0</v>
      </c>
      <c r="N276" s="31">
        <f t="shared" si="68"/>
        <v>945139</v>
      </c>
      <c r="O276" s="36">
        <f t="shared" si="69"/>
        <v>0.14247453171212618</v>
      </c>
      <c r="P276" s="31">
        <v>215541</v>
      </c>
      <c r="Q276" s="31">
        <v>6961005</v>
      </c>
      <c r="R276" s="31">
        <v>6261740</v>
      </c>
      <c r="S276" s="31">
        <v>757784</v>
      </c>
      <c r="T276" s="36">
        <f t="shared" si="70"/>
        <v>0.12101811956421059</v>
      </c>
      <c r="U276" s="36">
        <f t="shared" si="71"/>
        <v>0.73014878839756703</v>
      </c>
    </row>
    <row r="277" spans="1:21" x14ac:dyDescent="0.2">
      <c r="A277" s="17" t="s">
        <v>29</v>
      </c>
      <c r="B277" s="11" t="s">
        <v>493</v>
      </c>
      <c r="C277" s="10" t="s">
        <v>494</v>
      </c>
      <c r="D277" s="31">
        <v>4275003</v>
      </c>
      <c r="E277" s="31">
        <v>4335003</v>
      </c>
      <c r="F277" s="31">
        <v>860003</v>
      </c>
      <c r="G277" s="36">
        <f t="shared" si="64"/>
        <v>0.20117015122562487</v>
      </c>
      <c r="H277" s="31">
        <v>962390</v>
      </c>
      <c r="I277" s="36">
        <f t="shared" si="65"/>
        <v>0.2251203098570925</v>
      </c>
      <c r="J277" s="31">
        <v>1000045</v>
      </c>
      <c r="K277" s="36">
        <f t="shared" si="66"/>
        <v>0.23069072847239092</v>
      </c>
      <c r="L277" s="31">
        <v>0</v>
      </c>
      <c r="M277" s="36">
        <f t="shared" si="67"/>
        <v>0</v>
      </c>
      <c r="N277" s="31">
        <f t="shared" si="68"/>
        <v>2822438</v>
      </c>
      <c r="O277" s="36">
        <f t="shared" si="69"/>
        <v>0.65108097964407408</v>
      </c>
      <c r="P277" s="31">
        <v>679298</v>
      </c>
      <c r="Q277" s="31">
        <v>4230820</v>
      </c>
      <c r="R277" s="31">
        <v>4295820</v>
      </c>
      <c r="S277" s="31">
        <v>1946440</v>
      </c>
      <c r="T277" s="36">
        <f t="shared" si="70"/>
        <v>0.45310092136076463</v>
      </c>
      <c r="U277" s="36">
        <f t="shared" si="71"/>
        <v>0.47217421514563562</v>
      </c>
    </row>
    <row r="278" spans="1:21" x14ac:dyDescent="0.2">
      <c r="A278" s="17" t="s">
        <v>29</v>
      </c>
      <c r="B278" s="11" t="s">
        <v>495</v>
      </c>
      <c r="C278" s="10" t="s">
        <v>496</v>
      </c>
      <c r="D278" s="31">
        <v>17003621</v>
      </c>
      <c r="E278" s="31">
        <v>18846274</v>
      </c>
      <c r="F278" s="31">
        <v>185637</v>
      </c>
      <c r="G278" s="36">
        <f t="shared" si="64"/>
        <v>1.0917498102315971E-2</v>
      </c>
      <c r="H278" s="31">
        <v>326595</v>
      </c>
      <c r="I278" s="36">
        <f t="shared" si="65"/>
        <v>1.9207379416419597E-2</v>
      </c>
      <c r="J278" s="31">
        <v>103280</v>
      </c>
      <c r="K278" s="36">
        <f t="shared" si="66"/>
        <v>5.4801283266920561E-3</v>
      </c>
      <c r="L278" s="31">
        <v>0</v>
      </c>
      <c r="M278" s="36">
        <f t="shared" si="67"/>
        <v>0</v>
      </c>
      <c r="N278" s="31">
        <f t="shared" si="68"/>
        <v>615512</v>
      </c>
      <c r="O278" s="36">
        <f t="shared" si="69"/>
        <v>3.2659612186472509E-2</v>
      </c>
      <c r="P278" s="31">
        <v>56727</v>
      </c>
      <c r="Q278" s="31">
        <v>14014670</v>
      </c>
      <c r="R278" s="31">
        <v>41521519</v>
      </c>
      <c r="S278" s="31">
        <v>4729641</v>
      </c>
      <c r="T278" s="36">
        <f t="shared" si="70"/>
        <v>0.11390818818550448</v>
      </c>
      <c r="U278" s="36">
        <f t="shared" si="71"/>
        <v>0.82064977876496203</v>
      </c>
    </row>
    <row r="279" spans="1:21" x14ac:dyDescent="0.2">
      <c r="A279" s="17" t="s">
        <v>29</v>
      </c>
      <c r="B279" s="11" t="s">
        <v>497</v>
      </c>
      <c r="C279" s="10" t="s">
        <v>498</v>
      </c>
      <c r="D279" s="31">
        <v>3558110</v>
      </c>
      <c r="E279" s="31">
        <v>3558110</v>
      </c>
      <c r="F279" s="31">
        <v>187218</v>
      </c>
      <c r="G279" s="36">
        <f t="shared" si="64"/>
        <v>5.2617260287062512E-2</v>
      </c>
      <c r="H279" s="31">
        <v>202534</v>
      </c>
      <c r="I279" s="36">
        <f t="shared" si="65"/>
        <v>5.6921792749521513E-2</v>
      </c>
      <c r="J279" s="31">
        <v>187474</v>
      </c>
      <c r="K279" s="36">
        <f t="shared" si="66"/>
        <v>5.268920859669881E-2</v>
      </c>
      <c r="L279" s="31">
        <v>0</v>
      </c>
      <c r="M279" s="36">
        <f t="shared" si="67"/>
        <v>0</v>
      </c>
      <c r="N279" s="31">
        <f t="shared" si="68"/>
        <v>577226</v>
      </c>
      <c r="O279" s="36">
        <f t="shared" si="69"/>
        <v>0.16222826163328283</v>
      </c>
      <c r="P279" s="31">
        <v>592710</v>
      </c>
      <c r="Q279" s="31">
        <v>3143228</v>
      </c>
      <c r="R279" s="31">
        <v>2889399</v>
      </c>
      <c r="S279" s="31">
        <v>1942054</v>
      </c>
      <c r="T279" s="36">
        <f t="shared" si="70"/>
        <v>0.67213077875364391</v>
      </c>
      <c r="U279" s="36">
        <f t="shared" si="71"/>
        <v>-0.6837002918796713</v>
      </c>
    </row>
    <row r="280" spans="1:21" x14ac:dyDescent="0.2">
      <c r="A280" s="17" t="s">
        <v>29</v>
      </c>
      <c r="B280" s="11" t="s">
        <v>499</v>
      </c>
      <c r="C280" s="10" t="s">
        <v>500</v>
      </c>
      <c r="D280" s="31">
        <v>2329849</v>
      </c>
      <c r="E280" s="31">
        <v>2322349</v>
      </c>
      <c r="F280" s="31">
        <v>508743</v>
      </c>
      <c r="G280" s="36">
        <f t="shared" si="64"/>
        <v>0.21835878634194747</v>
      </c>
      <c r="H280" s="31">
        <v>656102</v>
      </c>
      <c r="I280" s="36">
        <f t="shared" si="65"/>
        <v>0.28160709127501399</v>
      </c>
      <c r="J280" s="31">
        <v>551254</v>
      </c>
      <c r="K280" s="36">
        <f t="shared" si="66"/>
        <v>0.23736914649779167</v>
      </c>
      <c r="L280" s="31">
        <v>0</v>
      </c>
      <c r="M280" s="36">
        <f t="shared" si="67"/>
        <v>0</v>
      </c>
      <c r="N280" s="31">
        <f t="shared" si="68"/>
        <v>1716099</v>
      </c>
      <c r="O280" s="36">
        <f t="shared" si="69"/>
        <v>0.73894965829855896</v>
      </c>
      <c r="P280" s="31">
        <v>529696</v>
      </c>
      <c r="Q280" s="31">
        <v>2107598</v>
      </c>
      <c r="R280" s="31">
        <v>2174600</v>
      </c>
      <c r="S280" s="31">
        <v>1591946</v>
      </c>
      <c r="T280" s="36">
        <f t="shared" si="70"/>
        <v>0.73206382783040558</v>
      </c>
      <c r="U280" s="36">
        <f t="shared" si="71"/>
        <v>4.069881592460578E-2</v>
      </c>
    </row>
    <row r="281" spans="1:21" x14ac:dyDescent="0.2">
      <c r="A281" s="17" t="s">
        <v>29</v>
      </c>
      <c r="B281" s="11" t="s">
        <v>501</v>
      </c>
      <c r="C281" s="10" t="s">
        <v>502</v>
      </c>
      <c r="D281" s="31">
        <v>1124793</v>
      </c>
      <c r="E281" s="31">
        <v>2374402</v>
      </c>
      <c r="F281" s="31">
        <v>365772</v>
      </c>
      <c r="G281" s="36">
        <f t="shared" si="64"/>
        <v>0.32519050171898295</v>
      </c>
      <c r="H281" s="31">
        <v>565308</v>
      </c>
      <c r="I281" s="36">
        <f t="shared" si="65"/>
        <v>0.50258847627963543</v>
      </c>
      <c r="J281" s="31">
        <v>1199040</v>
      </c>
      <c r="K281" s="36">
        <f t="shared" si="66"/>
        <v>0.50498609755214152</v>
      </c>
      <c r="L281" s="31">
        <v>0</v>
      </c>
      <c r="M281" s="36">
        <f t="shared" si="67"/>
        <v>0</v>
      </c>
      <c r="N281" s="31">
        <f t="shared" si="68"/>
        <v>2130120</v>
      </c>
      <c r="O281" s="36">
        <f t="shared" si="69"/>
        <v>0.89711851657806896</v>
      </c>
      <c r="P281" s="31">
        <v>15815</v>
      </c>
      <c r="Q281" s="31">
        <v>970172</v>
      </c>
      <c r="R281" s="31">
        <v>1076475</v>
      </c>
      <c r="S281" s="31">
        <v>1038287</v>
      </c>
      <c r="T281" s="36">
        <f t="shared" si="70"/>
        <v>0.96452495413270167</v>
      </c>
      <c r="U281" s="36">
        <f t="shared" si="71"/>
        <v>74.816629781852669</v>
      </c>
    </row>
    <row r="282" spans="1:21" x14ac:dyDescent="0.2">
      <c r="A282" s="17" t="s">
        <v>29</v>
      </c>
      <c r="B282" s="11" t="s">
        <v>503</v>
      </c>
      <c r="C282" s="10" t="s">
        <v>504</v>
      </c>
      <c r="D282" s="31">
        <v>2124093</v>
      </c>
      <c r="E282" s="31">
        <v>2124094</v>
      </c>
      <c r="F282" s="31">
        <v>-10413678</v>
      </c>
      <c r="G282" s="36">
        <f t="shared" si="64"/>
        <v>-4.9026469180021781</v>
      </c>
      <c r="H282" s="31">
        <v>428349</v>
      </c>
      <c r="I282" s="36">
        <f t="shared" si="65"/>
        <v>0.20166207411822365</v>
      </c>
      <c r="J282" s="31">
        <v>233380</v>
      </c>
      <c r="K282" s="36">
        <f t="shared" si="66"/>
        <v>0.1098727269132157</v>
      </c>
      <c r="L282" s="31">
        <v>0</v>
      </c>
      <c r="M282" s="36">
        <f t="shared" si="67"/>
        <v>0</v>
      </c>
      <c r="N282" s="31">
        <f t="shared" si="68"/>
        <v>-9751949</v>
      </c>
      <c r="O282" s="36">
        <f t="shared" si="69"/>
        <v>-4.5911099037989844</v>
      </c>
      <c r="P282" s="31">
        <v>-9963277</v>
      </c>
      <c r="Q282" s="31">
        <v>1561015</v>
      </c>
      <c r="R282" s="31">
        <v>1589125</v>
      </c>
      <c r="S282" s="31">
        <v>-9853867</v>
      </c>
      <c r="T282" s="36">
        <f t="shared" si="70"/>
        <v>-6.2008130260363403</v>
      </c>
      <c r="U282" s="36">
        <f t="shared" si="71"/>
        <v>-1.0234240200287517</v>
      </c>
    </row>
    <row r="283" spans="1:21" x14ac:dyDescent="0.2">
      <c r="A283" s="17" t="s">
        <v>29</v>
      </c>
      <c r="B283" s="11" t="s">
        <v>505</v>
      </c>
      <c r="C283" s="10" t="s">
        <v>506</v>
      </c>
      <c r="D283" s="31">
        <v>3026634</v>
      </c>
      <c r="E283" s="31">
        <v>3019722</v>
      </c>
      <c r="F283" s="31">
        <v>7449</v>
      </c>
      <c r="G283" s="36">
        <f t="shared" si="64"/>
        <v>2.4611499110893486E-3</v>
      </c>
      <c r="H283" s="31">
        <v>0</v>
      </c>
      <c r="I283" s="36">
        <f t="shared" si="65"/>
        <v>0</v>
      </c>
      <c r="J283" s="31">
        <v>190736</v>
      </c>
      <c r="K283" s="36">
        <f t="shared" si="66"/>
        <v>6.3163430276032037E-2</v>
      </c>
      <c r="L283" s="31">
        <v>0</v>
      </c>
      <c r="M283" s="36">
        <f t="shared" si="67"/>
        <v>0</v>
      </c>
      <c r="N283" s="31">
        <f t="shared" si="68"/>
        <v>198185</v>
      </c>
      <c r="O283" s="36">
        <f t="shared" si="69"/>
        <v>6.5630213642182952E-2</v>
      </c>
      <c r="P283" s="31">
        <v>259528</v>
      </c>
      <c r="Q283" s="31">
        <v>2946888</v>
      </c>
      <c r="R283" s="31">
        <v>2808847</v>
      </c>
      <c r="S283" s="31">
        <v>715184</v>
      </c>
      <c r="T283" s="36">
        <f t="shared" si="70"/>
        <v>0.25461835407909367</v>
      </c>
      <c r="U283" s="36">
        <f t="shared" si="71"/>
        <v>-0.26506581178138777</v>
      </c>
    </row>
    <row r="284" spans="1:21" x14ac:dyDescent="0.2">
      <c r="A284" s="17" t="s">
        <v>44</v>
      </c>
      <c r="B284" s="11" t="s">
        <v>507</v>
      </c>
      <c r="C284" s="10" t="s">
        <v>508</v>
      </c>
      <c r="D284" s="31">
        <v>0</v>
      </c>
      <c r="E284" s="31">
        <v>0</v>
      </c>
      <c r="F284" s="31">
        <v>0</v>
      </c>
      <c r="G284" s="36">
        <f t="shared" si="64"/>
        <v>0</v>
      </c>
      <c r="H284" s="31">
        <v>0</v>
      </c>
      <c r="I284" s="36">
        <f t="shared" si="65"/>
        <v>0</v>
      </c>
      <c r="J284" s="31">
        <v>0</v>
      </c>
      <c r="K284" s="36">
        <f t="shared" si="66"/>
        <v>0</v>
      </c>
      <c r="L284" s="31">
        <v>0</v>
      </c>
      <c r="M284" s="36">
        <f t="shared" si="67"/>
        <v>0</v>
      </c>
      <c r="N284" s="31">
        <f t="shared" si="68"/>
        <v>0</v>
      </c>
      <c r="O284" s="36">
        <f t="shared" si="69"/>
        <v>0</v>
      </c>
      <c r="P284" s="31">
        <v>0</v>
      </c>
      <c r="Q284" s="31">
        <v>0</v>
      </c>
      <c r="R284" s="31">
        <v>0</v>
      </c>
      <c r="S284" s="31">
        <v>0</v>
      </c>
      <c r="T284" s="36">
        <f t="shared" si="70"/>
        <v>0</v>
      </c>
      <c r="U284" s="36">
        <f t="shared" si="71"/>
        <v>0</v>
      </c>
    </row>
    <row r="285" spans="1:21" ht="16.5" x14ac:dyDescent="0.3">
      <c r="A285" s="18" t="s">
        <v>0</v>
      </c>
      <c r="B285" s="13" t="s">
        <v>509</v>
      </c>
      <c r="C285" s="12" t="s">
        <v>0</v>
      </c>
      <c r="D285" s="32">
        <f>SUM(D276:D284)</f>
        <v>40345843</v>
      </c>
      <c r="E285" s="32">
        <f>SUM(E276:E284)</f>
        <v>43213694</v>
      </c>
      <c r="F285" s="32">
        <f>SUM(F276:F284)</f>
        <v>-8070050</v>
      </c>
      <c r="G285" s="37">
        <f t="shared" si="64"/>
        <v>-0.20002184611683538</v>
      </c>
      <c r="H285" s="32">
        <f>SUM(H276:H284)</f>
        <v>3484693</v>
      </c>
      <c r="I285" s="37">
        <f t="shared" si="65"/>
        <v>8.6370558671930595E-2</v>
      </c>
      <c r="J285" s="32">
        <f>SUM(J276:J284)</f>
        <v>3838127</v>
      </c>
      <c r="K285" s="37">
        <f t="shared" si="66"/>
        <v>8.8817378120926202E-2</v>
      </c>
      <c r="L285" s="32">
        <f>SUM(L276:L284)</f>
        <v>0</v>
      </c>
      <c r="M285" s="37">
        <f t="shared" si="67"/>
        <v>0</v>
      </c>
      <c r="N285" s="32">
        <f t="shared" si="68"/>
        <v>-747230</v>
      </c>
      <c r="O285" s="37">
        <f t="shared" si="69"/>
        <v>-1.729150949233824E-2</v>
      </c>
      <c r="P285" s="32">
        <f>SUM(P276:P284)</f>
        <v>-7613962</v>
      </c>
      <c r="Q285" s="32">
        <f>SUM(Q276:Q284)</f>
        <v>35935396</v>
      </c>
      <c r="R285" s="32">
        <f>SUM(R276:R284)</f>
        <v>62617525</v>
      </c>
      <c r="S285" s="32">
        <f>SUM(S276:S284)</f>
        <v>2867469</v>
      </c>
      <c r="T285" s="37">
        <f t="shared" si="70"/>
        <v>4.5793394101731104E-2</v>
      </c>
      <c r="U285" s="37">
        <f t="shared" si="71"/>
        <v>-1.5040906429530381</v>
      </c>
    </row>
    <row r="286" spans="1:21" x14ac:dyDescent="0.2">
      <c r="A286" s="17" t="s">
        <v>29</v>
      </c>
      <c r="B286" s="11" t="s">
        <v>510</v>
      </c>
      <c r="C286" s="10" t="s">
        <v>511</v>
      </c>
      <c r="D286" s="31">
        <v>11835932</v>
      </c>
      <c r="E286" s="31">
        <v>11835932</v>
      </c>
      <c r="F286" s="31">
        <v>1998133</v>
      </c>
      <c r="G286" s="36">
        <f t="shared" si="64"/>
        <v>0.1688192362037903</v>
      </c>
      <c r="H286" s="31">
        <v>1772363</v>
      </c>
      <c r="I286" s="36">
        <f t="shared" si="65"/>
        <v>0.14974427024420214</v>
      </c>
      <c r="J286" s="31">
        <v>1959529</v>
      </c>
      <c r="K286" s="36">
        <f t="shared" si="66"/>
        <v>0.16555764260896397</v>
      </c>
      <c r="L286" s="31">
        <v>0</v>
      </c>
      <c r="M286" s="36">
        <f t="shared" si="67"/>
        <v>0</v>
      </c>
      <c r="N286" s="31">
        <f t="shared" si="68"/>
        <v>5730025</v>
      </c>
      <c r="O286" s="36">
        <f t="shared" si="69"/>
        <v>0.48412114905695641</v>
      </c>
      <c r="P286" s="31">
        <v>2624355</v>
      </c>
      <c r="Q286" s="31">
        <v>10818778</v>
      </c>
      <c r="R286" s="31">
        <v>10718511</v>
      </c>
      <c r="S286" s="31">
        <v>8113926</v>
      </c>
      <c r="T286" s="36">
        <f t="shared" si="70"/>
        <v>0.7570012289953334</v>
      </c>
      <c r="U286" s="36">
        <f t="shared" si="71"/>
        <v>-0.25332929424563366</v>
      </c>
    </row>
    <row r="287" spans="1:21" x14ac:dyDescent="0.2">
      <c r="A287" s="17" t="s">
        <v>29</v>
      </c>
      <c r="B287" s="11" t="s">
        <v>512</v>
      </c>
      <c r="C287" s="10" t="s">
        <v>513</v>
      </c>
      <c r="D287" s="31">
        <v>1289703</v>
      </c>
      <c r="E287" s="31">
        <v>1289703</v>
      </c>
      <c r="F287" s="31">
        <v>302202</v>
      </c>
      <c r="G287" s="36">
        <f t="shared" si="64"/>
        <v>0.23431906415663142</v>
      </c>
      <c r="H287" s="31">
        <v>280286</v>
      </c>
      <c r="I287" s="36">
        <f t="shared" si="65"/>
        <v>0.2173260045142176</v>
      </c>
      <c r="J287" s="31">
        <v>297478</v>
      </c>
      <c r="K287" s="36">
        <f t="shared" si="66"/>
        <v>0.23065620534340076</v>
      </c>
      <c r="L287" s="31">
        <v>0</v>
      </c>
      <c r="M287" s="36">
        <f t="shared" si="67"/>
        <v>0</v>
      </c>
      <c r="N287" s="31">
        <f t="shared" si="68"/>
        <v>879966</v>
      </c>
      <c r="O287" s="36">
        <f t="shared" si="69"/>
        <v>0.68230127401424978</v>
      </c>
      <c r="P287" s="31">
        <v>192553</v>
      </c>
      <c r="Q287" s="31">
        <v>1201129</v>
      </c>
      <c r="R287" s="31">
        <v>1182243</v>
      </c>
      <c r="S287" s="31">
        <v>659659</v>
      </c>
      <c r="T287" s="36">
        <f t="shared" si="70"/>
        <v>0.55797243037175948</v>
      </c>
      <c r="U287" s="36">
        <f t="shared" si="71"/>
        <v>0.54491490654521102</v>
      </c>
    </row>
    <row r="288" spans="1:21" x14ac:dyDescent="0.2">
      <c r="A288" s="17" t="s">
        <v>29</v>
      </c>
      <c r="B288" s="11" t="s">
        <v>514</v>
      </c>
      <c r="C288" s="10" t="s">
        <v>515</v>
      </c>
      <c r="D288" s="31">
        <v>9323715</v>
      </c>
      <c r="E288" s="31">
        <v>8685822</v>
      </c>
      <c r="F288" s="31">
        <v>2465196</v>
      </c>
      <c r="G288" s="36">
        <f t="shared" si="64"/>
        <v>0.26440061713598068</v>
      </c>
      <c r="H288" s="31">
        <v>2313639</v>
      </c>
      <c r="I288" s="36">
        <f t="shared" si="65"/>
        <v>0.24814561577654401</v>
      </c>
      <c r="J288" s="31">
        <v>3281610</v>
      </c>
      <c r="K288" s="36">
        <f t="shared" si="66"/>
        <v>0.3778122554203851</v>
      </c>
      <c r="L288" s="31">
        <v>0</v>
      </c>
      <c r="M288" s="36">
        <f t="shared" si="67"/>
        <v>0</v>
      </c>
      <c r="N288" s="31">
        <f t="shared" si="68"/>
        <v>8060445</v>
      </c>
      <c r="O288" s="36">
        <f t="shared" si="69"/>
        <v>0.92800025144425013</v>
      </c>
      <c r="P288" s="31">
        <v>499017</v>
      </c>
      <c r="Q288" s="31">
        <v>9817726</v>
      </c>
      <c r="R288" s="31">
        <v>9847752</v>
      </c>
      <c r="S288" s="31">
        <v>3109181</v>
      </c>
      <c r="T288" s="36">
        <f t="shared" si="70"/>
        <v>0.31572494920668187</v>
      </c>
      <c r="U288" s="36">
        <f t="shared" si="71"/>
        <v>5.5761487083606367</v>
      </c>
    </row>
    <row r="289" spans="1:21" x14ac:dyDescent="0.2">
      <c r="A289" s="17" t="s">
        <v>29</v>
      </c>
      <c r="B289" s="11" t="s">
        <v>516</v>
      </c>
      <c r="C289" s="10" t="s">
        <v>517</v>
      </c>
      <c r="D289" s="31">
        <v>4396761</v>
      </c>
      <c r="E289" s="31">
        <v>4345551</v>
      </c>
      <c r="F289" s="31">
        <v>443489</v>
      </c>
      <c r="G289" s="36">
        <f t="shared" si="64"/>
        <v>0.10086720656410481</v>
      </c>
      <c r="H289" s="31">
        <v>286783</v>
      </c>
      <c r="I289" s="36">
        <f t="shared" si="65"/>
        <v>6.5225969753643642E-2</v>
      </c>
      <c r="J289" s="31">
        <v>276538</v>
      </c>
      <c r="K289" s="36">
        <f t="shared" si="66"/>
        <v>6.3637039353582545E-2</v>
      </c>
      <c r="L289" s="31">
        <v>0</v>
      </c>
      <c r="M289" s="36">
        <f t="shared" si="67"/>
        <v>0</v>
      </c>
      <c r="N289" s="31">
        <f t="shared" si="68"/>
        <v>1006810</v>
      </c>
      <c r="O289" s="36">
        <f t="shared" si="69"/>
        <v>0.23168753513651089</v>
      </c>
      <c r="P289" s="31">
        <v>126613</v>
      </c>
      <c r="Q289" s="31">
        <v>7008009</v>
      </c>
      <c r="R289" s="31">
        <v>4716761</v>
      </c>
      <c r="S289" s="31">
        <v>354693</v>
      </c>
      <c r="T289" s="36">
        <f t="shared" si="70"/>
        <v>7.5198425360114701E-2</v>
      </c>
      <c r="U289" s="36">
        <f t="shared" si="71"/>
        <v>1.1841201140483206</v>
      </c>
    </row>
    <row r="290" spans="1:21" x14ac:dyDescent="0.2">
      <c r="A290" s="17" t="s">
        <v>29</v>
      </c>
      <c r="B290" s="11" t="s">
        <v>518</v>
      </c>
      <c r="C290" s="10" t="s">
        <v>519</v>
      </c>
      <c r="D290" s="31">
        <v>14583794</v>
      </c>
      <c r="E290" s="31">
        <v>12523651</v>
      </c>
      <c r="F290" s="31">
        <v>2106052</v>
      </c>
      <c r="G290" s="36">
        <f t="shared" si="64"/>
        <v>0.14441043256645014</v>
      </c>
      <c r="H290" s="31">
        <v>2067760</v>
      </c>
      <c r="I290" s="36">
        <f t="shared" si="65"/>
        <v>0.14178477836425829</v>
      </c>
      <c r="J290" s="31">
        <v>2021398</v>
      </c>
      <c r="K290" s="36">
        <f t="shared" si="66"/>
        <v>0.16140644609147922</v>
      </c>
      <c r="L290" s="31">
        <v>0</v>
      </c>
      <c r="M290" s="36">
        <f t="shared" si="67"/>
        <v>0</v>
      </c>
      <c r="N290" s="31">
        <f t="shared" si="68"/>
        <v>6195210</v>
      </c>
      <c r="O290" s="36">
        <f t="shared" si="69"/>
        <v>0.49468082430594723</v>
      </c>
      <c r="P290" s="31">
        <v>2365107</v>
      </c>
      <c r="Q290" s="31">
        <v>14844518</v>
      </c>
      <c r="R290" s="31">
        <v>12636418</v>
      </c>
      <c r="S290" s="31">
        <v>7328036</v>
      </c>
      <c r="T290" s="36">
        <f t="shared" si="70"/>
        <v>0.57991402310369922</v>
      </c>
      <c r="U290" s="36">
        <f t="shared" si="71"/>
        <v>-0.14532492610270908</v>
      </c>
    </row>
    <row r="291" spans="1:21" x14ac:dyDescent="0.2">
      <c r="A291" s="17" t="s">
        <v>44</v>
      </c>
      <c r="B291" s="11" t="s">
        <v>520</v>
      </c>
      <c r="C291" s="10" t="s">
        <v>521</v>
      </c>
      <c r="D291" s="31">
        <v>0</v>
      </c>
      <c r="E291" s="31">
        <v>0</v>
      </c>
      <c r="F291" s="31">
        <v>0</v>
      </c>
      <c r="G291" s="36">
        <f t="shared" si="64"/>
        <v>0</v>
      </c>
      <c r="H291" s="31">
        <v>0</v>
      </c>
      <c r="I291" s="36">
        <f t="shared" si="65"/>
        <v>0</v>
      </c>
      <c r="J291" s="31">
        <v>0</v>
      </c>
      <c r="K291" s="36">
        <f t="shared" si="66"/>
        <v>0</v>
      </c>
      <c r="L291" s="31">
        <v>0</v>
      </c>
      <c r="M291" s="36">
        <f t="shared" si="67"/>
        <v>0</v>
      </c>
      <c r="N291" s="31">
        <f t="shared" si="68"/>
        <v>0</v>
      </c>
      <c r="O291" s="36">
        <f t="shared" si="69"/>
        <v>0</v>
      </c>
      <c r="P291" s="31">
        <v>0</v>
      </c>
      <c r="Q291" s="31">
        <v>0</v>
      </c>
      <c r="R291" s="31">
        <v>0</v>
      </c>
      <c r="S291" s="31">
        <v>0</v>
      </c>
      <c r="T291" s="36">
        <f t="shared" si="70"/>
        <v>0</v>
      </c>
      <c r="U291" s="36">
        <f t="shared" si="71"/>
        <v>0</v>
      </c>
    </row>
    <row r="292" spans="1:21" ht="16.5" x14ac:dyDescent="0.3">
      <c r="A292" s="18" t="s">
        <v>0</v>
      </c>
      <c r="B292" s="13" t="s">
        <v>522</v>
      </c>
      <c r="C292" s="12" t="s">
        <v>0</v>
      </c>
      <c r="D292" s="32">
        <f>SUM(D286:D291)</f>
        <v>41429905</v>
      </c>
      <c r="E292" s="32">
        <f>SUM(E286:E291)</f>
        <v>38680659</v>
      </c>
      <c r="F292" s="32">
        <f>SUM(F286:F291)</f>
        <v>7315072</v>
      </c>
      <c r="G292" s="37">
        <f t="shared" si="64"/>
        <v>0.17656501988117038</v>
      </c>
      <c r="H292" s="32">
        <f>SUM(H286:H291)</f>
        <v>6720831</v>
      </c>
      <c r="I292" s="37">
        <f t="shared" si="65"/>
        <v>0.16222173331075704</v>
      </c>
      <c r="J292" s="32">
        <f>SUM(J286:J291)</f>
        <v>7836553</v>
      </c>
      <c r="K292" s="37">
        <f t="shared" si="66"/>
        <v>0.20259616052560014</v>
      </c>
      <c r="L292" s="32">
        <f>SUM(L286:L291)</f>
        <v>0</v>
      </c>
      <c r="M292" s="37">
        <f t="shared" si="67"/>
        <v>0</v>
      </c>
      <c r="N292" s="32">
        <f t="shared" si="68"/>
        <v>21872456</v>
      </c>
      <c r="O292" s="37">
        <f t="shared" si="69"/>
        <v>0.56546234126983208</v>
      </c>
      <c r="P292" s="32">
        <f>SUM(P286:P291)</f>
        <v>5807645</v>
      </c>
      <c r="Q292" s="32">
        <f>SUM(Q286:Q291)</f>
        <v>43690160</v>
      </c>
      <c r="R292" s="32">
        <f>SUM(R286:R291)</f>
        <v>39101685</v>
      </c>
      <c r="S292" s="32">
        <f>SUM(S286:S291)</f>
        <v>19565495</v>
      </c>
      <c r="T292" s="37">
        <f t="shared" si="70"/>
        <v>0.50037472809675598</v>
      </c>
      <c r="U292" s="37">
        <f t="shared" si="71"/>
        <v>0.34935124305979448</v>
      </c>
    </row>
    <row r="293" spans="1:21" x14ac:dyDescent="0.2">
      <c r="A293" s="17" t="s">
        <v>29</v>
      </c>
      <c r="B293" s="11" t="s">
        <v>523</v>
      </c>
      <c r="C293" s="10" t="s">
        <v>524</v>
      </c>
      <c r="D293" s="31">
        <v>49528903</v>
      </c>
      <c r="E293" s="31">
        <v>55224218</v>
      </c>
      <c r="F293" s="31">
        <v>11882395</v>
      </c>
      <c r="G293" s="36">
        <f t="shared" si="64"/>
        <v>0.23990830162339755</v>
      </c>
      <c r="H293" s="31">
        <v>12432303</v>
      </c>
      <c r="I293" s="36">
        <f t="shared" si="65"/>
        <v>0.25101107125267846</v>
      </c>
      <c r="J293" s="31">
        <v>11323376</v>
      </c>
      <c r="K293" s="36">
        <f t="shared" si="66"/>
        <v>0.20504366399538695</v>
      </c>
      <c r="L293" s="31">
        <v>0</v>
      </c>
      <c r="M293" s="36">
        <f t="shared" si="67"/>
        <v>0</v>
      </c>
      <c r="N293" s="31">
        <f t="shared" si="68"/>
        <v>35638074</v>
      </c>
      <c r="O293" s="36">
        <f t="shared" si="69"/>
        <v>0.64533415393949078</v>
      </c>
      <c r="P293" s="31">
        <v>9670456</v>
      </c>
      <c r="Q293" s="31">
        <v>43118811</v>
      </c>
      <c r="R293" s="31">
        <v>43818811</v>
      </c>
      <c r="S293" s="31">
        <v>33470115</v>
      </c>
      <c r="T293" s="36">
        <f t="shared" si="70"/>
        <v>0.76382983098286261</v>
      </c>
      <c r="U293" s="36">
        <f t="shared" si="71"/>
        <v>0.17092472164704531</v>
      </c>
    </row>
    <row r="294" spans="1:21" x14ac:dyDescent="0.2">
      <c r="A294" s="17" t="s">
        <v>29</v>
      </c>
      <c r="B294" s="11" t="s">
        <v>525</v>
      </c>
      <c r="C294" s="10" t="s">
        <v>526</v>
      </c>
      <c r="D294" s="31">
        <v>5495716</v>
      </c>
      <c r="E294" s="31">
        <v>4863992</v>
      </c>
      <c r="F294" s="31">
        <v>1389611</v>
      </c>
      <c r="G294" s="36">
        <f t="shared" si="64"/>
        <v>0.25285349534073448</v>
      </c>
      <c r="H294" s="31">
        <v>941917</v>
      </c>
      <c r="I294" s="36">
        <f t="shared" si="65"/>
        <v>0.17139113447638124</v>
      </c>
      <c r="J294" s="31">
        <v>859071</v>
      </c>
      <c r="K294" s="36">
        <f t="shared" si="66"/>
        <v>0.17661850595149006</v>
      </c>
      <c r="L294" s="31">
        <v>0</v>
      </c>
      <c r="M294" s="36">
        <f t="shared" si="67"/>
        <v>0</v>
      </c>
      <c r="N294" s="31">
        <f t="shared" si="68"/>
        <v>3190599</v>
      </c>
      <c r="O294" s="36">
        <f t="shared" si="69"/>
        <v>0.65596304434711239</v>
      </c>
      <c r="P294" s="31">
        <v>1807705</v>
      </c>
      <c r="Q294" s="31">
        <v>3852124</v>
      </c>
      <c r="R294" s="31">
        <v>4036905</v>
      </c>
      <c r="S294" s="31">
        <v>2946588</v>
      </c>
      <c r="T294" s="36">
        <f t="shared" si="70"/>
        <v>0.72991264347315576</v>
      </c>
      <c r="U294" s="36">
        <f t="shared" si="71"/>
        <v>-0.52477257074577988</v>
      </c>
    </row>
    <row r="295" spans="1:21" x14ac:dyDescent="0.2">
      <c r="A295" s="17" t="s">
        <v>29</v>
      </c>
      <c r="B295" s="11" t="s">
        <v>527</v>
      </c>
      <c r="C295" s="10" t="s">
        <v>528</v>
      </c>
      <c r="D295" s="31">
        <v>2570732</v>
      </c>
      <c r="E295" s="31">
        <v>2545732</v>
      </c>
      <c r="F295" s="31">
        <v>395461</v>
      </c>
      <c r="G295" s="36">
        <f t="shared" si="64"/>
        <v>0.15383206028477492</v>
      </c>
      <c r="H295" s="31">
        <v>929404</v>
      </c>
      <c r="I295" s="36">
        <f t="shared" si="65"/>
        <v>0.36153282411390997</v>
      </c>
      <c r="J295" s="31">
        <v>530466</v>
      </c>
      <c r="K295" s="36">
        <f t="shared" si="66"/>
        <v>0.20837464430662772</v>
      </c>
      <c r="L295" s="31">
        <v>0</v>
      </c>
      <c r="M295" s="36">
        <f t="shared" si="67"/>
        <v>0</v>
      </c>
      <c r="N295" s="31">
        <f t="shared" si="68"/>
        <v>1855331</v>
      </c>
      <c r="O295" s="36">
        <f t="shared" si="69"/>
        <v>0.72880059644927275</v>
      </c>
      <c r="P295" s="31">
        <v>552431</v>
      </c>
      <c r="Q295" s="31">
        <v>2849894</v>
      </c>
      <c r="R295" s="31">
        <v>2612460</v>
      </c>
      <c r="S295" s="31">
        <v>1742897</v>
      </c>
      <c r="T295" s="36">
        <f t="shared" si="70"/>
        <v>0.66714782235900261</v>
      </c>
      <c r="U295" s="36">
        <f t="shared" si="71"/>
        <v>-3.9760621688500475E-2</v>
      </c>
    </row>
    <row r="296" spans="1:21" x14ac:dyDescent="0.2">
      <c r="A296" s="17" t="s">
        <v>29</v>
      </c>
      <c r="B296" s="11" t="s">
        <v>529</v>
      </c>
      <c r="C296" s="10" t="s">
        <v>530</v>
      </c>
      <c r="D296" s="31">
        <v>43396343</v>
      </c>
      <c r="E296" s="31">
        <v>64650724</v>
      </c>
      <c r="F296" s="31">
        <v>13145136</v>
      </c>
      <c r="G296" s="36">
        <f t="shared" si="64"/>
        <v>0.30290884188098521</v>
      </c>
      <c r="H296" s="31">
        <v>17201105</v>
      </c>
      <c r="I296" s="36">
        <f t="shared" si="65"/>
        <v>0.39637222426783753</v>
      </c>
      <c r="J296" s="31">
        <v>14600145</v>
      </c>
      <c r="K296" s="36">
        <f t="shared" si="66"/>
        <v>0.225831113662393</v>
      </c>
      <c r="L296" s="31">
        <v>0</v>
      </c>
      <c r="M296" s="36">
        <f t="shared" si="67"/>
        <v>0</v>
      </c>
      <c r="N296" s="31">
        <f t="shared" si="68"/>
        <v>44946386</v>
      </c>
      <c r="O296" s="36">
        <f t="shared" si="69"/>
        <v>0.69521860265632907</v>
      </c>
      <c r="P296" s="31">
        <v>12380380</v>
      </c>
      <c r="Q296" s="31">
        <v>38184147</v>
      </c>
      <c r="R296" s="31">
        <v>59079760</v>
      </c>
      <c r="S296" s="31">
        <v>40672349</v>
      </c>
      <c r="T296" s="36">
        <f t="shared" si="70"/>
        <v>0.68843118184637175</v>
      </c>
      <c r="U296" s="36">
        <f t="shared" si="71"/>
        <v>0.17929700057671893</v>
      </c>
    </row>
    <row r="297" spans="1:21" x14ac:dyDescent="0.2">
      <c r="A297" s="17" t="s">
        <v>44</v>
      </c>
      <c r="B297" s="11" t="s">
        <v>531</v>
      </c>
      <c r="C297" s="10" t="s">
        <v>532</v>
      </c>
      <c r="D297" s="31">
        <v>12696355</v>
      </c>
      <c r="E297" s="31">
        <v>12082961</v>
      </c>
      <c r="F297" s="31">
        <v>1891524</v>
      </c>
      <c r="G297" s="36">
        <f t="shared" si="64"/>
        <v>0.14898165654630799</v>
      </c>
      <c r="H297" s="31">
        <v>1944291</v>
      </c>
      <c r="I297" s="36">
        <f t="shared" si="65"/>
        <v>0.15313773126224023</v>
      </c>
      <c r="J297" s="31">
        <v>1931451</v>
      </c>
      <c r="K297" s="36">
        <f t="shared" si="66"/>
        <v>0.15984914624817542</v>
      </c>
      <c r="L297" s="31">
        <v>0</v>
      </c>
      <c r="M297" s="36">
        <f t="shared" si="67"/>
        <v>0</v>
      </c>
      <c r="N297" s="31">
        <f t="shared" si="68"/>
        <v>5767266</v>
      </c>
      <c r="O297" s="36">
        <f t="shared" si="69"/>
        <v>0.47730568690902836</v>
      </c>
      <c r="P297" s="31">
        <v>1455841</v>
      </c>
      <c r="Q297" s="31">
        <v>11241988</v>
      </c>
      <c r="R297" s="31">
        <v>10418066</v>
      </c>
      <c r="S297" s="31">
        <v>4549921</v>
      </c>
      <c r="T297" s="36">
        <f t="shared" si="70"/>
        <v>0.4367337469353717</v>
      </c>
      <c r="U297" s="36">
        <f t="shared" si="71"/>
        <v>0.32669089550301167</v>
      </c>
    </row>
    <row r="298" spans="1:21" ht="16.5" x14ac:dyDescent="0.3">
      <c r="A298" s="18" t="s">
        <v>0</v>
      </c>
      <c r="B298" s="13" t="s">
        <v>533</v>
      </c>
      <c r="C298" s="12" t="s">
        <v>0</v>
      </c>
      <c r="D298" s="32">
        <f>SUM(D293:D297)</f>
        <v>113688049</v>
      </c>
      <c r="E298" s="32">
        <f>SUM(E293:E297)</f>
        <v>139367627</v>
      </c>
      <c r="F298" s="32">
        <f>SUM(F293:F297)</f>
        <v>28704127</v>
      </c>
      <c r="G298" s="37">
        <f t="shared" si="64"/>
        <v>0.25248148114495306</v>
      </c>
      <c r="H298" s="32">
        <f>SUM(H293:H297)</f>
        <v>33449020</v>
      </c>
      <c r="I298" s="37">
        <f t="shared" si="65"/>
        <v>0.29421755667563615</v>
      </c>
      <c r="J298" s="32">
        <f>SUM(J293:J297)</f>
        <v>29244509</v>
      </c>
      <c r="K298" s="37">
        <f t="shared" si="66"/>
        <v>0.20983717402320412</v>
      </c>
      <c r="L298" s="32">
        <f>SUM(L293:L297)</f>
        <v>0</v>
      </c>
      <c r="M298" s="37">
        <f t="shared" si="67"/>
        <v>0</v>
      </c>
      <c r="N298" s="32">
        <f t="shared" si="68"/>
        <v>91397656</v>
      </c>
      <c r="O298" s="37">
        <f t="shared" si="69"/>
        <v>0.65580262767909514</v>
      </c>
      <c r="P298" s="32">
        <f>SUM(P293:P297)</f>
        <v>25866813</v>
      </c>
      <c r="Q298" s="32">
        <f>SUM(Q293:Q297)</f>
        <v>99246964</v>
      </c>
      <c r="R298" s="32">
        <f>SUM(R293:R297)</f>
        <v>119966002</v>
      </c>
      <c r="S298" s="32">
        <f>SUM(S293:S297)</f>
        <v>83381870</v>
      </c>
      <c r="T298" s="37">
        <f t="shared" si="70"/>
        <v>0.69504583473574455</v>
      </c>
      <c r="U298" s="37">
        <f t="shared" si="71"/>
        <v>0.13058029220685197</v>
      </c>
    </row>
    <row r="299" spans="1:21" ht="16.5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309118518</v>
      </c>
      <c r="E299" s="32">
        <f>SUM(E263:E266,E268:E274,E276:E284,E286:E291,E293:E297)</f>
        <v>331794890</v>
      </c>
      <c r="F299" s="32">
        <f>SUM(F263:F266,F268:F274,F276:F284,F286:F291,F293:F297)</f>
        <v>50859952</v>
      </c>
      <c r="G299" s="37">
        <f t="shared" si="64"/>
        <v>0.1645322070287617</v>
      </c>
      <c r="H299" s="32">
        <f>SUM(H263:H266,H268:H274,H276:H284,H286:H291,H293:H297)</f>
        <v>68738537</v>
      </c>
      <c r="I299" s="37">
        <f t="shared" si="65"/>
        <v>0.22236952171205737</v>
      </c>
      <c r="J299" s="32">
        <f>SUM(J263:J266,J268:J274,J276:J284,J286:J291,J293:J297)</f>
        <v>65253414</v>
      </c>
      <c r="K299" s="37">
        <f t="shared" si="66"/>
        <v>0.19666792939457264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184851903</v>
      </c>
      <c r="O299" s="37">
        <f t="shared" si="69"/>
        <v>0.55712703411435904</v>
      </c>
      <c r="P299" s="32">
        <f>SUM(P263:P266,P268:P274,P276:P284,P286:P291,P293:P297)</f>
        <v>45628346</v>
      </c>
      <c r="Q299" s="32">
        <f>SUM(Q263:Q266,Q268:Q274,Q276:Q284,Q286:Q291,Q293:Q297)</f>
        <v>278525059</v>
      </c>
      <c r="R299" s="32">
        <f>SUM(R263:R266,R268:R274,R276:R284,R286:R291,R293:R297)</f>
        <v>319489070</v>
      </c>
      <c r="S299" s="32">
        <f>SUM(S263:S266,S268:S274,S276:S284,S286:S291,S293:S297)</f>
        <v>165460584</v>
      </c>
      <c r="T299" s="37">
        <f t="shared" si="70"/>
        <v>0.51789121925203885</v>
      </c>
      <c r="U299" s="37">
        <f t="shared" si="71"/>
        <v>0.43010693396600441</v>
      </c>
    </row>
    <row r="300" spans="1:21" ht="14.4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x14ac:dyDescent="0.2">
      <c r="A302" s="17" t="s">
        <v>23</v>
      </c>
      <c r="B302" s="11" t="s">
        <v>536</v>
      </c>
      <c r="C302" s="10" t="s">
        <v>537</v>
      </c>
      <c r="D302" s="31">
        <v>1068707211</v>
      </c>
      <c r="E302" s="31">
        <v>1094040190</v>
      </c>
      <c r="F302" s="31">
        <v>230392421</v>
      </c>
      <c r="G302" s="36">
        <f t="shared" ref="G302:G339" si="72">IF(($D302     =0),0,($F302     /$D302     ))</f>
        <v>0.21558048699270918</v>
      </c>
      <c r="H302" s="31">
        <v>285561981</v>
      </c>
      <c r="I302" s="36">
        <f t="shared" ref="I302:I339" si="73">IF(($D302     =0),0,($H302     /$D302     ))</f>
        <v>0.26720319472046677</v>
      </c>
      <c r="J302" s="31">
        <v>250061499</v>
      </c>
      <c r="K302" s="36">
        <f t="shared" ref="K302:K339" si="74">IF(($E302     =0),0,($J302     /$E302     ))</f>
        <v>0.22856701361217818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766015901</v>
      </c>
      <c r="O302" s="36">
        <f t="shared" ref="O302:O339" si="77">IF(($E302     =0),0,($N302     /$E302     ))</f>
        <v>0.70017162806423039</v>
      </c>
      <c r="P302" s="31">
        <v>234077830</v>
      </c>
      <c r="Q302" s="31">
        <v>1049799503</v>
      </c>
      <c r="R302" s="31">
        <v>1022900077</v>
      </c>
      <c r="S302" s="31">
        <v>732543664</v>
      </c>
      <c r="T302" s="36">
        <f t="shared" ref="T302:T339" si="78">IF(($R302     =0),0,($S302     /$R302     ))</f>
        <v>0.71614391324363935</v>
      </c>
      <c r="U302" s="36">
        <f t="shared" ref="U302:U339" si="79">IF(($P302     =0),0,(($J302     /$P302     )-1))</f>
        <v>6.8283566196764456E-2</v>
      </c>
    </row>
    <row r="303" spans="1:21" ht="16.5" x14ac:dyDescent="0.3">
      <c r="A303" s="18" t="s">
        <v>0</v>
      </c>
      <c r="B303" s="13" t="s">
        <v>28</v>
      </c>
      <c r="C303" s="12" t="s">
        <v>0</v>
      </c>
      <c r="D303" s="32">
        <f>D302</f>
        <v>1068707211</v>
      </c>
      <c r="E303" s="32">
        <f>E302</f>
        <v>1094040190</v>
      </c>
      <c r="F303" s="32">
        <f>F302</f>
        <v>230392421</v>
      </c>
      <c r="G303" s="37">
        <f t="shared" si="72"/>
        <v>0.21558048699270918</v>
      </c>
      <c r="H303" s="32">
        <f>H302</f>
        <v>285561981</v>
      </c>
      <c r="I303" s="37">
        <f t="shared" si="73"/>
        <v>0.26720319472046677</v>
      </c>
      <c r="J303" s="32">
        <f>J302</f>
        <v>250061499</v>
      </c>
      <c r="K303" s="37">
        <f t="shared" si="74"/>
        <v>0.22856701361217818</v>
      </c>
      <c r="L303" s="32">
        <f>L302</f>
        <v>0</v>
      </c>
      <c r="M303" s="37">
        <f t="shared" si="75"/>
        <v>0</v>
      </c>
      <c r="N303" s="32">
        <f t="shared" si="76"/>
        <v>766015901</v>
      </c>
      <c r="O303" s="37">
        <f t="shared" si="77"/>
        <v>0.70017162806423039</v>
      </c>
      <c r="P303" s="32">
        <f>P302</f>
        <v>234077830</v>
      </c>
      <c r="Q303" s="32">
        <f>Q302</f>
        <v>1049799503</v>
      </c>
      <c r="R303" s="32">
        <f>R302</f>
        <v>1022900077</v>
      </c>
      <c r="S303" s="32">
        <f>S302</f>
        <v>732543664</v>
      </c>
      <c r="T303" s="37">
        <f t="shared" si="78"/>
        <v>0.71614391324363935</v>
      </c>
      <c r="U303" s="37">
        <f t="shared" si="79"/>
        <v>6.8283566196764456E-2</v>
      </c>
    </row>
    <row r="304" spans="1:21" x14ac:dyDescent="0.2">
      <c r="A304" s="17" t="s">
        <v>29</v>
      </c>
      <c r="B304" s="11" t="s">
        <v>538</v>
      </c>
      <c r="C304" s="10" t="s">
        <v>539</v>
      </c>
      <c r="D304" s="31">
        <v>28383440</v>
      </c>
      <c r="E304" s="31">
        <v>28389215</v>
      </c>
      <c r="F304" s="31">
        <v>6138470</v>
      </c>
      <c r="G304" s="36">
        <f t="shared" si="72"/>
        <v>0.21626941625116616</v>
      </c>
      <c r="H304" s="31">
        <v>7481457</v>
      </c>
      <c r="I304" s="36">
        <f t="shared" si="73"/>
        <v>0.2635852807129791</v>
      </c>
      <c r="J304" s="31">
        <v>6320095</v>
      </c>
      <c r="K304" s="36">
        <f t="shared" si="74"/>
        <v>0.22262309824347026</v>
      </c>
      <c r="L304" s="31">
        <v>0</v>
      </c>
      <c r="M304" s="36">
        <f t="shared" si="75"/>
        <v>0</v>
      </c>
      <c r="N304" s="31">
        <f t="shared" si="76"/>
        <v>19940022</v>
      </c>
      <c r="O304" s="36">
        <f t="shared" si="77"/>
        <v>0.70238018205152908</v>
      </c>
      <c r="P304" s="31">
        <v>6068237</v>
      </c>
      <c r="Q304" s="31">
        <v>27061284</v>
      </c>
      <c r="R304" s="31">
        <v>28257417</v>
      </c>
      <c r="S304" s="31">
        <v>19674949</v>
      </c>
      <c r="T304" s="36">
        <f t="shared" si="78"/>
        <v>0.69627556545596503</v>
      </c>
      <c r="U304" s="36">
        <f t="shared" si="79"/>
        <v>4.1504311713599806E-2</v>
      </c>
    </row>
    <row r="305" spans="1:21" x14ac:dyDescent="0.2">
      <c r="A305" s="17" t="s">
        <v>29</v>
      </c>
      <c r="B305" s="11" t="s">
        <v>540</v>
      </c>
      <c r="C305" s="10" t="s">
        <v>541</v>
      </c>
      <c r="D305" s="31">
        <v>13365692</v>
      </c>
      <c r="E305" s="31">
        <v>12518666</v>
      </c>
      <c r="F305" s="31">
        <v>2021541</v>
      </c>
      <c r="G305" s="36">
        <f t="shared" si="72"/>
        <v>0.15124850999110259</v>
      </c>
      <c r="H305" s="31">
        <v>2523466</v>
      </c>
      <c r="I305" s="36">
        <f t="shared" si="73"/>
        <v>0.18880174704010835</v>
      </c>
      <c r="J305" s="31">
        <v>1870106</v>
      </c>
      <c r="K305" s="36">
        <f t="shared" si="74"/>
        <v>0.14938540576128478</v>
      </c>
      <c r="L305" s="31">
        <v>0</v>
      </c>
      <c r="M305" s="36">
        <f t="shared" si="75"/>
        <v>0</v>
      </c>
      <c r="N305" s="31">
        <f t="shared" si="76"/>
        <v>6415113</v>
      </c>
      <c r="O305" s="36">
        <f t="shared" si="77"/>
        <v>0.51244381789561289</v>
      </c>
      <c r="P305" s="31">
        <v>2368020</v>
      </c>
      <c r="Q305" s="31">
        <v>9070690</v>
      </c>
      <c r="R305" s="31">
        <v>11398667</v>
      </c>
      <c r="S305" s="31">
        <v>6372380</v>
      </c>
      <c r="T305" s="36">
        <f t="shared" si="78"/>
        <v>0.55904607091337966</v>
      </c>
      <c r="U305" s="36">
        <f t="shared" si="79"/>
        <v>-0.21026596059154901</v>
      </c>
    </row>
    <row r="306" spans="1:21" x14ac:dyDescent="0.2">
      <c r="A306" s="17" t="s">
        <v>29</v>
      </c>
      <c r="B306" s="11" t="s">
        <v>542</v>
      </c>
      <c r="C306" s="10" t="s">
        <v>543</v>
      </c>
      <c r="D306" s="31">
        <v>15044360</v>
      </c>
      <c r="E306" s="31">
        <v>15339960</v>
      </c>
      <c r="F306" s="31">
        <v>3072821</v>
      </c>
      <c r="G306" s="36">
        <f t="shared" si="72"/>
        <v>0.20425069594186793</v>
      </c>
      <c r="H306" s="31">
        <v>4060480</v>
      </c>
      <c r="I306" s="36">
        <f t="shared" si="73"/>
        <v>0.26990048097758895</v>
      </c>
      <c r="J306" s="31">
        <v>3284918</v>
      </c>
      <c r="K306" s="36">
        <f t="shared" si="74"/>
        <v>0.21414123635263715</v>
      </c>
      <c r="L306" s="31">
        <v>0</v>
      </c>
      <c r="M306" s="36">
        <f t="shared" si="75"/>
        <v>0</v>
      </c>
      <c r="N306" s="31">
        <f t="shared" si="76"/>
        <v>10418219</v>
      </c>
      <c r="O306" s="36">
        <f t="shared" si="77"/>
        <v>0.67915555190495935</v>
      </c>
      <c r="P306" s="31">
        <v>2867702</v>
      </c>
      <c r="Q306" s="31">
        <v>13872500</v>
      </c>
      <c r="R306" s="31">
        <v>13834176</v>
      </c>
      <c r="S306" s="31">
        <v>9374549</v>
      </c>
      <c r="T306" s="36">
        <f t="shared" si="78"/>
        <v>0.67763696225926284</v>
      </c>
      <c r="U306" s="36">
        <f t="shared" si="79"/>
        <v>0.14548792029297331</v>
      </c>
    </row>
    <row r="307" spans="1:21" x14ac:dyDescent="0.2">
      <c r="A307" s="17" t="s">
        <v>29</v>
      </c>
      <c r="B307" s="11" t="s">
        <v>544</v>
      </c>
      <c r="C307" s="10" t="s">
        <v>545</v>
      </c>
      <c r="D307" s="31">
        <v>40634844</v>
      </c>
      <c r="E307" s="31">
        <v>40631696</v>
      </c>
      <c r="F307" s="31">
        <v>8365893</v>
      </c>
      <c r="G307" s="36">
        <f t="shared" si="72"/>
        <v>0.20587978632328452</v>
      </c>
      <c r="H307" s="31">
        <v>8320450</v>
      </c>
      <c r="I307" s="36">
        <f t="shared" si="73"/>
        <v>0.20476146038606668</v>
      </c>
      <c r="J307" s="31">
        <v>8159561</v>
      </c>
      <c r="K307" s="36">
        <f t="shared" si="74"/>
        <v>0.2008176326186335</v>
      </c>
      <c r="L307" s="31">
        <v>0</v>
      </c>
      <c r="M307" s="36">
        <f t="shared" si="75"/>
        <v>0</v>
      </c>
      <c r="N307" s="31">
        <f t="shared" si="76"/>
        <v>24845904</v>
      </c>
      <c r="O307" s="36">
        <f t="shared" si="77"/>
        <v>0.61149069435841419</v>
      </c>
      <c r="P307" s="31">
        <v>7871229</v>
      </c>
      <c r="Q307" s="31">
        <v>36017707</v>
      </c>
      <c r="R307" s="31">
        <v>36286261</v>
      </c>
      <c r="S307" s="31">
        <v>23194085</v>
      </c>
      <c r="T307" s="36">
        <f t="shared" si="78"/>
        <v>0.63919743618666025</v>
      </c>
      <c r="U307" s="36">
        <f t="shared" si="79"/>
        <v>3.6631128379062572E-2</v>
      </c>
    </row>
    <row r="308" spans="1:21" x14ac:dyDescent="0.2">
      <c r="A308" s="17" t="s">
        <v>29</v>
      </c>
      <c r="B308" s="11" t="s">
        <v>546</v>
      </c>
      <c r="C308" s="10" t="s">
        <v>547</v>
      </c>
      <c r="D308" s="31">
        <v>26329506</v>
      </c>
      <c r="E308" s="31">
        <v>27618827</v>
      </c>
      <c r="F308" s="31">
        <v>4977183</v>
      </c>
      <c r="G308" s="36">
        <f t="shared" si="72"/>
        <v>0.18903442396526543</v>
      </c>
      <c r="H308" s="31">
        <v>7043987</v>
      </c>
      <c r="I308" s="36">
        <f t="shared" si="73"/>
        <v>0.26753206079901387</v>
      </c>
      <c r="J308" s="31">
        <v>5349650</v>
      </c>
      <c r="K308" s="36">
        <f t="shared" si="74"/>
        <v>0.19369577136639438</v>
      </c>
      <c r="L308" s="31">
        <v>0</v>
      </c>
      <c r="M308" s="36">
        <f t="shared" si="75"/>
        <v>0</v>
      </c>
      <c r="N308" s="31">
        <f t="shared" si="76"/>
        <v>17370820</v>
      </c>
      <c r="O308" s="36">
        <f t="shared" si="77"/>
        <v>0.62894850675591685</v>
      </c>
      <c r="P308" s="31">
        <v>5055646</v>
      </c>
      <c r="Q308" s="31">
        <v>24899973</v>
      </c>
      <c r="R308" s="31">
        <v>24488336</v>
      </c>
      <c r="S308" s="31">
        <v>15779486</v>
      </c>
      <c r="T308" s="36">
        <f t="shared" si="78"/>
        <v>0.6443674245567359</v>
      </c>
      <c r="U308" s="36">
        <f t="shared" si="79"/>
        <v>5.8153596988396838E-2</v>
      </c>
    </row>
    <row r="309" spans="1:21" x14ac:dyDescent="0.2">
      <c r="A309" s="17" t="s">
        <v>44</v>
      </c>
      <c r="B309" s="11" t="s">
        <v>548</v>
      </c>
      <c r="C309" s="10" t="s">
        <v>549</v>
      </c>
      <c r="D309" s="31">
        <v>3467721</v>
      </c>
      <c r="E309" s="31">
        <v>3567721</v>
      </c>
      <c r="F309" s="31">
        <v>500927</v>
      </c>
      <c r="G309" s="36">
        <f t="shared" si="72"/>
        <v>0.14445423954233919</v>
      </c>
      <c r="H309" s="31">
        <v>576286</v>
      </c>
      <c r="I309" s="36">
        <f t="shared" si="73"/>
        <v>0.1661858032984776</v>
      </c>
      <c r="J309" s="31">
        <v>537848</v>
      </c>
      <c r="K309" s="36">
        <f t="shared" si="74"/>
        <v>0.15075394068089965</v>
      </c>
      <c r="L309" s="31">
        <v>0</v>
      </c>
      <c r="M309" s="36">
        <f t="shared" si="75"/>
        <v>0</v>
      </c>
      <c r="N309" s="31">
        <f t="shared" si="76"/>
        <v>1615061</v>
      </c>
      <c r="O309" s="36">
        <f t="shared" si="77"/>
        <v>0.45268702345278683</v>
      </c>
      <c r="P309" s="31">
        <v>1449587</v>
      </c>
      <c r="Q309" s="31">
        <v>3597919</v>
      </c>
      <c r="R309" s="31">
        <v>3638903</v>
      </c>
      <c r="S309" s="31">
        <v>2492516</v>
      </c>
      <c r="T309" s="36">
        <f t="shared" si="78"/>
        <v>0.68496357281301534</v>
      </c>
      <c r="U309" s="36">
        <f t="shared" si="79"/>
        <v>-0.62896466372835846</v>
      </c>
    </row>
    <row r="310" spans="1:21" ht="16.5" x14ac:dyDescent="0.3">
      <c r="A310" s="18" t="s">
        <v>0</v>
      </c>
      <c r="B310" s="13" t="s">
        <v>550</v>
      </c>
      <c r="C310" s="12" t="s">
        <v>0</v>
      </c>
      <c r="D310" s="32">
        <f>SUM(D304:D309)</f>
        <v>127225563</v>
      </c>
      <c r="E310" s="32">
        <f>SUM(E304:E309)</f>
        <v>128066085</v>
      </c>
      <c r="F310" s="32">
        <f>SUM(F304:F309)</f>
        <v>25076835</v>
      </c>
      <c r="G310" s="37">
        <f t="shared" si="72"/>
        <v>0.19710531758464295</v>
      </c>
      <c r="H310" s="32">
        <f>SUM(H304:H309)</f>
        <v>30006126</v>
      </c>
      <c r="I310" s="37">
        <f t="shared" si="73"/>
        <v>0.23584981895501614</v>
      </c>
      <c r="J310" s="32">
        <f>SUM(J304:J309)</f>
        <v>25522178</v>
      </c>
      <c r="K310" s="37">
        <f t="shared" si="74"/>
        <v>0.19928912482957528</v>
      </c>
      <c r="L310" s="32">
        <f>SUM(L304:L309)</f>
        <v>0</v>
      </c>
      <c r="M310" s="37">
        <f t="shared" si="75"/>
        <v>0</v>
      </c>
      <c r="N310" s="32">
        <f t="shared" si="76"/>
        <v>80605139</v>
      </c>
      <c r="O310" s="37">
        <f t="shared" si="77"/>
        <v>0.62940269471031307</v>
      </c>
      <c r="P310" s="32">
        <f>SUM(P304:P309)</f>
        <v>25680421</v>
      </c>
      <c r="Q310" s="32">
        <f>SUM(Q304:Q309)</f>
        <v>114520073</v>
      </c>
      <c r="R310" s="32">
        <f>SUM(R304:R309)</f>
        <v>117903760</v>
      </c>
      <c r="S310" s="32">
        <f>SUM(S304:S309)</f>
        <v>76887965</v>
      </c>
      <c r="T310" s="37">
        <f t="shared" si="78"/>
        <v>0.65212479228821885</v>
      </c>
      <c r="U310" s="37">
        <f t="shared" si="79"/>
        <v>-6.162009571416327E-3</v>
      </c>
    </row>
    <row r="311" spans="1:21" x14ac:dyDescent="0.2">
      <c r="A311" s="17" t="s">
        <v>29</v>
      </c>
      <c r="B311" s="11" t="s">
        <v>551</v>
      </c>
      <c r="C311" s="10" t="s">
        <v>552</v>
      </c>
      <c r="D311" s="31">
        <v>32793597</v>
      </c>
      <c r="E311" s="31">
        <v>33995311</v>
      </c>
      <c r="F311" s="31">
        <v>6607436</v>
      </c>
      <c r="G311" s="36">
        <f t="shared" si="72"/>
        <v>0.20148555219483852</v>
      </c>
      <c r="H311" s="31">
        <v>7314831</v>
      </c>
      <c r="I311" s="36">
        <f t="shared" si="73"/>
        <v>0.2230566839008237</v>
      </c>
      <c r="J311" s="31">
        <v>7213057</v>
      </c>
      <c r="K311" s="36">
        <f t="shared" si="74"/>
        <v>0.21217799713613444</v>
      </c>
      <c r="L311" s="31">
        <v>0</v>
      </c>
      <c r="M311" s="36">
        <f t="shared" si="75"/>
        <v>0</v>
      </c>
      <c r="N311" s="31">
        <f t="shared" si="76"/>
        <v>21135324</v>
      </c>
      <c r="O311" s="36">
        <f t="shared" si="77"/>
        <v>0.6217129179962495</v>
      </c>
      <c r="P311" s="31">
        <v>6472118</v>
      </c>
      <c r="Q311" s="31">
        <v>31830533</v>
      </c>
      <c r="R311" s="31">
        <v>31198412</v>
      </c>
      <c r="S311" s="31">
        <v>19384837</v>
      </c>
      <c r="T311" s="36">
        <f t="shared" si="78"/>
        <v>0.62134050284354214</v>
      </c>
      <c r="U311" s="36">
        <f t="shared" si="79"/>
        <v>0.1144816889926914</v>
      </c>
    </row>
    <row r="312" spans="1:21" x14ac:dyDescent="0.2">
      <c r="A312" s="17" t="s">
        <v>29</v>
      </c>
      <c r="B312" s="11" t="s">
        <v>553</v>
      </c>
      <c r="C312" s="10" t="s">
        <v>554</v>
      </c>
      <c r="D312" s="31">
        <v>39078614</v>
      </c>
      <c r="E312" s="31">
        <v>41369258</v>
      </c>
      <c r="F312" s="31">
        <v>7146944</v>
      </c>
      <c r="G312" s="36">
        <f t="shared" si="72"/>
        <v>0.18288632242689057</v>
      </c>
      <c r="H312" s="31">
        <v>12312312</v>
      </c>
      <c r="I312" s="36">
        <f t="shared" si="73"/>
        <v>0.31506521700078716</v>
      </c>
      <c r="J312" s="31">
        <v>8283441</v>
      </c>
      <c r="K312" s="36">
        <f t="shared" si="74"/>
        <v>0.20023180014492886</v>
      </c>
      <c r="L312" s="31">
        <v>0</v>
      </c>
      <c r="M312" s="36">
        <f t="shared" si="75"/>
        <v>0</v>
      </c>
      <c r="N312" s="31">
        <f t="shared" si="76"/>
        <v>27742697</v>
      </c>
      <c r="O312" s="36">
        <f t="shared" si="77"/>
        <v>0.67061142358415038</v>
      </c>
      <c r="P312" s="31">
        <v>8093938</v>
      </c>
      <c r="Q312" s="31">
        <v>39249276</v>
      </c>
      <c r="R312" s="31">
        <v>36822132</v>
      </c>
      <c r="S312" s="31">
        <v>26365426</v>
      </c>
      <c r="T312" s="36">
        <f t="shared" si="78"/>
        <v>0.71602116900781299</v>
      </c>
      <c r="U312" s="36">
        <f t="shared" si="79"/>
        <v>2.3412954238097639E-2</v>
      </c>
    </row>
    <row r="313" spans="1:21" x14ac:dyDescent="0.2">
      <c r="A313" s="17" t="s">
        <v>29</v>
      </c>
      <c r="B313" s="11" t="s">
        <v>555</v>
      </c>
      <c r="C313" s="10" t="s">
        <v>556</v>
      </c>
      <c r="D313" s="31">
        <v>52701849</v>
      </c>
      <c r="E313" s="31">
        <v>52258452</v>
      </c>
      <c r="F313" s="31">
        <v>4379618</v>
      </c>
      <c r="G313" s="36">
        <f t="shared" si="72"/>
        <v>8.3101790223716818E-2</v>
      </c>
      <c r="H313" s="31">
        <v>10180803</v>
      </c>
      <c r="I313" s="36">
        <f t="shared" si="73"/>
        <v>0.19317733994494196</v>
      </c>
      <c r="J313" s="31">
        <v>18537635</v>
      </c>
      <c r="K313" s="36">
        <f t="shared" si="74"/>
        <v>0.35472989134848465</v>
      </c>
      <c r="L313" s="31">
        <v>0</v>
      </c>
      <c r="M313" s="36">
        <f t="shared" si="75"/>
        <v>0</v>
      </c>
      <c r="N313" s="31">
        <f t="shared" si="76"/>
        <v>33098056</v>
      </c>
      <c r="O313" s="36">
        <f t="shared" si="77"/>
        <v>0.6333531655319603</v>
      </c>
      <c r="P313" s="31">
        <v>11397352</v>
      </c>
      <c r="Q313" s="31">
        <v>52304442</v>
      </c>
      <c r="R313" s="31">
        <v>52782718</v>
      </c>
      <c r="S313" s="31">
        <v>31626015</v>
      </c>
      <c r="T313" s="36">
        <f t="shared" si="78"/>
        <v>0.59917367271613409</v>
      </c>
      <c r="U313" s="36">
        <f t="shared" si="79"/>
        <v>0.62648613467408931</v>
      </c>
    </row>
    <row r="314" spans="1:21" x14ac:dyDescent="0.2">
      <c r="A314" s="17" t="s">
        <v>29</v>
      </c>
      <c r="B314" s="11" t="s">
        <v>557</v>
      </c>
      <c r="C314" s="10" t="s">
        <v>558</v>
      </c>
      <c r="D314" s="31">
        <v>34778354</v>
      </c>
      <c r="E314" s="31">
        <v>36677668</v>
      </c>
      <c r="F314" s="31">
        <v>5852640</v>
      </c>
      <c r="G314" s="36">
        <f t="shared" si="72"/>
        <v>0.1682839849177451</v>
      </c>
      <c r="H314" s="31">
        <v>7807935</v>
      </c>
      <c r="I314" s="36">
        <f t="shared" si="73"/>
        <v>0.22450559333544076</v>
      </c>
      <c r="J314" s="31">
        <v>8664961</v>
      </c>
      <c r="K314" s="36">
        <f t="shared" si="74"/>
        <v>0.23624623572032988</v>
      </c>
      <c r="L314" s="31">
        <v>0</v>
      </c>
      <c r="M314" s="36">
        <f t="shared" si="75"/>
        <v>0</v>
      </c>
      <c r="N314" s="31">
        <f t="shared" si="76"/>
        <v>22325536</v>
      </c>
      <c r="O314" s="36">
        <f t="shared" si="77"/>
        <v>0.60869562372395103</v>
      </c>
      <c r="P314" s="31">
        <v>10459018</v>
      </c>
      <c r="Q314" s="31">
        <v>31658605</v>
      </c>
      <c r="R314" s="31">
        <v>33885304</v>
      </c>
      <c r="S314" s="31">
        <v>21681207</v>
      </c>
      <c r="T314" s="36">
        <f t="shared" si="78"/>
        <v>0.63984100600071347</v>
      </c>
      <c r="U314" s="36">
        <f t="shared" si="79"/>
        <v>-0.17153206926309905</v>
      </c>
    </row>
    <row r="315" spans="1:21" x14ac:dyDescent="0.2">
      <c r="A315" s="17" t="s">
        <v>29</v>
      </c>
      <c r="B315" s="11" t="s">
        <v>559</v>
      </c>
      <c r="C315" s="10" t="s">
        <v>560</v>
      </c>
      <c r="D315" s="31">
        <v>18960627</v>
      </c>
      <c r="E315" s="31">
        <v>18987815</v>
      </c>
      <c r="F315" s="31">
        <v>3629618</v>
      </c>
      <c r="G315" s="36">
        <f t="shared" si="72"/>
        <v>0.19142921803166107</v>
      </c>
      <c r="H315" s="31">
        <v>5505222</v>
      </c>
      <c r="I315" s="36">
        <f t="shared" si="73"/>
        <v>0.29035020835545156</v>
      </c>
      <c r="J315" s="31">
        <v>4268649</v>
      </c>
      <c r="K315" s="36">
        <f t="shared" si="74"/>
        <v>0.22480991098765182</v>
      </c>
      <c r="L315" s="31">
        <v>0</v>
      </c>
      <c r="M315" s="36">
        <f t="shared" si="75"/>
        <v>0</v>
      </c>
      <c r="N315" s="31">
        <f t="shared" si="76"/>
        <v>13403489</v>
      </c>
      <c r="O315" s="36">
        <f t="shared" si="77"/>
        <v>0.70589949396494545</v>
      </c>
      <c r="P315" s="31">
        <v>4424870</v>
      </c>
      <c r="Q315" s="31">
        <v>21403790</v>
      </c>
      <c r="R315" s="31">
        <v>19387708</v>
      </c>
      <c r="S315" s="31">
        <v>12640174</v>
      </c>
      <c r="T315" s="36">
        <f t="shared" si="78"/>
        <v>0.65196845341388476</v>
      </c>
      <c r="U315" s="36">
        <f t="shared" si="79"/>
        <v>-3.5305218006404737E-2</v>
      </c>
    </row>
    <row r="316" spans="1:21" x14ac:dyDescent="0.2">
      <c r="A316" s="17" t="s">
        <v>44</v>
      </c>
      <c r="B316" s="11" t="s">
        <v>561</v>
      </c>
      <c r="C316" s="10" t="s">
        <v>562</v>
      </c>
      <c r="D316" s="31">
        <v>26212572</v>
      </c>
      <c r="E316" s="31">
        <v>27464159</v>
      </c>
      <c r="F316" s="31">
        <v>4772479</v>
      </c>
      <c r="G316" s="36">
        <f t="shared" si="72"/>
        <v>0.18206832202501913</v>
      </c>
      <c r="H316" s="31">
        <v>5001138</v>
      </c>
      <c r="I316" s="36">
        <f t="shared" si="73"/>
        <v>0.19079157894158574</v>
      </c>
      <c r="J316" s="31">
        <v>3706388</v>
      </c>
      <c r="K316" s="36">
        <f t="shared" si="74"/>
        <v>0.13495363174965597</v>
      </c>
      <c r="L316" s="31">
        <v>0</v>
      </c>
      <c r="M316" s="36">
        <f t="shared" si="75"/>
        <v>0</v>
      </c>
      <c r="N316" s="31">
        <f t="shared" si="76"/>
        <v>13480005</v>
      </c>
      <c r="O316" s="36">
        <f t="shared" si="77"/>
        <v>0.490821692373686</v>
      </c>
      <c r="P316" s="31">
        <v>3600026</v>
      </c>
      <c r="Q316" s="31">
        <v>22486615</v>
      </c>
      <c r="R316" s="31">
        <v>23248032</v>
      </c>
      <c r="S316" s="31">
        <v>13498657</v>
      </c>
      <c r="T316" s="36">
        <f t="shared" si="78"/>
        <v>0.58063654592354308</v>
      </c>
      <c r="U316" s="36">
        <f t="shared" si="79"/>
        <v>2.9544786620985475E-2</v>
      </c>
    </row>
    <row r="317" spans="1:21" ht="16.5" x14ac:dyDescent="0.3">
      <c r="A317" s="18" t="s">
        <v>0</v>
      </c>
      <c r="B317" s="13" t="s">
        <v>563</v>
      </c>
      <c r="C317" s="12" t="s">
        <v>0</v>
      </c>
      <c r="D317" s="32">
        <f>SUM(D311:D316)</f>
        <v>204525613</v>
      </c>
      <c r="E317" s="32">
        <f>SUM(E311:E316)</f>
        <v>210752663</v>
      </c>
      <c r="F317" s="32">
        <f>SUM(F311:F316)</f>
        <v>32388735</v>
      </c>
      <c r="G317" s="37">
        <f t="shared" si="72"/>
        <v>0.15836028810728953</v>
      </c>
      <c r="H317" s="32">
        <f>SUM(H311:H316)</f>
        <v>48122241</v>
      </c>
      <c r="I317" s="37">
        <f t="shared" si="73"/>
        <v>0.23528711291529048</v>
      </c>
      <c r="J317" s="32">
        <f>SUM(J311:J316)</f>
        <v>50674131</v>
      </c>
      <c r="K317" s="37">
        <f t="shared" si="74"/>
        <v>0.24044360948359642</v>
      </c>
      <c r="L317" s="32">
        <f>SUM(L311:L316)</f>
        <v>0</v>
      </c>
      <c r="M317" s="37">
        <f t="shared" si="75"/>
        <v>0</v>
      </c>
      <c r="N317" s="32">
        <f t="shared" si="76"/>
        <v>131185107</v>
      </c>
      <c r="O317" s="37">
        <f t="shared" si="77"/>
        <v>0.62246002082545449</v>
      </c>
      <c r="P317" s="32">
        <f>SUM(P311:P316)</f>
        <v>44447322</v>
      </c>
      <c r="Q317" s="32">
        <f>SUM(Q311:Q316)</f>
        <v>198933261</v>
      </c>
      <c r="R317" s="32">
        <f>SUM(R311:R316)</f>
        <v>197324306</v>
      </c>
      <c r="S317" s="32">
        <f>SUM(S311:S316)</f>
        <v>125196316</v>
      </c>
      <c r="T317" s="37">
        <f t="shared" si="78"/>
        <v>0.63446981539111558</v>
      </c>
      <c r="U317" s="37">
        <f t="shared" si="79"/>
        <v>0.14009413210541677</v>
      </c>
    </row>
    <row r="318" spans="1:21" x14ac:dyDescent="0.2">
      <c r="A318" s="17" t="s">
        <v>29</v>
      </c>
      <c r="B318" s="11" t="s">
        <v>564</v>
      </c>
      <c r="C318" s="10" t="s">
        <v>565</v>
      </c>
      <c r="D318" s="31">
        <v>12066541</v>
      </c>
      <c r="E318" s="31">
        <v>13971975</v>
      </c>
      <c r="F318" s="31">
        <v>2604810</v>
      </c>
      <c r="G318" s="36">
        <f t="shared" si="72"/>
        <v>0.21587048019809488</v>
      </c>
      <c r="H318" s="31">
        <v>3168630</v>
      </c>
      <c r="I318" s="36">
        <f t="shared" si="73"/>
        <v>0.2625963811833068</v>
      </c>
      <c r="J318" s="31">
        <v>2895272</v>
      </c>
      <c r="K318" s="36">
        <f t="shared" si="74"/>
        <v>0.20721995279836961</v>
      </c>
      <c r="L318" s="31">
        <v>0</v>
      </c>
      <c r="M318" s="36">
        <f t="shared" si="75"/>
        <v>0</v>
      </c>
      <c r="N318" s="31">
        <f t="shared" si="76"/>
        <v>8668712</v>
      </c>
      <c r="O318" s="36">
        <f t="shared" si="77"/>
        <v>0.62043569359378326</v>
      </c>
      <c r="P318" s="31">
        <v>2721836</v>
      </c>
      <c r="Q318" s="31">
        <v>11472113</v>
      </c>
      <c r="R318" s="31">
        <v>11382495</v>
      </c>
      <c r="S318" s="31">
        <v>8603684</v>
      </c>
      <c r="T318" s="36">
        <f t="shared" si="78"/>
        <v>0.75586978074666411</v>
      </c>
      <c r="U318" s="36">
        <f t="shared" si="79"/>
        <v>6.3720224142821191E-2</v>
      </c>
    </row>
    <row r="319" spans="1:21" x14ac:dyDescent="0.2">
      <c r="A319" s="17" t="s">
        <v>29</v>
      </c>
      <c r="B319" s="11" t="s">
        <v>566</v>
      </c>
      <c r="C319" s="10" t="s">
        <v>567</v>
      </c>
      <c r="D319" s="31">
        <v>23852563</v>
      </c>
      <c r="E319" s="31">
        <v>23885071</v>
      </c>
      <c r="F319" s="31">
        <v>4433124</v>
      </c>
      <c r="G319" s="36">
        <f t="shared" si="72"/>
        <v>0.18585524750526808</v>
      </c>
      <c r="H319" s="31">
        <v>6148681</v>
      </c>
      <c r="I319" s="36">
        <f t="shared" si="73"/>
        <v>0.2577786294915142</v>
      </c>
      <c r="J319" s="31">
        <v>5499249</v>
      </c>
      <c r="K319" s="36">
        <f t="shared" si="74"/>
        <v>0.23023791723290252</v>
      </c>
      <c r="L319" s="31">
        <v>0</v>
      </c>
      <c r="M319" s="36">
        <f t="shared" si="75"/>
        <v>0</v>
      </c>
      <c r="N319" s="31">
        <f t="shared" si="76"/>
        <v>16081054</v>
      </c>
      <c r="O319" s="36">
        <f t="shared" si="77"/>
        <v>0.67326800075243654</v>
      </c>
      <c r="P319" s="31">
        <v>4272397</v>
      </c>
      <c r="Q319" s="31">
        <v>21751230</v>
      </c>
      <c r="R319" s="31">
        <v>22278825</v>
      </c>
      <c r="S319" s="31">
        <v>15005628</v>
      </c>
      <c r="T319" s="36">
        <f t="shared" si="78"/>
        <v>0.67353767534867748</v>
      </c>
      <c r="U319" s="36">
        <f t="shared" si="79"/>
        <v>0.28715777115282126</v>
      </c>
    </row>
    <row r="320" spans="1:21" x14ac:dyDescent="0.2">
      <c r="A320" s="17" t="s">
        <v>29</v>
      </c>
      <c r="B320" s="11" t="s">
        <v>568</v>
      </c>
      <c r="C320" s="10" t="s">
        <v>569</v>
      </c>
      <c r="D320" s="31">
        <v>14124360</v>
      </c>
      <c r="E320" s="31">
        <v>13030360</v>
      </c>
      <c r="F320" s="31">
        <v>2796090</v>
      </c>
      <c r="G320" s="36">
        <f t="shared" si="72"/>
        <v>0.19796224395300036</v>
      </c>
      <c r="H320" s="31">
        <v>3338178</v>
      </c>
      <c r="I320" s="36">
        <f t="shared" si="73"/>
        <v>0.23634189442919892</v>
      </c>
      <c r="J320" s="31">
        <v>2865399</v>
      </c>
      <c r="K320" s="36">
        <f t="shared" si="74"/>
        <v>0.21990175252257035</v>
      </c>
      <c r="L320" s="31">
        <v>0</v>
      </c>
      <c r="M320" s="36">
        <f t="shared" si="75"/>
        <v>0</v>
      </c>
      <c r="N320" s="31">
        <f t="shared" si="76"/>
        <v>8999667</v>
      </c>
      <c r="O320" s="36">
        <f t="shared" si="77"/>
        <v>0.69066909893510231</v>
      </c>
      <c r="P320" s="31">
        <v>3109384</v>
      </c>
      <c r="Q320" s="31">
        <v>13060757</v>
      </c>
      <c r="R320" s="31">
        <v>12893657</v>
      </c>
      <c r="S320" s="31">
        <v>9354758</v>
      </c>
      <c r="T320" s="36">
        <f t="shared" si="78"/>
        <v>0.72553178667619278</v>
      </c>
      <c r="U320" s="36">
        <f t="shared" si="79"/>
        <v>-7.8467310566980419E-2</v>
      </c>
    </row>
    <row r="321" spans="1:21" x14ac:dyDescent="0.2">
      <c r="A321" s="17" t="s">
        <v>29</v>
      </c>
      <c r="B321" s="11" t="s">
        <v>570</v>
      </c>
      <c r="C321" s="10" t="s">
        <v>571</v>
      </c>
      <c r="D321" s="31">
        <v>11141143</v>
      </c>
      <c r="E321" s="31">
        <v>11095143</v>
      </c>
      <c r="F321" s="31">
        <v>1903790</v>
      </c>
      <c r="G321" s="36">
        <f t="shared" si="72"/>
        <v>0.17087923564036472</v>
      </c>
      <c r="H321" s="31">
        <v>3020166</v>
      </c>
      <c r="I321" s="36">
        <f t="shared" si="73"/>
        <v>0.27108223994611685</v>
      </c>
      <c r="J321" s="31">
        <v>2065594</v>
      </c>
      <c r="K321" s="36">
        <f t="shared" si="74"/>
        <v>0.18617101194639854</v>
      </c>
      <c r="L321" s="31">
        <v>0</v>
      </c>
      <c r="M321" s="36">
        <f t="shared" si="75"/>
        <v>0</v>
      </c>
      <c r="N321" s="31">
        <f t="shared" si="76"/>
        <v>6989550</v>
      </c>
      <c r="O321" s="36">
        <f t="shared" si="77"/>
        <v>0.62996484137248165</v>
      </c>
      <c r="P321" s="31">
        <v>1698383</v>
      </c>
      <c r="Q321" s="31">
        <v>9863174</v>
      </c>
      <c r="R321" s="31">
        <v>9559060</v>
      </c>
      <c r="S321" s="31">
        <v>6076856</v>
      </c>
      <c r="T321" s="36">
        <f t="shared" si="78"/>
        <v>0.63571690103420209</v>
      </c>
      <c r="U321" s="36">
        <f t="shared" si="79"/>
        <v>0.21621212647559473</v>
      </c>
    </row>
    <row r="322" spans="1:21" x14ac:dyDescent="0.2">
      <c r="A322" s="17" t="s">
        <v>44</v>
      </c>
      <c r="B322" s="11" t="s">
        <v>572</v>
      </c>
      <c r="C322" s="10" t="s">
        <v>573</v>
      </c>
      <c r="D322" s="31">
        <v>0</v>
      </c>
      <c r="E322" s="31">
        <v>0</v>
      </c>
      <c r="F322" s="31">
        <v>0</v>
      </c>
      <c r="G322" s="36">
        <f t="shared" si="72"/>
        <v>0</v>
      </c>
      <c r="H322" s="31">
        <v>0</v>
      </c>
      <c r="I322" s="36">
        <f t="shared" si="73"/>
        <v>0</v>
      </c>
      <c r="J322" s="31">
        <v>0</v>
      </c>
      <c r="K322" s="36">
        <f t="shared" si="74"/>
        <v>0</v>
      </c>
      <c r="L322" s="31">
        <v>0</v>
      </c>
      <c r="M322" s="36">
        <f t="shared" si="75"/>
        <v>0</v>
      </c>
      <c r="N322" s="31">
        <f t="shared" si="76"/>
        <v>0</v>
      </c>
      <c r="O322" s="36">
        <f t="shared" si="77"/>
        <v>0</v>
      </c>
      <c r="P322" s="31">
        <v>0</v>
      </c>
      <c r="Q322" s="31">
        <v>0</v>
      </c>
      <c r="R322" s="31">
        <v>0</v>
      </c>
      <c r="S322" s="31">
        <v>0</v>
      </c>
      <c r="T322" s="36">
        <f t="shared" si="78"/>
        <v>0</v>
      </c>
      <c r="U322" s="36">
        <f t="shared" si="79"/>
        <v>0</v>
      </c>
    </row>
    <row r="323" spans="1:21" ht="16.5" x14ac:dyDescent="0.3">
      <c r="A323" s="18" t="s">
        <v>0</v>
      </c>
      <c r="B323" s="13" t="s">
        <v>574</v>
      </c>
      <c r="C323" s="12" t="s">
        <v>0</v>
      </c>
      <c r="D323" s="32">
        <f>SUM(D318:D322)</f>
        <v>61184607</v>
      </c>
      <c r="E323" s="32">
        <f>SUM(E318:E322)</f>
        <v>61982549</v>
      </c>
      <c r="F323" s="32">
        <f>SUM(F318:F322)</f>
        <v>11737814</v>
      </c>
      <c r="G323" s="37">
        <f t="shared" si="72"/>
        <v>0.19184259858039129</v>
      </c>
      <c r="H323" s="32">
        <f>SUM(H318:H322)</f>
        <v>15675655</v>
      </c>
      <c r="I323" s="37">
        <f t="shared" si="73"/>
        <v>0.25620259357063452</v>
      </c>
      <c r="J323" s="32">
        <f>SUM(J318:J322)</f>
        <v>13325514</v>
      </c>
      <c r="K323" s="37">
        <f t="shared" si="74"/>
        <v>0.21498815739249447</v>
      </c>
      <c r="L323" s="32">
        <f>SUM(L318:L322)</f>
        <v>0</v>
      </c>
      <c r="M323" s="37">
        <f t="shared" si="75"/>
        <v>0</v>
      </c>
      <c r="N323" s="32">
        <f t="shared" si="76"/>
        <v>40738983</v>
      </c>
      <c r="O323" s="37">
        <f t="shared" si="77"/>
        <v>0.65726536996727902</v>
      </c>
      <c r="P323" s="32">
        <f>SUM(P318:P322)</f>
        <v>11802000</v>
      </c>
      <c r="Q323" s="32">
        <f>SUM(Q318:Q322)</f>
        <v>56147274</v>
      </c>
      <c r="R323" s="32">
        <f>SUM(R318:R322)</f>
        <v>56114037</v>
      </c>
      <c r="S323" s="32">
        <f>SUM(S318:S322)</f>
        <v>39040926</v>
      </c>
      <c r="T323" s="37">
        <f t="shared" si="78"/>
        <v>0.69574260002002708</v>
      </c>
      <c r="U323" s="37">
        <f t="shared" si="79"/>
        <v>0.12908947635993906</v>
      </c>
    </row>
    <row r="324" spans="1:21" x14ac:dyDescent="0.2">
      <c r="A324" s="17" t="s">
        <v>29</v>
      </c>
      <c r="B324" s="11" t="s">
        <v>575</v>
      </c>
      <c r="C324" s="10" t="s">
        <v>576</v>
      </c>
      <c r="D324" s="31">
        <v>8894090</v>
      </c>
      <c r="E324" s="31">
        <v>9343790</v>
      </c>
      <c r="F324" s="31">
        <v>2285142</v>
      </c>
      <c r="G324" s="36">
        <f t="shared" si="72"/>
        <v>0.25692813992212804</v>
      </c>
      <c r="H324" s="31">
        <v>2348794</v>
      </c>
      <c r="I324" s="36">
        <f t="shared" si="73"/>
        <v>0.26408480238000742</v>
      </c>
      <c r="J324" s="31">
        <v>1744875</v>
      </c>
      <c r="K324" s="36">
        <f t="shared" si="74"/>
        <v>0.18674167548714174</v>
      </c>
      <c r="L324" s="31">
        <v>0</v>
      </c>
      <c r="M324" s="36">
        <f t="shared" si="75"/>
        <v>0</v>
      </c>
      <c r="N324" s="31">
        <f t="shared" si="76"/>
        <v>6378811</v>
      </c>
      <c r="O324" s="36">
        <f t="shared" si="77"/>
        <v>0.68267919120613796</v>
      </c>
      <c r="P324" s="31">
        <v>2047301</v>
      </c>
      <c r="Q324" s="31">
        <v>9825628</v>
      </c>
      <c r="R324" s="31">
        <v>10388561</v>
      </c>
      <c r="S324" s="31">
        <v>6438867</v>
      </c>
      <c r="T324" s="36">
        <f t="shared" si="78"/>
        <v>0.61980355123293784</v>
      </c>
      <c r="U324" s="36">
        <f t="shared" si="79"/>
        <v>-0.14771936320062362</v>
      </c>
    </row>
    <row r="325" spans="1:21" x14ac:dyDescent="0.2">
      <c r="A325" s="17" t="s">
        <v>29</v>
      </c>
      <c r="B325" s="11" t="s">
        <v>577</v>
      </c>
      <c r="C325" s="10" t="s">
        <v>578</v>
      </c>
      <c r="D325" s="31">
        <v>25020592</v>
      </c>
      <c r="E325" s="31">
        <v>25630902</v>
      </c>
      <c r="F325" s="31">
        <v>4693809</v>
      </c>
      <c r="G325" s="36">
        <f t="shared" si="72"/>
        <v>0.18759783941163344</v>
      </c>
      <c r="H325" s="31">
        <v>6715086</v>
      </c>
      <c r="I325" s="36">
        <f t="shared" si="73"/>
        <v>0.26838237880222821</v>
      </c>
      <c r="J325" s="31">
        <v>4813114</v>
      </c>
      <c r="K325" s="36">
        <f t="shared" si="74"/>
        <v>0.1877855878813785</v>
      </c>
      <c r="L325" s="31">
        <v>0</v>
      </c>
      <c r="M325" s="36">
        <f t="shared" si="75"/>
        <v>0</v>
      </c>
      <c r="N325" s="31">
        <f t="shared" si="76"/>
        <v>16222009</v>
      </c>
      <c r="O325" s="36">
        <f t="shared" si="77"/>
        <v>0.63290823709598676</v>
      </c>
      <c r="P325" s="31">
        <v>4545629</v>
      </c>
      <c r="Q325" s="31">
        <v>22642627</v>
      </c>
      <c r="R325" s="31">
        <v>22639947</v>
      </c>
      <c r="S325" s="31">
        <v>15196472</v>
      </c>
      <c r="T325" s="36">
        <f t="shared" si="78"/>
        <v>0.67122383281197606</v>
      </c>
      <c r="U325" s="36">
        <f t="shared" si="79"/>
        <v>5.8844441550333304E-2</v>
      </c>
    </row>
    <row r="326" spans="1:21" x14ac:dyDescent="0.2">
      <c r="A326" s="17" t="s">
        <v>29</v>
      </c>
      <c r="B326" s="11" t="s">
        <v>579</v>
      </c>
      <c r="C326" s="10" t="s">
        <v>580</v>
      </c>
      <c r="D326" s="31">
        <v>34945863</v>
      </c>
      <c r="E326" s="31">
        <v>35061029</v>
      </c>
      <c r="F326" s="31">
        <v>7059736</v>
      </c>
      <c r="G326" s="36">
        <f t="shared" si="72"/>
        <v>0.20201922041530351</v>
      </c>
      <c r="H326" s="31">
        <v>9025959</v>
      </c>
      <c r="I326" s="36">
        <f t="shared" si="73"/>
        <v>0.25828404924497073</v>
      </c>
      <c r="J326" s="31">
        <v>8018363</v>
      </c>
      <c r="K326" s="36">
        <f t="shared" si="74"/>
        <v>0.22869730948284489</v>
      </c>
      <c r="L326" s="31">
        <v>0</v>
      </c>
      <c r="M326" s="36">
        <f t="shared" si="75"/>
        <v>0</v>
      </c>
      <c r="N326" s="31">
        <f t="shared" si="76"/>
        <v>24104058</v>
      </c>
      <c r="O326" s="36">
        <f t="shared" si="77"/>
        <v>0.68748860736517459</v>
      </c>
      <c r="P326" s="31">
        <v>7545902</v>
      </c>
      <c r="Q326" s="31">
        <v>33062625</v>
      </c>
      <c r="R326" s="31">
        <v>32330655</v>
      </c>
      <c r="S326" s="31">
        <v>21722105</v>
      </c>
      <c r="T326" s="36">
        <f t="shared" si="78"/>
        <v>0.67187333507471469</v>
      </c>
      <c r="U326" s="36">
        <f t="shared" si="79"/>
        <v>6.2611600309677939E-2</v>
      </c>
    </row>
    <row r="327" spans="1:21" x14ac:dyDescent="0.2">
      <c r="A327" s="17" t="s">
        <v>29</v>
      </c>
      <c r="B327" s="11" t="s">
        <v>581</v>
      </c>
      <c r="C327" s="10" t="s">
        <v>582</v>
      </c>
      <c r="D327" s="31">
        <v>63315359</v>
      </c>
      <c r="E327" s="31">
        <v>59777218</v>
      </c>
      <c r="F327" s="31">
        <v>10178409</v>
      </c>
      <c r="G327" s="36">
        <f t="shared" si="72"/>
        <v>0.16075734483318652</v>
      </c>
      <c r="H327" s="31">
        <v>14755722</v>
      </c>
      <c r="I327" s="36">
        <f t="shared" si="73"/>
        <v>0.23305122537487311</v>
      </c>
      <c r="J327" s="31">
        <v>11125022</v>
      </c>
      <c r="K327" s="36">
        <f t="shared" si="74"/>
        <v>0.18610805875910785</v>
      </c>
      <c r="L327" s="31">
        <v>0</v>
      </c>
      <c r="M327" s="36">
        <f t="shared" si="75"/>
        <v>0</v>
      </c>
      <c r="N327" s="31">
        <f t="shared" si="76"/>
        <v>36059153</v>
      </c>
      <c r="O327" s="36">
        <f t="shared" si="77"/>
        <v>0.60322568039215207</v>
      </c>
      <c r="P327" s="31">
        <v>10374334</v>
      </c>
      <c r="Q327" s="31">
        <v>63142953</v>
      </c>
      <c r="R327" s="31">
        <v>63800532</v>
      </c>
      <c r="S327" s="31">
        <v>34059983</v>
      </c>
      <c r="T327" s="36">
        <f t="shared" si="78"/>
        <v>0.53385108136715853</v>
      </c>
      <c r="U327" s="36">
        <f t="shared" si="79"/>
        <v>7.2360114875807957E-2</v>
      </c>
    </row>
    <row r="328" spans="1:21" x14ac:dyDescent="0.2">
      <c r="A328" s="17" t="s">
        <v>29</v>
      </c>
      <c r="B328" s="11" t="s">
        <v>583</v>
      </c>
      <c r="C328" s="10" t="s">
        <v>584</v>
      </c>
      <c r="D328" s="31">
        <v>24044700</v>
      </c>
      <c r="E328" s="31">
        <v>25492300</v>
      </c>
      <c r="F328" s="31">
        <v>4905640</v>
      </c>
      <c r="G328" s="36">
        <f t="shared" si="72"/>
        <v>0.20402167629456802</v>
      </c>
      <c r="H328" s="31">
        <v>6372073</v>
      </c>
      <c r="I328" s="36">
        <f t="shared" si="73"/>
        <v>0.26500946154453997</v>
      </c>
      <c r="J328" s="31">
        <v>5836359</v>
      </c>
      <c r="K328" s="36">
        <f t="shared" si="74"/>
        <v>0.22894595622992039</v>
      </c>
      <c r="L328" s="31">
        <v>0</v>
      </c>
      <c r="M328" s="36">
        <f t="shared" si="75"/>
        <v>0</v>
      </c>
      <c r="N328" s="31">
        <f t="shared" si="76"/>
        <v>17114072</v>
      </c>
      <c r="O328" s="36">
        <f t="shared" si="77"/>
        <v>0.671342797629088</v>
      </c>
      <c r="P328" s="31">
        <v>5247214</v>
      </c>
      <c r="Q328" s="31">
        <v>25206900</v>
      </c>
      <c r="R328" s="31">
        <v>25231300</v>
      </c>
      <c r="S328" s="31">
        <v>17812044</v>
      </c>
      <c r="T328" s="36">
        <f t="shared" si="78"/>
        <v>0.70595030775267231</v>
      </c>
      <c r="U328" s="36">
        <f t="shared" si="79"/>
        <v>0.1122776772588272</v>
      </c>
    </row>
    <row r="329" spans="1:21" x14ac:dyDescent="0.2">
      <c r="A329" s="17" t="s">
        <v>29</v>
      </c>
      <c r="B329" s="11" t="s">
        <v>585</v>
      </c>
      <c r="C329" s="10" t="s">
        <v>586</v>
      </c>
      <c r="D329" s="31">
        <v>33679219</v>
      </c>
      <c r="E329" s="31">
        <v>34300846</v>
      </c>
      <c r="F329" s="31">
        <v>5353564</v>
      </c>
      <c r="G329" s="36">
        <f t="shared" si="72"/>
        <v>0.15895748651416175</v>
      </c>
      <c r="H329" s="31">
        <v>6308414</v>
      </c>
      <c r="I329" s="36">
        <f t="shared" si="73"/>
        <v>0.18730879715470836</v>
      </c>
      <c r="J329" s="31">
        <v>8997836</v>
      </c>
      <c r="K329" s="36">
        <f t="shared" si="74"/>
        <v>0.26232111009740111</v>
      </c>
      <c r="L329" s="31">
        <v>0</v>
      </c>
      <c r="M329" s="36">
        <f t="shared" si="75"/>
        <v>0</v>
      </c>
      <c r="N329" s="31">
        <f t="shared" si="76"/>
        <v>20659814</v>
      </c>
      <c r="O329" s="36">
        <f t="shared" si="77"/>
        <v>0.6023120829148062</v>
      </c>
      <c r="P329" s="31">
        <v>7996422</v>
      </c>
      <c r="Q329" s="31">
        <v>34621799</v>
      </c>
      <c r="R329" s="31">
        <v>33337830</v>
      </c>
      <c r="S329" s="31">
        <v>21054389</v>
      </c>
      <c r="T329" s="36">
        <f t="shared" si="78"/>
        <v>0.63154647438060607</v>
      </c>
      <c r="U329" s="36">
        <f t="shared" si="79"/>
        <v>0.12523276035206754</v>
      </c>
    </row>
    <row r="330" spans="1:21" x14ac:dyDescent="0.2">
      <c r="A330" s="17" t="s">
        <v>29</v>
      </c>
      <c r="B330" s="11" t="s">
        <v>587</v>
      </c>
      <c r="C330" s="10" t="s">
        <v>588</v>
      </c>
      <c r="D330" s="31">
        <v>17169309</v>
      </c>
      <c r="E330" s="31">
        <v>24557589</v>
      </c>
      <c r="F330" s="31">
        <v>5246767</v>
      </c>
      <c r="G330" s="36">
        <f t="shared" si="72"/>
        <v>0.3055898755156658</v>
      </c>
      <c r="H330" s="31">
        <v>8103236</v>
      </c>
      <c r="I330" s="36">
        <f t="shared" si="73"/>
        <v>0.47196051978562448</v>
      </c>
      <c r="J330" s="31">
        <v>4727407</v>
      </c>
      <c r="K330" s="36">
        <f t="shared" si="74"/>
        <v>0.19250289594796949</v>
      </c>
      <c r="L330" s="31">
        <v>0</v>
      </c>
      <c r="M330" s="36">
        <f t="shared" si="75"/>
        <v>0</v>
      </c>
      <c r="N330" s="31">
        <f t="shared" si="76"/>
        <v>18077410</v>
      </c>
      <c r="O330" s="36">
        <f t="shared" si="77"/>
        <v>0.73612315932154415</v>
      </c>
      <c r="P330" s="31">
        <v>4531788</v>
      </c>
      <c r="Q330" s="31">
        <v>17500723</v>
      </c>
      <c r="R330" s="31">
        <v>21753563</v>
      </c>
      <c r="S330" s="31">
        <v>16578947</v>
      </c>
      <c r="T330" s="36">
        <f t="shared" si="78"/>
        <v>0.76212558834614819</v>
      </c>
      <c r="U330" s="36">
        <f t="shared" si="79"/>
        <v>4.3165964515551103E-2</v>
      </c>
    </row>
    <row r="331" spans="1:21" x14ac:dyDescent="0.2">
      <c r="A331" s="17" t="s">
        <v>44</v>
      </c>
      <c r="B331" s="11" t="s">
        <v>589</v>
      </c>
      <c r="C331" s="10" t="s">
        <v>590</v>
      </c>
      <c r="D331" s="31">
        <v>8016435</v>
      </c>
      <c r="E331" s="31">
        <v>7320791</v>
      </c>
      <c r="F331" s="31">
        <v>1630345</v>
      </c>
      <c r="G331" s="36">
        <f t="shared" si="72"/>
        <v>0.2033753158355304</v>
      </c>
      <c r="H331" s="31">
        <v>2234579</v>
      </c>
      <c r="I331" s="36">
        <f t="shared" si="73"/>
        <v>0.27874971854696007</v>
      </c>
      <c r="J331" s="31">
        <v>1924735</v>
      </c>
      <c r="K331" s="36">
        <f t="shared" si="74"/>
        <v>0.26291352942598689</v>
      </c>
      <c r="L331" s="31">
        <v>0</v>
      </c>
      <c r="M331" s="36">
        <f t="shared" si="75"/>
        <v>0</v>
      </c>
      <c r="N331" s="31">
        <f t="shared" si="76"/>
        <v>5789659</v>
      </c>
      <c r="O331" s="36">
        <f t="shared" si="77"/>
        <v>0.79085156235166387</v>
      </c>
      <c r="P331" s="31">
        <v>1609969</v>
      </c>
      <c r="Q331" s="31">
        <v>7916544</v>
      </c>
      <c r="R331" s="31">
        <v>7307338</v>
      </c>
      <c r="S331" s="31">
        <v>5174430</v>
      </c>
      <c r="T331" s="36">
        <f t="shared" si="78"/>
        <v>0.70811422709610528</v>
      </c>
      <c r="U331" s="36">
        <f t="shared" si="79"/>
        <v>0.19551059678788851</v>
      </c>
    </row>
    <row r="332" spans="1:21" ht="16.5" x14ac:dyDescent="0.3">
      <c r="A332" s="18" t="s">
        <v>0</v>
      </c>
      <c r="B332" s="13" t="s">
        <v>591</v>
      </c>
      <c r="C332" s="12" t="s">
        <v>0</v>
      </c>
      <c r="D332" s="32">
        <f>SUM(D324:D331)</f>
        <v>215085567</v>
      </c>
      <c r="E332" s="32">
        <f>SUM(E324:E331)</f>
        <v>221484465</v>
      </c>
      <c r="F332" s="32">
        <f>SUM(F324:F331)</f>
        <v>41353412</v>
      </c>
      <c r="G332" s="37">
        <f t="shared" si="72"/>
        <v>0.19226493240246101</v>
      </c>
      <c r="H332" s="32">
        <f>SUM(H324:H331)</f>
        <v>55863863</v>
      </c>
      <c r="I332" s="37">
        <f t="shared" si="73"/>
        <v>0.25972855259042094</v>
      </c>
      <c r="J332" s="32">
        <f>SUM(J324:J331)</f>
        <v>47187711</v>
      </c>
      <c r="K332" s="37">
        <f t="shared" si="74"/>
        <v>0.21305201247410288</v>
      </c>
      <c r="L332" s="32">
        <f>SUM(L324:L331)</f>
        <v>0</v>
      </c>
      <c r="M332" s="37">
        <f t="shared" si="75"/>
        <v>0</v>
      </c>
      <c r="N332" s="32">
        <f t="shared" si="76"/>
        <v>144404986</v>
      </c>
      <c r="O332" s="37">
        <f t="shared" si="77"/>
        <v>0.6519869734430358</v>
      </c>
      <c r="P332" s="32">
        <f>SUM(P324:P331)</f>
        <v>43898559</v>
      </c>
      <c r="Q332" s="32">
        <f>SUM(Q324:Q331)</f>
        <v>213919799</v>
      </c>
      <c r="R332" s="32">
        <f>SUM(R324:R331)</f>
        <v>216789726</v>
      </c>
      <c r="S332" s="32">
        <f>SUM(S324:S331)</f>
        <v>138037237</v>
      </c>
      <c r="T332" s="37">
        <f t="shared" si="78"/>
        <v>0.63673329703825543</v>
      </c>
      <c r="U332" s="37">
        <f t="shared" si="79"/>
        <v>7.4926195185586852E-2</v>
      </c>
    </row>
    <row r="333" spans="1:21" x14ac:dyDescent="0.2">
      <c r="A333" s="17" t="s">
        <v>29</v>
      </c>
      <c r="B333" s="11" t="s">
        <v>592</v>
      </c>
      <c r="C333" s="10" t="s">
        <v>593</v>
      </c>
      <c r="D333" s="31">
        <v>1557576</v>
      </c>
      <c r="E333" s="31">
        <v>1814520</v>
      </c>
      <c r="F333" s="31">
        <v>387811</v>
      </c>
      <c r="G333" s="36">
        <f t="shared" si="72"/>
        <v>0.2489836772009841</v>
      </c>
      <c r="H333" s="31">
        <v>545859</v>
      </c>
      <c r="I333" s="36">
        <f t="shared" si="73"/>
        <v>0.35045416724448758</v>
      </c>
      <c r="J333" s="31">
        <v>357683</v>
      </c>
      <c r="K333" s="36">
        <f t="shared" si="74"/>
        <v>0.19712265502722484</v>
      </c>
      <c r="L333" s="31">
        <v>0</v>
      </c>
      <c r="M333" s="36">
        <f t="shared" si="75"/>
        <v>0</v>
      </c>
      <c r="N333" s="31">
        <f t="shared" si="76"/>
        <v>1291353</v>
      </c>
      <c r="O333" s="36">
        <f t="shared" si="77"/>
        <v>0.71167746842140067</v>
      </c>
      <c r="P333" s="31">
        <v>401889</v>
      </c>
      <c r="Q333" s="31">
        <v>1620468</v>
      </c>
      <c r="R333" s="31">
        <v>1485252</v>
      </c>
      <c r="S333" s="31">
        <v>1181708</v>
      </c>
      <c r="T333" s="36">
        <f t="shared" si="78"/>
        <v>0.79562794731129804</v>
      </c>
      <c r="U333" s="36">
        <f t="shared" si="79"/>
        <v>-0.10999554603385508</v>
      </c>
    </row>
    <row r="334" spans="1:21" x14ac:dyDescent="0.2">
      <c r="A334" s="17" t="s">
        <v>29</v>
      </c>
      <c r="B334" s="11" t="s">
        <v>594</v>
      </c>
      <c r="C334" s="10" t="s">
        <v>595</v>
      </c>
      <c r="D334" s="31">
        <v>3928862</v>
      </c>
      <c r="E334" s="31">
        <v>3773226</v>
      </c>
      <c r="F334" s="31">
        <v>859285</v>
      </c>
      <c r="G334" s="36">
        <f t="shared" si="72"/>
        <v>0.21871091425456021</v>
      </c>
      <c r="H334" s="31">
        <v>834215</v>
      </c>
      <c r="I334" s="36">
        <f t="shared" si="73"/>
        <v>0.21232993166978123</v>
      </c>
      <c r="J334" s="31">
        <v>923151</v>
      </c>
      <c r="K334" s="36">
        <f t="shared" si="74"/>
        <v>0.24465828444943399</v>
      </c>
      <c r="L334" s="31">
        <v>0</v>
      </c>
      <c r="M334" s="36">
        <f t="shared" si="75"/>
        <v>0</v>
      </c>
      <c r="N334" s="31">
        <f t="shared" si="76"/>
        <v>2616651</v>
      </c>
      <c r="O334" s="36">
        <f t="shared" si="77"/>
        <v>0.69347847173744692</v>
      </c>
      <c r="P334" s="31">
        <v>624475</v>
      </c>
      <c r="Q334" s="31">
        <v>3212177</v>
      </c>
      <c r="R334" s="31">
        <v>3404036</v>
      </c>
      <c r="S334" s="31">
        <v>2060421</v>
      </c>
      <c r="T334" s="36">
        <f t="shared" si="78"/>
        <v>0.60528766440777948</v>
      </c>
      <c r="U334" s="36">
        <f t="shared" si="79"/>
        <v>0.47828335802073751</v>
      </c>
    </row>
    <row r="335" spans="1:21" x14ac:dyDescent="0.2">
      <c r="A335" s="17" t="s">
        <v>29</v>
      </c>
      <c r="B335" s="11" t="s">
        <v>596</v>
      </c>
      <c r="C335" s="10" t="s">
        <v>597</v>
      </c>
      <c r="D335" s="31">
        <v>11930510</v>
      </c>
      <c r="E335" s="31">
        <v>11153116</v>
      </c>
      <c r="F335" s="31">
        <v>2650905</v>
      </c>
      <c r="G335" s="36">
        <f t="shared" si="72"/>
        <v>0.22219544679984343</v>
      </c>
      <c r="H335" s="31">
        <v>3175333</v>
      </c>
      <c r="I335" s="36">
        <f t="shared" si="73"/>
        <v>0.26615232710085318</v>
      </c>
      <c r="J335" s="31">
        <v>2875186</v>
      </c>
      <c r="K335" s="36">
        <f t="shared" si="74"/>
        <v>0.2577921721606769</v>
      </c>
      <c r="L335" s="31">
        <v>0</v>
      </c>
      <c r="M335" s="36">
        <f t="shared" si="75"/>
        <v>0</v>
      </c>
      <c r="N335" s="31">
        <f t="shared" si="76"/>
        <v>8701424</v>
      </c>
      <c r="O335" s="36">
        <f t="shared" si="77"/>
        <v>0.78017874108007124</v>
      </c>
      <c r="P335" s="31">
        <v>2923716</v>
      </c>
      <c r="Q335" s="31">
        <v>11182501</v>
      </c>
      <c r="R335" s="31">
        <v>10993921</v>
      </c>
      <c r="S335" s="31">
        <v>8049020</v>
      </c>
      <c r="T335" s="36">
        <f t="shared" si="78"/>
        <v>0.7321336946117768</v>
      </c>
      <c r="U335" s="36">
        <f t="shared" si="79"/>
        <v>-1.6598739412446384E-2</v>
      </c>
    </row>
    <row r="336" spans="1:21" x14ac:dyDescent="0.2">
      <c r="A336" s="17" t="s">
        <v>44</v>
      </c>
      <c r="B336" s="11" t="s">
        <v>598</v>
      </c>
      <c r="C336" s="10" t="s">
        <v>599</v>
      </c>
      <c r="D336" s="31">
        <v>829131</v>
      </c>
      <c r="E336" s="31">
        <v>438348</v>
      </c>
      <c r="F336" s="31">
        <v>49436</v>
      </c>
      <c r="G336" s="36">
        <f t="shared" si="72"/>
        <v>5.9623871257979744E-2</v>
      </c>
      <c r="H336" s="31">
        <v>38954</v>
      </c>
      <c r="I336" s="36">
        <f t="shared" si="73"/>
        <v>4.6981719414664266E-2</v>
      </c>
      <c r="J336" s="31">
        <v>89660</v>
      </c>
      <c r="K336" s="36">
        <f t="shared" si="74"/>
        <v>0.20454068457025013</v>
      </c>
      <c r="L336" s="31">
        <v>0</v>
      </c>
      <c r="M336" s="36">
        <f t="shared" si="75"/>
        <v>0</v>
      </c>
      <c r="N336" s="31">
        <f t="shared" si="76"/>
        <v>178050</v>
      </c>
      <c r="O336" s="36">
        <f t="shared" si="77"/>
        <v>0.406184127679378</v>
      </c>
      <c r="P336" s="31">
        <v>83926</v>
      </c>
      <c r="Q336" s="31">
        <v>404013</v>
      </c>
      <c r="R336" s="31">
        <v>699913</v>
      </c>
      <c r="S336" s="31">
        <v>274902</v>
      </c>
      <c r="T336" s="36">
        <f t="shared" si="78"/>
        <v>0.39276595805478681</v>
      </c>
      <c r="U336" s="36">
        <f t="shared" si="79"/>
        <v>6.8322093272644935E-2</v>
      </c>
    </row>
    <row r="337" spans="1:21" ht="16.5" x14ac:dyDescent="0.3">
      <c r="A337" s="18" t="s">
        <v>0</v>
      </c>
      <c r="B337" s="13" t="s">
        <v>600</v>
      </c>
      <c r="C337" s="12" t="s">
        <v>0</v>
      </c>
      <c r="D337" s="32">
        <f>SUM(D333:D336)</f>
        <v>18246079</v>
      </c>
      <c r="E337" s="32">
        <f>SUM(E333:E336)</f>
        <v>17179210</v>
      </c>
      <c r="F337" s="32">
        <f>SUM(F333:F336)</f>
        <v>3947437</v>
      </c>
      <c r="G337" s="37">
        <f t="shared" si="72"/>
        <v>0.21634439925421786</v>
      </c>
      <c r="H337" s="32">
        <f>SUM(H333:H336)</f>
        <v>4594361</v>
      </c>
      <c r="I337" s="37">
        <f t="shared" si="73"/>
        <v>0.25179990725678653</v>
      </c>
      <c r="J337" s="32">
        <f>SUM(J333:J336)</f>
        <v>4245680</v>
      </c>
      <c r="K337" s="37">
        <f t="shared" si="74"/>
        <v>0.24714058446226572</v>
      </c>
      <c r="L337" s="32">
        <f>SUM(L333:L336)</f>
        <v>0</v>
      </c>
      <c r="M337" s="37">
        <f t="shared" si="75"/>
        <v>0</v>
      </c>
      <c r="N337" s="32">
        <f t="shared" si="76"/>
        <v>12787478</v>
      </c>
      <c r="O337" s="37">
        <f t="shared" si="77"/>
        <v>0.7443577440406165</v>
      </c>
      <c r="P337" s="32">
        <f>SUM(P333:P336)</f>
        <v>4034006</v>
      </c>
      <c r="Q337" s="32">
        <f>SUM(Q333:Q336)</f>
        <v>16419159</v>
      </c>
      <c r="R337" s="32">
        <f>SUM(R333:R336)</f>
        <v>16583122</v>
      </c>
      <c r="S337" s="32">
        <f>SUM(S333:S336)</f>
        <v>11566051</v>
      </c>
      <c r="T337" s="37">
        <f t="shared" si="78"/>
        <v>0.69745919978156101</v>
      </c>
      <c r="U337" s="37">
        <f t="shared" si="79"/>
        <v>5.2472405841736514E-2</v>
      </c>
    </row>
    <row r="338" spans="1:21" ht="16.5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1694974640</v>
      </c>
      <c r="E338" s="32">
        <f>SUM(E302,E304:E309,E311:E316,E318:E322,E324:E331,E333:E336)</f>
        <v>1733505162</v>
      </c>
      <c r="F338" s="32">
        <f>SUM(F302,F304:F309,F311:F316,F318:F322,F324:F331,F333:F336)</f>
        <v>344896654</v>
      </c>
      <c r="G338" s="37">
        <f t="shared" si="72"/>
        <v>0.20348189634270869</v>
      </c>
      <c r="H338" s="32">
        <f>SUM(H302,H304:H309,H311:H316,H318:H322,H324:H331,H333:H336)</f>
        <v>439824227</v>
      </c>
      <c r="I338" s="37">
        <f t="shared" si="73"/>
        <v>0.25948720212120696</v>
      </c>
      <c r="J338" s="32">
        <f>SUM(J302,J304:J309,J311:J316,J318:J322,J324:J331,J333:J336)</f>
        <v>391016713</v>
      </c>
      <c r="K338" s="37">
        <f t="shared" si="74"/>
        <v>0.22556420457893048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1175737594</v>
      </c>
      <c r="O338" s="37">
        <f t="shared" si="77"/>
        <v>0.67824291486015198</v>
      </c>
      <c r="P338" s="32">
        <f>SUM(P302,P304:P309,P311:P316,P318:P322,P324:P331,P333:P336)</f>
        <v>363940138</v>
      </c>
      <c r="Q338" s="32">
        <f>SUM(Q302,Q304:Q309,Q311:Q316,Q318:Q322,Q324:Q331,Q333:Q336)</f>
        <v>1649739069</v>
      </c>
      <c r="R338" s="32">
        <f>SUM(R302,R304:R309,R311:R316,R318:R322,R324:R331,R333:R336)</f>
        <v>1627615028</v>
      </c>
      <c r="S338" s="32">
        <f>SUM(S302,S304:S309,S311:S316,S318:S322,S324:S331,S333:S336)</f>
        <v>1123272159</v>
      </c>
      <c r="T338" s="37">
        <f t="shared" si="78"/>
        <v>0.69013380908645683</v>
      </c>
      <c r="U338" s="37">
        <f t="shared" si="79"/>
        <v>7.4398430326473086E-2</v>
      </c>
    </row>
    <row r="339" spans="1:21" ht="16.5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12261305412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12249053130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2408774783</v>
      </c>
      <c r="G339" s="39">
        <f t="shared" si="72"/>
        <v>0.19645337115920458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2813210515</v>
      </c>
      <c r="I339" s="39">
        <f t="shared" si="73"/>
        <v>0.22943809166083923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2736614085</v>
      </c>
      <c r="K339" s="39">
        <f t="shared" si="74"/>
        <v>0.22341433708843747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7958599383</v>
      </c>
      <c r="O339" s="39">
        <f t="shared" si="77"/>
        <v>0.64973180363697225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2351698221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11187191693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11609660685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9113205581</v>
      </c>
      <c r="T339" s="39">
        <f t="shared" si="78"/>
        <v>0.78496743602287289</v>
      </c>
      <c r="U339" s="39">
        <f t="shared" si="79"/>
        <v>0.16367570488543559</v>
      </c>
    </row>
    <row r="340" spans="1:21" x14ac:dyDescent="0.2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sheetProtection algorithmName="SHA-512" hashValue="AYL/ehX0AkslSjJgWxgIL6qNvGlfLOQeOsk6J1Tue1Zxhc1pOsW7FIDxmXXNywxdi9b1/qQxrsOIHOO0fvV2nA==" saltValue="JdeXasXK54ZwT+ulh8x4Lw==" spinCount="100000" sheet="1" objects="1" scenarios="1"/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60"/>
  <sheetViews>
    <sheetView showGridLines="0" workbookViewId="0">
      <selection activeCell="T8" sqref="T8:U360"/>
    </sheetView>
  </sheetViews>
  <sheetFormatPr defaultRowHeight="12.75" x14ac:dyDescent="0.2"/>
  <cols>
    <col min="1" max="1" width="4" customWidth="1"/>
    <col min="2" max="2" width="23.28515625" customWidth="1"/>
    <col min="3" max="3" width="6.85546875" customWidth="1"/>
    <col min="4" max="11" width="11.7109375" customWidth="1"/>
    <col min="12" max="13" width="11.7109375" hidden="1" customWidth="1"/>
    <col min="14" max="16" width="11.7109375" customWidth="1"/>
    <col min="17" max="19" width="11.7109375" hidden="1" customWidth="1"/>
    <col min="20" max="21" width="11.7109375" customWidth="1"/>
    <col min="22" max="23" width="12.140625" customWidth="1"/>
  </cols>
  <sheetData>
    <row r="1" spans="1:21" ht="16.5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" customHeight="1" x14ac:dyDescent="0.2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" customHeight="1" x14ac:dyDescent="0.3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606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45" customHeight="1" x14ac:dyDescent="0.2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4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x14ac:dyDescent="0.2">
      <c r="A8" s="17" t="s">
        <v>23</v>
      </c>
      <c r="B8" s="11" t="s">
        <v>24</v>
      </c>
      <c r="C8" s="10" t="s">
        <v>25</v>
      </c>
      <c r="D8" s="31">
        <v>434298556</v>
      </c>
      <c r="E8" s="31">
        <v>383510111</v>
      </c>
      <c r="F8" s="31">
        <v>105476723</v>
      </c>
      <c r="G8" s="36">
        <f>IF(($D8       =0),0,($F8       /$D8       ))</f>
        <v>0.24286685171479133</v>
      </c>
      <c r="H8" s="31">
        <v>113611525</v>
      </c>
      <c r="I8" s="36">
        <f>IF(($D8       =0),0,($H8       /$D8       ))</f>
        <v>0.26159774982074774</v>
      </c>
      <c r="J8" s="31">
        <v>110688744</v>
      </c>
      <c r="K8" s="36">
        <f>IF(($E8       =0),0,($J8       /$E8       ))</f>
        <v>0.28862014540211173</v>
      </c>
      <c r="L8" s="31">
        <v>0</v>
      </c>
      <c r="M8" s="36">
        <f>IF(($E8       =0),0,($L8       /$E8       ))</f>
        <v>0</v>
      </c>
      <c r="N8" s="31">
        <f>$F8       +$H8       +$J8</f>
        <v>329776992</v>
      </c>
      <c r="O8" s="36">
        <f>IF(($E8       =0),0,($N8       /$E8       ))</f>
        <v>0.85989125851234727</v>
      </c>
      <c r="P8" s="31">
        <v>110695779</v>
      </c>
      <c r="Q8" s="31">
        <v>409642752</v>
      </c>
      <c r="R8" s="31">
        <v>385588758</v>
      </c>
      <c r="S8" s="31">
        <v>330893610</v>
      </c>
      <c r="T8" s="36">
        <f>IF(($R8       =0),0,($S8       /$R8       ))</f>
        <v>0.85815160098625076</v>
      </c>
      <c r="U8" s="36">
        <f>IF(($P8       =0),0,(($J8       /$P8       )-1))</f>
        <v>-6.35525587655561E-5</v>
      </c>
    </row>
    <row r="9" spans="1:21" x14ac:dyDescent="0.2">
      <c r="A9" s="17" t="s">
        <v>23</v>
      </c>
      <c r="B9" s="11" t="s">
        <v>26</v>
      </c>
      <c r="C9" s="10" t="s">
        <v>27</v>
      </c>
      <c r="D9" s="31">
        <v>532241590</v>
      </c>
      <c r="E9" s="31">
        <v>497398070</v>
      </c>
      <c r="F9" s="31">
        <v>73788861</v>
      </c>
      <c r="G9" s="36">
        <f>IF(($D9       =0),0,($F9       /$D9       ))</f>
        <v>0.13863790877372059</v>
      </c>
      <c r="H9" s="31">
        <v>97589666</v>
      </c>
      <c r="I9" s="36">
        <f>IF(($D9       =0),0,($H9       /$D9       ))</f>
        <v>0.18335595683155839</v>
      </c>
      <c r="J9" s="31">
        <v>145736355</v>
      </c>
      <c r="K9" s="36">
        <f>IF(($E9       =0),0,($J9       /$E9       ))</f>
        <v>0.29299742759355701</v>
      </c>
      <c r="L9" s="31">
        <v>0</v>
      </c>
      <c r="M9" s="36">
        <f>IF(($E9       =0),0,($L9       /$E9       ))</f>
        <v>0</v>
      </c>
      <c r="N9" s="31">
        <f>$F9       +$H9       +$J9</f>
        <v>317114882</v>
      </c>
      <c r="O9" s="36">
        <f>IF(($E9       =0),0,($N9       /$E9       ))</f>
        <v>0.63754747178653104</v>
      </c>
      <c r="P9" s="31">
        <v>79064168</v>
      </c>
      <c r="Q9" s="31">
        <v>663689710</v>
      </c>
      <c r="R9" s="31">
        <v>672268410</v>
      </c>
      <c r="S9" s="31">
        <v>232451611</v>
      </c>
      <c r="T9" s="36">
        <f>IF(($R9       =0),0,($S9       /$R9       ))</f>
        <v>0.34577202727702167</v>
      </c>
      <c r="U9" s="36">
        <f>IF(($P9       =0),0,(($J9       /$P9       )-1))</f>
        <v>0.84326678806004773</v>
      </c>
    </row>
    <row r="10" spans="1:21" ht="16.5" x14ac:dyDescent="0.3">
      <c r="A10" s="18" t="s">
        <v>0</v>
      </c>
      <c r="B10" s="13" t="s">
        <v>28</v>
      </c>
      <c r="C10" s="12" t="s">
        <v>0</v>
      </c>
      <c r="D10" s="32">
        <f>SUM(D8:D9)</f>
        <v>966540146</v>
      </c>
      <c r="E10" s="32">
        <f>SUM(E8:E9)</f>
        <v>880908181</v>
      </c>
      <c r="F10" s="32">
        <f>SUM(F8:F9)</f>
        <v>179265584</v>
      </c>
      <c r="G10" s="37">
        <f t="shared" ref="G10:G54" si="0">IF(($D10      =0),0,($F10      /$D10      ))</f>
        <v>0.18547143100251523</v>
      </c>
      <c r="H10" s="32">
        <f>SUM(H8:H9)</f>
        <v>211201191</v>
      </c>
      <c r="I10" s="37">
        <f t="shared" ref="I10:I54" si="1">IF(($D10      =0),0,($H10      /$D10      ))</f>
        <v>0.21851259037097462</v>
      </c>
      <c r="J10" s="32">
        <f>SUM(J8:J9)</f>
        <v>256425099</v>
      </c>
      <c r="K10" s="37">
        <f t="shared" ref="K10:K54" si="2">IF(($E10      =0),0,($J10      /$E10      ))</f>
        <v>0.29109174432789153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646891874</v>
      </c>
      <c r="O10" s="37">
        <f t="shared" ref="O10:O54" si="5">IF(($E10      =0),0,($N10      /$E10      ))</f>
        <v>0.73434653912017644</v>
      </c>
      <c r="P10" s="32">
        <f>SUM(P8:P9)</f>
        <v>189759947</v>
      </c>
      <c r="Q10" s="32">
        <f>SUM(Q8:Q9)</f>
        <v>1073332462</v>
      </c>
      <c r="R10" s="32">
        <f>SUM(R8:R9)</f>
        <v>1057857168</v>
      </c>
      <c r="S10" s="32">
        <f>SUM(S8:S9)</f>
        <v>563345221</v>
      </c>
      <c r="T10" s="37">
        <f t="shared" ref="T10:T54" si="6">IF(($R10      =0),0,($S10      /$R10      ))</f>
        <v>0.53253429483780745</v>
      </c>
      <c r="U10" s="37">
        <f t="shared" ref="U10:U54" si="7">IF(($P10      =0),0,(($J10      /$P10      )-1))</f>
        <v>0.35131308294473751</v>
      </c>
    </row>
    <row r="11" spans="1:21" x14ac:dyDescent="0.2">
      <c r="A11" s="17" t="s">
        <v>29</v>
      </c>
      <c r="B11" s="11" t="s">
        <v>30</v>
      </c>
      <c r="C11" s="10" t="s">
        <v>31</v>
      </c>
      <c r="D11" s="31">
        <v>22110654</v>
      </c>
      <c r="E11" s="31">
        <v>21103772</v>
      </c>
      <c r="F11" s="31">
        <v>3480859</v>
      </c>
      <c r="G11" s="36">
        <f t="shared" si="0"/>
        <v>0.15742903850786141</v>
      </c>
      <c r="H11" s="31">
        <v>3881659</v>
      </c>
      <c r="I11" s="36">
        <f t="shared" si="1"/>
        <v>0.17555604641997474</v>
      </c>
      <c r="J11" s="31">
        <v>4631764</v>
      </c>
      <c r="K11" s="36">
        <f t="shared" si="2"/>
        <v>0.21947564634417013</v>
      </c>
      <c r="L11" s="31">
        <v>0</v>
      </c>
      <c r="M11" s="36">
        <f t="shared" si="3"/>
        <v>0</v>
      </c>
      <c r="N11" s="31">
        <f t="shared" si="4"/>
        <v>11994282</v>
      </c>
      <c r="O11" s="36">
        <f t="shared" si="5"/>
        <v>0.56834778161932376</v>
      </c>
      <c r="P11" s="31">
        <v>6666978</v>
      </c>
      <c r="Q11" s="31">
        <v>22661473</v>
      </c>
      <c r="R11" s="31">
        <v>23044229</v>
      </c>
      <c r="S11" s="31">
        <v>15119793</v>
      </c>
      <c r="T11" s="36">
        <f t="shared" si="6"/>
        <v>0.65612058446390198</v>
      </c>
      <c r="U11" s="36">
        <f t="shared" si="7"/>
        <v>-0.30526784399168561</v>
      </c>
    </row>
    <row r="12" spans="1:21" x14ac:dyDescent="0.2">
      <c r="A12" s="17" t="s">
        <v>29</v>
      </c>
      <c r="B12" s="11" t="s">
        <v>32</v>
      </c>
      <c r="C12" s="10" t="s">
        <v>33</v>
      </c>
      <c r="D12" s="31">
        <v>1164617</v>
      </c>
      <c r="E12" s="31">
        <v>1108041</v>
      </c>
      <c r="F12" s="31">
        <v>254032</v>
      </c>
      <c r="G12" s="36">
        <f t="shared" si="0"/>
        <v>0.21812492862460361</v>
      </c>
      <c r="H12" s="31">
        <v>337194</v>
      </c>
      <c r="I12" s="36">
        <f t="shared" si="1"/>
        <v>0.28953209510079281</v>
      </c>
      <c r="J12" s="31">
        <v>259822</v>
      </c>
      <c r="K12" s="36">
        <f t="shared" si="2"/>
        <v>0.23448771299978971</v>
      </c>
      <c r="L12" s="31">
        <v>0</v>
      </c>
      <c r="M12" s="36">
        <f t="shared" si="3"/>
        <v>0</v>
      </c>
      <c r="N12" s="31">
        <f t="shared" si="4"/>
        <v>851048</v>
      </c>
      <c r="O12" s="36">
        <f t="shared" si="5"/>
        <v>0.76806544162174506</v>
      </c>
      <c r="P12" s="31">
        <v>258829</v>
      </c>
      <c r="Q12" s="31">
        <v>1013184</v>
      </c>
      <c r="R12" s="31">
        <v>1040562</v>
      </c>
      <c r="S12" s="31">
        <v>776212</v>
      </c>
      <c r="T12" s="36">
        <f t="shared" si="6"/>
        <v>0.74595458992352215</v>
      </c>
      <c r="U12" s="36">
        <f t="shared" si="7"/>
        <v>3.836509819224343E-3</v>
      </c>
    </row>
    <row r="13" spans="1:21" x14ac:dyDescent="0.2">
      <c r="A13" s="17" t="s">
        <v>29</v>
      </c>
      <c r="B13" s="11" t="s">
        <v>34</v>
      </c>
      <c r="C13" s="10" t="s">
        <v>35</v>
      </c>
      <c r="D13" s="31">
        <v>14408790</v>
      </c>
      <c r="E13" s="31">
        <v>16598166</v>
      </c>
      <c r="F13" s="31">
        <v>738273</v>
      </c>
      <c r="G13" s="36">
        <f t="shared" si="0"/>
        <v>5.1237681998280216E-2</v>
      </c>
      <c r="H13" s="31">
        <v>3299837</v>
      </c>
      <c r="I13" s="36">
        <f t="shared" si="1"/>
        <v>0.229015552312165</v>
      </c>
      <c r="J13" s="31">
        <v>4970753</v>
      </c>
      <c r="K13" s="36">
        <f t="shared" si="2"/>
        <v>0.29947603849726528</v>
      </c>
      <c r="L13" s="31">
        <v>0</v>
      </c>
      <c r="M13" s="36">
        <f t="shared" si="3"/>
        <v>0</v>
      </c>
      <c r="N13" s="31">
        <f t="shared" si="4"/>
        <v>9008863</v>
      </c>
      <c r="O13" s="36">
        <f t="shared" si="5"/>
        <v>0.54276255581490152</v>
      </c>
      <c r="P13" s="31">
        <v>2828673</v>
      </c>
      <c r="Q13" s="31">
        <v>14140200</v>
      </c>
      <c r="R13" s="31">
        <v>13125200</v>
      </c>
      <c r="S13" s="31">
        <v>7082546</v>
      </c>
      <c r="T13" s="36">
        <f t="shared" si="6"/>
        <v>0.53961432968640477</v>
      </c>
      <c r="U13" s="36">
        <f t="shared" si="7"/>
        <v>0.7572738170866693</v>
      </c>
    </row>
    <row r="14" spans="1:21" x14ac:dyDescent="0.2">
      <c r="A14" s="17" t="s">
        <v>29</v>
      </c>
      <c r="B14" s="11" t="s">
        <v>36</v>
      </c>
      <c r="C14" s="10" t="s">
        <v>37</v>
      </c>
      <c r="D14" s="31">
        <v>15968525</v>
      </c>
      <c r="E14" s="31">
        <v>15380525</v>
      </c>
      <c r="F14" s="31">
        <v>3169680</v>
      </c>
      <c r="G14" s="36">
        <f t="shared" si="0"/>
        <v>0.19849547782277949</v>
      </c>
      <c r="H14" s="31">
        <v>4229821</v>
      </c>
      <c r="I14" s="36">
        <f t="shared" si="1"/>
        <v>0.2648848907460144</v>
      </c>
      <c r="J14" s="31">
        <v>3943041</v>
      </c>
      <c r="K14" s="36">
        <f t="shared" si="2"/>
        <v>0.25636582626405796</v>
      </c>
      <c r="L14" s="31">
        <v>0</v>
      </c>
      <c r="M14" s="36">
        <f t="shared" si="3"/>
        <v>0</v>
      </c>
      <c r="N14" s="31">
        <f t="shared" si="4"/>
        <v>11342542</v>
      </c>
      <c r="O14" s="36">
        <f t="shared" si="5"/>
        <v>0.73746130252380848</v>
      </c>
      <c r="P14" s="31">
        <v>2878037</v>
      </c>
      <c r="Q14" s="31">
        <v>13436702</v>
      </c>
      <c r="R14" s="31">
        <v>14096102</v>
      </c>
      <c r="S14" s="31">
        <v>10799910</v>
      </c>
      <c r="T14" s="36">
        <f t="shared" si="6"/>
        <v>0.76616287254448079</v>
      </c>
      <c r="U14" s="36">
        <f t="shared" si="7"/>
        <v>0.37004527738872017</v>
      </c>
    </row>
    <row r="15" spans="1:21" x14ac:dyDescent="0.2">
      <c r="A15" s="17" t="s">
        <v>29</v>
      </c>
      <c r="B15" s="11" t="s">
        <v>38</v>
      </c>
      <c r="C15" s="10" t="s">
        <v>39</v>
      </c>
      <c r="D15" s="31">
        <v>0</v>
      </c>
      <c r="E15" s="31">
        <v>0</v>
      </c>
      <c r="F15" s="31">
        <v>0</v>
      </c>
      <c r="G15" s="36">
        <f t="shared" si="0"/>
        <v>0</v>
      </c>
      <c r="H15" s="31">
        <v>0</v>
      </c>
      <c r="I15" s="36">
        <f t="shared" si="1"/>
        <v>0</v>
      </c>
      <c r="J15" s="31">
        <v>0</v>
      </c>
      <c r="K15" s="36">
        <f t="shared" si="2"/>
        <v>0</v>
      </c>
      <c r="L15" s="31">
        <v>0</v>
      </c>
      <c r="M15" s="36">
        <f t="shared" si="3"/>
        <v>0</v>
      </c>
      <c r="N15" s="31">
        <f t="shared" si="4"/>
        <v>0</v>
      </c>
      <c r="O15" s="36">
        <f t="shared" si="5"/>
        <v>0</v>
      </c>
      <c r="P15" s="31">
        <v>0</v>
      </c>
      <c r="Q15" s="31">
        <v>0</v>
      </c>
      <c r="R15" s="31">
        <v>0</v>
      </c>
      <c r="S15" s="31">
        <v>0</v>
      </c>
      <c r="T15" s="36">
        <f t="shared" si="6"/>
        <v>0</v>
      </c>
      <c r="U15" s="36">
        <f t="shared" si="7"/>
        <v>0</v>
      </c>
    </row>
    <row r="16" spans="1:21" x14ac:dyDescent="0.2">
      <c r="A16" s="17" t="s">
        <v>29</v>
      </c>
      <c r="B16" s="11" t="s">
        <v>40</v>
      </c>
      <c r="C16" s="10" t="s">
        <v>41</v>
      </c>
      <c r="D16" s="31">
        <v>63812609</v>
      </c>
      <c r="E16" s="31">
        <v>60909452</v>
      </c>
      <c r="F16" s="31">
        <v>10983636</v>
      </c>
      <c r="G16" s="36">
        <f t="shared" si="0"/>
        <v>0.17212328679430738</v>
      </c>
      <c r="H16" s="31">
        <v>14858258</v>
      </c>
      <c r="I16" s="36">
        <f t="shared" si="1"/>
        <v>0.23284203910233478</v>
      </c>
      <c r="J16" s="31">
        <v>14302127</v>
      </c>
      <c r="K16" s="36">
        <f t="shared" si="2"/>
        <v>0.23480964826280165</v>
      </c>
      <c r="L16" s="31">
        <v>0</v>
      </c>
      <c r="M16" s="36">
        <f t="shared" si="3"/>
        <v>0</v>
      </c>
      <c r="N16" s="31">
        <f t="shared" si="4"/>
        <v>40144021</v>
      </c>
      <c r="O16" s="36">
        <f t="shared" si="5"/>
        <v>0.65907703454629674</v>
      </c>
      <c r="P16" s="31">
        <v>12094332</v>
      </c>
      <c r="Q16" s="31">
        <v>56704334</v>
      </c>
      <c r="R16" s="31">
        <v>59339496</v>
      </c>
      <c r="S16" s="31">
        <v>38351115</v>
      </c>
      <c r="T16" s="36">
        <f t="shared" si="6"/>
        <v>0.64629997868535993</v>
      </c>
      <c r="U16" s="36">
        <f t="shared" si="7"/>
        <v>0.18254790756529582</v>
      </c>
    </row>
    <row r="17" spans="1:21" x14ac:dyDescent="0.2">
      <c r="A17" s="17" t="s">
        <v>29</v>
      </c>
      <c r="B17" s="11" t="s">
        <v>42</v>
      </c>
      <c r="C17" s="10" t="s">
        <v>43</v>
      </c>
      <c r="D17" s="31">
        <v>284291</v>
      </c>
      <c r="E17" s="31">
        <v>284036</v>
      </c>
      <c r="F17" s="31">
        <v>0</v>
      </c>
      <c r="G17" s="36">
        <f t="shared" si="0"/>
        <v>0</v>
      </c>
      <c r="H17" s="31">
        <v>44635</v>
      </c>
      <c r="I17" s="36">
        <f t="shared" si="1"/>
        <v>0.15700461850709307</v>
      </c>
      <c r="J17" s="31">
        <v>22318</v>
      </c>
      <c r="K17" s="36">
        <f t="shared" si="2"/>
        <v>7.8574546888422594E-2</v>
      </c>
      <c r="L17" s="31">
        <v>0</v>
      </c>
      <c r="M17" s="36">
        <f t="shared" si="3"/>
        <v>0</v>
      </c>
      <c r="N17" s="31">
        <f t="shared" si="4"/>
        <v>66953</v>
      </c>
      <c r="O17" s="36">
        <f t="shared" si="5"/>
        <v>0.23572011998479067</v>
      </c>
      <c r="P17" s="31">
        <v>22689</v>
      </c>
      <c r="Q17" s="31">
        <v>146090</v>
      </c>
      <c r="R17" s="31">
        <v>266454</v>
      </c>
      <c r="S17" s="31">
        <v>29456</v>
      </c>
      <c r="T17" s="36">
        <f t="shared" si="6"/>
        <v>0.11054816215932206</v>
      </c>
      <c r="U17" s="36">
        <f t="shared" si="7"/>
        <v>-1.635153598660144E-2</v>
      </c>
    </row>
    <row r="18" spans="1:21" x14ac:dyDescent="0.2">
      <c r="A18" s="17" t="s">
        <v>44</v>
      </c>
      <c r="B18" s="11" t="s">
        <v>45</v>
      </c>
      <c r="C18" s="10" t="s">
        <v>46</v>
      </c>
      <c r="D18" s="31">
        <v>0</v>
      </c>
      <c r="E18" s="31">
        <v>0</v>
      </c>
      <c r="F18" s="31">
        <v>0</v>
      </c>
      <c r="G18" s="36">
        <f t="shared" si="0"/>
        <v>0</v>
      </c>
      <c r="H18" s="31">
        <v>0</v>
      </c>
      <c r="I18" s="36">
        <f t="shared" si="1"/>
        <v>0</v>
      </c>
      <c r="J18" s="31">
        <v>0</v>
      </c>
      <c r="K18" s="36">
        <f t="shared" si="2"/>
        <v>0</v>
      </c>
      <c r="L18" s="31">
        <v>0</v>
      </c>
      <c r="M18" s="36">
        <f t="shared" si="3"/>
        <v>0</v>
      </c>
      <c r="N18" s="31">
        <f t="shared" si="4"/>
        <v>0</v>
      </c>
      <c r="O18" s="36">
        <f t="shared" si="5"/>
        <v>0</v>
      </c>
      <c r="P18" s="31">
        <v>0</v>
      </c>
      <c r="Q18" s="31">
        <v>0</v>
      </c>
      <c r="R18" s="31">
        <v>0</v>
      </c>
      <c r="S18" s="31">
        <v>0</v>
      </c>
      <c r="T18" s="36">
        <f t="shared" si="6"/>
        <v>0</v>
      </c>
      <c r="U18" s="36">
        <f t="shared" si="7"/>
        <v>0</v>
      </c>
    </row>
    <row r="19" spans="1:21" ht="16.5" x14ac:dyDescent="0.3">
      <c r="A19" s="18" t="s">
        <v>0</v>
      </c>
      <c r="B19" s="13" t="s">
        <v>47</v>
      </c>
      <c r="C19" s="12" t="s">
        <v>0</v>
      </c>
      <c r="D19" s="32">
        <f>SUM(D11:D18)</f>
        <v>117749486</v>
      </c>
      <c r="E19" s="32">
        <f>SUM(E11:E18)</f>
        <v>115383992</v>
      </c>
      <c r="F19" s="32">
        <f>SUM(F11:F18)</f>
        <v>18626480</v>
      </c>
      <c r="G19" s="37">
        <f t="shared" si="0"/>
        <v>0.15818735718302837</v>
      </c>
      <c r="H19" s="32">
        <f>SUM(H11:H18)</f>
        <v>26651404</v>
      </c>
      <c r="I19" s="37">
        <f t="shared" si="1"/>
        <v>0.22633987548786413</v>
      </c>
      <c r="J19" s="32">
        <f>SUM(J11:J18)</f>
        <v>28129825</v>
      </c>
      <c r="K19" s="37">
        <f t="shared" si="2"/>
        <v>0.24379313379970421</v>
      </c>
      <c r="L19" s="32">
        <f>SUM(L11:L18)</f>
        <v>0</v>
      </c>
      <c r="M19" s="37">
        <f t="shared" si="3"/>
        <v>0</v>
      </c>
      <c r="N19" s="32">
        <f t="shared" si="4"/>
        <v>73407709</v>
      </c>
      <c r="O19" s="37">
        <f t="shared" si="5"/>
        <v>0.63620358186255166</v>
      </c>
      <c r="P19" s="32">
        <f>SUM(P11:P18)</f>
        <v>24749538</v>
      </c>
      <c r="Q19" s="32">
        <f>SUM(Q11:Q18)</f>
        <v>108101983</v>
      </c>
      <c r="R19" s="32">
        <f>SUM(R11:R18)</f>
        <v>110912043</v>
      </c>
      <c r="S19" s="32">
        <f>SUM(S11:S18)</f>
        <v>72159032</v>
      </c>
      <c r="T19" s="37">
        <f t="shared" si="6"/>
        <v>0.65059690587432417</v>
      </c>
      <c r="U19" s="37">
        <f t="shared" si="7"/>
        <v>0.13657980201489006</v>
      </c>
    </row>
    <row r="20" spans="1:21" x14ac:dyDescent="0.2">
      <c r="A20" s="17" t="s">
        <v>29</v>
      </c>
      <c r="B20" s="11" t="s">
        <v>48</v>
      </c>
      <c r="C20" s="10" t="s">
        <v>49</v>
      </c>
      <c r="D20" s="31">
        <v>0</v>
      </c>
      <c r="E20" s="31">
        <v>0</v>
      </c>
      <c r="F20" s="31">
        <v>0</v>
      </c>
      <c r="G20" s="36">
        <f t="shared" si="0"/>
        <v>0</v>
      </c>
      <c r="H20" s="31">
        <v>0</v>
      </c>
      <c r="I20" s="36">
        <f t="shared" si="1"/>
        <v>0</v>
      </c>
      <c r="J20" s="31">
        <v>0</v>
      </c>
      <c r="K20" s="36">
        <f t="shared" si="2"/>
        <v>0</v>
      </c>
      <c r="L20" s="31">
        <v>0</v>
      </c>
      <c r="M20" s="36">
        <f t="shared" si="3"/>
        <v>0</v>
      </c>
      <c r="N20" s="31">
        <f t="shared" si="4"/>
        <v>0</v>
      </c>
      <c r="O20" s="36">
        <f t="shared" si="5"/>
        <v>0</v>
      </c>
      <c r="P20" s="31">
        <v>0</v>
      </c>
      <c r="Q20" s="31">
        <v>0</v>
      </c>
      <c r="R20" s="31">
        <v>0</v>
      </c>
      <c r="S20" s="31">
        <v>0</v>
      </c>
      <c r="T20" s="36">
        <f t="shared" si="6"/>
        <v>0</v>
      </c>
      <c r="U20" s="36">
        <f t="shared" si="7"/>
        <v>0</v>
      </c>
    </row>
    <row r="21" spans="1:21" x14ac:dyDescent="0.2">
      <c r="A21" s="17" t="s">
        <v>29</v>
      </c>
      <c r="B21" s="11" t="s">
        <v>50</v>
      </c>
      <c r="C21" s="10" t="s">
        <v>51</v>
      </c>
      <c r="D21" s="31">
        <v>0</v>
      </c>
      <c r="E21" s="31">
        <v>0</v>
      </c>
      <c r="F21" s="31">
        <v>0</v>
      </c>
      <c r="G21" s="36">
        <f t="shared" si="0"/>
        <v>0</v>
      </c>
      <c r="H21" s="31">
        <v>0</v>
      </c>
      <c r="I21" s="36">
        <f t="shared" si="1"/>
        <v>0</v>
      </c>
      <c r="J21" s="31">
        <v>0</v>
      </c>
      <c r="K21" s="36">
        <f t="shared" si="2"/>
        <v>0</v>
      </c>
      <c r="L21" s="31">
        <v>0</v>
      </c>
      <c r="M21" s="36">
        <f t="shared" si="3"/>
        <v>0</v>
      </c>
      <c r="N21" s="31">
        <f t="shared" si="4"/>
        <v>0</v>
      </c>
      <c r="O21" s="36">
        <f t="shared" si="5"/>
        <v>0</v>
      </c>
      <c r="P21" s="31">
        <v>0</v>
      </c>
      <c r="Q21" s="31">
        <v>0</v>
      </c>
      <c r="R21" s="31">
        <v>0</v>
      </c>
      <c r="S21" s="31">
        <v>0</v>
      </c>
      <c r="T21" s="36">
        <f t="shared" si="6"/>
        <v>0</v>
      </c>
      <c r="U21" s="36">
        <f t="shared" si="7"/>
        <v>0</v>
      </c>
    </row>
    <row r="22" spans="1:21" x14ac:dyDescent="0.2">
      <c r="A22" s="17" t="s">
        <v>29</v>
      </c>
      <c r="B22" s="11" t="s">
        <v>52</v>
      </c>
      <c r="C22" s="10" t="s">
        <v>53</v>
      </c>
      <c r="D22" s="31">
        <v>0</v>
      </c>
      <c r="E22" s="31">
        <v>0</v>
      </c>
      <c r="F22" s="31">
        <v>0</v>
      </c>
      <c r="G22" s="36">
        <f t="shared" si="0"/>
        <v>0</v>
      </c>
      <c r="H22" s="31">
        <v>0</v>
      </c>
      <c r="I22" s="36">
        <f t="shared" si="1"/>
        <v>0</v>
      </c>
      <c r="J22" s="31">
        <v>0</v>
      </c>
      <c r="K22" s="36">
        <f t="shared" si="2"/>
        <v>0</v>
      </c>
      <c r="L22" s="31">
        <v>0</v>
      </c>
      <c r="M22" s="36">
        <f t="shared" si="3"/>
        <v>0</v>
      </c>
      <c r="N22" s="31">
        <f t="shared" si="4"/>
        <v>0</v>
      </c>
      <c r="O22" s="36">
        <f t="shared" si="5"/>
        <v>0</v>
      </c>
      <c r="P22" s="31">
        <v>0</v>
      </c>
      <c r="Q22" s="31">
        <v>0</v>
      </c>
      <c r="R22" s="31">
        <v>0</v>
      </c>
      <c r="S22" s="31">
        <v>0</v>
      </c>
      <c r="T22" s="36">
        <f t="shared" si="6"/>
        <v>0</v>
      </c>
      <c r="U22" s="36">
        <f t="shared" si="7"/>
        <v>0</v>
      </c>
    </row>
    <row r="23" spans="1:21" x14ac:dyDescent="0.2">
      <c r="A23" s="17" t="s">
        <v>29</v>
      </c>
      <c r="B23" s="11" t="s">
        <v>54</v>
      </c>
      <c r="C23" s="10" t="s">
        <v>55</v>
      </c>
      <c r="D23" s="31">
        <v>2579904</v>
      </c>
      <c r="E23" s="31">
        <v>2244894</v>
      </c>
      <c r="F23" s="31">
        <v>543934</v>
      </c>
      <c r="G23" s="36">
        <f t="shared" si="0"/>
        <v>0.2108349768053385</v>
      </c>
      <c r="H23" s="31">
        <v>594161</v>
      </c>
      <c r="I23" s="36">
        <f t="shared" si="1"/>
        <v>0.23030353067400958</v>
      </c>
      <c r="J23" s="31">
        <v>497764</v>
      </c>
      <c r="K23" s="36">
        <f t="shared" si="2"/>
        <v>0.22173162741759744</v>
      </c>
      <c r="L23" s="31">
        <v>0</v>
      </c>
      <c r="M23" s="36">
        <f t="shared" si="3"/>
        <v>0</v>
      </c>
      <c r="N23" s="31">
        <f t="shared" si="4"/>
        <v>1635859</v>
      </c>
      <c r="O23" s="36">
        <f t="shared" si="5"/>
        <v>0.72870211243827099</v>
      </c>
      <c r="P23" s="31">
        <v>503932</v>
      </c>
      <c r="Q23" s="31">
        <v>1969076</v>
      </c>
      <c r="R23" s="31">
        <v>2030167</v>
      </c>
      <c r="S23" s="31">
        <v>1598455</v>
      </c>
      <c r="T23" s="36">
        <f t="shared" si="6"/>
        <v>0.78735148389270437</v>
      </c>
      <c r="U23" s="36">
        <f t="shared" si="7"/>
        <v>-1.2239746632482174E-2</v>
      </c>
    </row>
    <row r="24" spans="1:21" x14ac:dyDescent="0.2">
      <c r="A24" s="17" t="s">
        <v>29</v>
      </c>
      <c r="B24" s="11" t="s">
        <v>56</v>
      </c>
      <c r="C24" s="10" t="s">
        <v>57</v>
      </c>
      <c r="D24" s="31">
        <v>2366174</v>
      </c>
      <c r="E24" s="31">
        <v>2406674</v>
      </c>
      <c r="F24" s="31">
        <v>431986</v>
      </c>
      <c r="G24" s="36">
        <f t="shared" si="0"/>
        <v>0.18256730062962404</v>
      </c>
      <c r="H24" s="31">
        <v>469608</v>
      </c>
      <c r="I24" s="36">
        <f t="shared" si="1"/>
        <v>0.19846723022060087</v>
      </c>
      <c r="J24" s="31">
        <v>470030</v>
      </c>
      <c r="K24" s="36">
        <f t="shared" si="2"/>
        <v>0.19530272899445458</v>
      </c>
      <c r="L24" s="31">
        <v>0</v>
      </c>
      <c r="M24" s="36">
        <f t="shared" si="3"/>
        <v>0</v>
      </c>
      <c r="N24" s="31">
        <f t="shared" si="4"/>
        <v>1371624</v>
      </c>
      <c r="O24" s="36">
        <f t="shared" si="5"/>
        <v>0.56992513319211491</v>
      </c>
      <c r="P24" s="31">
        <v>404111</v>
      </c>
      <c r="Q24" s="31">
        <v>2167325</v>
      </c>
      <c r="R24" s="31">
        <v>2167325</v>
      </c>
      <c r="S24" s="31">
        <v>1279797</v>
      </c>
      <c r="T24" s="36">
        <f t="shared" si="6"/>
        <v>0.59049611848707506</v>
      </c>
      <c r="U24" s="36">
        <f t="shared" si="7"/>
        <v>0.16312102367913761</v>
      </c>
    </row>
    <row r="25" spans="1:21" x14ac:dyDescent="0.2">
      <c r="A25" s="17" t="s">
        <v>29</v>
      </c>
      <c r="B25" s="11" t="s">
        <v>58</v>
      </c>
      <c r="C25" s="10" t="s">
        <v>59</v>
      </c>
      <c r="D25" s="31">
        <v>5892803</v>
      </c>
      <c r="E25" s="31">
        <v>5892803</v>
      </c>
      <c r="F25" s="31">
        <v>1427894</v>
      </c>
      <c r="G25" s="36">
        <f t="shared" si="0"/>
        <v>0.24231151117727845</v>
      </c>
      <c r="H25" s="31">
        <v>1276481</v>
      </c>
      <c r="I25" s="36">
        <f t="shared" si="1"/>
        <v>0.21661694782601759</v>
      </c>
      <c r="J25" s="31">
        <v>855929</v>
      </c>
      <c r="K25" s="36">
        <f t="shared" si="2"/>
        <v>0.14524989211416028</v>
      </c>
      <c r="L25" s="31">
        <v>0</v>
      </c>
      <c r="M25" s="36">
        <f t="shared" si="3"/>
        <v>0</v>
      </c>
      <c r="N25" s="31">
        <f t="shared" si="4"/>
        <v>3560304</v>
      </c>
      <c r="O25" s="36">
        <f t="shared" si="5"/>
        <v>0.60417835111745632</v>
      </c>
      <c r="P25" s="31">
        <v>1283781</v>
      </c>
      <c r="Q25" s="31">
        <v>5298022</v>
      </c>
      <c r="R25" s="31">
        <v>5298022</v>
      </c>
      <c r="S25" s="31">
        <v>4038827</v>
      </c>
      <c r="T25" s="36">
        <f t="shared" si="6"/>
        <v>0.76232733650407647</v>
      </c>
      <c r="U25" s="36">
        <f t="shared" si="7"/>
        <v>-0.33327491215402005</v>
      </c>
    </row>
    <row r="26" spans="1:21" x14ac:dyDescent="0.2">
      <c r="A26" s="17" t="s">
        <v>44</v>
      </c>
      <c r="B26" s="11" t="s">
        <v>60</v>
      </c>
      <c r="C26" s="10" t="s">
        <v>61</v>
      </c>
      <c r="D26" s="31">
        <v>0</v>
      </c>
      <c r="E26" s="31">
        <v>0</v>
      </c>
      <c r="F26" s="31">
        <v>0</v>
      </c>
      <c r="G26" s="36">
        <f t="shared" si="0"/>
        <v>0</v>
      </c>
      <c r="H26" s="31">
        <v>0</v>
      </c>
      <c r="I26" s="36">
        <f t="shared" si="1"/>
        <v>0</v>
      </c>
      <c r="J26" s="31">
        <v>0</v>
      </c>
      <c r="K26" s="36">
        <f t="shared" si="2"/>
        <v>0</v>
      </c>
      <c r="L26" s="31">
        <v>0</v>
      </c>
      <c r="M26" s="36">
        <f t="shared" si="3"/>
        <v>0</v>
      </c>
      <c r="N26" s="31">
        <f t="shared" si="4"/>
        <v>0</v>
      </c>
      <c r="O26" s="36">
        <f t="shared" si="5"/>
        <v>0</v>
      </c>
      <c r="P26" s="31">
        <v>0</v>
      </c>
      <c r="Q26" s="31">
        <v>0</v>
      </c>
      <c r="R26" s="31">
        <v>0</v>
      </c>
      <c r="S26" s="31">
        <v>0</v>
      </c>
      <c r="T26" s="36">
        <f t="shared" si="6"/>
        <v>0</v>
      </c>
      <c r="U26" s="36">
        <f t="shared" si="7"/>
        <v>0</v>
      </c>
    </row>
    <row r="27" spans="1:21" ht="16.5" x14ac:dyDescent="0.3">
      <c r="A27" s="18" t="s">
        <v>0</v>
      </c>
      <c r="B27" s="13" t="s">
        <v>62</v>
      </c>
      <c r="C27" s="12" t="s">
        <v>0</v>
      </c>
      <c r="D27" s="32">
        <f>SUM(D20:D26)</f>
        <v>10838881</v>
      </c>
      <c r="E27" s="32">
        <f>SUM(E20:E26)</f>
        <v>10544371</v>
      </c>
      <c r="F27" s="32">
        <f>SUM(F20:F26)</f>
        <v>2403814</v>
      </c>
      <c r="G27" s="37">
        <f t="shared" si="0"/>
        <v>0.22177695280536802</v>
      </c>
      <c r="H27" s="32">
        <f>SUM(H20:H26)</f>
        <v>2340250</v>
      </c>
      <c r="I27" s="37">
        <f t="shared" si="1"/>
        <v>0.21591250978768012</v>
      </c>
      <c r="J27" s="32">
        <f>SUM(J20:J26)</f>
        <v>1823723</v>
      </c>
      <c r="K27" s="37">
        <f t="shared" si="2"/>
        <v>0.17295702133394206</v>
      </c>
      <c r="L27" s="32">
        <f>SUM(L20:L26)</f>
        <v>0</v>
      </c>
      <c r="M27" s="37">
        <f t="shared" si="3"/>
        <v>0</v>
      </c>
      <c r="N27" s="32">
        <f t="shared" si="4"/>
        <v>6567787</v>
      </c>
      <c r="O27" s="37">
        <f t="shared" si="5"/>
        <v>0.62287138796614805</v>
      </c>
      <c r="P27" s="32">
        <f>SUM(P20:P26)</f>
        <v>2191824</v>
      </c>
      <c r="Q27" s="32">
        <f>SUM(Q20:Q26)</f>
        <v>9434423</v>
      </c>
      <c r="R27" s="32">
        <f>SUM(R20:R26)</f>
        <v>9495514</v>
      </c>
      <c r="S27" s="32">
        <f>SUM(S20:S26)</f>
        <v>6917079</v>
      </c>
      <c r="T27" s="37">
        <f t="shared" si="6"/>
        <v>0.72845756427719444</v>
      </c>
      <c r="U27" s="37">
        <f t="shared" si="7"/>
        <v>-0.16794277277737624</v>
      </c>
    </row>
    <row r="28" spans="1:21" x14ac:dyDescent="0.2">
      <c r="A28" s="17" t="s">
        <v>29</v>
      </c>
      <c r="B28" s="11" t="s">
        <v>63</v>
      </c>
      <c r="C28" s="10" t="s">
        <v>64</v>
      </c>
      <c r="D28" s="31">
        <v>9676615</v>
      </c>
      <c r="E28" s="31">
        <v>9676615</v>
      </c>
      <c r="F28" s="31">
        <v>2733089</v>
      </c>
      <c r="G28" s="36">
        <f t="shared" si="0"/>
        <v>0.28244267236011766</v>
      </c>
      <c r="H28" s="31">
        <v>2716408</v>
      </c>
      <c r="I28" s="36">
        <f t="shared" si="1"/>
        <v>0.28071882574639995</v>
      </c>
      <c r="J28" s="31">
        <v>2811547</v>
      </c>
      <c r="K28" s="36">
        <f t="shared" si="2"/>
        <v>0.29055067293676562</v>
      </c>
      <c r="L28" s="31">
        <v>0</v>
      </c>
      <c r="M28" s="36">
        <f t="shared" si="3"/>
        <v>0</v>
      </c>
      <c r="N28" s="31">
        <f t="shared" si="4"/>
        <v>8261044</v>
      </c>
      <c r="O28" s="36">
        <f t="shared" si="5"/>
        <v>0.85371217104328323</v>
      </c>
      <c r="P28" s="31">
        <v>2875008</v>
      </c>
      <c r="Q28" s="31">
        <v>10030626</v>
      </c>
      <c r="R28" s="31">
        <v>10219308</v>
      </c>
      <c r="S28" s="31">
        <v>8159286</v>
      </c>
      <c r="T28" s="36">
        <f t="shared" si="6"/>
        <v>0.79841864047937494</v>
      </c>
      <c r="U28" s="36">
        <f t="shared" si="7"/>
        <v>-2.207332988290811E-2</v>
      </c>
    </row>
    <row r="29" spans="1:21" x14ac:dyDescent="0.2">
      <c r="A29" s="17" t="s">
        <v>29</v>
      </c>
      <c r="B29" s="11" t="s">
        <v>65</v>
      </c>
      <c r="C29" s="10" t="s">
        <v>66</v>
      </c>
      <c r="D29" s="31">
        <v>0</v>
      </c>
      <c r="E29" s="31">
        <v>35000</v>
      </c>
      <c r="F29" s="31">
        <v>0</v>
      </c>
      <c r="G29" s="36">
        <f t="shared" si="0"/>
        <v>0</v>
      </c>
      <c r="H29" s="31">
        <v>0</v>
      </c>
      <c r="I29" s="36">
        <f t="shared" si="1"/>
        <v>0</v>
      </c>
      <c r="J29" s="31">
        <v>0</v>
      </c>
      <c r="K29" s="36">
        <f t="shared" si="2"/>
        <v>0</v>
      </c>
      <c r="L29" s="31">
        <v>0</v>
      </c>
      <c r="M29" s="36">
        <f t="shared" si="3"/>
        <v>0</v>
      </c>
      <c r="N29" s="31">
        <f t="shared" si="4"/>
        <v>0</v>
      </c>
      <c r="O29" s="36">
        <f t="shared" si="5"/>
        <v>0</v>
      </c>
      <c r="P29" s="31">
        <v>0</v>
      </c>
      <c r="Q29" s="31">
        <v>83520</v>
      </c>
      <c r="R29" s="31">
        <v>33520</v>
      </c>
      <c r="S29" s="31">
        <v>0</v>
      </c>
      <c r="T29" s="36">
        <f t="shared" si="6"/>
        <v>0</v>
      </c>
      <c r="U29" s="36">
        <f t="shared" si="7"/>
        <v>0</v>
      </c>
    </row>
    <row r="30" spans="1:21" x14ac:dyDescent="0.2">
      <c r="A30" s="17" t="s">
        <v>29</v>
      </c>
      <c r="B30" s="11" t="s">
        <v>67</v>
      </c>
      <c r="C30" s="10" t="s">
        <v>68</v>
      </c>
      <c r="D30" s="31">
        <v>2860151</v>
      </c>
      <c r="E30" s="31">
        <v>2395153</v>
      </c>
      <c r="F30" s="31">
        <v>457960</v>
      </c>
      <c r="G30" s="36">
        <f t="shared" si="0"/>
        <v>0.16011742037395929</v>
      </c>
      <c r="H30" s="31">
        <v>296245</v>
      </c>
      <c r="I30" s="36">
        <f t="shared" si="1"/>
        <v>0.10357669927217129</v>
      </c>
      <c r="J30" s="31">
        <v>443516</v>
      </c>
      <c r="K30" s="36">
        <f t="shared" si="2"/>
        <v>0.18517230423275674</v>
      </c>
      <c r="L30" s="31">
        <v>0</v>
      </c>
      <c r="M30" s="36">
        <f t="shared" si="3"/>
        <v>0</v>
      </c>
      <c r="N30" s="31">
        <f t="shared" si="4"/>
        <v>1197721</v>
      </c>
      <c r="O30" s="36">
        <f t="shared" si="5"/>
        <v>0.50006033017514961</v>
      </c>
      <c r="P30" s="31">
        <v>469722</v>
      </c>
      <c r="Q30" s="31">
        <v>4784543</v>
      </c>
      <c r="R30" s="31">
        <v>4784582</v>
      </c>
      <c r="S30" s="31">
        <v>1709159</v>
      </c>
      <c r="T30" s="36">
        <f t="shared" si="6"/>
        <v>0.3572222192032658</v>
      </c>
      <c r="U30" s="36">
        <f t="shared" si="7"/>
        <v>-5.5790446263960347E-2</v>
      </c>
    </row>
    <row r="31" spans="1:21" x14ac:dyDescent="0.2">
      <c r="A31" s="17" t="s">
        <v>29</v>
      </c>
      <c r="B31" s="11" t="s">
        <v>69</v>
      </c>
      <c r="C31" s="10" t="s">
        <v>70</v>
      </c>
      <c r="D31" s="31">
        <v>0</v>
      </c>
      <c r="E31" s="31">
        <v>0</v>
      </c>
      <c r="F31" s="31">
        <v>0</v>
      </c>
      <c r="G31" s="36">
        <f t="shared" si="0"/>
        <v>0</v>
      </c>
      <c r="H31" s="31">
        <v>0</v>
      </c>
      <c r="I31" s="36">
        <f t="shared" si="1"/>
        <v>0</v>
      </c>
      <c r="J31" s="31">
        <v>0</v>
      </c>
      <c r="K31" s="36">
        <f t="shared" si="2"/>
        <v>0</v>
      </c>
      <c r="L31" s="31">
        <v>0</v>
      </c>
      <c r="M31" s="36">
        <f t="shared" si="3"/>
        <v>0</v>
      </c>
      <c r="N31" s="31">
        <f t="shared" si="4"/>
        <v>0</v>
      </c>
      <c r="O31" s="36">
        <f t="shared" si="5"/>
        <v>0</v>
      </c>
      <c r="P31" s="31">
        <v>0</v>
      </c>
      <c r="Q31" s="31">
        <v>0</v>
      </c>
      <c r="R31" s="31">
        <v>0</v>
      </c>
      <c r="S31" s="31">
        <v>0</v>
      </c>
      <c r="T31" s="36">
        <f t="shared" si="6"/>
        <v>0</v>
      </c>
      <c r="U31" s="36">
        <f t="shared" si="7"/>
        <v>0</v>
      </c>
    </row>
    <row r="32" spans="1:21" x14ac:dyDescent="0.2">
      <c r="A32" s="17" t="s">
        <v>29</v>
      </c>
      <c r="B32" s="11" t="s">
        <v>71</v>
      </c>
      <c r="C32" s="10" t="s">
        <v>72</v>
      </c>
      <c r="D32" s="31">
        <v>384</v>
      </c>
      <c r="E32" s="31">
        <v>384</v>
      </c>
      <c r="F32" s="31">
        <v>0</v>
      </c>
      <c r="G32" s="36">
        <f t="shared" si="0"/>
        <v>0</v>
      </c>
      <c r="H32" s="31">
        <v>0</v>
      </c>
      <c r="I32" s="36">
        <f t="shared" si="1"/>
        <v>0</v>
      </c>
      <c r="J32" s="31">
        <v>0</v>
      </c>
      <c r="K32" s="36">
        <f t="shared" si="2"/>
        <v>0</v>
      </c>
      <c r="L32" s="31">
        <v>0</v>
      </c>
      <c r="M32" s="36">
        <f t="shared" si="3"/>
        <v>0</v>
      </c>
      <c r="N32" s="31">
        <f t="shared" si="4"/>
        <v>0</v>
      </c>
      <c r="O32" s="36">
        <f t="shared" si="5"/>
        <v>0</v>
      </c>
      <c r="P32" s="31">
        <v>0</v>
      </c>
      <c r="Q32" s="31">
        <v>382</v>
      </c>
      <c r="R32" s="31">
        <v>375</v>
      </c>
      <c r="S32" s="31">
        <v>0</v>
      </c>
      <c r="T32" s="36">
        <f t="shared" si="6"/>
        <v>0</v>
      </c>
      <c r="U32" s="36">
        <f t="shared" si="7"/>
        <v>0</v>
      </c>
    </row>
    <row r="33" spans="1:21" x14ac:dyDescent="0.2">
      <c r="A33" s="17" t="s">
        <v>29</v>
      </c>
      <c r="B33" s="11" t="s">
        <v>73</v>
      </c>
      <c r="C33" s="10" t="s">
        <v>74</v>
      </c>
      <c r="D33" s="31">
        <v>24455137</v>
      </c>
      <c r="E33" s="31">
        <v>24537137</v>
      </c>
      <c r="F33" s="31">
        <v>7281699</v>
      </c>
      <c r="G33" s="36">
        <f t="shared" si="0"/>
        <v>0.29775744049195063</v>
      </c>
      <c r="H33" s="31">
        <v>8205566</v>
      </c>
      <c r="I33" s="36">
        <f t="shared" si="1"/>
        <v>0.33553547461214384</v>
      </c>
      <c r="J33" s="31">
        <v>7664585</v>
      </c>
      <c r="K33" s="36">
        <f t="shared" si="2"/>
        <v>0.31236671988260079</v>
      </c>
      <c r="L33" s="31">
        <v>0</v>
      </c>
      <c r="M33" s="36">
        <f t="shared" si="3"/>
        <v>0</v>
      </c>
      <c r="N33" s="31">
        <f t="shared" si="4"/>
        <v>23151850</v>
      </c>
      <c r="O33" s="36">
        <f t="shared" si="5"/>
        <v>0.94354325038002596</v>
      </c>
      <c r="P33" s="31">
        <v>7482244</v>
      </c>
      <c r="Q33" s="31">
        <v>20852061</v>
      </c>
      <c r="R33" s="31">
        <v>30591979</v>
      </c>
      <c r="S33" s="31">
        <v>22930274</v>
      </c>
      <c r="T33" s="36">
        <f t="shared" si="6"/>
        <v>0.74955183513953116</v>
      </c>
      <c r="U33" s="36">
        <f t="shared" si="7"/>
        <v>2.4369828089006562E-2</v>
      </c>
    </row>
    <row r="34" spans="1:21" x14ac:dyDescent="0.2">
      <c r="A34" s="17" t="s">
        <v>44</v>
      </c>
      <c r="B34" s="11" t="s">
        <v>75</v>
      </c>
      <c r="C34" s="10" t="s">
        <v>76</v>
      </c>
      <c r="D34" s="31">
        <v>0</v>
      </c>
      <c r="E34" s="31">
        <v>0</v>
      </c>
      <c r="F34" s="31">
        <v>0</v>
      </c>
      <c r="G34" s="36">
        <f t="shared" si="0"/>
        <v>0</v>
      </c>
      <c r="H34" s="31">
        <v>0</v>
      </c>
      <c r="I34" s="36">
        <f t="shared" si="1"/>
        <v>0</v>
      </c>
      <c r="J34" s="31">
        <v>0</v>
      </c>
      <c r="K34" s="36">
        <f t="shared" si="2"/>
        <v>0</v>
      </c>
      <c r="L34" s="31">
        <v>0</v>
      </c>
      <c r="M34" s="36">
        <f t="shared" si="3"/>
        <v>0</v>
      </c>
      <c r="N34" s="31">
        <f t="shared" si="4"/>
        <v>0</v>
      </c>
      <c r="O34" s="36">
        <f t="shared" si="5"/>
        <v>0</v>
      </c>
      <c r="P34" s="31">
        <v>0</v>
      </c>
      <c r="Q34" s="31">
        <v>0</v>
      </c>
      <c r="R34" s="31">
        <v>0</v>
      </c>
      <c r="S34" s="31">
        <v>0</v>
      </c>
      <c r="T34" s="36">
        <f t="shared" si="6"/>
        <v>0</v>
      </c>
      <c r="U34" s="36">
        <f t="shared" si="7"/>
        <v>0</v>
      </c>
    </row>
    <row r="35" spans="1:21" ht="16.5" x14ac:dyDescent="0.3">
      <c r="A35" s="18" t="s">
        <v>0</v>
      </c>
      <c r="B35" s="13" t="s">
        <v>77</v>
      </c>
      <c r="C35" s="12" t="s">
        <v>0</v>
      </c>
      <c r="D35" s="32">
        <f>SUM(D28:D34)</f>
        <v>36992287</v>
      </c>
      <c r="E35" s="32">
        <f>SUM(E28:E34)</f>
        <v>36644289</v>
      </c>
      <c r="F35" s="32">
        <f>SUM(F28:F34)</f>
        <v>10472748</v>
      </c>
      <c r="G35" s="37">
        <f t="shared" si="0"/>
        <v>0.28310625942105172</v>
      </c>
      <c r="H35" s="32">
        <f>SUM(H28:H34)</f>
        <v>11218219</v>
      </c>
      <c r="I35" s="37">
        <f t="shared" si="1"/>
        <v>0.30325832517465062</v>
      </c>
      <c r="J35" s="32">
        <f>SUM(J28:J34)</f>
        <v>10919648</v>
      </c>
      <c r="K35" s="37">
        <f t="shared" si="2"/>
        <v>0.29799044538700148</v>
      </c>
      <c r="L35" s="32">
        <f>SUM(L28:L34)</f>
        <v>0</v>
      </c>
      <c r="M35" s="37">
        <f t="shared" si="3"/>
        <v>0</v>
      </c>
      <c r="N35" s="32">
        <f t="shared" si="4"/>
        <v>32610615</v>
      </c>
      <c r="O35" s="37">
        <f t="shared" si="5"/>
        <v>0.88992352942091468</v>
      </c>
      <c r="P35" s="32">
        <f>SUM(P28:P34)</f>
        <v>10826974</v>
      </c>
      <c r="Q35" s="32">
        <f>SUM(Q28:Q34)</f>
        <v>35751132</v>
      </c>
      <c r="R35" s="32">
        <f>SUM(R28:R34)</f>
        <v>45629764</v>
      </c>
      <c r="S35" s="32">
        <f>SUM(S28:S34)</f>
        <v>32798719</v>
      </c>
      <c r="T35" s="37">
        <f t="shared" si="6"/>
        <v>0.71880097823867772</v>
      </c>
      <c r="U35" s="37">
        <f t="shared" si="7"/>
        <v>8.5595476630866418E-3</v>
      </c>
    </row>
    <row r="36" spans="1:21" x14ac:dyDescent="0.2">
      <c r="A36" s="17" t="s">
        <v>29</v>
      </c>
      <c r="B36" s="11" t="s">
        <v>78</v>
      </c>
      <c r="C36" s="10" t="s">
        <v>79</v>
      </c>
      <c r="D36" s="31">
        <v>8203680</v>
      </c>
      <c r="E36" s="31">
        <v>9284680</v>
      </c>
      <c r="F36" s="31">
        <v>2067627</v>
      </c>
      <c r="G36" s="36">
        <f t="shared" si="0"/>
        <v>0.25203652507167518</v>
      </c>
      <c r="H36" s="31">
        <v>2165617</v>
      </c>
      <c r="I36" s="36">
        <f t="shared" si="1"/>
        <v>0.26398116455054316</v>
      </c>
      <c r="J36" s="31">
        <v>2125124</v>
      </c>
      <c r="K36" s="36">
        <f t="shared" si="2"/>
        <v>0.22888500196021833</v>
      </c>
      <c r="L36" s="31">
        <v>0</v>
      </c>
      <c r="M36" s="36">
        <f t="shared" si="3"/>
        <v>0</v>
      </c>
      <c r="N36" s="31">
        <f t="shared" si="4"/>
        <v>6358368</v>
      </c>
      <c r="O36" s="36">
        <f t="shared" si="5"/>
        <v>0.6848236018904259</v>
      </c>
      <c r="P36" s="31">
        <v>1287859</v>
      </c>
      <c r="Q36" s="31">
        <v>9481572</v>
      </c>
      <c r="R36" s="31">
        <v>9574368</v>
      </c>
      <c r="S36" s="31">
        <v>5072617</v>
      </c>
      <c r="T36" s="36">
        <f t="shared" si="6"/>
        <v>0.52981220274800389</v>
      </c>
      <c r="U36" s="36">
        <f t="shared" si="7"/>
        <v>0.65012163598654826</v>
      </c>
    </row>
    <row r="37" spans="1:21" x14ac:dyDescent="0.2">
      <c r="A37" s="17" t="s">
        <v>29</v>
      </c>
      <c r="B37" s="11" t="s">
        <v>80</v>
      </c>
      <c r="C37" s="10" t="s">
        <v>81</v>
      </c>
      <c r="D37" s="31">
        <v>1651576</v>
      </c>
      <c r="E37" s="31">
        <v>2760016</v>
      </c>
      <c r="F37" s="31">
        <v>309493</v>
      </c>
      <c r="G37" s="36">
        <f t="shared" si="0"/>
        <v>0.18739252689552283</v>
      </c>
      <c r="H37" s="31">
        <v>722891</v>
      </c>
      <c r="I37" s="36">
        <f t="shared" si="1"/>
        <v>0.43769768996401015</v>
      </c>
      <c r="J37" s="31">
        <v>55623</v>
      </c>
      <c r="K37" s="36">
        <f t="shared" si="2"/>
        <v>2.0153144039744698E-2</v>
      </c>
      <c r="L37" s="31">
        <v>0</v>
      </c>
      <c r="M37" s="36">
        <f t="shared" si="3"/>
        <v>0</v>
      </c>
      <c r="N37" s="31">
        <f t="shared" si="4"/>
        <v>1088007</v>
      </c>
      <c r="O37" s="36">
        <f t="shared" si="5"/>
        <v>0.39420314954695918</v>
      </c>
      <c r="P37" s="31">
        <v>136552</v>
      </c>
      <c r="Q37" s="31">
        <v>1971400</v>
      </c>
      <c r="R37" s="31">
        <v>1717477</v>
      </c>
      <c r="S37" s="31">
        <v>618106</v>
      </c>
      <c r="T37" s="36">
        <f t="shared" si="6"/>
        <v>0.35989186463632411</v>
      </c>
      <c r="U37" s="36">
        <f t="shared" si="7"/>
        <v>-0.59266067139258305</v>
      </c>
    </row>
    <row r="38" spans="1:21" x14ac:dyDescent="0.2">
      <c r="A38" s="17" t="s">
        <v>29</v>
      </c>
      <c r="B38" s="11" t="s">
        <v>82</v>
      </c>
      <c r="C38" s="10" t="s">
        <v>83</v>
      </c>
      <c r="D38" s="31">
        <v>11487136</v>
      </c>
      <c r="E38" s="31">
        <v>15913100</v>
      </c>
      <c r="F38" s="31">
        <v>5952704</v>
      </c>
      <c r="G38" s="36">
        <f t="shared" si="0"/>
        <v>0.51820610463739614</v>
      </c>
      <c r="H38" s="31">
        <v>9425033</v>
      </c>
      <c r="I38" s="36">
        <f t="shared" si="1"/>
        <v>0.8204858896072964</v>
      </c>
      <c r="J38" s="31">
        <v>9587207</v>
      </c>
      <c r="K38" s="36">
        <f t="shared" si="2"/>
        <v>0.6024726169005411</v>
      </c>
      <c r="L38" s="31">
        <v>0</v>
      </c>
      <c r="M38" s="36">
        <f t="shared" si="3"/>
        <v>0</v>
      </c>
      <c r="N38" s="31">
        <f t="shared" si="4"/>
        <v>24964944</v>
      </c>
      <c r="O38" s="36">
        <f t="shared" si="5"/>
        <v>1.5688297063425731</v>
      </c>
      <c r="P38" s="31">
        <v>865285</v>
      </c>
      <c r="Q38" s="31">
        <v>31174141</v>
      </c>
      <c r="R38" s="31">
        <v>29842422</v>
      </c>
      <c r="S38" s="31">
        <v>19945446</v>
      </c>
      <c r="T38" s="36">
        <f t="shared" si="6"/>
        <v>0.66835882154605275</v>
      </c>
      <c r="U38" s="36">
        <f t="shared" si="7"/>
        <v>10.079825722160907</v>
      </c>
    </row>
    <row r="39" spans="1:21" x14ac:dyDescent="0.2">
      <c r="A39" s="17" t="s">
        <v>44</v>
      </c>
      <c r="B39" s="11" t="s">
        <v>84</v>
      </c>
      <c r="C39" s="10" t="s">
        <v>85</v>
      </c>
      <c r="D39" s="31">
        <v>0</v>
      </c>
      <c r="E39" s="31">
        <v>0</v>
      </c>
      <c r="F39" s="31">
        <v>0</v>
      </c>
      <c r="G39" s="36">
        <f t="shared" si="0"/>
        <v>0</v>
      </c>
      <c r="H39" s="31">
        <v>0</v>
      </c>
      <c r="I39" s="36">
        <f t="shared" si="1"/>
        <v>0</v>
      </c>
      <c r="J39" s="31">
        <v>0</v>
      </c>
      <c r="K39" s="36">
        <f t="shared" si="2"/>
        <v>0</v>
      </c>
      <c r="L39" s="31">
        <v>0</v>
      </c>
      <c r="M39" s="36">
        <f t="shared" si="3"/>
        <v>0</v>
      </c>
      <c r="N39" s="31">
        <f t="shared" si="4"/>
        <v>0</v>
      </c>
      <c r="O39" s="36">
        <f t="shared" si="5"/>
        <v>0</v>
      </c>
      <c r="P39" s="31">
        <v>0</v>
      </c>
      <c r="Q39" s="31">
        <v>0</v>
      </c>
      <c r="R39" s="31">
        <v>0</v>
      </c>
      <c r="S39" s="31">
        <v>0</v>
      </c>
      <c r="T39" s="36">
        <f t="shared" si="6"/>
        <v>0</v>
      </c>
      <c r="U39" s="36">
        <f t="shared" si="7"/>
        <v>0</v>
      </c>
    </row>
    <row r="40" spans="1:21" ht="16.5" x14ac:dyDescent="0.3">
      <c r="A40" s="18" t="s">
        <v>0</v>
      </c>
      <c r="B40" s="13" t="s">
        <v>86</v>
      </c>
      <c r="C40" s="12" t="s">
        <v>0</v>
      </c>
      <c r="D40" s="32">
        <f>SUM(D36:D39)</f>
        <v>21342392</v>
      </c>
      <c r="E40" s="32">
        <f>SUM(E36:E39)</f>
        <v>27957796</v>
      </c>
      <c r="F40" s="32">
        <f>SUM(F36:F39)</f>
        <v>8329824</v>
      </c>
      <c r="G40" s="37">
        <f t="shared" si="0"/>
        <v>0.39029477108282895</v>
      </c>
      <c r="H40" s="32">
        <f>SUM(H36:H39)</f>
        <v>12313541</v>
      </c>
      <c r="I40" s="37">
        <f t="shared" si="1"/>
        <v>0.57695224602753059</v>
      </c>
      <c r="J40" s="32">
        <f>SUM(J36:J39)</f>
        <v>11767954</v>
      </c>
      <c r="K40" s="37">
        <f t="shared" si="2"/>
        <v>0.4209185158944575</v>
      </c>
      <c r="L40" s="32">
        <f>SUM(L36:L39)</f>
        <v>0</v>
      </c>
      <c r="M40" s="37">
        <f t="shared" si="3"/>
        <v>0</v>
      </c>
      <c r="N40" s="32">
        <f t="shared" si="4"/>
        <v>32411319</v>
      </c>
      <c r="O40" s="37">
        <f t="shared" si="5"/>
        <v>1.1592944951740831</v>
      </c>
      <c r="P40" s="32">
        <f>SUM(P36:P39)</f>
        <v>2289696</v>
      </c>
      <c r="Q40" s="32">
        <f>SUM(Q36:Q39)</f>
        <v>42627113</v>
      </c>
      <c r="R40" s="32">
        <f>SUM(R36:R39)</f>
        <v>41134267</v>
      </c>
      <c r="S40" s="32">
        <f>SUM(S36:S39)</f>
        <v>25636169</v>
      </c>
      <c r="T40" s="37">
        <f t="shared" si="6"/>
        <v>0.62323145323095219</v>
      </c>
      <c r="U40" s="37">
        <f t="shared" si="7"/>
        <v>4.139526819280813</v>
      </c>
    </row>
    <row r="41" spans="1:21" x14ac:dyDescent="0.2">
      <c r="A41" s="17" t="s">
        <v>29</v>
      </c>
      <c r="B41" s="11" t="s">
        <v>87</v>
      </c>
      <c r="C41" s="10" t="s">
        <v>88</v>
      </c>
      <c r="D41" s="31">
        <v>0</v>
      </c>
      <c r="E41" s="31">
        <v>0</v>
      </c>
      <c r="F41" s="31">
        <v>0</v>
      </c>
      <c r="G41" s="36">
        <f t="shared" si="0"/>
        <v>0</v>
      </c>
      <c r="H41" s="31">
        <v>0</v>
      </c>
      <c r="I41" s="36">
        <f t="shared" si="1"/>
        <v>0</v>
      </c>
      <c r="J41" s="31">
        <v>0</v>
      </c>
      <c r="K41" s="36">
        <f t="shared" si="2"/>
        <v>0</v>
      </c>
      <c r="L41" s="31">
        <v>0</v>
      </c>
      <c r="M41" s="36">
        <f t="shared" si="3"/>
        <v>0</v>
      </c>
      <c r="N41" s="31">
        <f t="shared" si="4"/>
        <v>0</v>
      </c>
      <c r="O41" s="36">
        <f t="shared" si="5"/>
        <v>0</v>
      </c>
      <c r="P41" s="31">
        <v>0</v>
      </c>
      <c r="Q41" s="31">
        <v>0</v>
      </c>
      <c r="R41" s="31">
        <v>0</v>
      </c>
      <c r="S41" s="31">
        <v>0</v>
      </c>
      <c r="T41" s="36">
        <f t="shared" si="6"/>
        <v>0</v>
      </c>
      <c r="U41" s="36">
        <f t="shared" si="7"/>
        <v>0</v>
      </c>
    </row>
    <row r="42" spans="1:21" x14ac:dyDescent="0.2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x14ac:dyDescent="0.2">
      <c r="A43" s="17" t="s">
        <v>29</v>
      </c>
      <c r="B43" s="11" t="s">
        <v>91</v>
      </c>
      <c r="C43" s="10" t="s">
        <v>92</v>
      </c>
      <c r="D43" s="31">
        <v>0</v>
      </c>
      <c r="E43" s="31">
        <v>0</v>
      </c>
      <c r="F43" s="31">
        <v>0</v>
      </c>
      <c r="G43" s="36">
        <f t="shared" si="0"/>
        <v>0</v>
      </c>
      <c r="H43" s="31">
        <v>0</v>
      </c>
      <c r="I43" s="36">
        <f t="shared" si="1"/>
        <v>0</v>
      </c>
      <c r="J43" s="31">
        <v>0</v>
      </c>
      <c r="K43" s="36">
        <f t="shared" si="2"/>
        <v>0</v>
      </c>
      <c r="L43" s="31">
        <v>0</v>
      </c>
      <c r="M43" s="36">
        <f t="shared" si="3"/>
        <v>0</v>
      </c>
      <c r="N43" s="31">
        <f t="shared" si="4"/>
        <v>0</v>
      </c>
      <c r="O43" s="36">
        <f t="shared" si="5"/>
        <v>0</v>
      </c>
      <c r="P43" s="31">
        <v>0</v>
      </c>
      <c r="Q43" s="31">
        <v>0</v>
      </c>
      <c r="R43" s="31">
        <v>0</v>
      </c>
      <c r="S43" s="31">
        <v>0</v>
      </c>
      <c r="T43" s="36">
        <f t="shared" si="6"/>
        <v>0</v>
      </c>
      <c r="U43" s="36">
        <f t="shared" si="7"/>
        <v>0</v>
      </c>
    </row>
    <row r="44" spans="1:21" x14ac:dyDescent="0.2">
      <c r="A44" s="17" t="s">
        <v>29</v>
      </c>
      <c r="B44" s="11" t="s">
        <v>93</v>
      </c>
      <c r="C44" s="10" t="s">
        <v>94</v>
      </c>
      <c r="D44" s="31">
        <v>0</v>
      </c>
      <c r="E44" s="31">
        <v>444628</v>
      </c>
      <c r="F44" s="31">
        <v>11997</v>
      </c>
      <c r="G44" s="36">
        <f t="shared" si="0"/>
        <v>0</v>
      </c>
      <c r="H44" s="31">
        <v>12595</v>
      </c>
      <c r="I44" s="36">
        <f t="shared" si="1"/>
        <v>0</v>
      </c>
      <c r="J44" s="31">
        <v>12513</v>
      </c>
      <c r="K44" s="36">
        <f t="shared" si="2"/>
        <v>2.814262709500976E-2</v>
      </c>
      <c r="L44" s="31">
        <v>0</v>
      </c>
      <c r="M44" s="36">
        <f t="shared" si="3"/>
        <v>0</v>
      </c>
      <c r="N44" s="31">
        <f t="shared" si="4"/>
        <v>37105</v>
      </c>
      <c r="O44" s="36">
        <f t="shared" si="5"/>
        <v>8.3451784413037411E-2</v>
      </c>
      <c r="P44" s="31">
        <v>135</v>
      </c>
      <c r="Q44" s="31">
        <v>0</v>
      </c>
      <c r="R44" s="31">
        <v>0</v>
      </c>
      <c r="S44" s="31">
        <v>135</v>
      </c>
      <c r="T44" s="36">
        <f t="shared" si="6"/>
        <v>0</v>
      </c>
      <c r="U44" s="36">
        <f t="shared" si="7"/>
        <v>91.688888888888883</v>
      </c>
    </row>
    <row r="45" spans="1:21" x14ac:dyDescent="0.2">
      <c r="A45" s="17" t="s">
        <v>29</v>
      </c>
      <c r="B45" s="11" t="s">
        <v>95</v>
      </c>
      <c r="C45" s="10" t="s">
        <v>96</v>
      </c>
      <c r="D45" s="31">
        <v>4881711</v>
      </c>
      <c r="E45" s="31">
        <v>8305123</v>
      </c>
      <c r="F45" s="31">
        <v>4723594</v>
      </c>
      <c r="G45" s="36">
        <f t="shared" si="0"/>
        <v>0.96761033170542055</v>
      </c>
      <c r="H45" s="31">
        <v>5042388</v>
      </c>
      <c r="I45" s="36">
        <f t="shared" si="1"/>
        <v>1.0329140745939283</v>
      </c>
      <c r="J45" s="31">
        <v>1132380</v>
      </c>
      <c r="K45" s="36">
        <f t="shared" si="2"/>
        <v>0.13634716788661649</v>
      </c>
      <c r="L45" s="31">
        <v>0</v>
      </c>
      <c r="M45" s="36">
        <f t="shared" si="3"/>
        <v>0</v>
      </c>
      <c r="N45" s="31">
        <f t="shared" si="4"/>
        <v>10898362</v>
      </c>
      <c r="O45" s="36">
        <f t="shared" si="5"/>
        <v>1.3122457066560003</v>
      </c>
      <c r="P45" s="31">
        <v>4223828</v>
      </c>
      <c r="Q45" s="31">
        <v>19803172</v>
      </c>
      <c r="R45" s="31">
        <v>18633195</v>
      </c>
      <c r="S45" s="31">
        <v>13471666</v>
      </c>
      <c r="T45" s="36">
        <f t="shared" si="6"/>
        <v>0.72299280933838772</v>
      </c>
      <c r="U45" s="36">
        <f t="shared" si="7"/>
        <v>-0.73190669695830413</v>
      </c>
    </row>
    <row r="46" spans="1:21" x14ac:dyDescent="0.2">
      <c r="A46" s="17" t="s">
        <v>44</v>
      </c>
      <c r="B46" s="11" t="s">
        <v>97</v>
      </c>
      <c r="C46" s="10" t="s">
        <v>98</v>
      </c>
      <c r="D46" s="31">
        <v>5936130</v>
      </c>
      <c r="E46" s="31">
        <v>5958445</v>
      </c>
      <c r="F46" s="31">
        <v>326295</v>
      </c>
      <c r="G46" s="36">
        <f t="shared" si="0"/>
        <v>5.4967630425883533E-2</v>
      </c>
      <c r="H46" s="31">
        <v>1701224</v>
      </c>
      <c r="I46" s="36">
        <f t="shared" si="1"/>
        <v>0.28658806326680852</v>
      </c>
      <c r="J46" s="31">
        <v>1119419</v>
      </c>
      <c r="K46" s="36">
        <f t="shared" si="2"/>
        <v>0.18787099654356129</v>
      </c>
      <c r="L46" s="31">
        <v>0</v>
      </c>
      <c r="M46" s="36">
        <f t="shared" si="3"/>
        <v>0</v>
      </c>
      <c r="N46" s="31">
        <f t="shared" si="4"/>
        <v>3146938</v>
      </c>
      <c r="O46" s="36">
        <f t="shared" si="5"/>
        <v>0.52814752842394286</v>
      </c>
      <c r="P46" s="31">
        <v>1115609</v>
      </c>
      <c r="Q46" s="31">
        <v>5662517</v>
      </c>
      <c r="R46" s="31">
        <v>5597739</v>
      </c>
      <c r="S46" s="31">
        <v>3069601</v>
      </c>
      <c r="T46" s="36">
        <f t="shared" si="6"/>
        <v>0.54836443785607014</v>
      </c>
      <c r="U46" s="36">
        <f t="shared" si="7"/>
        <v>3.4151750299611372E-3</v>
      </c>
    </row>
    <row r="47" spans="1:21" ht="16.5" x14ac:dyDescent="0.3">
      <c r="A47" s="18" t="s">
        <v>0</v>
      </c>
      <c r="B47" s="13" t="s">
        <v>99</v>
      </c>
      <c r="C47" s="12" t="s">
        <v>0</v>
      </c>
      <c r="D47" s="32">
        <f>SUM(D41:D46)</f>
        <v>10817841</v>
      </c>
      <c r="E47" s="32">
        <f>SUM(E41:E46)</f>
        <v>14708196</v>
      </c>
      <c r="F47" s="32">
        <f>SUM(F41:F46)</f>
        <v>5061886</v>
      </c>
      <c r="G47" s="37">
        <f t="shared" si="0"/>
        <v>0.46792017002283542</v>
      </c>
      <c r="H47" s="32">
        <f>SUM(H41:H46)</f>
        <v>6756207</v>
      </c>
      <c r="I47" s="37">
        <f t="shared" si="1"/>
        <v>0.62454301186345773</v>
      </c>
      <c r="J47" s="32">
        <f>SUM(J41:J46)</f>
        <v>2264312</v>
      </c>
      <c r="K47" s="37">
        <f t="shared" si="2"/>
        <v>0.15394899551243402</v>
      </c>
      <c r="L47" s="32">
        <f>SUM(L41:L46)</f>
        <v>0</v>
      </c>
      <c r="M47" s="37">
        <f t="shared" si="3"/>
        <v>0</v>
      </c>
      <c r="N47" s="32">
        <f t="shared" si="4"/>
        <v>14082405</v>
      </c>
      <c r="O47" s="37">
        <f t="shared" si="5"/>
        <v>0.9574529058492286</v>
      </c>
      <c r="P47" s="32">
        <f>SUM(P41:P46)</f>
        <v>5339572</v>
      </c>
      <c r="Q47" s="32">
        <f>SUM(Q41:Q46)</f>
        <v>25465689</v>
      </c>
      <c r="R47" s="32">
        <f>SUM(R41:R46)</f>
        <v>24230934</v>
      </c>
      <c r="S47" s="32">
        <f>SUM(S41:S46)</f>
        <v>16541402</v>
      </c>
      <c r="T47" s="37">
        <f t="shared" si="6"/>
        <v>0.68265639285716351</v>
      </c>
      <c r="U47" s="37">
        <f t="shared" si="7"/>
        <v>-0.5759375470543332</v>
      </c>
    </row>
    <row r="48" spans="1:21" x14ac:dyDescent="0.2">
      <c r="A48" s="17" t="s">
        <v>29</v>
      </c>
      <c r="B48" s="11" t="s">
        <v>100</v>
      </c>
      <c r="C48" s="10" t="s">
        <v>101</v>
      </c>
      <c r="D48" s="31">
        <v>0</v>
      </c>
      <c r="E48" s="31">
        <v>0</v>
      </c>
      <c r="F48" s="31">
        <v>0</v>
      </c>
      <c r="G48" s="36">
        <f t="shared" si="0"/>
        <v>0</v>
      </c>
      <c r="H48" s="31">
        <v>0</v>
      </c>
      <c r="I48" s="36">
        <f t="shared" si="1"/>
        <v>0</v>
      </c>
      <c r="J48" s="31">
        <v>0</v>
      </c>
      <c r="K48" s="36">
        <f t="shared" si="2"/>
        <v>0</v>
      </c>
      <c r="L48" s="31">
        <v>0</v>
      </c>
      <c r="M48" s="36">
        <f t="shared" si="3"/>
        <v>0</v>
      </c>
      <c r="N48" s="31">
        <f t="shared" si="4"/>
        <v>0</v>
      </c>
      <c r="O48" s="36">
        <f t="shared" si="5"/>
        <v>0</v>
      </c>
      <c r="P48" s="31">
        <v>0</v>
      </c>
      <c r="Q48" s="31">
        <v>0</v>
      </c>
      <c r="R48" s="31">
        <v>0</v>
      </c>
      <c r="S48" s="31">
        <v>0</v>
      </c>
      <c r="T48" s="36">
        <f t="shared" si="6"/>
        <v>0</v>
      </c>
      <c r="U48" s="36">
        <f t="shared" si="7"/>
        <v>0</v>
      </c>
    </row>
    <row r="49" spans="1:21" x14ac:dyDescent="0.2">
      <c r="A49" s="17" t="s">
        <v>29</v>
      </c>
      <c r="B49" s="11" t="s">
        <v>102</v>
      </c>
      <c r="C49" s="10" t="s">
        <v>103</v>
      </c>
      <c r="D49" s="31">
        <v>96505</v>
      </c>
      <c r="E49" s="31">
        <v>45137</v>
      </c>
      <c r="F49" s="31">
        <v>406</v>
      </c>
      <c r="G49" s="36">
        <f t="shared" si="0"/>
        <v>4.2070359048753947E-3</v>
      </c>
      <c r="H49" s="31">
        <v>17744</v>
      </c>
      <c r="I49" s="36">
        <f t="shared" si="1"/>
        <v>0.18386612092637686</v>
      </c>
      <c r="J49" s="31">
        <v>1440</v>
      </c>
      <c r="K49" s="36">
        <f t="shared" si="2"/>
        <v>3.1902873474089995E-2</v>
      </c>
      <c r="L49" s="31">
        <v>0</v>
      </c>
      <c r="M49" s="36">
        <f t="shared" si="3"/>
        <v>0</v>
      </c>
      <c r="N49" s="31">
        <f t="shared" si="4"/>
        <v>19590</v>
      </c>
      <c r="O49" s="36">
        <f t="shared" si="5"/>
        <v>0.43401200788709926</v>
      </c>
      <c r="P49" s="31">
        <v>33</v>
      </c>
      <c r="Q49" s="31">
        <v>49524</v>
      </c>
      <c r="R49" s="31">
        <v>49524</v>
      </c>
      <c r="S49" s="31">
        <v>99</v>
      </c>
      <c r="T49" s="36">
        <f t="shared" si="6"/>
        <v>1.9990307729585654E-3</v>
      </c>
      <c r="U49" s="36">
        <f t="shared" si="7"/>
        <v>42.636363636363633</v>
      </c>
    </row>
    <row r="50" spans="1:21" x14ac:dyDescent="0.2">
      <c r="A50" s="17" t="s">
        <v>29</v>
      </c>
      <c r="B50" s="11" t="s">
        <v>104</v>
      </c>
      <c r="C50" s="10" t="s">
        <v>105</v>
      </c>
      <c r="D50" s="31">
        <v>2865816</v>
      </c>
      <c r="E50" s="31">
        <v>2725816</v>
      </c>
      <c r="F50" s="31">
        <v>510737</v>
      </c>
      <c r="G50" s="36">
        <f t="shared" si="0"/>
        <v>0.17821695461257805</v>
      </c>
      <c r="H50" s="31">
        <v>518148</v>
      </c>
      <c r="I50" s="36">
        <f t="shared" si="1"/>
        <v>0.18080295455116449</v>
      </c>
      <c r="J50" s="31">
        <v>532739</v>
      </c>
      <c r="K50" s="36">
        <f t="shared" si="2"/>
        <v>0.19544202543385172</v>
      </c>
      <c r="L50" s="31">
        <v>0</v>
      </c>
      <c r="M50" s="36">
        <f t="shared" si="3"/>
        <v>0</v>
      </c>
      <c r="N50" s="31">
        <f t="shared" si="4"/>
        <v>1561624</v>
      </c>
      <c r="O50" s="36">
        <f t="shared" si="5"/>
        <v>0.57290147243981249</v>
      </c>
      <c r="P50" s="31">
        <v>474544</v>
      </c>
      <c r="Q50" s="31">
        <v>2728743</v>
      </c>
      <c r="R50" s="31">
        <v>2268743</v>
      </c>
      <c r="S50" s="31">
        <v>1125027</v>
      </c>
      <c r="T50" s="36">
        <f t="shared" si="6"/>
        <v>0.49588119941306708</v>
      </c>
      <c r="U50" s="36">
        <f t="shared" si="7"/>
        <v>0.1226335176506288</v>
      </c>
    </row>
    <row r="51" spans="1:21" x14ac:dyDescent="0.2">
      <c r="A51" s="17" t="s">
        <v>29</v>
      </c>
      <c r="B51" s="11" t="s">
        <v>106</v>
      </c>
      <c r="C51" s="10" t="s">
        <v>107</v>
      </c>
      <c r="D51" s="31">
        <v>0</v>
      </c>
      <c r="E51" s="31">
        <v>0</v>
      </c>
      <c r="F51" s="31">
        <v>0</v>
      </c>
      <c r="G51" s="36">
        <f t="shared" si="0"/>
        <v>0</v>
      </c>
      <c r="H51" s="31">
        <v>0</v>
      </c>
      <c r="I51" s="36">
        <f t="shared" si="1"/>
        <v>0</v>
      </c>
      <c r="J51" s="31">
        <v>0</v>
      </c>
      <c r="K51" s="36">
        <f t="shared" si="2"/>
        <v>0</v>
      </c>
      <c r="L51" s="31">
        <v>0</v>
      </c>
      <c r="M51" s="36">
        <f t="shared" si="3"/>
        <v>0</v>
      </c>
      <c r="N51" s="31">
        <f t="shared" si="4"/>
        <v>0</v>
      </c>
      <c r="O51" s="36">
        <f t="shared" si="5"/>
        <v>0</v>
      </c>
      <c r="P51" s="31">
        <v>0</v>
      </c>
      <c r="Q51" s="31">
        <v>0</v>
      </c>
      <c r="R51" s="31">
        <v>0</v>
      </c>
      <c r="S51" s="31">
        <v>0</v>
      </c>
      <c r="T51" s="36">
        <f t="shared" si="6"/>
        <v>0</v>
      </c>
      <c r="U51" s="36">
        <f t="shared" si="7"/>
        <v>0</v>
      </c>
    </row>
    <row r="52" spans="1:21" x14ac:dyDescent="0.2">
      <c r="A52" s="17" t="s">
        <v>44</v>
      </c>
      <c r="B52" s="11" t="s">
        <v>108</v>
      </c>
      <c r="C52" s="10" t="s">
        <v>109</v>
      </c>
      <c r="D52" s="31">
        <v>5067610</v>
      </c>
      <c r="E52" s="31">
        <v>5468610</v>
      </c>
      <c r="F52" s="31">
        <v>1204975</v>
      </c>
      <c r="G52" s="36">
        <f t="shared" si="0"/>
        <v>0.23777974232429094</v>
      </c>
      <c r="H52" s="31">
        <v>1393737</v>
      </c>
      <c r="I52" s="36">
        <f t="shared" si="1"/>
        <v>0.27502846509498563</v>
      </c>
      <c r="J52" s="31">
        <v>1177947</v>
      </c>
      <c r="K52" s="36">
        <f t="shared" si="2"/>
        <v>0.21540153713649354</v>
      </c>
      <c r="L52" s="31">
        <v>0</v>
      </c>
      <c r="M52" s="36">
        <f t="shared" si="3"/>
        <v>0</v>
      </c>
      <c r="N52" s="31">
        <f t="shared" si="4"/>
        <v>3776659</v>
      </c>
      <c r="O52" s="36">
        <f t="shared" si="5"/>
        <v>0.69060675381861203</v>
      </c>
      <c r="P52" s="31">
        <v>925774</v>
      </c>
      <c r="Q52" s="31">
        <v>3083556</v>
      </c>
      <c r="R52" s="31">
        <v>4562513</v>
      </c>
      <c r="S52" s="31">
        <v>2316205</v>
      </c>
      <c r="T52" s="36">
        <f t="shared" si="6"/>
        <v>0.50765992337994437</v>
      </c>
      <c r="U52" s="36">
        <f t="shared" si="7"/>
        <v>0.27239153400289928</v>
      </c>
    </row>
    <row r="53" spans="1:21" ht="16.5" x14ac:dyDescent="0.3">
      <c r="A53" s="18" t="s">
        <v>0</v>
      </c>
      <c r="B53" s="13" t="s">
        <v>110</v>
      </c>
      <c r="C53" s="12" t="s">
        <v>0</v>
      </c>
      <c r="D53" s="32">
        <f>SUM(D48:D52)</f>
        <v>8029931</v>
      </c>
      <c r="E53" s="32">
        <f>SUM(E48:E52)</f>
        <v>8239563</v>
      </c>
      <c r="F53" s="32">
        <f>SUM(F48:F52)</f>
        <v>1716118</v>
      </c>
      <c r="G53" s="37">
        <f t="shared" si="0"/>
        <v>0.21371516143787536</v>
      </c>
      <c r="H53" s="32">
        <f>SUM(H48:H52)</f>
        <v>1929629</v>
      </c>
      <c r="I53" s="37">
        <f t="shared" si="1"/>
        <v>0.24030455554350341</v>
      </c>
      <c r="J53" s="32">
        <f>SUM(J48:J52)</f>
        <v>1712126</v>
      </c>
      <c r="K53" s="37">
        <f t="shared" si="2"/>
        <v>0.20779330165932344</v>
      </c>
      <c r="L53" s="32">
        <f>SUM(L48:L52)</f>
        <v>0</v>
      </c>
      <c r="M53" s="37">
        <f t="shared" si="3"/>
        <v>0</v>
      </c>
      <c r="N53" s="32">
        <f t="shared" si="4"/>
        <v>5357873</v>
      </c>
      <c r="O53" s="37">
        <f t="shared" si="5"/>
        <v>0.65026179179648236</v>
      </c>
      <c r="P53" s="32">
        <f>SUM(P48:P52)</f>
        <v>1400351</v>
      </c>
      <c r="Q53" s="32">
        <f>SUM(Q48:Q52)</f>
        <v>5861823</v>
      </c>
      <c r="R53" s="32">
        <f>SUM(R48:R52)</f>
        <v>6880780</v>
      </c>
      <c r="S53" s="32">
        <f>SUM(S48:S52)</f>
        <v>3441331</v>
      </c>
      <c r="T53" s="37">
        <f t="shared" si="6"/>
        <v>0.5001367577513014</v>
      </c>
      <c r="U53" s="37">
        <f t="shared" si="7"/>
        <v>0.22264060939007435</v>
      </c>
    </row>
    <row r="54" spans="1:21" ht="16.5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1172310964</v>
      </c>
      <c r="E54" s="32">
        <f>SUM(E8:E9,E11:E18,E20:E26,E28:E34,E36:E39,E41:E46,E48:E52)</f>
        <v>1094386388</v>
      </c>
      <c r="F54" s="32">
        <f>SUM(F8:F9,F11:F18,F20:F26,F28:F34,F36:F39,F41:F46,F48:F52)</f>
        <v>225876454</v>
      </c>
      <c r="G54" s="37">
        <f t="shared" si="0"/>
        <v>0.19267622749965171</v>
      </c>
      <c r="H54" s="32">
        <f>SUM(H8:H9,H11:H18,H20:H26,H28:H34,H36:H39,H41:H46,H48:H52)</f>
        <v>272410441</v>
      </c>
      <c r="I54" s="37">
        <f t="shared" si="1"/>
        <v>0.2323704625865804</v>
      </c>
      <c r="J54" s="32">
        <f>SUM(J8:J9,J11:J18,J20:J26,J28:J34,J36:J39,J41:J46,J48:J52)</f>
        <v>313042687</v>
      </c>
      <c r="K54" s="37">
        <f t="shared" si="2"/>
        <v>0.28604402469962009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811329582</v>
      </c>
      <c r="O54" s="37">
        <f t="shared" si="5"/>
        <v>0.74135569566312987</v>
      </c>
      <c r="P54" s="32">
        <f>SUM(P8:P9,P11:P18,P20:P26,P28:P34,P36:P39,P41:P46,P48:P52)</f>
        <v>236557902</v>
      </c>
      <c r="Q54" s="32">
        <f>SUM(Q8:Q9,Q11:Q18,Q20:Q26,Q28:Q34,Q36:Q39,Q41:Q46,Q48:Q52)</f>
        <v>1300574625</v>
      </c>
      <c r="R54" s="32">
        <f>SUM(R8:R9,R11:R18,R20:R26,R28:R34,R36:R39,R41:R46,R48:R52)</f>
        <v>1296140470</v>
      </c>
      <c r="S54" s="32">
        <f>SUM(S8:S9,S11:S18,S20:S26,S28:S34,S36:S39,S41:S46,S48:S52)</f>
        <v>720838953</v>
      </c>
      <c r="T54" s="37">
        <f t="shared" si="6"/>
        <v>0.55614261701125656</v>
      </c>
      <c r="U54" s="37">
        <f t="shared" si="7"/>
        <v>0.32332373745857801</v>
      </c>
    </row>
    <row r="55" spans="1:21" ht="14.4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4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x14ac:dyDescent="0.2">
      <c r="A57" s="17" t="s">
        <v>23</v>
      </c>
      <c r="B57" s="11" t="s">
        <v>113</v>
      </c>
      <c r="C57" s="10" t="s">
        <v>114</v>
      </c>
      <c r="D57" s="31">
        <v>217218746</v>
      </c>
      <c r="E57" s="31">
        <v>206183898</v>
      </c>
      <c r="F57" s="31">
        <v>32147884</v>
      </c>
      <c r="G57" s="36">
        <f t="shared" ref="G57:G85" si="8">IF(($D57      =0),0,($F57      /$D57      ))</f>
        <v>0.1479977423311338</v>
      </c>
      <c r="H57" s="31">
        <v>35647966</v>
      </c>
      <c r="I57" s="36">
        <f t="shared" ref="I57:I85" si="9">IF(($D57      =0),0,($H57      /$D57      ))</f>
        <v>0.16411090965417874</v>
      </c>
      <c r="J57" s="31">
        <v>113477170</v>
      </c>
      <c r="K57" s="36">
        <f t="shared" ref="K57:K85" si="10">IF(($E57      =0),0,($J57      /$E57      ))</f>
        <v>0.55036872956975524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181273020</v>
      </c>
      <c r="O57" s="36">
        <f t="shared" ref="O57:O85" si="13">IF(($E57      =0),0,($N57      /$E57      ))</f>
        <v>0.8791812637085753</v>
      </c>
      <c r="P57" s="31">
        <v>55139215</v>
      </c>
      <c r="Q57" s="31">
        <v>193882564</v>
      </c>
      <c r="R57" s="31">
        <v>190262785</v>
      </c>
      <c r="S57" s="31">
        <v>167096952</v>
      </c>
      <c r="T57" s="36">
        <f t="shared" ref="T57:T85" si="14">IF(($R57      =0),0,($S57      /$R57      ))</f>
        <v>0.87824296275280533</v>
      </c>
      <c r="U57" s="36">
        <f t="shared" ref="U57:U85" si="15">IF(($P57      =0),0,(($J57      /$P57      )-1))</f>
        <v>1.0580120699941049</v>
      </c>
    </row>
    <row r="58" spans="1:21" ht="16.5" x14ac:dyDescent="0.3">
      <c r="A58" s="18" t="s">
        <v>0</v>
      </c>
      <c r="B58" s="13" t="s">
        <v>28</v>
      </c>
      <c r="C58" s="12" t="s">
        <v>0</v>
      </c>
      <c r="D58" s="32">
        <f>D57</f>
        <v>217218746</v>
      </c>
      <c r="E58" s="32">
        <f>E57</f>
        <v>206183898</v>
      </c>
      <c r="F58" s="32">
        <f>F57</f>
        <v>32147884</v>
      </c>
      <c r="G58" s="37">
        <f t="shared" si="8"/>
        <v>0.1479977423311338</v>
      </c>
      <c r="H58" s="32">
        <f>H57</f>
        <v>35647966</v>
      </c>
      <c r="I58" s="37">
        <f t="shared" si="9"/>
        <v>0.16411090965417874</v>
      </c>
      <c r="J58" s="32">
        <f>J57</f>
        <v>113477170</v>
      </c>
      <c r="K58" s="37">
        <f t="shared" si="10"/>
        <v>0.55036872956975524</v>
      </c>
      <c r="L58" s="32">
        <f>L57</f>
        <v>0</v>
      </c>
      <c r="M58" s="37">
        <f t="shared" si="11"/>
        <v>0</v>
      </c>
      <c r="N58" s="32">
        <f t="shared" si="12"/>
        <v>181273020</v>
      </c>
      <c r="O58" s="37">
        <f t="shared" si="13"/>
        <v>0.8791812637085753</v>
      </c>
      <c r="P58" s="32">
        <f>P57</f>
        <v>55139215</v>
      </c>
      <c r="Q58" s="32">
        <f>Q57</f>
        <v>193882564</v>
      </c>
      <c r="R58" s="32">
        <f>R57</f>
        <v>190262785</v>
      </c>
      <c r="S58" s="32">
        <f>S57</f>
        <v>167096952</v>
      </c>
      <c r="T58" s="37">
        <f t="shared" si="14"/>
        <v>0.87824296275280533</v>
      </c>
      <c r="U58" s="37">
        <f t="shared" si="15"/>
        <v>1.0580120699941049</v>
      </c>
    </row>
    <row r="59" spans="1:21" x14ac:dyDescent="0.2">
      <c r="A59" s="17" t="s">
        <v>29</v>
      </c>
      <c r="B59" s="11" t="s">
        <v>115</v>
      </c>
      <c r="C59" s="10" t="s">
        <v>116</v>
      </c>
      <c r="D59" s="31">
        <v>300000</v>
      </c>
      <c r="E59" s="31">
        <v>150000</v>
      </c>
      <c r="F59" s="31">
        <v>0</v>
      </c>
      <c r="G59" s="36">
        <f t="shared" si="8"/>
        <v>0</v>
      </c>
      <c r="H59" s="31">
        <v>0</v>
      </c>
      <c r="I59" s="36">
        <f t="shared" si="9"/>
        <v>0</v>
      </c>
      <c r="J59" s="31">
        <v>0</v>
      </c>
      <c r="K59" s="36">
        <f t="shared" si="10"/>
        <v>0</v>
      </c>
      <c r="L59" s="31">
        <v>0</v>
      </c>
      <c r="M59" s="36">
        <f t="shared" si="11"/>
        <v>0</v>
      </c>
      <c r="N59" s="31">
        <f t="shared" si="12"/>
        <v>0</v>
      </c>
      <c r="O59" s="36">
        <f t="shared" si="13"/>
        <v>0</v>
      </c>
      <c r="P59" s="31">
        <v>0</v>
      </c>
      <c r="Q59" s="31">
        <v>104800</v>
      </c>
      <c r="R59" s="31">
        <v>50000</v>
      </c>
      <c r="S59" s="31">
        <v>0</v>
      </c>
      <c r="T59" s="36">
        <f t="shared" si="14"/>
        <v>0</v>
      </c>
      <c r="U59" s="36">
        <f t="shared" si="15"/>
        <v>0</v>
      </c>
    </row>
    <row r="60" spans="1:21" x14ac:dyDescent="0.2">
      <c r="A60" s="17" t="s">
        <v>29</v>
      </c>
      <c r="B60" s="11" t="s">
        <v>117</v>
      </c>
      <c r="C60" s="10" t="s">
        <v>118</v>
      </c>
      <c r="D60" s="31">
        <v>0</v>
      </c>
      <c r="E60" s="31">
        <v>0</v>
      </c>
      <c r="F60" s="31">
        <v>116335</v>
      </c>
      <c r="G60" s="36">
        <f t="shared" si="8"/>
        <v>0</v>
      </c>
      <c r="H60" s="31">
        <v>116458</v>
      </c>
      <c r="I60" s="36">
        <f t="shared" si="9"/>
        <v>0</v>
      </c>
      <c r="J60" s="31">
        <v>29617</v>
      </c>
      <c r="K60" s="36">
        <f t="shared" si="10"/>
        <v>0</v>
      </c>
      <c r="L60" s="31">
        <v>0</v>
      </c>
      <c r="M60" s="36">
        <f t="shared" si="11"/>
        <v>0</v>
      </c>
      <c r="N60" s="31">
        <f t="shared" si="12"/>
        <v>262410</v>
      </c>
      <c r="O60" s="36">
        <f t="shared" si="13"/>
        <v>0</v>
      </c>
      <c r="P60" s="31">
        <v>335196</v>
      </c>
      <c r="Q60" s="31">
        <v>925150</v>
      </c>
      <c r="R60" s="31">
        <v>925150</v>
      </c>
      <c r="S60" s="31">
        <v>797772</v>
      </c>
      <c r="T60" s="36">
        <f t="shared" si="14"/>
        <v>0.86231638112738473</v>
      </c>
      <c r="U60" s="36">
        <f t="shared" si="15"/>
        <v>-0.91164274036683013</v>
      </c>
    </row>
    <row r="61" spans="1:21" x14ac:dyDescent="0.2">
      <c r="A61" s="17" t="s">
        <v>29</v>
      </c>
      <c r="B61" s="11" t="s">
        <v>119</v>
      </c>
      <c r="C61" s="10" t="s">
        <v>120</v>
      </c>
      <c r="D61" s="31">
        <v>638682</v>
      </c>
      <c r="E61" s="31">
        <v>528367</v>
      </c>
      <c r="F61" s="31">
        <v>42338</v>
      </c>
      <c r="G61" s="36">
        <f t="shared" si="8"/>
        <v>6.6289640227844213E-2</v>
      </c>
      <c r="H61" s="31">
        <v>1179856</v>
      </c>
      <c r="I61" s="36">
        <f t="shared" si="9"/>
        <v>1.8473293438675271</v>
      </c>
      <c r="J61" s="31">
        <v>141939</v>
      </c>
      <c r="K61" s="36">
        <f t="shared" si="10"/>
        <v>0.26863714047243675</v>
      </c>
      <c r="L61" s="31">
        <v>0</v>
      </c>
      <c r="M61" s="36">
        <f t="shared" si="11"/>
        <v>0</v>
      </c>
      <c r="N61" s="31">
        <f t="shared" si="12"/>
        <v>1364133</v>
      </c>
      <c r="O61" s="36">
        <f t="shared" si="13"/>
        <v>2.581790687154951</v>
      </c>
      <c r="P61" s="31">
        <v>134314</v>
      </c>
      <c r="Q61" s="31">
        <v>1322788</v>
      </c>
      <c r="R61" s="31">
        <v>674496</v>
      </c>
      <c r="S61" s="31">
        <v>386324</v>
      </c>
      <c r="T61" s="36">
        <f t="shared" si="14"/>
        <v>0.57275951228769328</v>
      </c>
      <c r="U61" s="36">
        <f t="shared" si="15"/>
        <v>5.6769956966511215E-2</v>
      </c>
    </row>
    <row r="62" spans="1:21" x14ac:dyDescent="0.2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6.5" x14ac:dyDescent="0.3">
      <c r="A63" s="18" t="s">
        <v>0</v>
      </c>
      <c r="B63" s="13" t="s">
        <v>123</v>
      </c>
      <c r="C63" s="12" t="s">
        <v>0</v>
      </c>
      <c r="D63" s="32">
        <f>SUM(D59:D62)</f>
        <v>938682</v>
      </c>
      <c r="E63" s="32">
        <f>SUM(E59:E62)</f>
        <v>678367</v>
      </c>
      <c r="F63" s="32">
        <f>SUM(F59:F62)</f>
        <v>158673</v>
      </c>
      <c r="G63" s="37">
        <f t="shared" si="8"/>
        <v>0.16903807679277966</v>
      </c>
      <c r="H63" s="32">
        <f>SUM(H59:H62)</f>
        <v>1296314</v>
      </c>
      <c r="I63" s="37">
        <f t="shared" si="9"/>
        <v>1.3809937763800733</v>
      </c>
      <c r="J63" s="32">
        <f>SUM(J59:J62)</f>
        <v>171556</v>
      </c>
      <c r="K63" s="37">
        <f t="shared" si="10"/>
        <v>0.25289555653503193</v>
      </c>
      <c r="L63" s="32">
        <f>SUM(L59:L62)</f>
        <v>0</v>
      </c>
      <c r="M63" s="37">
        <f t="shared" si="11"/>
        <v>0</v>
      </c>
      <c r="N63" s="32">
        <f t="shared" si="12"/>
        <v>1626543</v>
      </c>
      <c r="O63" s="37">
        <f t="shared" si="13"/>
        <v>2.3977330854832268</v>
      </c>
      <c r="P63" s="32">
        <f>SUM(P59:P62)</f>
        <v>469510</v>
      </c>
      <c r="Q63" s="32">
        <f>SUM(Q59:Q62)</f>
        <v>2352738</v>
      </c>
      <c r="R63" s="32">
        <f>SUM(R59:R62)</f>
        <v>1649646</v>
      </c>
      <c r="S63" s="32">
        <f>SUM(S59:S62)</f>
        <v>1184096</v>
      </c>
      <c r="T63" s="37">
        <f t="shared" si="14"/>
        <v>0.71778793753326475</v>
      </c>
      <c r="U63" s="37">
        <f t="shared" si="15"/>
        <v>-0.6346062916657792</v>
      </c>
    </row>
    <row r="64" spans="1:21" x14ac:dyDescent="0.2">
      <c r="A64" s="17" t="s">
        <v>29</v>
      </c>
      <c r="B64" s="11" t="s">
        <v>124</v>
      </c>
      <c r="C64" s="10" t="s">
        <v>125</v>
      </c>
      <c r="D64" s="31">
        <v>1669816</v>
      </c>
      <c r="E64" s="31">
        <v>1669816</v>
      </c>
      <c r="F64" s="31">
        <v>0</v>
      </c>
      <c r="G64" s="36">
        <f t="shared" si="8"/>
        <v>0</v>
      </c>
      <c r="H64" s="31">
        <v>0</v>
      </c>
      <c r="I64" s="36">
        <f t="shared" si="9"/>
        <v>0</v>
      </c>
      <c r="J64" s="31">
        <v>0</v>
      </c>
      <c r="K64" s="36">
        <f t="shared" si="10"/>
        <v>0</v>
      </c>
      <c r="L64" s="31">
        <v>0</v>
      </c>
      <c r="M64" s="36">
        <f t="shared" si="11"/>
        <v>0</v>
      </c>
      <c r="N64" s="31">
        <f t="shared" si="12"/>
        <v>0</v>
      </c>
      <c r="O64" s="36">
        <f t="shared" si="13"/>
        <v>0</v>
      </c>
      <c r="P64" s="31">
        <v>0</v>
      </c>
      <c r="Q64" s="31">
        <v>3451578</v>
      </c>
      <c r="R64" s="31">
        <v>3451578</v>
      </c>
      <c r="S64" s="31">
        <v>0</v>
      </c>
      <c r="T64" s="36">
        <f t="shared" si="14"/>
        <v>0</v>
      </c>
      <c r="U64" s="36">
        <f t="shared" si="15"/>
        <v>0</v>
      </c>
    </row>
    <row r="65" spans="1:21" x14ac:dyDescent="0.2">
      <c r="A65" s="17" t="s">
        <v>29</v>
      </c>
      <c r="B65" s="11" t="s">
        <v>126</v>
      </c>
      <c r="C65" s="10" t="s">
        <v>127</v>
      </c>
      <c r="D65" s="31">
        <v>212655</v>
      </c>
      <c r="E65" s="31">
        <v>212655</v>
      </c>
      <c r="F65" s="31">
        <v>0</v>
      </c>
      <c r="G65" s="36">
        <f t="shared" si="8"/>
        <v>0</v>
      </c>
      <c r="H65" s="31">
        <v>0</v>
      </c>
      <c r="I65" s="36">
        <f t="shared" si="9"/>
        <v>0</v>
      </c>
      <c r="J65" s="31">
        <v>0</v>
      </c>
      <c r="K65" s="36">
        <f t="shared" si="10"/>
        <v>0</v>
      </c>
      <c r="L65" s="31">
        <v>0</v>
      </c>
      <c r="M65" s="36">
        <f t="shared" si="11"/>
        <v>0</v>
      </c>
      <c r="N65" s="31">
        <f t="shared" si="12"/>
        <v>0</v>
      </c>
      <c r="O65" s="36">
        <f t="shared" si="13"/>
        <v>0</v>
      </c>
      <c r="P65" s="31">
        <v>0</v>
      </c>
      <c r="Q65" s="31">
        <v>255352</v>
      </c>
      <c r="R65" s="31">
        <v>255352</v>
      </c>
      <c r="S65" s="31">
        <v>36648</v>
      </c>
      <c r="T65" s="36">
        <f t="shared" si="14"/>
        <v>0.14351953381998184</v>
      </c>
      <c r="U65" s="36">
        <f t="shared" si="15"/>
        <v>0</v>
      </c>
    </row>
    <row r="66" spans="1:21" x14ac:dyDescent="0.2">
      <c r="A66" s="17" t="s">
        <v>29</v>
      </c>
      <c r="B66" s="11" t="s">
        <v>128</v>
      </c>
      <c r="C66" s="10" t="s">
        <v>129</v>
      </c>
      <c r="D66" s="31">
        <v>5539030</v>
      </c>
      <c r="E66" s="31">
        <v>5520030</v>
      </c>
      <c r="F66" s="31">
        <v>49214</v>
      </c>
      <c r="G66" s="36">
        <f t="shared" si="8"/>
        <v>8.8849491698004893E-3</v>
      </c>
      <c r="H66" s="31">
        <v>112845</v>
      </c>
      <c r="I66" s="36">
        <f t="shared" si="9"/>
        <v>2.0372700635309791E-2</v>
      </c>
      <c r="J66" s="31">
        <v>3611011</v>
      </c>
      <c r="K66" s="36">
        <f t="shared" si="10"/>
        <v>0.6541651041751585</v>
      </c>
      <c r="L66" s="31">
        <v>0</v>
      </c>
      <c r="M66" s="36">
        <f t="shared" si="11"/>
        <v>0</v>
      </c>
      <c r="N66" s="31">
        <f t="shared" si="12"/>
        <v>3773070</v>
      </c>
      <c r="O66" s="36">
        <f t="shared" si="13"/>
        <v>0.68352345911163526</v>
      </c>
      <c r="P66" s="31">
        <v>56326</v>
      </c>
      <c r="Q66" s="31">
        <v>5310229</v>
      </c>
      <c r="R66" s="31">
        <v>5290229</v>
      </c>
      <c r="S66" s="31">
        <v>265172</v>
      </c>
      <c r="T66" s="36">
        <f t="shared" si="14"/>
        <v>5.0124862269667343E-2</v>
      </c>
      <c r="U66" s="36">
        <f t="shared" si="15"/>
        <v>63.109132549799384</v>
      </c>
    </row>
    <row r="67" spans="1:21" x14ac:dyDescent="0.2">
      <c r="A67" s="17" t="s">
        <v>29</v>
      </c>
      <c r="B67" s="11" t="s">
        <v>130</v>
      </c>
      <c r="C67" s="10" t="s">
        <v>131</v>
      </c>
      <c r="D67" s="31">
        <v>72352260</v>
      </c>
      <c r="E67" s="31">
        <v>75650592</v>
      </c>
      <c r="F67" s="31">
        <v>12652634</v>
      </c>
      <c r="G67" s="36">
        <f t="shared" si="8"/>
        <v>0.17487544964041207</v>
      </c>
      <c r="H67" s="31">
        <v>13458505</v>
      </c>
      <c r="I67" s="36">
        <f t="shared" si="9"/>
        <v>0.18601360897365196</v>
      </c>
      <c r="J67" s="31">
        <v>13626323</v>
      </c>
      <c r="K67" s="36">
        <f t="shared" si="10"/>
        <v>0.18012182905323465</v>
      </c>
      <c r="L67" s="31">
        <v>0</v>
      </c>
      <c r="M67" s="36">
        <f t="shared" si="11"/>
        <v>0</v>
      </c>
      <c r="N67" s="31">
        <f t="shared" si="12"/>
        <v>39737462</v>
      </c>
      <c r="O67" s="36">
        <f t="shared" si="13"/>
        <v>0.52527628600712073</v>
      </c>
      <c r="P67" s="31">
        <v>15151851</v>
      </c>
      <c r="Q67" s="31">
        <v>85428905</v>
      </c>
      <c r="R67" s="31">
        <v>86786780</v>
      </c>
      <c r="S67" s="31">
        <v>44313656</v>
      </c>
      <c r="T67" s="36">
        <f t="shared" si="14"/>
        <v>0.5106037578534427</v>
      </c>
      <c r="U67" s="36">
        <f t="shared" si="15"/>
        <v>-0.10068261626912778</v>
      </c>
    </row>
    <row r="68" spans="1:21" x14ac:dyDescent="0.2">
      <c r="A68" s="17" t="s">
        <v>29</v>
      </c>
      <c r="B68" s="11" t="s">
        <v>132</v>
      </c>
      <c r="C68" s="10" t="s">
        <v>133</v>
      </c>
      <c r="D68" s="31">
        <v>6270270</v>
      </c>
      <c r="E68" s="31">
        <v>6028114</v>
      </c>
      <c r="F68" s="31">
        <v>889090</v>
      </c>
      <c r="G68" s="36">
        <f t="shared" si="8"/>
        <v>0.14179453197390224</v>
      </c>
      <c r="H68" s="31">
        <v>853319</v>
      </c>
      <c r="I68" s="36">
        <f t="shared" si="9"/>
        <v>0.13608967396938249</v>
      </c>
      <c r="J68" s="31">
        <v>894799</v>
      </c>
      <c r="K68" s="36">
        <f t="shared" si="10"/>
        <v>0.14843763737712989</v>
      </c>
      <c r="L68" s="31">
        <v>0</v>
      </c>
      <c r="M68" s="36">
        <f t="shared" si="11"/>
        <v>0</v>
      </c>
      <c r="N68" s="31">
        <f t="shared" si="12"/>
        <v>2637208</v>
      </c>
      <c r="O68" s="36">
        <f t="shared" si="13"/>
        <v>0.43748475891464561</v>
      </c>
      <c r="P68" s="31">
        <v>1345358</v>
      </c>
      <c r="Q68" s="31">
        <v>5997172</v>
      </c>
      <c r="R68" s="31">
        <v>5997172</v>
      </c>
      <c r="S68" s="31">
        <v>3134783</v>
      </c>
      <c r="T68" s="36">
        <f t="shared" si="14"/>
        <v>0.52271020407618796</v>
      </c>
      <c r="U68" s="36">
        <f t="shared" si="15"/>
        <v>-0.33489896369590844</v>
      </c>
    </row>
    <row r="69" spans="1:21" x14ac:dyDescent="0.2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6.5" x14ac:dyDescent="0.3">
      <c r="A70" s="18" t="s">
        <v>0</v>
      </c>
      <c r="B70" s="13" t="s">
        <v>136</v>
      </c>
      <c r="C70" s="12" t="s">
        <v>0</v>
      </c>
      <c r="D70" s="32">
        <f>SUM(D64:D69)</f>
        <v>86044031</v>
      </c>
      <c r="E70" s="32">
        <f>SUM(E64:E69)</f>
        <v>89081207</v>
      </c>
      <c r="F70" s="32">
        <f>SUM(F64:F69)</f>
        <v>13590938</v>
      </c>
      <c r="G70" s="37">
        <f t="shared" si="8"/>
        <v>0.15795329254158258</v>
      </c>
      <c r="H70" s="32">
        <f>SUM(H64:H69)</f>
        <v>14424669</v>
      </c>
      <c r="I70" s="37">
        <f t="shared" si="9"/>
        <v>0.16764287809807515</v>
      </c>
      <c r="J70" s="32">
        <f>SUM(J64:J69)</f>
        <v>18132133</v>
      </c>
      <c r="K70" s="37">
        <f t="shared" si="10"/>
        <v>0.2035461082156195</v>
      </c>
      <c r="L70" s="32">
        <f>SUM(L64:L69)</f>
        <v>0</v>
      </c>
      <c r="M70" s="37">
        <f t="shared" si="11"/>
        <v>0</v>
      </c>
      <c r="N70" s="32">
        <f t="shared" si="12"/>
        <v>46147740</v>
      </c>
      <c r="O70" s="37">
        <f t="shared" si="13"/>
        <v>0.51804125195564532</v>
      </c>
      <c r="P70" s="32">
        <f>SUM(P64:P69)</f>
        <v>16553535</v>
      </c>
      <c r="Q70" s="32">
        <f>SUM(Q64:Q69)</f>
        <v>100443236</v>
      </c>
      <c r="R70" s="32">
        <f>SUM(R64:R69)</f>
        <v>101781111</v>
      </c>
      <c r="S70" s="32">
        <f>SUM(S64:S69)</f>
        <v>47750259</v>
      </c>
      <c r="T70" s="37">
        <f t="shared" si="14"/>
        <v>0.46914656885598349</v>
      </c>
      <c r="U70" s="37">
        <f t="shared" si="15"/>
        <v>9.5363195837022019E-2</v>
      </c>
    </row>
    <row r="71" spans="1:21" x14ac:dyDescent="0.2">
      <c r="A71" s="17" t="s">
        <v>29</v>
      </c>
      <c r="B71" s="11" t="s">
        <v>137</v>
      </c>
      <c r="C71" s="10" t="s">
        <v>138</v>
      </c>
      <c r="D71" s="31">
        <v>9872040</v>
      </c>
      <c r="E71" s="31">
        <v>12186618</v>
      </c>
      <c r="F71" s="31">
        <v>2914553</v>
      </c>
      <c r="G71" s="36">
        <f t="shared" si="8"/>
        <v>0.29523310278321402</v>
      </c>
      <c r="H71" s="31">
        <v>3126060</v>
      </c>
      <c r="I71" s="36">
        <f t="shared" si="9"/>
        <v>0.31665795519467099</v>
      </c>
      <c r="J71" s="31">
        <v>2852601</v>
      </c>
      <c r="K71" s="36">
        <f t="shared" si="10"/>
        <v>0.23407650916767883</v>
      </c>
      <c r="L71" s="31">
        <v>0</v>
      </c>
      <c r="M71" s="36">
        <f t="shared" si="11"/>
        <v>0</v>
      </c>
      <c r="N71" s="31">
        <f t="shared" si="12"/>
        <v>8893214</v>
      </c>
      <c r="O71" s="36">
        <f t="shared" si="13"/>
        <v>0.72975242187783351</v>
      </c>
      <c r="P71" s="31">
        <v>2723836</v>
      </c>
      <c r="Q71" s="31">
        <v>10073460</v>
      </c>
      <c r="R71" s="31">
        <v>10761812</v>
      </c>
      <c r="S71" s="31">
        <v>8158003</v>
      </c>
      <c r="T71" s="36">
        <f t="shared" si="14"/>
        <v>0.75805106054630944</v>
      </c>
      <c r="U71" s="36">
        <f t="shared" si="15"/>
        <v>4.7273404125652174E-2</v>
      </c>
    </row>
    <row r="72" spans="1:21" x14ac:dyDescent="0.2">
      <c r="A72" s="17" t="s">
        <v>29</v>
      </c>
      <c r="B72" s="11" t="s">
        <v>139</v>
      </c>
      <c r="C72" s="10" t="s">
        <v>140</v>
      </c>
      <c r="D72" s="31">
        <v>25625257</v>
      </c>
      <c r="E72" s="31">
        <v>22136292</v>
      </c>
      <c r="F72" s="31">
        <v>5558582</v>
      </c>
      <c r="G72" s="36">
        <f t="shared" si="8"/>
        <v>0.21691809764093292</v>
      </c>
      <c r="H72" s="31">
        <v>4027411</v>
      </c>
      <c r="I72" s="36">
        <f t="shared" si="9"/>
        <v>0.15716568227979139</v>
      </c>
      <c r="J72" s="31">
        <v>6730090</v>
      </c>
      <c r="K72" s="36">
        <f t="shared" si="10"/>
        <v>0.3040296902480325</v>
      </c>
      <c r="L72" s="31">
        <v>0</v>
      </c>
      <c r="M72" s="36">
        <f t="shared" si="11"/>
        <v>0</v>
      </c>
      <c r="N72" s="31">
        <f t="shared" si="12"/>
        <v>16316083</v>
      </c>
      <c r="O72" s="36">
        <f t="shared" si="13"/>
        <v>0.73707389656768174</v>
      </c>
      <c r="P72" s="31">
        <v>5663839</v>
      </c>
      <c r="Q72" s="31">
        <v>24599187</v>
      </c>
      <c r="R72" s="31">
        <v>23429059</v>
      </c>
      <c r="S72" s="31">
        <v>16474879</v>
      </c>
      <c r="T72" s="36">
        <f t="shared" si="14"/>
        <v>0.70318142098664738</v>
      </c>
      <c r="U72" s="36">
        <f t="shared" si="15"/>
        <v>0.18825588086102019</v>
      </c>
    </row>
    <row r="73" spans="1:21" x14ac:dyDescent="0.2">
      <c r="A73" s="17" t="s">
        <v>29</v>
      </c>
      <c r="B73" s="11" t="s">
        <v>141</v>
      </c>
      <c r="C73" s="10" t="s">
        <v>142</v>
      </c>
      <c r="D73" s="31">
        <v>35154748</v>
      </c>
      <c r="E73" s="31">
        <v>35154748</v>
      </c>
      <c r="F73" s="31">
        <v>7100809</v>
      </c>
      <c r="G73" s="36">
        <f t="shared" si="8"/>
        <v>0.20198719672233179</v>
      </c>
      <c r="H73" s="31">
        <v>220958</v>
      </c>
      <c r="I73" s="36">
        <f t="shared" si="9"/>
        <v>6.2852960857520583E-3</v>
      </c>
      <c r="J73" s="31">
        <v>20289</v>
      </c>
      <c r="K73" s="36">
        <f t="shared" si="10"/>
        <v>5.7713399054944159E-4</v>
      </c>
      <c r="L73" s="31">
        <v>0</v>
      </c>
      <c r="M73" s="36">
        <f t="shared" si="11"/>
        <v>0</v>
      </c>
      <c r="N73" s="31">
        <f t="shared" si="12"/>
        <v>7342056</v>
      </c>
      <c r="O73" s="36">
        <f t="shared" si="13"/>
        <v>0.20884962679863328</v>
      </c>
      <c r="P73" s="31">
        <v>2251822</v>
      </c>
      <c r="Q73" s="31">
        <v>32512889</v>
      </c>
      <c r="R73" s="31">
        <v>32636988</v>
      </c>
      <c r="S73" s="31">
        <v>14541118</v>
      </c>
      <c r="T73" s="36">
        <f t="shared" si="14"/>
        <v>0.44554105299177732</v>
      </c>
      <c r="U73" s="36">
        <f t="shared" si="15"/>
        <v>-0.99098996279457252</v>
      </c>
    </row>
    <row r="74" spans="1:21" x14ac:dyDescent="0.2">
      <c r="A74" s="17" t="s">
        <v>29</v>
      </c>
      <c r="B74" s="11" t="s">
        <v>143</v>
      </c>
      <c r="C74" s="10" t="s">
        <v>144</v>
      </c>
      <c r="D74" s="31">
        <v>65440107</v>
      </c>
      <c r="E74" s="31">
        <v>60480189</v>
      </c>
      <c r="F74" s="31">
        <v>11847660</v>
      </c>
      <c r="G74" s="36">
        <f t="shared" si="8"/>
        <v>0.18104585311879151</v>
      </c>
      <c r="H74" s="31">
        <v>11700147</v>
      </c>
      <c r="I74" s="36">
        <f t="shared" si="9"/>
        <v>0.17879168504415802</v>
      </c>
      <c r="J74" s="31">
        <v>11428554</v>
      </c>
      <c r="K74" s="36">
        <f t="shared" si="10"/>
        <v>0.18896359599669901</v>
      </c>
      <c r="L74" s="31">
        <v>0</v>
      </c>
      <c r="M74" s="36">
        <f t="shared" si="11"/>
        <v>0</v>
      </c>
      <c r="N74" s="31">
        <f t="shared" si="12"/>
        <v>34976361</v>
      </c>
      <c r="O74" s="36">
        <f t="shared" si="13"/>
        <v>0.57831104000022227</v>
      </c>
      <c r="P74" s="31">
        <v>11769053</v>
      </c>
      <c r="Q74" s="31">
        <v>50244087</v>
      </c>
      <c r="R74" s="31">
        <v>58701729</v>
      </c>
      <c r="S74" s="31">
        <v>34657473</v>
      </c>
      <c r="T74" s="36">
        <f t="shared" si="14"/>
        <v>0.59039952639214421</v>
      </c>
      <c r="U74" s="36">
        <f t="shared" si="15"/>
        <v>-2.8931724583107887E-2</v>
      </c>
    </row>
    <row r="75" spans="1:21" x14ac:dyDescent="0.2">
      <c r="A75" s="17" t="s">
        <v>29</v>
      </c>
      <c r="B75" s="11" t="s">
        <v>145</v>
      </c>
      <c r="C75" s="10" t="s">
        <v>146</v>
      </c>
      <c r="D75" s="31">
        <v>3300793</v>
      </c>
      <c r="E75" s="31">
        <v>2909166</v>
      </c>
      <c r="F75" s="31">
        <v>574624</v>
      </c>
      <c r="G75" s="36">
        <f t="shared" si="8"/>
        <v>0.17408665129864248</v>
      </c>
      <c r="H75" s="31">
        <v>628010</v>
      </c>
      <c r="I75" s="36">
        <f t="shared" si="9"/>
        <v>0.19026034046969925</v>
      </c>
      <c r="J75" s="31">
        <v>644081</v>
      </c>
      <c r="K75" s="36">
        <f t="shared" si="10"/>
        <v>0.22139712893660932</v>
      </c>
      <c r="L75" s="31">
        <v>0</v>
      </c>
      <c r="M75" s="36">
        <f t="shared" si="11"/>
        <v>0</v>
      </c>
      <c r="N75" s="31">
        <f t="shared" si="12"/>
        <v>1846715</v>
      </c>
      <c r="O75" s="36">
        <f t="shared" si="13"/>
        <v>0.6347918956841927</v>
      </c>
      <c r="P75" s="31">
        <v>613499</v>
      </c>
      <c r="Q75" s="31">
        <v>2552430</v>
      </c>
      <c r="R75" s="31">
        <v>2556745</v>
      </c>
      <c r="S75" s="31">
        <v>1855150</v>
      </c>
      <c r="T75" s="36">
        <f t="shared" si="14"/>
        <v>0.72559054579162174</v>
      </c>
      <c r="U75" s="36">
        <f t="shared" si="15"/>
        <v>4.9848492010581946E-2</v>
      </c>
    </row>
    <row r="76" spans="1:21" x14ac:dyDescent="0.2">
      <c r="A76" s="17" t="s">
        <v>29</v>
      </c>
      <c r="B76" s="11" t="s">
        <v>147</v>
      </c>
      <c r="C76" s="10" t="s">
        <v>148</v>
      </c>
      <c r="D76" s="31">
        <v>6197874</v>
      </c>
      <c r="E76" s="31">
        <v>6197879</v>
      </c>
      <c r="F76" s="31">
        <v>329022</v>
      </c>
      <c r="G76" s="36">
        <f t="shared" si="8"/>
        <v>5.3086267968661512E-2</v>
      </c>
      <c r="H76" s="31">
        <v>631871</v>
      </c>
      <c r="I76" s="36">
        <f t="shared" si="9"/>
        <v>0.10194963627850454</v>
      </c>
      <c r="J76" s="31">
        <v>2097332</v>
      </c>
      <c r="K76" s="36">
        <f t="shared" si="10"/>
        <v>0.33839511871722566</v>
      </c>
      <c r="L76" s="31">
        <v>0</v>
      </c>
      <c r="M76" s="36">
        <f t="shared" si="11"/>
        <v>0</v>
      </c>
      <c r="N76" s="31">
        <f t="shared" si="12"/>
        <v>3058225</v>
      </c>
      <c r="O76" s="36">
        <f t="shared" si="13"/>
        <v>0.49343089789265004</v>
      </c>
      <c r="P76" s="31">
        <v>1041298</v>
      </c>
      <c r="Q76" s="31">
        <v>6849957</v>
      </c>
      <c r="R76" s="31">
        <v>5115709</v>
      </c>
      <c r="S76" s="31">
        <v>2626975</v>
      </c>
      <c r="T76" s="36">
        <f t="shared" si="14"/>
        <v>0.51351142138851136</v>
      </c>
      <c r="U76" s="36">
        <f t="shared" si="15"/>
        <v>1.0141515685231317</v>
      </c>
    </row>
    <row r="77" spans="1:21" x14ac:dyDescent="0.2">
      <c r="A77" s="17" t="s">
        <v>44</v>
      </c>
      <c r="B77" s="11" t="s">
        <v>149</v>
      </c>
      <c r="C77" s="10" t="s">
        <v>150</v>
      </c>
      <c r="D77" s="31">
        <v>219996</v>
      </c>
      <c r="E77" s="31">
        <v>575052</v>
      </c>
      <c r="F77" s="31">
        <v>8600</v>
      </c>
      <c r="G77" s="36">
        <f t="shared" si="8"/>
        <v>3.9091619847633596E-2</v>
      </c>
      <c r="H77" s="31">
        <v>232098</v>
      </c>
      <c r="I77" s="36">
        <f t="shared" si="9"/>
        <v>1.0550100910925653</v>
      </c>
      <c r="J77" s="31">
        <v>400</v>
      </c>
      <c r="K77" s="36">
        <f t="shared" si="10"/>
        <v>6.955892684487664E-4</v>
      </c>
      <c r="L77" s="31">
        <v>0</v>
      </c>
      <c r="M77" s="36">
        <f t="shared" si="11"/>
        <v>0</v>
      </c>
      <c r="N77" s="31">
        <f t="shared" si="12"/>
        <v>241098</v>
      </c>
      <c r="O77" s="36">
        <f t="shared" si="13"/>
        <v>0.41926295361115168</v>
      </c>
      <c r="P77" s="31">
        <v>78300</v>
      </c>
      <c r="Q77" s="31">
        <v>225000</v>
      </c>
      <c r="R77" s="31">
        <v>274996</v>
      </c>
      <c r="S77" s="31">
        <v>78300</v>
      </c>
      <c r="T77" s="36">
        <f t="shared" si="14"/>
        <v>0.28473141427511672</v>
      </c>
      <c r="U77" s="36">
        <f t="shared" si="15"/>
        <v>-0.99489144316730527</v>
      </c>
    </row>
    <row r="78" spans="1:21" ht="16.5" x14ac:dyDescent="0.3">
      <c r="A78" s="18" t="s">
        <v>0</v>
      </c>
      <c r="B78" s="13" t="s">
        <v>151</v>
      </c>
      <c r="C78" s="12" t="s">
        <v>0</v>
      </c>
      <c r="D78" s="32">
        <f>SUM(D71:D77)</f>
        <v>145810815</v>
      </c>
      <c r="E78" s="32">
        <f>SUM(E71:E77)</f>
        <v>139639944</v>
      </c>
      <c r="F78" s="32">
        <f>SUM(F71:F77)</f>
        <v>28333850</v>
      </c>
      <c r="G78" s="37">
        <f t="shared" si="8"/>
        <v>0.19431926225774129</v>
      </c>
      <c r="H78" s="32">
        <f>SUM(H71:H77)</f>
        <v>20566555</v>
      </c>
      <c r="I78" s="37">
        <f t="shared" si="9"/>
        <v>0.141049585382264</v>
      </c>
      <c r="J78" s="32">
        <f>SUM(J71:J77)</f>
        <v>23773347</v>
      </c>
      <c r="K78" s="37">
        <f t="shared" si="10"/>
        <v>0.17024746873287203</v>
      </c>
      <c r="L78" s="32">
        <f>SUM(L71:L77)</f>
        <v>0</v>
      </c>
      <c r="M78" s="37">
        <f t="shared" si="11"/>
        <v>0</v>
      </c>
      <c r="N78" s="32">
        <f t="shared" si="12"/>
        <v>72673752</v>
      </c>
      <c r="O78" s="37">
        <f t="shared" si="13"/>
        <v>0.5204367025526736</v>
      </c>
      <c r="P78" s="32">
        <f>SUM(P71:P77)</f>
        <v>24141647</v>
      </c>
      <c r="Q78" s="32">
        <f>SUM(Q71:Q77)</f>
        <v>127057010</v>
      </c>
      <c r="R78" s="32">
        <f>SUM(R71:R77)</f>
        <v>133477038</v>
      </c>
      <c r="S78" s="32">
        <f>SUM(S71:S77)</f>
        <v>78391898</v>
      </c>
      <c r="T78" s="37">
        <f t="shared" si="14"/>
        <v>0.58730624513858332</v>
      </c>
      <c r="U78" s="37">
        <f t="shared" si="15"/>
        <v>-1.5255794271202827E-2</v>
      </c>
    </row>
    <row r="79" spans="1:21" x14ac:dyDescent="0.2">
      <c r="A79" s="17" t="s">
        <v>29</v>
      </c>
      <c r="B79" s="11" t="s">
        <v>152</v>
      </c>
      <c r="C79" s="10" t="s">
        <v>153</v>
      </c>
      <c r="D79" s="31">
        <v>45379479</v>
      </c>
      <c r="E79" s="31">
        <v>45353945</v>
      </c>
      <c r="F79" s="31">
        <v>0</v>
      </c>
      <c r="G79" s="36">
        <f t="shared" si="8"/>
        <v>0</v>
      </c>
      <c r="H79" s="31">
        <v>0</v>
      </c>
      <c r="I79" s="36">
        <f t="shared" si="9"/>
        <v>0</v>
      </c>
      <c r="J79" s="31">
        <v>25729778</v>
      </c>
      <c r="K79" s="36">
        <f t="shared" si="10"/>
        <v>0.56731069370040466</v>
      </c>
      <c r="L79" s="31">
        <v>0</v>
      </c>
      <c r="M79" s="36">
        <f t="shared" si="11"/>
        <v>0</v>
      </c>
      <c r="N79" s="31">
        <f t="shared" si="12"/>
        <v>25729778</v>
      </c>
      <c r="O79" s="36">
        <f t="shared" si="13"/>
        <v>0.56731069370040466</v>
      </c>
      <c r="P79" s="31">
        <v>8725899</v>
      </c>
      <c r="Q79" s="31">
        <v>46537916</v>
      </c>
      <c r="R79" s="31">
        <v>43603043</v>
      </c>
      <c r="S79" s="31">
        <v>26070034</v>
      </c>
      <c r="T79" s="36">
        <f t="shared" si="14"/>
        <v>0.59789483041355618</v>
      </c>
      <c r="U79" s="36">
        <f t="shared" si="15"/>
        <v>1.948667867918251</v>
      </c>
    </row>
    <row r="80" spans="1:21" x14ac:dyDescent="0.2">
      <c r="A80" s="17" t="s">
        <v>29</v>
      </c>
      <c r="B80" s="11" t="s">
        <v>154</v>
      </c>
      <c r="C80" s="10" t="s">
        <v>155</v>
      </c>
      <c r="D80" s="31">
        <v>7348157</v>
      </c>
      <c r="E80" s="31">
        <v>7363157</v>
      </c>
      <c r="F80" s="31">
        <v>1645889</v>
      </c>
      <c r="G80" s="36">
        <f t="shared" si="8"/>
        <v>0.22398664045964178</v>
      </c>
      <c r="H80" s="31">
        <v>1685177</v>
      </c>
      <c r="I80" s="36">
        <f t="shared" si="9"/>
        <v>0.22933328724467916</v>
      </c>
      <c r="J80" s="31">
        <v>1653650</v>
      </c>
      <c r="K80" s="36">
        <f t="shared" si="10"/>
        <v>0.22458437325185379</v>
      </c>
      <c r="L80" s="31">
        <v>0</v>
      </c>
      <c r="M80" s="36">
        <f t="shared" si="11"/>
        <v>0</v>
      </c>
      <c r="N80" s="31">
        <f t="shared" si="12"/>
        <v>4984716</v>
      </c>
      <c r="O80" s="36">
        <f t="shared" si="13"/>
        <v>0.67698081135578125</v>
      </c>
      <c r="P80" s="31">
        <v>523518</v>
      </c>
      <c r="Q80" s="31">
        <v>6978308</v>
      </c>
      <c r="R80" s="31">
        <v>6978308</v>
      </c>
      <c r="S80" s="31">
        <v>523518</v>
      </c>
      <c r="T80" s="36">
        <f t="shared" si="14"/>
        <v>7.502076434574112E-2</v>
      </c>
      <c r="U80" s="36">
        <f t="shared" si="15"/>
        <v>2.1587261565027371</v>
      </c>
    </row>
    <row r="81" spans="1:21" x14ac:dyDescent="0.2">
      <c r="A81" s="17" t="s">
        <v>29</v>
      </c>
      <c r="B81" s="11" t="s">
        <v>156</v>
      </c>
      <c r="C81" s="10" t="s">
        <v>157</v>
      </c>
      <c r="D81" s="31">
        <v>42743790</v>
      </c>
      <c r="E81" s="31">
        <v>43629530</v>
      </c>
      <c r="F81" s="31">
        <v>7971448</v>
      </c>
      <c r="G81" s="36">
        <f t="shared" si="8"/>
        <v>0.1864937105483627</v>
      </c>
      <c r="H81" s="31">
        <v>8649408</v>
      </c>
      <c r="I81" s="36">
        <f t="shared" si="9"/>
        <v>0.20235472802014046</v>
      </c>
      <c r="J81" s="31">
        <v>9212373</v>
      </c>
      <c r="K81" s="36">
        <f t="shared" si="10"/>
        <v>0.2111499482116814</v>
      </c>
      <c r="L81" s="31">
        <v>0</v>
      </c>
      <c r="M81" s="36">
        <f t="shared" si="11"/>
        <v>0</v>
      </c>
      <c r="N81" s="31">
        <f t="shared" si="12"/>
        <v>25833229</v>
      </c>
      <c r="O81" s="36">
        <f t="shared" si="13"/>
        <v>0.59210422390523121</v>
      </c>
      <c r="P81" s="31">
        <v>9521660</v>
      </c>
      <c r="Q81" s="31">
        <v>47004740</v>
      </c>
      <c r="R81" s="31">
        <v>37777230</v>
      </c>
      <c r="S81" s="31">
        <v>24837357</v>
      </c>
      <c r="T81" s="36">
        <f t="shared" si="14"/>
        <v>0.65746898330025783</v>
      </c>
      <c r="U81" s="36">
        <f t="shared" si="15"/>
        <v>-3.2482466292642287E-2</v>
      </c>
    </row>
    <row r="82" spans="1:21" x14ac:dyDescent="0.2">
      <c r="A82" s="17" t="s">
        <v>29</v>
      </c>
      <c r="B82" s="11" t="s">
        <v>158</v>
      </c>
      <c r="C82" s="10" t="s">
        <v>159</v>
      </c>
      <c r="D82" s="31">
        <v>0</v>
      </c>
      <c r="E82" s="31">
        <v>0</v>
      </c>
      <c r="F82" s="31">
        <v>0</v>
      </c>
      <c r="G82" s="36">
        <f t="shared" si="8"/>
        <v>0</v>
      </c>
      <c r="H82" s="31">
        <v>0</v>
      </c>
      <c r="I82" s="36">
        <f t="shared" si="9"/>
        <v>0</v>
      </c>
      <c r="J82" s="31">
        <v>0</v>
      </c>
      <c r="K82" s="36">
        <f t="shared" si="10"/>
        <v>0</v>
      </c>
      <c r="L82" s="31">
        <v>0</v>
      </c>
      <c r="M82" s="36">
        <f t="shared" si="11"/>
        <v>0</v>
      </c>
      <c r="N82" s="31">
        <f t="shared" si="12"/>
        <v>0</v>
      </c>
      <c r="O82" s="36">
        <f t="shared" si="13"/>
        <v>0</v>
      </c>
      <c r="P82" s="31">
        <v>0</v>
      </c>
      <c r="Q82" s="31">
        <v>0</v>
      </c>
      <c r="R82" s="31">
        <v>0</v>
      </c>
      <c r="S82" s="31">
        <v>0</v>
      </c>
      <c r="T82" s="36">
        <f t="shared" si="14"/>
        <v>0</v>
      </c>
      <c r="U82" s="36">
        <f t="shared" si="15"/>
        <v>0</v>
      </c>
    </row>
    <row r="83" spans="1:21" x14ac:dyDescent="0.2">
      <c r="A83" s="17" t="s">
        <v>44</v>
      </c>
      <c r="B83" s="11" t="s">
        <v>160</v>
      </c>
      <c r="C83" s="10" t="s">
        <v>161</v>
      </c>
      <c r="D83" s="31">
        <v>0</v>
      </c>
      <c r="E83" s="31">
        <v>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0</v>
      </c>
      <c r="Q83" s="31">
        <v>0</v>
      </c>
      <c r="R83" s="31">
        <v>0</v>
      </c>
      <c r="S83" s="31">
        <v>0</v>
      </c>
      <c r="T83" s="36">
        <f t="shared" si="14"/>
        <v>0</v>
      </c>
      <c r="U83" s="36">
        <f t="shared" si="15"/>
        <v>0</v>
      </c>
    </row>
    <row r="84" spans="1:21" ht="16.5" x14ac:dyDescent="0.3">
      <c r="A84" s="18" t="s">
        <v>0</v>
      </c>
      <c r="B84" s="13" t="s">
        <v>162</v>
      </c>
      <c r="C84" s="12" t="s">
        <v>0</v>
      </c>
      <c r="D84" s="32">
        <f>SUM(D79:D83)</f>
        <v>95471426</v>
      </c>
      <c r="E84" s="32">
        <f>SUM(E79:E83)</f>
        <v>96346632</v>
      </c>
      <c r="F84" s="32">
        <f>SUM(F79:F83)</f>
        <v>9617337</v>
      </c>
      <c r="G84" s="37">
        <f t="shared" si="8"/>
        <v>0.10073523988214024</v>
      </c>
      <c r="H84" s="32">
        <f>SUM(H79:H83)</f>
        <v>10334585</v>
      </c>
      <c r="I84" s="37">
        <f t="shared" si="9"/>
        <v>0.10824793797465641</v>
      </c>
      <c r="J84" s="32">
        <f>SUM(J79:J83)</f>
        <v>36595801</v>
      </c>
      <c r="K84" s="37">
        <f t="shared" si="10"/>
        <v>0.37983477201361848</v>
      </c>
      <c r="L84" s="32">
        <f>SUM(L79:L83)</f>
        <v>0</v>
      </c>
      <c r="M84" s="37">
        <f t="shared" si="11"/>
        <v>0</v>
      </c>
      <c r="N84" s="32">
        <f t="shared" si="12"/>
        <v>56547723</v>
      </c>
      <c r="O84" s="37">
        <f t="shared" si="13"/>
        <v>0.58691956144351787</v>
      </c>
      <c r="P84" s="32">
        <f>SUM(P79:P83)</f>
        <v>18771077</v>
      </c>
      <c r="Q84" s="32">
        <f>SUM(Q79:Q83)</f>
        <v>100520964</v>
      </c>
      <c r="R84" s="32">
        <f>SUM(R79:R83)</f>
        <v>88358581</v>
      </c>
      <c r="S84" s="32">
        <f>SUM(S79:S83)</f>
        <v>51430909</v>
      </c>
      <c r="T84" s="37">
        <f t="shared" si="14"/>
        <v>0.58207033677917486</v>
      </c>
      <c r="U84" s="37">
        <f t="shared" si="15"/>
        <v>0.94958451238573049</v>
      </c>
    </row>
    <row r="85" spans="1:21" ht="16.5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545483700</v>
      </c>
      <c r="E85" s="32">
        <f>SUM(E57,E59:E62,E64:E69,E71:E77,E79:E83)</f>
        <v>531930048</v>
      </c>
      <c r="F85" s="32">
        <f>SUM(F57,F59:F62,F64:F69,F71:F77,F79:F83)</f>
        <v>83848682</v>
      </c>
      <c r="G85" s="37">
        <f t="shared" si="8"/>
        <v>0.15371436763371665</v>
      </c>
      <c r="H85" s="32">
        <f>SUM(H57,H59:H62,H64:H69,H71:H77,H79:H83)</f>
        <v>82270089</v>
      </c>
      <c r="I85" s="37">
        <f t="shared" si="9"/>
        <v>0.15082043514774135</v>
      </c>
      <c r="J85" s="32">
        <f>SUM(J57,J59:J62,J64:J69,J71:J77,J79:J83)</f>
        <v>192150007</v>
      </c>
      <c r="K85" s="37">
        <f t="shared" si="10"/>
        <v>0.36123172158155653</v>
      </c>
      <c r="L85" s="32">
        <f>SUM(L57,L59:L62,L64:L69,L71:L77,L79:L83)</f>
        <v>0</v>
      </c>
      <c r="M85" s="37">
        <f t="shared" si="11"/>
        <v>0</v>
      </c>
      <c r="N85" s="32">
        <f t="shared" si="12"/>
        <v>358268778</v>
      </c>
      <c r="O85" s="37">
        <f t="shared" si="13"/>
        <v>0.67352611371937388</v>
      </c>
      <c r="P85" s="32">
        <f>SUM(P57,P59:P62,P64:P69,P71:P77,P79:P83)</f>
        <v>115074984</v>
      </c>
      <c r="Q85" s="32">
        <f>SUM(Q57,Q59:Q62,Q64:Q69,Q71:Q77,Q79:Q83)</f>
        <v>524256512</v>
      </c>
      <c r="R85" s="32">
        <f>SUM(R57,R59:R62,R64:R69,R71:R77,R79:R83)</f>
        <v>515529161</v>
      </c>
      <c r="S85" s="32">
        <f>SUM(S57,S59:S62,S64:S69,S71:S77,S79:S83)</f>
        <v>345854114</v>
      </c>
      <c r="T85" s="37">
        <f t="shared" si="14"/>
        <v>0.67087206731259963</v>
      </c>
      <c r="U85" s="37">
        <f t="shared" si="15"/>
        <v>0.66978087087980831</v>
      </c>
    </row>
    <row r="86" spans="1:21" ht="14.4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4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x14ac:dyDescent="0.2">
      <c r="A88" s="17" t="s">
        <v>23</v>
      </c>
      <c r="B88" s="11" t="s">
        <v>165</v>
      </c>
      <c r="C88" s="10" t="s">
        <v>166</v>
      </c>
      <c r="D88" s="31">
        <v>1253854603</v>
      </c>
      <c r="E88" s="31">
        <v>1148596146</v>
      </c>
      <c r="F88" s="31">
        <v>223078281</v>
      </c>
      <c r="G88" s="36">
        <f t="shared" ref="G88:G99" si="16">IF(($D88      =0),0,($F88      /$D88      ))</f>
        <v>0.17791399454630386</v>
      </c>
      <c r="H88" s="31">
        <v>229384288</v>
      </c>
      <c r="I88" s="36">
        <f t="shared" ref="I88:I99" si="17">IF(($D88      =0),0,($H88      /$D88      ))</f>
        <v>0.182943291392136</v>
      </c>
      <c r="J88" s="31">
        <v>232376123</v>
      </c>
      <c r="K88" s="36">
        <f t="shared" ref="K88:K99" si="18">IF(($E88      =0),0,($J88      /$E88      ))</f>
        <v>0.20231316621534268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684838692</v>
      </c>
      <c r="O88" s="36">
        <f t="shared" ref="O88:O99" si="21">IF(($E88      =0),0,($N88      /$E88      ))</f>
        <v>0.59623976136865775</v>
      </c>
      <c r="P88" s="31">
        <v>237489882</v>
      </c>
      <c r="Q88" s="31">
        <v>1224406134</v>
      </c>
      <c r="R88" s="31">
        <v>1129260949</v>
      </c>
      <c r="S88" s="31">
        <v>743968037</v>
      </c>
      <c r="T88" s="36">
        <f t="shared" ref="T88:T99" si="22">IF(($R88      =0),0,($S88      /$R88      ))</f>
        <v>0.65880967340525654</v>
      </c>
      <c r="U88" s="36">
        <f t="shared" ref="U88:U99" si="23">IF(($P88      =0),0,(($J88      /$P88      )-1))</f>
        <v>-2.1532534173392737E-2</v>
      </c>
    </row>
    <row r="89" spans="1:21" x14ac:dyDescent="0.2">
      <c r="A89" s="17" t="s">
        <v>23</v>
      </c>
      <c r="B89" s="11" t="s">
        <v>167</v>
      </c>
      <c r="C89" s="10" t="s">
        <v>168</v>
      </c>
      <c r="D89" s="31">
        <v>240547000</v>
      </c>
      <c r="E89" s="31">
        <v>193507000</v>
      </c>
      <c r="F89" s="31">
        <v>24535111</v>
      </c>
      <c r="G89" s="36">
        <f t="shared" si="16"/>
        <v>0.10199716063804579</v>
      </c>
      <c r="H89" s="31">
        <v>25564538</v>
      </c>
      <c r="I89" s="36">
        <f t="shared" si="17"/>
        <v>0.10627668605303746</v>
      </c>
      <c r="J89" s="31">
        <v>16386225</v>
      </c>
      <c r="K89" s="36">
        <f t="shared" si="18"/>
        <v>8.4680269964394053E-2</v>
      </c>
      <c r="L89" s="31">
        <v>0</v>
      </c>
      <c r="M89" s="36">
        <f t="shared" si="19"/>
        <v>0</v>
      </c>
      <c r="N89" s="31">
        <f t="shared" si="20"/>
        <v>66485874</v>
      </c>
      <c r="O89" s="36">
        <f t="shared" si="21"/>
        <v>0.34358381867322629</v>
      </c>
      <c r="P89" s="31">
        <v>-2950203</v>
      </c>
      <c r="Q89" s="31">
        <v>297569000</v>
      </c>
      <c r="R89" s="31">
        <v>201617000</v>
      </c>
      <c r="S89" s="31">
        <v>29715021</v>
      </c>
      <c r="T89" s="36">
        <f t="shared" si="22"/>
        <v>0.14738350932709046</v>
      </c>
      <c r="U89" s="36">
        <f t="shared" si="23"/>
        <v>-6.5542703332618126</v>
      </c>
    </row>
    <row r="90" spans="1:21" x14ac:dyDescent="0.2">
      <c r="A90" s="17" t="s">
        <v>23</v>
      </c>
      <c r="B90" s="11" t="s">
        <v>169</v>
      </c>
      <c r="C90" s="10" t="s">
        <v>170</v>
      </c>
      <c r="D90" s="31">
        <v>461294650</v>
      </c>
      <c r="E90" s="31">
        <v>461294650</v>
      </c>
      <c r="F90" s="31">
        <v>137948978</v>
      </c>
      <c r="G90" s="36">
        <f t="shared" si="16"/>
        <v>0.29904742662851175</v>
      </c>
      <c r="H90" s="31">
        <v>163532816</v>
      </c>
      <c r="I90" s="36">
        <f t="shared" si="17"/>
        <v>0.35450837333578439</v>
      </c>
      <c r="J90" s="31">
        <v>54614076</v>
      </c>
      <c r="K90" s="36">
        <f t="shared" si="18"/>
        <v>0.1183930401100468</v>
      </c>
      <c r="L90" s="31">
        <v>0</v>
      </c>
      <c r="M90" s="36">
        <f t="shared" si="19"/>
        <v>0</v>
      </c>
      <c r="N90" s="31">
        <f t="shared" si="20"/>
        <v>356095870</v>
      </c>
      <c r="O90" s="36">
        <f t="shared" si="21"/>
        <v>0.77194884007434295</v>
      </c>
      <c r="P90" s="31">
        <v>91306345</v>
      </c>
      <c r="Q90" s="31">
        <v>231887821</v>
      </c>
      <c r="R90" s="31">
        <v>501536384</v>
      </c>
      <c r="S90" s="31">
        <v>184921307</v>
      </c>
      <c r="T90" s="36">
        <f t="shared" si="22"/>
        <v>0.36870965477152701</v>
      </c>
      <c r="U90" s="36">
        <f t="shared" si="23"/>
        <v>-0.40185891790981232</v>
      </c>
    </row>
    <row r="91" spans="1:21" ht="16.5" x14ac:dyDescent="0.3">
      <c r="A91" s="18" t="s">
        <v>0</v>
      </c>
      <c r="B91" s="13" t="s">
        <v>28</v>
      </c>
      <c r="C91" s="12" t="s">
        <v>0</v>
      </c>
      <c r="D91" s="32">
        <f>SUM(D88:D90)</f>
        <v>1955696253</v>
      </c>
      <c r="E91" s="32">
        <f>SUM(E88:E90)</f>
        <v>1803397796</v>
      </c>
      <c r="F91" s="32">
        <f>SUM(F88:F90)</f>
        <v>385562370</v>
      </c>
      <c r="G91" s="37">
        <f t="shared" si="16"/>
        <v>0.19714839122310268</v>
      </c>
      <c r="H91" s="32">
        <f>SUM(H88:H90)</f>
        <v>418481642</v>
      </c>
      <c r="I91" s="37">
        <f t="shared" si="17"/>
        <v>0.21398089880167093</v>
      </c>
      <c r="J91" s="32">
        <f>SUM(J88:J90)</f>
        <v>303376424</v>
      </c>
      <c r="K91" s="37">
        <f t="shared" si="18"/>
        <v>0.16822490560479758</v>
      </c>
      <c r="L91" s="32">
        <f>SUM(L88:L90)</f>
        <v>0</v>
      </c>
      <c r="M91" s="37">
        <f t="shared" si="19"/>
        <v>0</v>
      </c>
      <c r="N91" s="32">
        <f t="shared" si="20"/>
        <v>1107420436</v>
      </c>
      <c r="O91" s="37">
        <f t="shared" si="21"/>
        <v>0.6140744091272029</v>
      </c>
      <c r="P91" s="32">
        <f>SUM(P88:P90)</f>
        <v>325846024</v>
      </c>
      <c r="Q91" s="32">
        <f>SUM(Q88:Q90)</f>
        <v>1753862955</v>
      </c>
      <c r="R91" s="32">
        <f>SUM(R88:R90)</f>
        <v>1832414333</v>
      </c>
      <c r="S91" s="32">
        <f>SUM(S88:S90)</f>
        <v>958604365</v>
      </c>
      <c r="T91" s="37">
        <f t="shared" si="22"/>
        <v>0.52313734275947732</v>
      </c>
      <c r="U91" s="37">
        <f t="shared" si="23"/>
        <v>-6.8957723418469619E-2</v>
      </c>
    </row>
    <row r="92" spans="1:21" x14ac:dyDescent="0.2">
      <c r="A92" s="17" t="s">
        <v>29</v>
      </c>
      <c r="B92" s="11" t="s">
        <v>171</v>
      </c>
      <c r="C92" s="10" t="s">
        <v>172</v>
      </c>
      <c r="D92" s="31">
        <v>25965405</v>
      </c>
      <c r="E92" s="31">
        <v>25827669</v>
      </c>
      <c r="F92" s="31">
        <v>5792919</v>
      </c>
      <c r="G92" s="36">
        <f t="shared" si="16"/>
        <v>0.22310143053805631</v>
      </c>
      <c r="H92" s="31">
        <v>6296565</v>
      </c>
      <c r="I92" s="36">
        <f t="shared" si="17"/>
        <v>0.24249823948442167</v>
      </c>
      <c r="J92" s="31">
        <v>6812637</v>
      </c>
      <c r="K92" s="36">
        <f t="shared" si="18"/>
        <v>0.26377281666417518</v>
      </c>
      <c r="L92" s="31">
        <v>0</v>
      </c>
      <c r="M92" s="36">
        <f t="shared" si="19"/>
        <v>0</v>
      </c>
      <c r="N92" s="31">
        <f t="shared" si="20"/>
        <v>18902121</v>
      </c>
      <c r="O92" s="36">
        <f t="shared" si="21"/>
        <v>0.73185547638851967</v>
      </c>
      <c r="P92" s="31">
        <v>9510271</v>
      </c>
      <c r="Q92" s="31">
        <v>29297843</v>
      </c>
      <c r="R92" s="31">
        <v>26196879</v>
      </c>
      <c r="S92" s="31">
        <v>21219497</v>
      </c>
      <c r="T92" s="36">
        <f t="shared" si="22"/>
        <v>0.81000095469387789</v>
      </c>
      <c r="U92" s="36">
        <f t="shared" si="23"/>
        <v>-0.28365479805990812</v>
      </c>
    </row>
    <row r="93" spans="1:21" x14ac:dyDescent="0.2">
      <c r="A93" s="17" t="s">
        <v>29</v>
      </c>
      <c r="B93" s="11" t="s">
        <v>173</v>
      </c>
      <c r="C93" s="10" t="s">
        <v>174</v>
      </c>
      <c r="D93" s="31">
        <v>44587639</v>
      </c>
      <c r="E93" s="31">
        <v>43241218</v>
      </c>
      <c r="F93" s="31">
        <v>6938833</v>
      </c>
      <c r="G93" s="36">
        <f t="shared" si="16"/>
        <v>0.15562234636375341</v>
      </c>
      <c r="H93" s="31">
        <v>8220965</v>
      </c>
      <c r="I93" s="36">
        <f t="shared" si="17"/>
        <v>0.1843776702327746</v>
      </c>
      <c r="J93" s="31">
        <v>11059627</v>
      </c>
      <c r="K93" s="36">
        <f t="shared" si="18"/>
        <v>0.25576585284901088</v>
      </c>
      <c r="L93" s="31">
        <v>0</v>
      </c>
      <c r="M93" s="36">
        <f t="shared" si="19"/>
        <v>0</v>
      </c>
      <c r="N93" s="31">
        <f t="shared" si="20"/>
        <v>26219425</v>
      </c>
      <c r="O93" s="36">
        <f t="shared" si="21"/>
        <v>0.60635260089112197</v>
      </c>
      <c r="P93" s="31">
        <v>10447116</v>
      </c>
      <c r="Q93" s="31">
        <v>38662759</v>
      </c>
      <c r="R93" s="31">
        <v>37876951</v>
      </c>
      <c r="S93" s="31">
        <v>25661856</v>
      </c>
      <c r="T93" s="36">
        <f t="shared" si="22"/>
        <v>0.67750585309783784</v>
      </c>
      <c r="U93" s="36">
        <f t="shared" si="23"/>
        <v>5.8629673490750989E-2</v>
      </c>
    </row>
    <row r="94" spans="1:21" x14ac:dyDescent="0.2">
      <c r="A94" s="17" t="s">
        <v>29</v>
      </c>
      <c r="B94" s="11" t="s">
        <v>175</v>
      </c>
      <c r="C94" s="10" t="s">
        <v>176</v>
      </c>
      <c r="D94" s="31">
        <v>5172676</v>
      </c>
      <c r="E94" s="31">
        <v>5022676</v>
      </c>
      <c r="F94" s="31">
        <v>1167302</v>
      </c>
      <c r="G94" s="36">
        <f t="shared" si="16"/>
        <v>0.22566694685690733</v>
      </c>
      <c r="H94" s="31">
        <v>925393</v>
      </c>
      <c r="I94" s="36">
        <f t="shared" si="17"/>
        <v>0.17890024428361645</v>
      </c>
      <c r="J94" s="31">
        <v>873770</v>
      </c>
      <c r="K94" s="36">
        <f t="shared" si="18"/>
        <v>0.17396503377880634</v>
      </c>
      <c r="L94" s="31">
        <v>0</v>
      </c>
      <c r="M94" s="36">
        <f t="shared" si="19"/>
        <v>0</v>
      </c>
      <c r="N94" s="31">
        <f t="shared" si="20"/>
        <v>2966465</v>
      </c>
      <c r="O94" s="36">
        <f t="shared" si="21"/>
        <v>0.59061444536736996</v>
      </c>
      <c r="P94" s="31">
        <v>925694</v>
      </c>
      <c r="Q94" s="31">
        <v>21980697</v>
      </c>
      <c r="R94" s="31">
        <v>5087722</v>
      </c>
      <c r="S94" s="31">
        <v>2872467</v>
      </c>
      <c r="T94" s="36">
        <f t="shared" si="22"/>
        <v>0.56458804156359177</v>
      </c>
      <c r="U94" s="36">
        <f t="shared" si="23"/>
        <v>-5.6091969916624684E-2</v>
      </c>
    </row>
    <row r="95" spans="1:21" x14ac:dyDescent="0.2">
      <c r="A95" s="17" t="s">
        <v>44</v>
      </c>
      <c r="B95" s="11" t="s">
        <v>177</v>
      </c>
      <c r="C95" s="10" t="s">
        <v>178</v>
      </c>
      <c r="D95" s="31">
        <v>3784070</v>
      </c>
      <c r="E95" s="31">
        <v>3342388</v>
      </c>
      <c r="F95" s="31">
        <v>827121</v>
      </c>
      <c r="G95" s="36">
        <f t="shared" si="16"/>
        <v>0.21857973029040159</v>
      </c>
      <c r="H95" s="31">
        <v>897646</v>
      </c>
      <c r="I95" s="36">
        <f t="shared" si="17"/>
        <v>0.23721707050873794</v>
      </c>
      <c r="J95" s="31">
        <v>881421</v>
      </c>
      <c r="K95" s="36">
        <f t="shared" si="18"/>
        <v>0.26370995826935711</v>
      </c>
      <c r="L95" s="31">
        <v>0</v>
      </c>
      <c r="M95" s="36">
        <f t="shared" si="19"/>
        <v>0</v>
      </c>
      <c r="N95" s="31">
        <f t="shared" si="20"/>
        <v>2606188</v>
      </c>
      <c r="O95" s="36">
        <f t="shared" si="21"/>
        <v>0.77973831883072819</v>
      </c>
      <c r="P95" s="31">
        <v>868057</v>
      </c>
      <c r="Q95" s="31">
        <v>3208333</v>
      </c>
      <c r="R95" s="31">
        <v>3403781</v>
      </c>
      <c r="S95" s="31">
        <v>2604942</v>
      </c>
      <c r="T95" s="36">
        <f t="shared" si="22"/>
        <v>0.76530834386818658</v>
      </c>
      <c r="U95" s="36">
        <f t="shared" si="23"/>
        <v>1.5395302382216869E-2</v>
      </c>
    </row>
    <row r="96" spans="1:21" ht="16.5" x14ac:dyDescent="0.3">
      <c r="A96" s="18" t="s">
        <v>0</v>
      </c>
      <c r="B96" s="13" t="s">
        <v>179</v>
      </c>
      <c r="C96" s="12" t="s">
        <v>0</v>
      </c>
      <c r="D96" s="32">
        <f>SUM(D92:D95)</f>
        <v>79509790</v>
      </c>
      <c r="E96" s="32">
        <f>SUM(E92:E95)</f>
        <v>77433951</v>
      </c>
      <c r="F96" s="32">
        <f>SUM(F92:F95)</f>
        <v>14726175</v>
      </c>
      <c r="G96" s="37">
        <f t="shared" si="16"/>
        <v>0.18521209778066325</v>
      </c>
      <c r="H96" s="32">
        <f>SUM(H92:H95)</f>
        <v>16340569</v>
      </c>
      <c r="I96" s="37">
        <f t="shared" si="17"/>
        <v>0.20551644017673798</v>
      </c>
      <c r="J96" s="32">
        <f>SUM(J92:J95)</f>
        <v>19627455</v>
      </c>
      <c r="K96" s="37">
        <f t="shared" si="18"/>
        <v>0.25347350543949387</v>
      </c>
      <c r="L96" s="32">
        <f>SUM(L92:L95)</f>
        <v>0</v>
      </c>
      <c r="M96" s="37">
        <f t="shared" si="19"/>
        <v>0</v>
      </c>
      <c r="N96" s="32">
        <f t="shared" si="20"/>
        <v>50694199</v>
      </c>
      <c r="O96" s="37">
        <f t="shared" si="21"/>
        <v>0.65467664177435558</v>
      </c>
      <c r="P96" s="32">
        <f>SUM(P92:P95)</f>
        <v>21751138</v>
      </c>
      <c r="Q96" s="32">
        <f>SUM(Q92:Q95)</f>
        <v>93149632</v>
      </c>
      <c r="R96" s="32">
        <f>SUM(R92:R95)</f>
        <v>72565333</v>
      </c>
      <c r="S96" s="32">
        <f>SUM(S92:S95)</f>
        <v>52358762</v>
      </c>
      <c r="T96" s="37">
        <f t="shared" si="22"/>
        <v>0.72153960900310343</v>
      </c>
      <c r="U96" s="37">
        <f t="shared" si="23"/>
        <v>-9.7635489232793193E-2</v>
      </c>
    </row>
    <row r="97" spans="1:21" x14ac:dyDescent="0.2">
      <c r="A97" s="17" t="s">
        <v>29</v>
      </c>
      <c r="B97" s="11" t="s">
        <v>180</v>
      </c>
      <c r="C97" s="10" t="s">
        <v>181</v>
      </c>
      <c r="D97" s="31">
        <v>145609444</v>
      </c>
      <c r="E97" s="31">
        <v>135334655</v>
      </c>
      <c r="F97" s="31">
        <v>26642192</v>
      </c>
      <c r="G97" s="36">
        <f t="shared" si="16"/>
        <v>0.18297021998106111</v>
      </c>
      <c r="H97" s="31">
        <v>24754360</v>
      </c>
      <c r="I97" s="36">
        <f t="shared" si="17"/>
        <v>0.1700051818067515</v>
      </c>
      <c r="J97" s="31">
        <v>16110238</v>
      </c>
      <c r="K97" s="36">
        <f t="shared" si="18"/>
        <v>0.11904000494182367</v>
      </c>
      <c r="L97" s="31">
        <v>0</v>
      </c>
      <c r="M97" s="36">
        <f t="shared" si="19"/>
        <v>0</v>
      </c>
      <c r="N97" s="31">
        <f t="shared" si="20"/>
        <v>67506790</v>
      </c>
      <c r="O97" s="36">
        <f t="shared" si="21"/>
        <v>0.49881377389996673</v>
      </c>
      <c r="P97" s="31">
        <v>22139525</v>
      </c>
      <c r="Q97" s="31">
        <v>117605452</v>
      </c>
      <c r="R97" s="31">
        <v>151198440</v>
      </c>
      <c r="S97" s="31">
        <v>74947715</v>
      </c>
      <c r="T97" s="36">
        <f t="shared" si="22"/>
        <v>0.49569106004003743</v>
      </c>
      <c r="U97" s="36">
        <f t="shared" si="23"/>
        <v>-0.27233136212271947</v>
      </c>
    </row>
    <row r="98" spans="1:21" x14ac:dyDescent="0.2">
      <c r="A98" s="17" t="s">
        <v>29</v>
      </c>
      <c r="B98" s="11" t="s">
        <v>182</v>
      </c>
      <c r="C98" s="10" t="s">
        <v>183</v>
      </c>
      <c r="D98" s="31">
        <v>25294537</v>
      </c>
      <c r="E98" s="31">
        <v>24681329</v>
      </c>
      <c r="F98" s="31">
        <v>6296649</v>
      </c>
      <c r="G98" s="36">
        <f t="shared" si="16"/>
        <v>0.24893315896630169</v>
      </c>
      <c r="H98" s="31">
        <v>3969868</v>
      </c>
      <c r="I98" s="36">
        <f t="shared" si="17"/>
        <v>0.15694566775426647</v>
      </c>
      <c r="J98" s="31">
        <v>0</v>
      </c>
      <c r="K98" s="36">
        <f t="shared" si="18"/>
        <v>0</v>
      </c>
      <c r="L98" s="31">
        <v>0</v>
      </c>
      <c r="M98" s="36">
        <f t="shared" si="19"/>
        <v>0</v>
      </c>
      <c r="N98" s="31">
        <f t="shared" si="20"/>
        <v>10266517</v>
      </c>
      <c r="O98" s="36">
        <f t="shared" si="21"/>
        <v>0.41596289243581658</v>
      </c>
      <c r="P98" s="31">
        <v>5254372</v>
      </c>
      <c r="Q98" s="31">
        <v>23455991</v>
      </c>
      <c r="R98" s="31">
        <v>21662491</v>
      </c>
      <c r="S98" s="31">
        <v>16091595</v>
      </c>
      <c r="T98" s="36">
        <f t="shared" si="22"/>
        <v>0.74283216089968596</v>
      </c>
      <c r="U98" s="36">
        <f t="shared" si="23"/>
        <v>-1</v>
      </c>
    </row>
    <row r="99" spans="1:21" x14ac:dyDescent="0.2">
      <c r="A99" s="17" t="s">
        <v>29</v>
      </c>
      <c r="B99" s="11" t="s">
        <v>184</v>
      </c>
      <c r="C99" s="10" t="s">
        <v>185</v>
      </c>
      <c r="D99" s="31">
        <v>54989658</v>
      </c>
      <c r="E99" s="31">
        <v>54989657</v>
      </c>
      <c r="F99" s="31">
        <v>11265648</v>
      </c>
      <c r="G99" s="36">
        <f t="shared" si="16"/>
        <v>0.20486848636156274</v>
      </c>
      <c r="H99" s="31">
        <v>11918310</v>
      </c>
      <c r="I99" s="36">
        <f t="shared" si="17"/>
        <v>0.21673729994829211</v>
      </c>
      <c r="J99" s="31">
        <v>11808987</v>
      </c>
      <c r="K99" s="36">
        <f t="shared" si="18"/>
        <v>0.21474923911600322</v>
      </c>
      <c r="L99" s="31">
        <v>0</v>
      </c>
      <c r="M99" s="36">
        <f t="shared" si="19"/>
        <v>0</v>
      </c>
      <c r="N99" s="31">
        <f t="shared" si="20"/>
        <v>34992945</v>
      </c>
      <c r="O99" s="36">
        <f t="shared" si="21"/>
        <v>0.63635503309285968</v>
      </c>
      <c r="P99" s="31">
        <v>9136645</v>
      </c>
      <c r="Q99" s="31">
        <v>56491931</v>
      </c>
      <c r="R99" s="31">
        <v>55984931</v>
      </c>
      <c r="S99" s="31">
        <v>25836946</v>
      </c>
      <c r="T99" s="36">
        <f t="shared" si="22"/>
        <v>0.46149821994064794</v>
      </c>
      <c r="U99" s="36">
        <f t="shared" si="23"/>
        <v>0.29248613686971536</v>
      </c>
    </row>
    <row r="100" spans="1:21" x14ac:dyDescent="0.2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=0),0,(($J100     /$P100     )-1))</f>
        <v>0</v>
      </c>
    </row>
    <row r="101" spans="1:21" ht="16.5" x14ac:dyDescent="0.3">
      <c r="A101" s="18" t="s">
        <v>0</v>
      </c>
      <c r="B101" s="13" t="s">
        <v>188</v>
      </c>
      <c r="C101" s="12" t="s">
        <v>0</v>
      </c>
      <c r="D101" s="32">
        <f>SUM(D97:D100)</f>
        <v>225893639</v>
      </c>
      <c r="E101" s="32">
        <f>SUM(E97:E100)</f>
        <v>215005641</v>
      </c>
      <c r="F101" s="32">
        <f>SUM(F97:F100)</f>
        <v>44204489</v>
      </c>
      <c r="G101" s="37">
        <f>IF(($D101     =0),0,($F101     /$D101     ))</f>
        <v>0.19568717913300782</v>
      </c>
      <c r="H101" s="32">
        <f>SUM(H97:H100)</f>
        <v>40642538</v>
      </c>
      <c r="I101" s="37">
        <f>IF(($D101     =0),0,($H101     /$D101     ))</f>
        <v>0.17991891307749486</v>
      </c>
      <c r="J101" s="32">
        <f>SUM(J97:J100)</f>
        <v>27919225</v>
      </c>
      <c r="K101" s="37">
        <f>IF(($E101     =0),0,($J101     /$E101     ))</f>
        <v>0.12985345347287888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112766252</v>
      </c>
      <c r="O101" s="37">
        <f>IF(($E101     =0),0,($N101     /$E101     ))</f>
        <v>0.52448043444590364</v>
      </c>
      <c r="P101" s="32">
        <f>SUM(P97:P100)</f>
        <v>36530542</v>
      </c>
      <c r="Q101" s="32">
        <f>SUM(Q97:Q100)</f>
        <v>197553374</v>
      </c>
      <c r="R101" s="32">
        <f>SUM(R97:R100)</f>
        <v>228845862</v>
      </c>
      <c r="S101" s="32">
        <f>SUM(S97:S100)</f>
        <v>116876256</v>
      </c>
      <c r="T101" s="37">
        <f>IF(($R101     =0),0,($S101     /$R101     ))</f>
        <v>0.51072042543640139</v>
      </c>
      <c r="U101" s="37">
        <f>IF(($P101     =0),0,(($J101     /$P101     )-1))</f>
        <v>-0.23572924267042084</v>
      </c>
    </row>
    <row r="102" spans="1:21" ht="16.5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2261099682</v>
      </c>
      <c r="E102" s="32">
        <f>SUM(E88:E90,E92:E95,E97:E100)</f>
        <v>2095837388</v>
      </c>
      <c r="F102" s="32">
        <f>SUM(F88:F90,F92:F95,F97:F100)</f>
        <v>444493034</v>
      </c>
      <c r="G102" s="37">
        <f>IF(($D102     =0),0,($F102     /$D102     ))</f>
        <v>0.19658267945393484</v>
      </c>
      <c r="H102" s="32">
        <f>SUM(H88:H90,H92:H95,H97:H100)</f>
        <v>475464749</v>
      </c>
      <c r="I102" s="37">
        <f>IF(($D102     =0),0,($H102     /$D102     ))</f>
        <v>0.21028031306405712</v>
      </c>
      <c r="J102" s="32">
        <f>SUM(J88:J90,J92:J95,J97:J100)</f>
        <v>350923104</v>
      </c>
      <c r="K102" s="37">
        <f>IF(($E102     =0),0,($J102     /$E102     ))</f>
        <v>0.16743813523380088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1270880887</v>
      </c>
      <c r="O102" s="37">
        <f>IF(($E102     =0),0,($N102     /$E102     ))</f>
        <v>0.60638334551936146</v>
      </c>
      <c r="P102" s="32">
        <f>SUM(P88:P90,P92:P95,P97:P100)</f>
        <v>384127704</v>
      </c>
      <c r="Q102" s="32">
        <f>SUM(Q88:Q90,Q92:Q95,Q97:Q100)</f>
        <v>2044565961</v>
      </c>
      <c r="R102" s="32">
        <f>SUM(R88:R90,R92:R95,R97:R100)</f>
        <v>2133825528</v>
      </c>
      <c r="S102" s="32">
        <f>SUM(S88:S90,S92:S95,S97:S100)</f>
        <v>1127839383</v>
      </c>
      <c r="T102" s="37">
        <f>IF(($R102     =0),0,($S102     /$R102     ))</f>
        <v>0.5285527650693661</v>
      </c>
      <c r="U102" s="37">
        <f>IF(($P102     =0),0,(($J102     /$P102     )-1))</f>
        <v>-8.6441565276947574E-2</v>
      </c>
    </row>
    <row r="103" spans="1:21" ht="14.4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x14ac:dyDescent="0.2">
      <c r="A105" s="17" t="s">
        <v>23</v>
      </c>
      <c r="B105" s="11" t="s">
        <v>191</v>
      </c>
      <c r="C105" s="10" t="s">
        <v>192</v>
      </c>
      <c r="D105" s="31">
        <v>2123509980</v>
      </c>
      <c r="E105" s="31">
        <v>2212776318</v>
      </c>
      <c r="F105" s="31">
        <v>414865600</v>
      </c>
      <c r="G105" s="36">
        <f t="shared" ref="G105:G136" si="24">IF(($D105     =0),0,($F105     /$D105     ))</f>
        <v>0.1953678597733739</v>
      </c>
      <c r="H105" s="31">
        <v>513357540</v>
      </c>
      <c r="I105" s="36">
        <f t="shared" ref="I105:I136" si="25">IF(($D105     =0),0,($H105     /$D105     ))</f>
        <v>0.24174953018115788</v>
      </c>
      <c r="J105" s="31">
        <v>500524298</v>
      </c>
      <c r="K105" s="36">
        <f t="shared" ref="K105:K136" si="26">IF(($E105     =0),0,($J105     /$E105     ))</f>
        <v>0.22619742173144497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1428747438</v>
      </c>
      <c r="O105" s="36">
        <f t="shared" ref="O105:O136" si="29">IF(($E105     =0),0,($N105     /$E105     ))</f>
        <v>0.64568091513712589</v>
      </c>
      <c r="P105" s="31">
        <v>470879449</v>
      </c>
      <c r="Q105" s="31">
        <v>1990124310</v>
      </c>
      <c r="R105" s="31">
        <v>2016162045</v>
      </c>
      <c r="S105" s="31">
        <v>1401973582</v>
      </c>
      <c r="T105" s="36">
        <f t="shared" ref="T105:T136" si="30">IF(($R105     =0),0,($S105     /$R105     ))</f>
        <v>0.6953675105018654</v>
      </c>
      <c r="U105" s="36">
        <f t="shared" ref="U105:U136" si="31">IF(($P105     =0),0,(($J105     /$P105     )-1))</f>
        <v>6.2956344905169104E-2</v>
      </c>
    </row>
    <row r="106" spans="1:21" ht="16.5" x14ac:dyDescent="0.3">
      <c r="A106" s="18" t="s">
        <v>0</v>
      </c>
      <c r="B106" s="13" t="s">
        <v>28</v>
      </c>
      <c r="C106" s="12" t="s">
        <v>0</v>
      </c>
      <c r="D106" s="32">
        <f>D105</f>
        <v>2123509980</v>
      </c>
      <c r="E106" s="32">
        <f>E105</f>
        <v>2212776318</v>
      </c>
      <c r="F106" s="32">
        <f>F105</f>
        <v>414865600</v>
      </c>
      <c r="G106" s="37">
        <f t="shared" si="24"/>
        <v>0.1953678597733739</v>
      </c>
      <c r="H106" s="32">
        <f>H105</f>
        <v>513357540</v>
      </c>
      <c r="I106" s="37">
        <f t="shared" si="25"/>
        <v>0.24174953018115788</v>
      </c>
      <c r="J106" s="32">
        <f>J105</f>
        <v>500524298</v>
      </c>
      <c r="K106" s="37">
        <f t="shared" si="26"/>
        <v>0.22619742173144497</v>
      </c>
      <c r="L106" s="32">
        <f>L105</f>
        <v>0</v>
      </c>
      <c r="M106" s="37">
        <f t="shared" si="27"/>
        <v>0</v>
      </c>
      <c r="N106" s="32">
        <f t="shared" si="28"/>
        <v>1428747438</v>
      </c>
      <c r="O106" s="37">
        <f t="shared" si="29"/>
        <v>0.64568091513712589</v>
      </c>
      <c r="P106" s="32">
        <f>P105</f>
        <v>470879449</v>
      </c>
      <c r="Q106" s="32">
        <f>Q105</f>
        <v>1990124310</v>
      </c>
      <c r="R106" s="32">
        <f>R105</f>
        <v>2016162045</v>
      </c>
      <c r="S106" s="32">
        <f>S105</f>
        <v>1401973582</v>
      </c>
      <c r="T106" s="37">
        <f t="shared" si="30"/>
        <v>0.6953675105018654</v>
      </c>
      <c r="U106" s="37">
        <f t="shared" si="31"/>
        <v>6.2956344905169104E-2</v>
      </c>
    </row>
    <row r="107" spans="1:21" x14ac:dyDescent="0.2">
      <c r="A107" s="17" t="s">
        <v>29</v>
      </c>
      <c r="B107" s="11" t="s">
        <v>193</v>
      </c>
      <c r="C107" s="10" t="s">
        <v>194</v>
      </c>
      <c r="D107" s="31">
        <v>30115987</v>
      </c>
      <c r="E107" s="31">
        <v>31712986</v>
      </c>
      <c r="F107" s="31">
        <v>4589724</v>
      </c>
      <c r="G107" s="36">
        <f t="shared" si="24"/>
        <v>0.15240157993161571</v>
      </c>
      <c r="H107" s="31">
        <v>6203327</v>
      </c>
      <c r="I107" s="36">
        <f t="shared" si="25"/>
        <v>0.20598119530334502</v>
      </c>
      <c r="J107" s="31">
        <v>4961787</v>
      </c>
      <c r="K107" s="36">
        <f t="shared" si="26"/>
        <v>0.15645915524952458</v>
      </c>
      <c r="L107" s="31">
        <v>0</v>
      </c>
      <c r="M107" s="36">
        <f t="shared" si="27"/>
        <v>0</v>
      </c>
      <c r="N107" s="31">
        <f t="shared" si="28"/>
        <v>15754838</v>
      </c>
      <c r="O107" s="36">
        <f t="shared" si="29"/>
        <v>0.49679453079568098</v>
      </c>
      <c r="P107" s="31">
        <v>5417880</v>
      </c>
      <c r="Q107" s="31">
        <v>27464357</v>
      </c>
      <c r="R107" s="31">
        <v>26207469</v>
      </c>
      <c r="S107" s="31">
        <v>15023487</v>
      </c>
      <c r="T107" s="36">
        <f t="shared" si="30"/>
        <v>0.57325211373902607</v>
      </c>
      <c r="U107" s="36">
        <f t="shared" si="31"/>
        <v>-8.4182927639593341E-2</v>
      </c>
    </row>
    <row r="108" spans="1:21" x14ac:dyDescent="0.2">
      <c r="A108" s="17" t="s">
        <v>29</v>
      </c>
      <c r="B108" s="11" t="s">
        <v>195</v>
      </c>
      <c r="C108" s="10" t="s">
        <v>196</v>
      </c>
      <c r="D108" s="31">
        <v>282609</v>
      </c>
      <c r="E108" s="31">
        <v>543479</v>
      </c>
      <c r="F108" s="31">
        <v>8450</v>
      </c>
      <c r="G108" s="36">
        <f t="shared" si="24"/>
        <v>2.9899967800034677E-2</v>
      </c>
      <c r="H108" s="31">
        <v>141001</v>
      </c>
      <c r="I108" s="36">
        <f t="shared" si="25"/>
        <v>0.4989260780796082</v>
      </c>
      <c r="J108" s="31">
        <v>149750</v>
      </c>
      <c r="K108" s="36">
        <f t="shared" si="26"/>
        <v>0.27553962526610964</v>
      </c>
      <c r="L108" s="31">
        <v>0</v>
      </c>
      <c r="M108" s="36">
        <f t="shared" si="27"/>
        <v>0</v>
      </c>
      <c r="N108" s="31">
        <f t="shared" si="28"/>
        <v>299201</v>
      </c>
      <c r="O108" s="36">
        <f t="shared" si="29"/>
        <v>0.55052909128043581</v>
      </c>
      <c r="P108" s="31">
        <v>244200</v>
      </c>
      <c r="Q108" s="31">
        <v>478261</v>
      </c>
      <c r="R108" s="31">
        <v>478261</v>
      </c>
      <c r="S108" s="31">
        <v>371000</v>
      </c>
      <c r="T108" s="36">
        <f t="shared" si="30"/>
        <v>0.77572706116534695</v>
      </c>
      <c r="U108" s="36">
        <f t="shared" si="31"/>
        <v>-0.38677313677313674</v>
      </c>
    </row>
    <row r="109" spans="1:21" x14ac:dyDescent="0.2">
      <c r="A109" s="17" t="s">
        <v>29</v>
      </c>
      <c r="B109" s="11" t="s">
        <v>197</v>
      </c>
      <c r="C109" s="10" t="s">
        <v>198</v>
      </c>
      <c r="D109" s="31">
        <v>5755704</v>
      </c>
      <c r="E109" s="31">
        <v>6173652</v>
      </c>
      <c r="F109" s="31">
        <v>2554272</v>
      </c>
      <c r="G109" s="36">
        <f t="shared" si="24"/>
        <v>0.44378098665254501</v>
      </c>
      <c r="H109" s="31">
        <v>3331807</v>
      </c>
      <c r="I109" s="36">
        <f t="shared" si="25"/>
        <v>0.57887045615966348</v>
      </c>
      <c r="J109" s="31">
        <v>-3207943</v>
      </c>
      <c r="K109" s="36">
        <f t="shared" si="26"/>
        <v>-0.51961837175143655</v>
      </c>
      <c r="L109" s="31">
        <v>0</v>
      </c>
      <c r="M109" s="36">
        <f t="shared" si="27"/>
        <v>0</v>
      </c>
      <c r="N109" s="31">
        <f t="shared" si="28"/>
        <v>2678136</v>
      </c>
      <c r="O109" s="36">
        <f t="shared" si="29"/>
        <v>0.433800933385944</v>
      </c>
      <c r="P109" s="31">
        <v>2670655</v>
      </c>
      <c r="Q109" s="31">
        <v>5443548</v>
      </c>
      <c r="R109" s="31">
        <v>5401494</v>
      </c>
      <c r="S109" s="31">
        <v>8404222</v>
      </c>
      <c r="T109" s="36">
        <f t="shared" si="30"/>
        <v>1.5559069398207237</v>
      </c>
      <c r="U109" s="36">
        <f t="shared" si="31"/>
        <v>-2.2011821070112014</v>
      </c>
    </row>
    <row r="110" spans="1:21" x14ac:dyDescent="0.2">
      <c r="A110" s="17" t="s">
        <v>29</v>
      </c>
      <c r="B110" s="11" t="s">
        <v>199</v>
      </c>
      <c r="C110" s="10" t="s">
        <v>200</v>
      </c>
      <c r="D110" s="31">
        <v>5273620</v>
      </c>
      <c r="E110" s="31">
        <v>5421709</v>
      </c>
      <c r="F110" s="31">
        <v>1161247</v>
      </c>
      <c r="G110" s="36">
        <f t="shared" si="24"/>
        <v>0.22019921799447059</v>
      </c>
      <c r="H110" s="31">
        <v>1306229</v>
      </c>
      <c r="I110" s="36">
        <f t="shared" si="25"/>
        <v>0.2476911495329584</v>
      </c>
      <c r="J110" s="31">
        <v>1431567</v>
      </c>
      <c r="K110" s="36">
        <f t="shared" si="26"/>
        <v>0.26404349624813872</v>
      </c>
      <c r="L110" s="31">
        <v>0</v>
      </c>
      <c r="M110" s="36">
        <f t="shared" si="27"/>
        <v>0</v>
      </c>
      <c r="N110" s="31">
        <f t="shared" si="28"/>
        <v>3899043</v>
      </c>
      <c r="O110" s="36">
        <f t="shared" si="29"/>
        <v>0.71915386827290062</v>
      </c>
      <c r="P110" s="31">
        <v>1262761</v>
      </c>
      <c r="Q110" s="31">
        <v>5424007</v>
      </c>
      <c r="R110" s="31">
        <v>5205525</v>
      </c>
      <c r="S110" s="31">
        <v>3786536</v>
      </c>
      <c r="T110" s="36">
        <f t="shared" si="30"/>
        <v>0.72740712992445522</v>
      </c>
      <c r="U110" s="36">
        <f t="shared" si="31"/>
        <v>0.13368008673058474</v>
      </c>
    </row>
    <row r="111" spans="1:21" x14ac:dyDescent="0.2">
      <c r="A111" s="17" t="s">
        <v>44</v>
      </c>
      <c r="B111" s="11" t="s">
        <v>201</v>
      </c>
      <c r="C111" s="10" t="s">
        <v>202</v>
      </c>
      <c r="D111" s="31">
        <v>0</v>
      </c>
      <c r="E111" s="31">
        <v>0</v>
      </c>
      <c r="F111" s="31">
        <v>0</v>
      </c>
      <c r="G111" s="36">
        <f t="shared" si="24"/>
        <v>0</v>
      </c>
      <c r="H111" s="31">
        <v>0</v>
      </c>
      <c r="I111" s="36">
        <f t="shared" si="25"/>
        <v>0</v>
      </c>
      <c r="J111" s="31">
        <v>0</v>
      </c>
      <c r="K111" s="36">
        <f t="shared" si="26"/>
        <v>0</v>
      </c>
      <c r="L111" s="31">
        <v>0</v>
      </c>
      <c r="M111" s="36">
        <f t="shared" si="27"/>
        <v>0</v>
      </c>
      <c r="N111" s="31">
        <f t="shared" si="28"/>
        <v>0</v>
      </c>
      <c r="O111" s="36">
        <f t="shared" si="29"/>
        <v>0</v>
      </c>
      <c r="P111" s="31">
        <v>0</v>
      </c>
      <c r="Q111" s="31">
        <v>0</v>
      </c>
      <c r="R111" s="31">
        <v>0</v>
      </c>
      <c r="S111" s="31">
        <v>0</v>
      </c>
      <c r="T111" s="36">
        <f t="shared" si="30"/>
        <v>0</v>
      </c>
      <c r="U111" s="36">
        <f t="shared" si="31"/>
        <v>0</v>
      </c>
    </row>
    <row r="112" spans="1:21" ht="16.5" x14ac:dyDescent="0.3">
      <c r="A112" s="18" t="s">
        <v>0</v>
      </c>
      <c r="B112" s="13" t="s">
        <v>203</v>
      </c>
      <c r="C112" s="12" t="s">
        <v>0</v>
      </c>
      <c r="D112" s="32">
        <f>SUM(D107:D111)</f>
        <v>41427920</v>
      </c>
      <c r="E112" s="32">
        <f>SUM(E107:E111)</f>
        <v>43851826</v>
      </c>
      <c r="F112" s="32">
        <f>SUM(F107:F111)</f>
        <v>8313693</v>
      </c>
      <c r="G112" s="37">
        <f t="shared" si="24"/>
        <v>0.20067850377233518</v>
      </c>
      <c r="H112" s="32">
        <f>SUM(H107:H111)</f>
        <v>10982364</v>
      </c>
      <c r="I112" s="37">
        <f t="shared" si="25"/>
        <v>0.26509571322914594</v>
      </c>
      <c r="J112" s="32">
        <f>SUM(J107:J111)</f>
        <v>3335161</v>
      </c>
      <c r="K112" s="37">
        <f t="shared" si="26"/>
        <v>7.6055236559590469E-2</v>
      </c>
      <c r="L112" s="32">
        <f>SUM(L107:L111)</f>
        <v>0</v>
      </c>
      <c r="M112" s="37">
        <f t="shared" si="27"/>
        <v>0</v>
      </c>
      <c r="N112" s="32">
        <f t="shared" si="28"/>
        <v>22631218</v>
      </c>
      <c r="O112" s="37">
        <f t="shared" si="29"/>
        <v>0.51608382282644283</v>
      </c>
      <c r="P112" s="32">
        <f>SUM(P107:P111)</f>
        <v>9595496</v>
      </c>
      <c r="Q112" s="32">
        <f>SUM(Q107:Q111)</f>
        <v>38810173</v>
      </c>
      <c r="R112" s="32">
        <f>SUM(R107:R111)</f>
        <v>37292749</v>
      </c>
      <c r="S112" s="32">
        <f>SUM(S107:S111)</f>
        <v>27585245</v>
      </c>
      <c r="T112" s="37">
        <f t="shared" si="30"/>
        <v>0.73969459853978581</v>
      </c>
      <c r="U112" s="37">
        <f t="shared" si="31"/>
        <v>-0.65242432491243807</v>
      </c>
    </row>
    <row r="113" spans="1:21" x14ac:dyDescent="0.2">
      <c r="A113" s="17" t="s">
        <v>29</v>
      </c>
      <c r="B113" s="11" t="s">
        <v>204</v>
      </c>
      <c r="C113" s="10" t="s">
        <v>205</v>
      </c>
      <c r="D113" s="31">
        <v>894000</v>
      </c>
      <c r="E113" s="31">
        <v>974000</v>
      </c>
      <c r="F113" s="31">
        <v>94829</v>
      </c>
      <c r="G113" s="36">
        <f t="shared" si="24"/>
        <v>0.10607270693512304</v>
      </c>
      <c r="H113" s="31">
        <v>327322</v>
      </c>
      <c r="I113" s="36">
        <f t="shared" si="25"/>
        <v>0.36613199105145416</v>
      </c>
      <c r="J113" s="31">
        <v>213360</v>
      </c>
      <c r="K113" s="36">
        <f t="shared" si="26"/>
        <v>0.21905544147843942</v>
      </c>
      <c r="L113" s="31">
        <v>0</v>
      </c>
      <c r="M113" s="36">
        <f t="shared" si="27"/>
        <v>0</v>
      </c>
      <c r="N113" s="31">
        <f t="shared" si="28"/>
        <v>635511</v>
      </c>
      <c r="O113" s="36">
        <f t="shared" si="29"/>
        <v>0.65247535934291578</v>
      </c>
      <c r="P113" s="31">
        <v>9564</v>
      </c>
      <c r="Q113" s="31">
        <v>552500</v>
      </c>
      <c r="R113" s="31">
        <v>635000</v>
      </c>
      <c r="S113" s="31">
        <v>157338</v>
      </c>
      <c r="T113" s="36">
        <f t="shared" si="30"/>
        <v>0.24777637795275589</v>
      </c>
      <c r="U113" s="36">
        <f t="shared" si="31"/>
        <v>21.30865746549561</v>
      </c>
    </row>
    <row r="114" spans="1:21" x14ac:dyDescent="0.2">
      <c r="A114" s="17" t="s">
        <v>29</v>
      </c>
      <c r="B114" s="11" t="s">
        <v>206</v>
      </c>
      <c r="C114" s="10" t="s">
        <v>207</v>
      </c>
      <c r="D114" s="31">
        <v>16269720</v>
      </c>
      <c r="E114" s="31">
        <v>12831485</v>
      </c>
      <c r="F114" s="31">
        <v>2011091</v>
      </c>
      <c r="G114" s="36">
        <f t="shared" si="24"/>
        <v>0.12360944134256767</v>
      </c>
      <c r="H114" s="31">
        <v>2984138</v>
      </c>
      <c r="I114" s="36">
        <f t="shared" si="25"/>
        <v>0.18341667834480249</v>
      </c>
      <c r="J114" s="31">
        <v>3785091</v>
      </c>
      <c r="K114" s="36">
        <f t="shared" si="26"/>
        <v>0.29498464129444096</v>
      </c>
      <c r="L114" s="31">
        <v>0</v>
      </c>
      <c r="M114" s="36">
        <f t="shared" si="27"/>
        <v>0</v>
      </c>
      <c r="N114" s="31">
        <f t="shared" si="28"/>
        <v>8780320</v>
      </c>
      <c r="O114" s="36">
        <f t="shared" si="29"/>
        <v>0.68427933321825185</v>
      </c>
      <c r="P114" s="31">
        <v>3017990</v>
      </c>
      <c r="Q114" s="31">
        <v>10011475</v>
      </c>
      <c r="R114" s="31">
        <v>12002506</v>
      </c>
      <c r="S114" s="31">
        <v>7812144</v>
      </c>
      <c r="T114" s="36">
        <f t="shared" si="30"/>
        <v>0.65087607537959158</v>
      </c>
      <c r="U114" s="36">
        <f t="shared" si="31"/>
        <v>0.25417612384401544</v>
      </c>
    </row>
    <row r="115" spans="1:21" x14ac:dyDescent="0.2">
      <c r="A115" s="17" t="s">
        <v>29</v>
      </c>
      <c r="B115" s="11" t="s">
        <v>208</v>
      </c>
      <c r="C115" s="10" t="s">
        <v>209</v>
      </c>
      <c r="D115" s="31">
        <v>309312</v>
      </c>
      <c r="E115" s="31">
        <v>453155</v>
      </c>
      <c r="F115" s="31">
        <v>46653</v>
      </c>
      <c r="G115" s="36">
        <f t="shared" si="24"/>
        <v>0.15082828988206085</v>
      </c>
      <c r="H115" s="31">
        <v>30094</v>
      </c>
      <c r="I115" s="36">
        <f t="shared" si="25"/>
        <v>9.7293347817090828E-2</v>
      </c>
      <c r="J115" s="31">
        <v>12780</v>
      </c>
      <c r="K115" s="36">
        <f t="shared" si="26"/>
        <v>2.8202270746212666E-2</v>
      </c>
      <c r="L115" s="31">
        <v>0</v>
      </c>
      <c r="M115" s="36">
        <f t="shared" si="27"/>
        <v>0</v>
      </c>
      <c r="N115" s="31">
        <f t="shared" si="28"/>
        <v>89527</v>
      </c>
      <c r="O115" s="36">
        <f t="shared" si="29"/>
        <v>0.19756374750361355</v>
      </c>
      <c r="P115" s="31">
        <v>0</v>
      </c>
      <c r="Q115" s="31">
        <v>162448</v>
      </c>
      <c r="R115" s="31">
        <v>309332</v>
      </c>
      <c r="S115" s="31">
        <v>224700</v>
      </c>
      <c r="T115" s="36">
        <f t="shared" si="30"/>
        <v>0.72640399312065995</v>
      </c>
      <c r="U115" s="36">
        <f t="shared" si="31"/>
        <v>0</v>
      </c>
    </row>
    <row r="116" spans="1:21" x14ac:dyDescent="0.2">
      <c r="A116" s="17" t="s">
        <v>29</v>
      </c>
      <c r="B116" s="11" t="s">
        <v>210</v>
      </c>
      <c r="C116" s="10" t="s">
        <v>211</v>
      </c>
      <c r="D116" s="31">
        <v>0</v>
      </c>
      <c r="E116" s="31">
        <v>155000</v>
      </c>
      <c r="F116" s="31">
        <v>0</v>
      </c>
      <c r="G116" s="36">
        <f t="shared" si="24"/>
        <v>0</v>
      </c>
      <c r="H116" s="31">
        <v>156250</v>
      </c>
      <c r="I116" s="36">
        <f t="shared" si="25"/>
        <v>0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156250</v>
      </c>
      <c r="O116" s="36">
        <f t="shared" si="29"/>
        <v>1.0080645161290323</v>
      </c>
      <c r="P116" s="31">
        <v>0</v>
      </c>
      <c r="Q116" s="31">
        <v>25000</v>
      </c>
      <c r="R116" s="31">
        <v>10000</v>
      </c>
      <c r="S116" s="31">
        <v>10000</v>
      </c>
      <c r="T116" s="36">
        <f t="shared" si="30"/>
        <v>1</v>
      </c>
      <c r="U116" s="36">
        <f t="shared" si="31"/>
        <v>0</v>
      </c>
    </row>
    <row r="117" spans="1:21" x14ac:dyDescent="0.2">
      <c r="A117" s="17" t="s">
        <v>29</v>
      </c>
      <c r="B117" s="11" t="s">
        <v>212</v>
      </c>
      <c r="C117" s="10" t="s">
        <v>213</v>
      </c>
      <c r="D117" s="31">
        <v>158602525</v>
      </c>
      <c r="E117" s="31">
        <v>126498622</v>
      </c>
      <c r="F117" s="31">
        <v>25901863</v>
      </c>
      <c r="G117" s="36">
        <f t="shared" si="24"/>
        <v>0.16331305570324306</v>
      </c>
      <c r="H117" s="31">
        <v>32756973</v>
      </c>
      <c r="I117" s="36">
        <f t="shared" si="25"/>
        <v>0.206535003147018</v>
      </c>
      <c r="J117" s="31">
        <v>31045851</v>
      </c>
      <c r="K117" s="36">
        <f t="shared" si="26"/>
        <v>0.24542442051265981</v>
      </c>
      <c r="L117" s="31">
        <v>0</v>
      </c>
      <c r="M117" s="36">
        <f t="shared" si="27"/>
        <v>0</v>
      </c>
      <c r="N117" s="31">
        <f t="shared" si="28"/>
        <v>89704687</v>
      </c>
      <c r="O117" s="36">
        <f t="shared" si="29"/>
        <v>0.70913568528833459</v>
      </c>
      <c r="P117" s="31">
        <v>48456764</v>
      </c>
      <c r="Q117" s="31">
        <v>54348439</v>
      </c>
      <c r="R117" s="31">
        <v>148065047</v>
      </c>
      <c r="S117" s="31">
        <v>86996276</v>
      </c>
      <c r="T117" s="36">
        <f t="shared" si="30"/>
        <v>0.58755444152866143</v>
      </c>
      <c r="U117" s="36">
        <f t="shared" si="31"/>
        <v>-0.35930820720921441</v>
      </c>
    </row>
    <row r="118" spans="1:21" x14ac:dyDescent="0.2">
      <c r="A118" s="17" t="s">
        <v>29</v>
      </c>
      <c r="B118" s="11" t="s">
        <v>214</v>
      </c>
      <c r="C118" s="10" t="s">
        <v>215</v>
      </c>
      <c r="D118" s="31">
        <v>2564200</v>
      </c>
      <c r="E118" s="31">
        <v>2710200</v>
      </c>
      <c r="F118" s="31">
        <v>303669</v>
      </c>
      <c r="G118" s="36">
        <f t="shared" si="24"/>
        <v>0.11842640979642774</v>
      </c>
      <c r="H118" s="31">
        <v>456824</v>
      </c>
      <c r="I118" s="36">
        <f t="shared" si="25"/>
        <v>0.17815459012557522</v>
      </c>
      <c r="J118" s="31">
        <v>430587</v>
      </c>
      <c r="K118" s="36">
        <f t="shared" si="26"/>
        <v>0.15887646668142572</v>
      </c>
      <c r="L118" s="31">
        <v>0</v>
      </c>
      <c r="M118" s="36">
        <f t="shared" si="27"/>
        <v>0</v>
      </c>
      <c r="N118" s="31">
        <f t="shared" si="28"/>
        <v>1191080</v>
      </c>
      <c r="O118" s="36">
        <f t="shared" si="29"/>
        <v>0.43948048114530291</v>
      </c>
      <c r="P118" s="31">
        <v>87280</v>
      </c>
      <c r="Q118" s="31">
        <v>3262400</v>
      </c>
      <c r="R118" s="31">
        <v>2732700</v>
      </c>
      <c r="S118" s="31">
        <v>1509559</v>
      </c>
      <c r="T118" s="36">
        <f t="shared" si="30"/>
        <v>0.55240567936473084</v>
      </c>
      <c r="U118" s="36">
        <f t="shared" si="31"/>
        <v>3.9333982584784604</v>
      </c>
    </row>
    <row r="119" spans="1:21" x14ac:dyDescent="0.2">
      <c r="A119" s="17" t="s">
        <v>29</v>
      </c>
      <c r="B119" s="11" t="s">
        <v>216</v>
      </c>
      <c r="C119" s="10" t="s">
        <v>217</v>
      </c>
      <c r="D119" s="31">
        <v>3518568</v>
      </c>
      <c r="E119" s="31">
        <v>3654743</v>
      </c>
      <c r="F119" s="31">
        <v>774724</v>
      </c>
      <c r="G119" s="36">
        <f t="shared" si="24"/>
        <v>0.22018161934059538</v>
      </c>
      <c r="H119" s="31">
        <v>1188999</v>
      </c>
      <c r="I119" s="36">
        <f t="shared" si="25"/>
        <v>0.33792127933864002</v>
      </c>
      <c r="J119" s="31">
        <v>964377</v>
      </c>
      <c r="K119" s="36">
        <f t="shared" si="26"/>
        <v>0.26386999031122021</v>
      </c>
      <c r="L119" s="31">
        <v>0</v>
      </c>
      <c r="M119" s="36">
        <f t="shared" si="27"/>
        <v>0</v>
      </c>
      <c r="N119" s="31">
        <f t="shared" si="28"/>
        <v>2928100</v>
      </c>
      <c r="O119" s="36">
        <f t="shared" si="29"/>
        <v>0.80117808557263803</v>
      </c>
      <c r="P119" s="31">
        <v>868768</v>
      </c>
      <c r="Q119" s="31">
        <v>3060168</v>
      </c>
      <c r="R119" s="31">
        <v>3368790</v>
      </c>
      <c r="S119" s="31">
        <v>2646322</v>
      </c>
      <c r="T119" s="36">
        <f t="shared" si="30"/>
        <v>0.78554080248397795</v>
      </c>
      <c r="U119" s="36">
        <f t="shared" si="31"/>
        <v>0.11005124498139884</v>
      </c>
    </row>
    <row r="120" spans="1:21" x14ac:dyDescent="0.2">
      <c r="A120" s="17" t="s">
        <v>44</v>
      </c>
      <c r="B120" s="11" t="s">
        <v>218</v>
      </c>
      <c r="C120" s="10" t="s">
        <v>219</v>
      </c>
      <c r="D120" s="31">
        <v>0</v>
      </c>
      <c r="E120" s="31">
        <v>0</v>
      </c>
      <c r="F120" s="31">
        <v>0</v>
      </c>
      <c r="G120" s="36">
        <f t="shared" si="24"/>
        <v>0</v>
      </c>
      <c r="H120" s="31">
        <v>0</v>
      </c>
      <c r="I120" s="36">
        <f t="shared" si="25"/>
        <v>0</v>
      </c>
      <c r="J120" s="31">
        <v>0</v>
      </c>
      <c r="K120" s="36">
        <f t="shared" si="26"/>
        <v>0</v>
      </c>
      <c r="L120" s="31">
        <v>0</v>
      </c>
      <c r="M120" s="36">
        <f t="shared" si="27"/>
        <v>0</v>
      </c>
      <c r="N120" s="31">
        <f t="shared" si="28"/>
        <v>0</v>
      </c>
      <c r="O120" s="36">
        <f t="shared" si="29"/>
        <v>0</v>
      </c>
      <c r="P120" s="31">
        <v>0</v>
      </c>
      <c r="Q120" s="31">
        <v>0</v>
      </c>
      <c r="R120" s="31">
        <v>0</v>
      </c>
      <c r="S120" s="31">
        <v>0</v>
      </c>
      <c r="T120" s="36">
        <f t="shared" si="30"/>
        <v>0</v>
      </c>
      <c r="U120" s="36">
        <f t="shared" si="31"/>
        <v>0</v>
      </c>
    </row>
    <row r="121" spans="1:21" ht="16.5" x14ac:dyDescent="0.3">
      <c r="A121" s="18" t="s">
        <v>0</v>
      </c>
      <c r="B121" s="13" t="s">
        <v>220</v>
      </c>
      <c r="C121" s="12" t="s">
        <v>0</v>
      </c>
      <c r="D121" s="32">
        <f>SUM(D113:D120)</f>
        <v>182158325</v>
      </c>
      <c r="E121" s="32">
        <f>SUM(E113:E120)</f>
        <v>147277205</v>
      </c>
      <c r="F121" s="32">
        <f>SUM(F113:F120)</f>
        <v>29132829</v>
      </c>
      <c r="G121" s="37">
        <f t="shared" si="24"/>
        <v>0.15993136190728588</v>
      </c>
      <c r="H121" s="32">
        <f>SUM(H113:H120)</f>
        <v>37900600</v>
      </c>
      <c r="I121" s="37">
        <f t="shared" si="25"/>
        <v>0.20806405636415465</v>
      </c>
      <c r="J121" s="32">
        <f>SUM(J113:J120)</f>
        <v>36452046</v>
      </c>
      <c r="K121" s="37">
        <f t="shared" si="26"/>
        <v>0.24750636732955381</v>
      </c>
      <c r="L121" s="32">
        <f>SUM(L113:L120)</f>
        <v>0</v>
      </c>
      <c r="M121" s="37">
        <f t="shared" si="27"/>
        <v>0</v>
      </c>
      <c r="N121" s="32">
        <f t="shared" si="28"/>
        <v>103485475</v>
      </c>
      <c r="O121" s="37">
        <f t="shared" si="29"/>
        <v>0.7026577874016553</v>
      </c>
      <c r="P121" s="32">
        <f>SUM(P113:P120)</f>
        <v>52440366</v>
      </c>
      <c r="Q121" s="32">
        <f>SUM(Q113:Q120)</f>
        <v>71422430</v>
      </c>
      <c r="R121" s="32">
        <f>SUM(R113:R120)</f>
        <v>167123375</v>
      </c>
      <c r="S121" s="32">
        <f>SUM(S113:S120)</f>
        <v>99356339</v>
      </c>
      <c r="T121" s="37">
        <f t="shared" si="30"/>
        <v>0.59450893090209556</v>
      </c>
      <c r="U121" s="37">
        <f t="shared" si="31"/>
        <v>-0.30488574393245083</v>
      </c>
    </row>
    <row r="122" spans="1:21" x14ac:dyDescent="0.2">
      <c r="A122" s="17" t="s">
        <v>29</v>
      </c>
      <c r="B122" s="11" t="s">
        <v>221</v>
      </c>
      <c r="C122" s="10" t="s">
        <v>222</v>
      </c>
      <c r="D122" s="31">
        <v>5146740</v>
      </c>
      <c r="E122" s="31">
        <v>5198710</v>
      </c>
      <c r="F122" s="31">
        <v>1336648</v>
      </c>
      <c r="G122" s="36">
        <f t="shared" si="24"/>
        <v>0.2597076984654364</v>
      </c>
      <c r="H122" s="31">
        <v>2716890</v>
      </c>
      <c r="I122" s="36">
        <f t="shared" si="25"/>
        <v>0.52788561302882986</v>
      </c>
      <c r="J122" s="31">
        <v>693870</v>
      </c>
      <c r="K122" s="36">
        <f t="shared" si="26"/>
        <v>0.1334696492014365</v>
      </c>
      <c r="L122" s="31">
        <v>0</v>
      </c>
      <c r="M122" s="36">
        <f t="shared" si="27"/>
        <v>0</v>
      </c>
      <c r="N122" s="31">
        <f t="shared" si="28"/>
        <v>4747408</v>
      </c>
      <c r="O122" s="36">
        <f t="shared" si="29"/>
        <v>0.91318961819374422</v>
      </c>
      <c r="P122" s="31">
        <v>847174</v>
      </c>
      <c r="Q122" s="31">
        <v>5258603</v>
      </c>
      <c r="R122" s="31">
        <v>6806411</v>
      </c>
      <c r="S122" s="31">
        <v>5834962</v>
      </c>
      <c r="T122" s="36">
        <f t="shared" si="30"/>
        <v>0.85727441378429836</v>
      </c>
      <c r="U122" s="36">
        <f t="shared" si="31"/>
        <v>-0.18095928345298606</v>
      </c>
    </row>
    <row r="123" spans="1:21" x14ac:dyDescent="0.2">
      <c r="A123" s="17" t="s">
        <v>29</v>
      </c>
      <c r="B123" s="11" t="s">
        <v>223</v>
      </c>
      <c r="C123" s="10" t="s">
        <v>224</v>
      </c>
      <c r="D123" s="31">
        <v>3132073</v>
      </c>
      <c r="E123" s="31">
        <v>10828049</v>
      </c>
      <c r="F123" s="31">
        <v>3037187</v>
      </c>
      <c r="G123" s="36">
        <f t="shared" si="24"/>
        <v>0.9697050483816948</v>
      </c>
      <c r="H123" s="31">
        <v>2516298</v>
      </c>
      <c r="I123" s="36">
        <f t="shared" si="25"/>
        <v>0.80339698340364352</v>
      </c>
      <c r="J123" s="31">
        <v>2716651</v>
      </c>
      <c r="K123" s="36">
        <f t="shared" si="26"/>
        <v>0.2508901649780122</v>
      </c>
      <c r="L123" s="31">
        <v>0</v>
      </c>
      <c r="M123" s="36">
        <f t="shared" si="27"/>
        <v>0</v>
      </c>
      <c r="N123" s="31">
        <f t="shared" si="28"/>
        <v>8270136</v>
      </c>
      <c r="O123" s="36">
        <f t="shared" si="29"/>
        <v>0.76376972435200474</v>
      </c>
      <c r="P123" s="31">
        <v>433483</v>
      </c>
      <c r="Q123" s="31">
        <v>12877756</v>
      </c>
      <c r="R123" s="31">
        <v>13167756</v>
      </c>
      <c r="S123" s="31">
        <v>2487856</v>
      </c>
      <c r="T123" s="36">
        <f t="shared" si="30"/>
        <v>0.1889354571879977</v>
      </c>
      <c r="U123" s="36">
        <f t="shared" si="31"/>
        <v>5.267030079610965</v>
      </c>
    </row>
    <row r="124" spans="1:21" x14ac:dyDescent="0.2">
      <c r="A124" s="17" t="s">
        <v>29</v>
      </c>
      <c r="B124" s="11" t="s">
        <v>225</v>
      </c>
      <c r="C124" s="10" t="s">
        <v>226</v>
      </c>
      <c r="D124" s="31">
        <v>40768032</v>
      </c>
      <c r="E124" s="31">
        <v>49640837</v>
      </c>
      <c r="F124" s="31">
        <v>10376248</v>
      </c>
      <c r="G124" s="36">
        <f t="shared" si="24"/>
        <v>0.25451922722195663</v>
      </c>
      <c r="H124" s="31">
        <v>8398944</v>
      </c>
      <c r="I124" s="36">
        <f t="shared" si="25"/>
        <v>0.20601789166570514</v>
      </c>
      <c r="J124" s="31">
        <v>16428037</v>
      </c>
      <c r="K124" s="36">
        <f t="shared" si="26"/>
        <v>0.3309379533628734</v>
      </c>
      <c r="L124" s="31">
        <v>0</v>
      </c>
      <c r="M124" s="36">
        <f t="shared" si="27"/>
        <v>0</v>
      </c>
      <c r="N124" s="31">
        <f t="shared" si="28"/>
        <v>35203229</v>
      </c>
      <c r="O124" s="36">
        <f t="shared" si="29"/>
        <v>0.70915865097117525</v>
      </c>
      <c r="P124" s="31">
        <v>11223674</v>
      </c>
      <c r="Q124" s="31">
        <v>37463676</v>
      </c>
      <c r="R124" s="31">
        <v>37831529</v>
      </c>
      <c r="S124" s="31">
        <v>28836825</v>
      </c>
      <c r="T124" s="36">
        <f t="shared" si="30"/>
        <v>0.76224318081354836</v>
      </c>
      <c r="U124" s="36">
        <f t="shared" si="31"/>
        <v>0.46369513227130432</v>
      </c>
    </row>
    <row r="125" spans="1:21" x14ac:dyDescent="0.2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6.5" x14ac:dyDescent="0.3">
      <c r="A126" s="18" t="s">
        <v>0</v>
      </c>
      <c r="B126" s="13" t="s">
        <v>229</v>
      </c>
      <c r="C126" s="12" t="s">
        <v>0</v>
      </c>
      <c r="D126" s="32">
        <f>SUM(D122:D125)</f>
        <v>49046845</v>
      </c>
      <c r="E126" s="32">
        <f>SUM(E122:E125)</f>
        <v>65667596</v>
      </c>
      <c r="F126" s="32">
        <f>SUM(F122:F125)</f>
        <v>14750083</v>
      </c>
      <c r="G126" s="37">
        <f t="shared" si="24"/>
        <v>0.30073459363186356</v>
      </c>
      <c r="H126" s="32">
        <f>SUM(H122:H125)</f>
        <v>13632132</v>
      </c>
      <c r="I126" s="37">
        <f t="shared" si="25"/>
        <v>0.27794105818631148</v>
      </c>
      <c r="J126" s="32">
        <f>SUM(J122:J125)</f>
        <v>19838558</v>
      </c>
      <c r="K126" s="37">
        <f t="shared" si="26"/>
        <v>0.30210574481819008</v>
      </c>
      <c r="L126" s="32">
        <f>SUM(L122:L125)</f>
        <v>0</v>
      </c>
      <c r="M126" s="37">
        <f t="shared" si="27"/>
        <v>0</v>
      </c>
      <c r="N126" s="32">
        <f t="shared" si="28"/>
        <v>48220773</v>
      </c>
      <c r="O126" s="37">
        <f t="shared" si="29"/>
        <v>0.73431610013559812</v>
      </c>
      <c r="P126" s="32">
        <f>SUM(P122:P125)</f>
        <v>12504331</v>
      </c>
      <c r="Q126" s="32">
        <f>SUM(Q122:Q125)</f>
        <v>55600035</v>
      </c>
      <c r="R126" s="32">
        <f>SUM(R122:R125)</f>
        <v>57805696</v>
      </c>
      <c r="S126" s="32">
        <f>SUM(S122:S125)</f>
        <v>37159643</v>
      </c>
      <c r="T126" s="37">
        <f t="shared" si="30"/>
        <v>0.6428370484458833</v>
      </c>
      <c r="U126" s="37">
        <f t="shared" si="31"/>
        <v>0.58653493737489826</v>
      </c>
    </row>
    <row r="127" spans="1:21" x14ac:dyDescent="0.2">
      <c r="A127" s="17" t="s">
        <v>29</v>
      </c>
      <c r="B127" s="11" t="s">
        <v>230</v>
      </c>
      <c r="C127" s="10" t="s">
        <v>231</v>
      </c>
      <c r="D127" s="31">
        <v>14599180</v>
      </c>
      <c r="E127" s="31">
        <v>13772498</v>
      </c>
      <c r="F127" s="31">
        <v>2714899</v>
      </c>
      <c r="G127" s="36">
        <f t="shared" si="24"/>
        <v>0.1859624307666595</v>
      </c>
      <c r="H127" s="31">
        <v>2998649</v>
      </c>
      <c r="I127" s="36">
        <f t="shared" si="25"/>
        <v>0.20539845388576619</v>
      </c>
      <c r="J127" s="31">
        <v>3264481</v>
      </c>
      <c r="K127" s="36">
        <f t="shared" si="26"/>
        <v>0.23702896889148214</v>
      </c>
      <c r="L127" s="31">
        <v>0</v>
      </c>
      <c r="M127" s="36">
        <f t="shared" si="27"/>
        <v>0</v>
      </c>
      <c r="N127" s="31">
        <f t="shared" si="28"/>
        <v>8978029</v>
      </c>
      <c r="O127" s="36">
        <f t="shared" si="29"/>
        <v>0.65188094418311038</v>
      </c>
      <c r="P127" s="31">
        <v>3456994</v>
      </c>
      <c r="Q127" s="31">
        <v>15192401</v>
      </c>
      <c r="R127" s="31">
        <v>16812401</v>
      </c>
      <c r="S127" s="31">
        <v>9815512</v>
      </c>
      <c r="T127" s="36">
        <f t="shared" si="30"/>
        <v>0.58382571293654006</v>
      </c>
      <c r="U127" s="36">
        <f t="shared" si="31"/>
        <v>-5.5687976316996735E-2</v>
      </c>
    </row>
    <row r="128" spans="1:21" x14ac:dyDescent="0.2">
      <c r="A128" s="17" t="s">
        <v>29</v>
      </c>
      <c r="B128" s="11" t="s">
        <v>232</v>
      </c>
      <c r="C128" s="10" t="s">
        <v>233</v>
      </c>
      <c r="D128" s="31">
        <v>0</v>
      </c>
      <c r="E128" s="31">
        <v>0</v>
      </c>
      <c r="F128" s="31">
        <v>0</v>
      </c>
      <c r="G128" s="36">
        <f t="shared" si="24"/>
        <v>0</v>
      </c>
      <c r="H128" s="31">
        <v>0</v>
      </c>
      <c r="I128" s="36">
        <f t="shared" si="25"/>
        <v>0</v>
      </c>
      <c r="J128" s="31">
        <v>0</v>
      </c>
      <c r="K128" s="36">
        <f t="shared" si="26"/>
        <v>0</v>
      </c>
      <c r="L128" s="31">
        <v>0</v>
      </c>
      <c r="M128" s="36">
        <f t="shared" si="27"/>
        <v>0</v>
      </c>
      <c r="N128" s="31">
        <f t="shared" si="28"/>
        <v>0</v>
      </c>
      <c r="O128" s="36">
        <f t="shared" si="29"/>
        <v>0</v>
      </c>
      <c r="P128" s="31">
        <v>0</v>
      </c>
      <c r="Q128" s="31">
        <v>0</v>
      </c>
      <c r="R128" s="31">
        <v>0</v>
      </c>
      <c r="S128" s="31">
        <v>0</v>
      </c>
      <c r="T128" s="36">
        <f t="shared" si="30"/>
        <v>0</v>
      </c>
      <c r="U128" s="36">
        <f t="shared" si="31"/>
        <v>0</v>
      </c>
    </row>
    <row r="129" spans="1:21" x14ac:dyDescent="0.2">
      <c r="A129" s="17" t="s">
        <v>29</v>
      </c>
      <c r="B129" s="11" t="s">
        <v>234</v>
      </c>
      <c r="C129" s="10" t="s">
        <v>235</v>
      </c>
      <c r="D129" s="31">
        <v>639324</v>
      </c>
      <c r="E129" s="31">
        <v>639324</v>
      </c>
      <c r="F129" s="31">
        <v>157735</v>
      </c>
      <c r="G129" s="36">
        <f t="shared" si="24"/>
        <v>0.2467215371235868</v>
      </c>
      <c r="H129" s="31">
        <v>305904</v>
      </c>
      <c r="I129" s="36">
        <f t="shared" si="25"/>
        <v>0.47848039491713124</v>
      </c>
      <c r="J129" s="31">
        <v>252921</v>
      </c>
      <c r="K129" s="36">
        <f t="shared" si="26"/>
        <v>0.3956069223116917</v>
      </c>
      <c r="L129" s="31">
        <v>0</v>
      </c>
      <c r="M129" s="36">
        <f t="shared" si="27"/>
        <v>0</v>
      </c>
      <c r="N129" s="31">
        <f t="shared" si="28"/>
        <v>716560</v>
      </c>
      <c r="O129" s="36">
        <f t="shared" si="29"/>
        <v>1.1208088543524097</v>
      </c>
      <c r="P129" s="31">
        <v>0</v>
      </c>
      <c r="Q129" s="31">
        <v>639326</v>
      </c>
      <c r="R129" s="31">
        <v>639324</v>
      </c>
      <c r="S129" s="31">
        <v>0</v>
      </c>
      <c r="T129" s="36">
        <f t="shared" si="30"/>
        <v>0</v>
      </c>
      <c r="U129" s="36">
        <f t="shared" si="31"/>
        <v>0</v>
      </c>
    </row>
    <row r="130" spans="1:21" x14ac:dyDescent="0.2">
      <c r="A130" s="17" t="s">
        <v>29</v>
      </c>
      <c r="B130" s="11" t="s">
        <v>236</v>
      </c>
      <c r="C130" s="10" t="s">
        <v>237</v>
      </c>
      <c r="D130" s="31">
        <v>21177337</v>
      </c>
      <c r="E130" s="31">
        <v>21368770</v>
      </c>
      <c r="F130" s="31">
        <v>4599938</v>
      </c>
      <c r="G130" s="36">
        <f t="shared" si="24"/>
        <v>0.21721040752196558</v>
      </c>
      <c r="H130" s="31">
        <v>4741458</v>
      </c>
      <c r="I130" s="36">
        <f t="shared" si="25"/>
        <v>0.22389302299906735</v>
      </c>
      <c r="J130" s="31">
        <v>6365494</v>
      </c>
      <c r="K130" s="36">
        <f t="shared" si="26"/>
        <v>0.2978877118336713</v>
      </c>
      <c r="L130" s="31">
        <v>0</v>
      </c>
      <c r="M130" s="36">
        <f t="shared" si="27"/>
        <v>0</v>
      </c>
      <c r="N130" s="31">
        <f t="shared" si="28"/>
        <v>15706890</v>
      </c>
      <c r="O130" s="36">
        <f t="shared" si="29"/>
        <v>0.73503949923182288</v>
      </c>
      <c r="P130" s="31">
        <v>4166600</v>
      </c>
      <c r="Q130" s="31">
        <v>15399349</v>
      </c>
      <c r="R130" s="31">
        <v>22288110</v>
      </c>
      <c r="S130" s="31">
        <v>15704267</v>
      </c>
      <c r="T130" s="36">
        <f t="shared" si="30"/>
        <v>0.70460290262386538</v>
      </c>
      <c r="U130" s="36">
        <f t="shared" si="31"/>
        <v>0.52774300388806217</v>
      </c>
    </row>
    <row r="131" spans="1:21" x14ac:dyDescent="0.2">
      <c r="A131" s="17" t="s">
        <v>44</v>
      </c>
      <c r="B131" s="11" t="s">
        <v>238</v>
      </c>
      <c r="C131" s="10" t="s">
        <v>239</v>
      </c>
      <c r="D131" s="31">
        <v>0</v>
      </c>
      <c r="E131" s="31">
        <v>0</v>
      </c>
      <c r="F131" s="31">
        <v>0</v>
      </c>
      <c r="G131" s="36">
        <f t="shared" si="24"/>
        <v>0</v>
      </c>
      <c r="H131" s="31">
        <v>0</v>
      </c>
      <c r="I131" s="36">
        <f t="shared" si="25"/>
        <v>0</v>
      </c>
      <c r="J131" s="31">
        <v>0</v>
      </c>
      <c r="K131" s="36">
        <f t="shared" si="26"/>
        <v>0</v>
      </c>
      <c r="L131" s="31">
        <v>0</v>
      </c>
      <c r="M131" s="36">
        <f t="shared" si="27"/>
        <v>0</v>
      </c>
      <c r="N131" s="31">
        <f t="shared" si="28"/>
        <v>0</v>
      </c>
      <c r="O131" s="36">
        <f t="shared" si="29"/>
        <v>0</v>
      </c>
      <c r="P131" s="31">
        <v>0</v>
      </c>
      <c r="Q131" s="31">
        <v>0</v>
      </c>
      <c r="R131" s="31">
        <v>0</v>
      </c>
      <c r="S131" s="31">
        <v>0</v>
      </c>
      <c r="T131" s="36">
        <f t="shared" si="30"/>
        <v>0</v>
      </c>
      <c r="U131" s="36">
        <f t="shared" si="31"/>
        <v>0</v>
      </c>
    </row>
    <row r="132" spans="1:21" ht="16.5" x14ac:dyDescent="0.3">
      <c r="A132" s="18" t="s">
        <v>0</v>
      </c>
      <c r="B132" s="13" t="s">
        <v>240</v>
      </c>
      <c r="C132" s="12" t="s">
        <v>0</v>
      </c>
      <c r="D132" s="32">
        <f>SUM(D127:D131)</f>
        <v>36415841</v>
      </c>
      <c r="E132" s="32">
        <f>SUM(E127:E131)</f>
        <v>35780592</v>
      </c>
      <c r="F132" s="32">
        <f>SUM(F127:F131)</f>
        <v>7472572</v>
      </c>
      <c r="G132" s="37">
        <f t="shared" si="24"/>
        <v>0.20520113760382466</v>
      </c>
      <c r="H132" s="32">
        <f>SUM(H127:H131)</f>
        <v>8046011</v>
      </c>
      <c r="I132" s="37">
        <f t="shared" si="25"/>
        <v>0.22094810332679121</v>
      </c>
      <c r="J132" s="32">
        <f>SUM(J127:J131)</f>
        <v>9882896</v>
      </c>
      <c r="K132" s="37">
        <f t="shared" si="26"/>
        <v>0.27620828632460859</v>
      </c>
      <c r="L132" s="32">
        <f>SUM(L127:L131)</f>
        <v>0</v>
      </c>
      <c r="M132" s="37">
        <f t="shared" si="27"/>
        <v>0</v>
      </c>
      <c r="N132" s="32">
        <f t="shared" si="28"/>
        <v>25401479</v>
      </c>
      <c r="O132" s="37">
        <f t="shared" si="29"/>
        <v>0.70992338528104848</v>
      </c>
      <c r="P132" s="32">
        <f>SUM(P127:P131)</f>
        <v>7623594</v>
      </c>
      <c r="Q132" s="32">
        <f>SUM(Q127:Q131)</f>
        <v>31231076</v>
      </c>
      <c r="R132" s="32">
        <f>SUM(R127:R131)</f>
        <v>39739835</v>
      </c>
      <c r="S132" s="32">
        <f>SUM(S127:S131)</f>
        <v>25519779</v>
      </c>
      <c r="T132" s="37">
        <f t="shared" si="30"/>
        <v>0.64217123699683198</v>
      </c>
      <c r="U132" s="37">
        <f t="shared" si="31"/>
        <v>0.2963565478434449</v>
      </c>
    </row>
    <row r="133" spans="1:21" x14ac:dyDescent="0.2">
      <c r="A133" s="17" t="s">
        <v>29</v>
      </c>
      <c r="B133" s="11" t="s">
        <v>241</v>
      </c>
      <c r="C133" s="10" t="s">
        <v>242</v>
      </c>
      <c r="D133" s="31">
        <v>82315091</v>
      </c>
      <c r="E133" s="31">
        <v>80053488</v>
      </c>
      <c r="F133" s="31">
        <v>15333574</v>
      </c>
      <c r="G133" s="36">
        <f t="shared" si="24"/>
        <v>0.18627901413605921</v>
      </c>
      <c r="H133" s="31">
        <v>16019510</v>
      </c>
      <c r="I133" s="36">
        <f t="shared" si="25"/>
        <v>0.19461206694164987</v>
      </c>
      <c r="J133" s="31">
        <v>16043336</v>
      </c>
      <c r="K133" s="36">
        <f t="shared" si="26"/>
        <v>0.20040770740682778</v>
      </c>
      <c r="L133" s="31">
        <v>0</v>
      </c>
      <c r="M133" s="36">
        <f t="shared" si="27"/>
        <v>0</v>
      </c>
      <c r="N133" s="31">
        <f t="shared" si="28"/>
        <v>47396420</v>
      </c>
      <c r="O133" s="36">
        <f t="shared" si="29"/>
        <v>0.59205939908577121</v>
      </c>
      <c r="P133" s="31">
        <v>18776944</v>
      </c>
      <c r="Q133" s="31">
        <v>75339029</v>
      </c>
      <c r="R133" s="31">
        <v>72935074</v>
      </c>
      <c r="S133" s="31">
        <v>54563921</v>
      </c>
      <c r="T133" s="36">
        <f t="shared" si="30"/>
        <v>0.74811634523055393</v>
      </c>
      <c r="U133" s="36">
        <f t="shared" si="31"/>
        <v>-0.14558322163606596</v>
      </c>
    </row>
    <row r="134" spans="1:21" x14ac:dyDescent="0.2">
      <c r="A134" s="17" t="s">
        <v>29</v>
      </c>
      <c r="B134" s="11" t="s">
        <v>243</v>
      </c>
      <c r="C134" s="10" t="s">
        <v>244</v>
      </c>
      <c r="D134" s="31">
        <v>2808134</v>
      </c>
      <c r="E134" s="31">
        <v>2584010</v>
      </c>
      <c r="F134" s="31">
        <v>337913</v>
      </c>
      <c r="G134" s="36">
        <f t="shared" si="24"/>
        <v>0.12033364504685318</v>
      </c>
      <c r="H134" s="31">
        <v>630998</v>
      </c>
      <c r="I134" s="36">
        <f t="shared" si="25"/>
        <v>0.22470366442627027</v>
      </c>
      <c r="J134" s="31">
        <v>521654</v>
      </c>
      <c r="K134" s="36">
        <f t="shared" si="26"/>
        <v>0.20187770171168068</v>
      </c>
      <c r="L134" s="31">
        <v>0</v>
      </c>
      <c r="M134" s="36">
        <f t="shared" si="27"/>
        <v>0</v>
      </c>
      <c r="N134" s="31">
        <f t="shared" si="28"/>
        <v>1490565</v>
      </c>
      <c r="O134" s="36">
        <f t="shared" si="29"/>
        <v>0.57684180788774042</v>
      </c>
      <c r="P134" s="31">
        <v>452184</v>
      </c>
      <c r="Q134" s="31">
        <v>2099381</v>
      </c>
      <c r="R134" s="31">
        <v>2099381</v>
      </c>
      <c r="S134" s="31">
        <v>1464839</v>
      </c>
      <c r="T134" s="36">
        <f t="shared" si="30"/>
        <v>0.69774805049678934</v>
      </c>
      <c r="U134" s="36">
        <f t="shared" si="31"/>
        <v>0.1536321497443518</v>
      </c>
    </row>
    <row r="135" spans="1:21" x14ac:dyDescent="0.2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x14ac:dyDescent="0.2">
      <c r="A136" s="17" t="s">
        <v>44</v>
      </c>
      <c r="B136" s="11" t="s">
        <v>247</v>
      </c>
      <c r="C136" s="10" t="s">
        <v>248</v>
      </c>
      <c r="D136" s="31">
        <v>5248804</v>
      </c>
      <c r="E136" s="31">
        <v>5933991</v>
      </c>
      <c r="F136" s="31">
        <v>1760652</v>
      </c>
      <c r="G136" s="36">
        <f t="shared" si="24"/>
        <v>0.33543870184522034</v>
      </c>
      <c r="H136" s="31">
        <v>1350777</v>
      </c>
      <c r="I136" s="36">
        <f t="shared" si="25"/>
        <v>0.25734948380621564</v>
      </c>
      <c r="J136" s="31">
        <v>1339275</v>
      </c>
      <c r="K136" s="36">
        <f t="shared" si="26"/>
        <v>0.22569548892136843</v>
      </c>
      <c r="L136" s="31">
        <v>0</v>
      </c>
      <c r="M136" s="36">
        <f t="shared" si="27"/>
        <v>0</v>
      </c>
      <c r="N136" s="31">
        <f t="shared" si="28"/>
        <v>4450704</v>
      </c>
      <c r="O136" s="36">
        <f t="shared" si="29"/>
        <v>0.75003551572626248</v>
      </c>
      <c r="P136" s="31">
        <v>2231727</v>
      </c>
      <c r="Q136" s="31">
        <v>8119269</v>
      </c>
      <c r="R136" s="31">
        <v>7670974</v>
      </c>
      <c r="S136" s="31">
        <v>6673476</v>
      </c>
      <c r="T136" s="36">
        <f t="shared" si="30"/>
        <v>0.86996462248470663</v>
      </c>
      <c r="U136" s="36">
        <f t="shared" si="31"/>
        <v>-0.39989299766503694</v>
      </c>
    </row>
    <row r="137" spans="1:21" ht="16.5" x14ac:dyDescent="0.3">
      <c r="A137" s="18" t="s">
        <v>0</v>
      </c>
      <c r="B137" s="13" t="s">
        <v>249</v>
      </c>
      <c r="C137" s="12" t="s">
        <v>0</v>
      </c>
      <c r="D137" s="32">
        <f>SUM(D133:D136)</f>
        <v>90372029</v>
      </c>
      <c r="E137" s="32">
        <f>SUM(E133:E136)</f>
        <v>88571489</v>
      </c>
      <c r="F137" s="32">
        <f>SUM(F133:F136)</f>
        <v>17432139</v>
      </c>
      <c r="G137" s="37">
        <f t="shared" ref="G137:G170" si="32">IF(($D137     =0),0,($F137     /$D137     ))</f>
        <v>0.19289307978246234</v>
      </c>
      <c r="H137" s="32">
        <f>SUM(H133:H136)</f>
        <v>18001285</v>
      </c>
      <c r="I137" s="37">
        <f t="shared" ref="I137:I170" si="33">IF(($D137     =0),0,($H137     /$D137     ))</f>
        <v>0.19919089124357273</v>
      </c>
      <c r="J137" s="32">
        <f>SUM(J133:J136)</f>
        <v>17904265</v>
      </c>
      <c r="K137" s="37">
        <f t="shared" ref="K137:K170" si="34">IF(($E137     =0),0,($J137     /$E137     ))</f>
        <v>0.20214478950444201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53337689</v>
      </c>
      <c r="O137" s="37">
        <f t="shared" ref="O137:O170" si="37">IF(($E137     =0),0,($N137     /$E137     ))</f>
        <v>0.60219930366079766</v>
      </c>
      <c r="P137" s="32">
        <f>SUM(P133:P136)</f>
        <v>21460855</v>
      </c>
      <c r="Q137" s="32">
        <f>SUM(Q133:Q136)</f>
        <v>85557679</v>
      </c>
      <c r="R137" s="32">
        <f>SUM(R133:R136)</f>
        <v>82705429</v>
      </c>
      <c r="S137" s="32">
        <f>SUM(S133:S136)</f>
        <v>62702236</v>
      </c>
      <c r="T137" s="37">
        <f t="shared" ref="T137:T170" si="38">IF(($R137     =0),0,($S137     /$R137     ))</f>
        <v>0.75813929941648694</v>
      </c>
      <c r="U137" s="37">
        <f t="shared" ref="U137:U170" si="39">IF(($P137     =0),0,(($J137     /$P137     )-1))</f>
        <v>-0.1657245249548539</v>
      </c>
    </row>
    <row r="138" spans="1:21" x14ac:dyDescent="0.2">
      <c r="A138" s="17" t="s">
        <v>29</v>
      </c>
      <c r="B138" s="11" t="s">
        <v>250</v>
      </c>
      <c r="C138" s="10" t="s">
        <v>251</v>
      </c>
      <c r="D138" s="31">
        <v>0</v>
      </c>
      <c r="E138" s="31">
        <v>0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0</v>
      </c>
      <c r="R138" s="31">
        <v>0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x14ac:dyDescent="0.2">
      <c r="A139" s="17" t="s">
        <v>29</v>
      </c>
      <c r="B139" s="11" t="s">
        <v>252</v>
      </c>
      <c r="C139" s="10" t="s">
        <v>253</v>
      </c>
      <c r="D139" s="31">
        <v>3723368</v>
      </c>
      <c r="E139" s="31">
        <v>2444415</v>
      </c>
      <c r="F139" s="31">
        <v>353439</v>
      </c>
      <c r="G139" s="36">
        <f t="shared" si="32"/>
        <v>9.4924541436677765E-2</v>
      </c>
      <c r="H139" s="31">
        <v>1139410</v>
      </c>
      <c r="I139" s="36">
        <f t="shared" si="33"/>
        <v>0.30601595114960434</v>
      </c>
      <c r="J139" s="31">
        <v>507667</v>
      </c>
      <c r="K139" s="36">
        <f t="shared" si="34"/>
        <v>0.20768445619913148</v>
      </c>
      <c r="L139" s="31">
        <v>0</v>
      </c>
      <c r="M139" s="36">
        <f t="shared" si="35"/>
        <v>0</v>
      </c>
      <c r="N139" s="31">
        <f t="shared" si="36"/>
        <v>2000516</v>
      </c>
      <c r="O139" s="36">
        <f t="shared" si="37"/>
        <v>0.81840276712424032</v>
      </c>
      <c r="P139" s="31">
        <v>423899</v>
      </c>
      <c r="Q139" s="31">
        <v>3566971</v>
      </c>
      <c r="R139" s="31">
        <v>3071400</v>
      </c>
      <c r="S139" s="31">
        <v>2221452</v>
      </c>
      <c r="T139" s="36">
        <f t="shared" si="38"/>
        <v>0.72327016995506932</v>
      </c>
      <c r="U139" s="36">
        <f t="shared" si="39"/>
        <v>0.19761311067023035</v>
      </c>
    </row>
    <row r="140" spans="1:21" x14ac:dyDescent="0.2">
      <c r="A140" s="17" t="s">
        <v>29</v>
      </c>
      <c r="B140" s="11" t="s">
        <v>254</v>
      </c>
      <c r="C140" s="10" t="s">
        <v>255</v>
      </c>
      <c r="D140" s="31">
        <v>8859433</v>
      </c>
      <c r="E140" s="31">
        <v>13385162</v>
      </c>
      <c r="F140" s="31">
        <v>898621</v>
      </c>
      <c r="G140" s="36">
        <f t="shared" si="32"/>
        <v>0.10143098322432147</v>
      </c>
      <c r="H140" s="31">
        <v>3690873</v>
      </c>
      <c r="I140" s="36">
        <f t="shared" si="33"/>
        <v>0.41660374879521073</v>
      </c>
      <c r="J140" s="31">
        <v>3942841</v>
      </c>
      <c r="K140" s="36">
        <f t="shared" si="34"/>
        <v>0.29456804482456023</v>
      </c>
      <c r="L140" s="31">
        <v>0</v>
      </c>
      <c r="M140" s="36">
        <f t="shared" si="35"/>
        <v>0</v>
      </c>
      <c r="N140" s="31">
        <f t="shared" si="36"/>
        <v>8532335</v>
      </c>
      <c r="O140" s="36">
        <f t="shared" si="37"/>
        <v>0.63744727183727767</v>
      </c>
      <c r="P140" s="31">
        <v>2408285</v>
      </c>
      <c r="Q140" s="31">
        <v>7714443</v>
      </c>
      <c r="R140" s="31">
        <v>11248979</v>
      </c>
      <c r="S140" s="31">
        <v>6221005</v>
      </c>
      <c r="T140" s="36">
        <f t="shared" si="38"/>
        <v>0.5530284126230478</v>
      </c>
      <c r="U140" s="36">
        <f t="shared" si="39"/>
        <v>0.63719867042314338</v>
      </c>
    </row>
    <row r="141" spans="1:21" x14ac:dyDescent="0.2">
      <c r="A141" s="17" t="s">
        <v>29</v>
      </c>
      <c r="B141" s="11" t="s">
        <v>256</v>
      </c>
      <c r="C141" s="10" t="s">
        <v>257</v>
      </c>
      <c r="D141" s="31">
        <v>34783</v>
      </c>
      <c r="E141" s="31">
        <v>34783</v>
      </c>
      <c r="F141" s="31">
        <v>0</v>
      </c>
      <c r="G141" s="36">
        <f t="shared" si="32"/>
        <v>0</v>
      </c>
      <c r="H141" s="31">
        <v>8710</v>
      </c>
      <c r="I141" s="36">
        <f t="shared" si="33"/>
        <v>0.25040968289106746</v>
      </c>
      <c r="J141" s="31">
        <v>0</v>
      </c>
      <c r="K141" s="36">
        <f t="shared" si="34"/>
        <v>0</v>
      </c>
      <c r="L141" s="31">
        <v>0</v>
      </c>
      <c r="M141" s="36">
        <f t="shared" si="35"/>
        <v>0</v>
      </c>
      <c r="N141" s="31">
        <f t="shared" si="36"/>
        <v>8710</v>
      </c>
      <c r="O141" s="36">
        <f t="shared" si="37"/>
        <v>0.25040968289106746</v>
      </c>
      <c r="P141" s="31">
        <v>0</v>
      </c>
      <c r="Q141" s="31">
        <v>60869</v>
      </c>
      <c r="R141" s="31">
        <v>60869</v>
      </c>
      <c r="S141" s="31">
        <v>67800</v>
      </c>
      <c r="T141" s="36">
        <f t="shared" si="38"/>
        <v>1.1138674859123692</v>
      </c>
      <c r="U141" s="36">
        <f t="shared" si="39"/>
        <v>0</v>
      </c>
    </row>
    <row r="142" spans="1:21" x14ac:dyDescent="0.2">
      <c r="A142" s="17" t="s">
        <v>29</v>
      </c>
      <c r="B142" s="11" t="s">
        <v>258</v>
      </c>
      <c r="C142" s="10" t="s">
        <v>259</v>
      </c>
      <c r="D142" s="31">
        <v>7062260</v>
      </c>
      <c r="E142" s="31">
        <v>10768990</v>
      </c>
      <c r="F142" s="31">
        <v>434400</v>
      </c>
      <c r="G142" s="36">
        <f t="shared" si="32"/>
        <v>6.1510054854961443E-2</v>
      </c>
      <c r="H142" s="31">
        <v>399599</v>
      </c>
      <c r="I142" s="36">
        <f t="shared" si="33"/>
        <v>5.6582312177688165E-2</v>
      </c>
      <c r="J142" s="31">
        <v>2846282</v>
      </c>
      <c r="K142" s="36">
        <f t="shared" si="34"/>
        <v>0.26430352335734364</v>
      </c>
      <c r="L142" s="31">
        <v>0</v>
      </c>
      <c r="M142" s="36">
        <f t="shared" si="35"/>
        <v>0</v>
      </c>
      <c r="N142" s="31">
        <f t="shared" si="36"/>
        <v>3680281</v>
      </c>
      <c r="O142" s="36">
        <f t="shared" si="37"/>
        <v>0.34174801908071228</v>
      </c>
      <c r="P142" s="31">
        <v>337483</v>
      </c>
      <c r="Q142" s="31">
        <v>7432159</v>
      </c>
      <c r="R142" s="31">
        <v>6680826</v>
      </c>
      <c r="S142" s="31">
        <v>1470073</v>
      </c>
      <c r="T142" s="36">
        <f t="shared" si="38"/>
        <v>0.22004359939923596</v>
      </c>
      <c r="U142" s="36">
        <f t="shared" si="39"/>
        <v>7.4338529644456166</v>
      </c>
    </row>
    <row r="143" spans="1:21" x14ac:dyDescent="0.2">
      <c r="A143" s="17" t="s">
        <v>44</v>
      </c>
      <c r="B143" s="11" t="s">
        <v>260</v>
      </c>
      <c r="C143" s="10" t="s">
        <v>261</v>
      </c>
      <c r="D143" s="31">
        <v>0</v>
      </c>
      <c r="E143" s="31">
        <v>0</v>
      </c>
      <c r="F143" s="31">
        <v>0</v>
      </c>
      <c r="G143" s="36">
        <f t="shared" si="32"/>
        <v>0</v>
      </c>
      <c r="H143" s="31">
        <v>0</v>
      </c>
      <c r="I143" s="36">
        <f t="shared" si="33"/>
        <v>0</v>
      </c>
      <c r="J143" s="31">
        <v>0</v>
      </c>
      <c r="K143" s="36">
        <f t="shared" si="34"/>
        <v>0</v>
      </c>
      <c r="L143" s="31">
        <v>0</v>
      </c>
      <c r="M143" s="36">
        <f t="shared" si="35"/>
        <v>0</v>
      </c>
      <c r="N143" s="31">
        <f t="shared" si="36"/>
        <v>0</v>
      </c>
      <c r="O143" s="36">
        <f t="shared" si="37"/>
        <v>0</v>
      </c>
      <c r="P143" s="31">
        <v>0</v>
      </c>
      <c r="Q143" s="31">
        <v>0</v>
      </c>
      <c r="R143" s="31">
        <v>0</v>
      </c>
      <c r="S143" s="31">
        <v>0</v>
      </c>
      <c r="T143" s="36">
        <f t="shared" si="38"/>
        <v>0</v>
      </c>
      <c r="U143" s="36">
        <f t="shared" si="39"/>
        <v>0</v>
      </c>
    </row>
    <row r="144" spans="1:21" ht="16.5" x14ac:dyDescent="0.3">
      <c r="A144" s="18" t="s">
        <v>0</v>
      </c>
      <c r="B144" s="13" t="s">
        <v>262</v>
      </c>
      <c r="C144" s="12" t="s">
        <v>0</v>
      </c>
      <c r="D144" s="32">
        <f>SUM(D138:D143)</f>
        <v>19679844</v>
      </c>
      <c r="E144" s="32">
        <f>SUM(E138:E143)</f>
        <v>26633350</v>
      </c>
      <c r="F144" s="32">
        <f>SUM(F138:F143)</f>
        <v>1686460</v>
      </c>
      <c r="G144" s="37">
        <f t="shared" si="32"/>
        <v>8.5694784978986624E-2</v>
      </c>
      <c r="H144" s="32">
        <f>SUM(H138:H143)</f>
        <v>5238592</v>
      </c>
      <c r="I144" s="37">
        <f t="shared" si="33"/>
        <v>0.266190727934632</v>
      </c>
      <c r="J144" s="32">
        <f>SUM(J138:J143)</f>
        <v>7296790</v>
      </c>
      <c r="K144" s="37">
        <f t="shared" si="34"/>
        <v>0.27397191866588316</v>
      </c>
      <c r="L144" s="32">
        <f>SUM(L138:L143)</f>
        <v>0</v>
      </c>
      <c r="M144" s="37">
        <f t="shared" si="35"/>
        <v>0</v>
      </c>
      <c r="N144" s="32">
        <f t="shared" si="36"/>
        <v>14221842</v>
      </c>
      <c r="O144" s="37">
        <f t="shared" si="37"/>
        <v>0.53398622403865825</v>
      </c>
      <c r="P144" s="32">
        <f>SUM(P138:P143)</f>
        <v>3169667</v>
      </c>
      <c r="Q144" s="32">
        <f>SUM(Q138:Q143)</f>
        <v>18774442</v>
      </c>
      <c r="R144" s="32">
        <f>SUM(R138:R143)</f>
        <v>21062074</v>
      </c>
      <c r="S144" s="32">
        <f>SUM(S138:S143)</f>
        <v>9980330</v>
      </c>
      <c r="T144" s="37">
        <f t="shared" si="38"/>
        <v>0.47385314475677942</v>
      </c>
      <c r="U144" s="37">
        <f t="shared" si="39"/>
        <v>1.302068324527466</v>
      </c>
    </row>
    <row r="145" spans="1:21" x14ac:dyDescent="0.2">
      <c r="A145" s="17" t="s">
        <v>29</v>
      </c>
      <c r="B145" s="11" t="s">
        <v>263</v>
      </c>
      <c r="C145" s="10" t="s">
        <v>264</v>
      </c>
      <c r="D145" s="31">
        <v>0</v>
      </c>
      <c r="E145" s="31">
        <v>0</v>
      </c>
      <c r="F145" s="31">
        <v>0</v>
      </c>
      <c r="G145" s="36">
        <f t="shared" si="32"/>
        <v>0</v>
      </c>
      <c r="H145" s="31">
        <v>0</v>
      </c>
      <c r="I145" s="36">
        <f t="shared" si="33"/>
        <v>0</v>
      </c>
      <c r="J145" s="31">
        <v>0</v>
      </c>
      <c r="K145" s="36">
        <f t="shared" si="34"/>
        <v>0</v>
      </c>
      <c r="L145" s="31">
        <v>0</v>
      </c>
      <c r="M145" s="36">
        <f t="shared" si="35"/>
        <v>0</v>
      </c>
      <c r="N145" s="31">
        <f t="shared" si="36"/>
        <v>0</v>
      </c>
      <c r="O145" s="36">
        <f t="shared" si="37"/>
        <v>0</v>
      </c>
      <c r="P145" s="31">
        <v>0</v>
      </c>
      <c r="Q145" s="31">
        <v>0</v>
      </c>
      <c r="R145" s="31">
        <v>0</v>
      </c>
      <c r="S145" s="31">
        <v>0</v>
      </c>
      <c r="T145" s="36">
        <f t="shared" si="38"/>
        <v>0</v>
      </c>
      <c r="U145" s="36">
        <f t="shared" si="39"/>
        <v>0</v>
      </c>
    </row>
    <row r="146" spans="1:21" x14ac:dyDescent="0.2">
      <c r="A146" s="17" t="s">
        <v>29</v>
      </c>
      <c r="B146" s="11" t="s">
        <v>265</v>
      </c>
      <c r="C146" s="10" t="s">
        <v>266</v>
      </c>
      <c r="D146" s="31">
        <v>4365217</v>
      </c>
      <c r="E146" s="31">
        <v>2101742</v>
      </c>
      <c r="F146" s="31">
        <v>592050</v>
      </c>
      <c r="G146" s="36">
        <f t="shared" si="32"/>
        <v>0.13562899622172278</v>
      </c>
      <c r="H146" s="31">
        <v>1356942</v>
      </c>
      <c r="I146" s="36">
        <f t="shared" si="33"/>
        <v>0.31085327487728559</v>
      </c>
      <c r="J146" s="31">
        <v>270150</v>
      </c>
      <c r="K146" s="36">
        <f t="shared" si="34"/>
        <v>0.12853623327696739</v>
      </c>
      <c r="L146" s="31">
        <v>0</v>
      </c>
      <c r="M146" s="36">
        <f t="shared" si="35"/>
        <v>0</v>
      </c>
      <c r="N146" s="31">
        <f t="shared" si="36"/>
        <v>2219142</v>
      </c>
      <c r="O146" s="36">
        <f t="shared" si="37"/>
        <v>1.0558584260104238</v>
      </c>
      <c r="P146" s="31">
        <v>689221</v>
      </c>
      <c r="Q146" s="31">
        <v>2920000</v>
      </c>
      <c r="R146" s="31">
        <v>6767211</v>
      </c>
      <c r="S146" s="31">
        <v>8347217</v>
      </c>
      <c r="T146" s="36">
        <f t="shared" si="38"/>
        <v>1.2334796417608376</v>
      </c>
      <c r="U146" s="36">
        <f t="shared" si="39"/>
        <v>-0.60803573889942419</v>
      </c>
    </row>
    <row r="147" spans="1:21" x14ac:dyDescent="0.2">
      <c r="A147" s="17" t="s">
        <v>29</v>
      </c>
      <c r="B147" s="11" t="s">
        <v>267</v>
      </c>
      <c r="C147" s="10" t="s">
        <v>268</v>
      </c>
      <c r="D147" s="31">
        <v>900000</v>
      </c>
      <c r="E147" s="31">
        <v>870000</v>
      </c>
      <c r="F147" s="31">
        <v>0</v>
      </c>
      <c r="G147" s="36">
        <f t="shared" si="32"/>
        <v>0</v>
      </c>
      <c r="H147" s="31">
        <v>0</v>
      </c>
      <c r="I147" s="36">
        <f t="shared" si="33"/>
        <v>0</v>
      </c>
      <c r="J147" s="31">
        <v>0</v>
      </c>
      <c r="K147" s="36">
        <f t="shared" si="34"/>
        <v>0</v>
      </c>
      <c r="L147" s="31">
        <v>0</v>
      </c>
      <c r="M147" s="36">
        <f t="shared" si="35"/>
        <v>0</v>
      </c>
      <c r="N147" s="31">
        <f t="shared" si="36"/>
        <v>0</v>
      </c>
      <c r="O147" s="36">
        <f t="shared" si="37"/>
        <v>0</v>
      </c>
      <c r="P147" s="31">
        <v>656390</v>
      </c>
      <c r="Q147" s="31">
        <v>0</v>
      </c>
      <c r="R147" s="31">
        <v>1300000</v>
      </c>
      <c r="S147" s="31">
        <v>1265840</v>
      </c>
      <c r="T147" s="36">
        <f t="shared" si="38"/>
        <v>0.97372307692307691</v>
      </c>
      <c r="U147" s="36">
        <f t="shared" si="39"/>
        <v>-1</v>
      </c>
    </row>
    <row r="148" spans="1:21" x14ac:dyDescent="0.2">
      <c r="A148" s="17" t="s">
        <v>29</v>
      </c>
      <c r="B148" s="11" t="s">
        <v>269</v>
      </c>
      <c r="C148" s="10" t="s">
        <v>270</v>
      </c>
      <c r="D148" s="31">
        <v>0</v>
      </c>
      <c r="E148" s="31">
        <v>0</v>
      </c>
      <c r="F148" s="31">
        <v>0</v>
      </c>
      <c r="G148" s="36">
        <f t="shared" si="32"/>
        <v>0</v>
      </c>
      <c r="H148" s="31">
        <v>0</v>
      </c>
      <c r="I148" s="36">
        <f t="shared" si="33"/>
        <v>0</v>
      </c>
      <c r="J148" s="31">
        <v>0</v>
      </c>
      <c r="K148" s="36">
        <f t="shared" si="34"/>
        <v>0</v>
      </c>
      <c r="L148" s="31">
        <v>0</v>
      </c>
      <c r="M148" s="36">
        <f t="shared" si="35"/>
        <v>0</v>
      </c>
      <c r="N148" s="31">
        <f t="shared" si="36"/>
        <v>0</v>
      </c>
      <c r="O148" s="36">
        <f t="shared" si="37"/>
        <v>0</v>
      </c>
      <c r="P148" s="31">
        <v>0</v>
      </c>
      <c r="Q148" s="31">
        <v>76585</v>
      </c>
      <c r="R148" s="31">
        <v>0</v>
      </c>
      <c r="S148" s="31">
        <v>0</v>
      </c>
      <c r="T148" s="36">
        <f t="shared" si="38"/>
        <v>0</v>
      </c>
      <c r="U148" s="36">
        <f t="shared" si="39"/>
        <v>0</v>
      </c>
    </row>
    <row r="149" spans="1:21" x14ac:dyDescent="0.2">
      <c r="A149" s="17" t="s">
        <v>44</v>
      </c>
      <c r="B149" s="11" t="s">
        <v>271</v>
      </c>
      <c r="C149" s="10" t="s">
        <v>272</v>
      </c>
      <c r="D149" s="31">
        <v>0</v>
      </c>
      <c r="E149" s="31">
        <v>0</v>
      </c>
      <c r="F149" s="31">
        <v>0</v>
      </c>
      <c r="G149" s="36">
        <f t="shared" si="32"/>
        <v>0</v>
      </c>
      <c r="H149" s="31">
        <v>0</v>
      </c>
      <c r="I149" s="36">
        <f t="shared" si="33"/>
        <v>0</v>
      </c>
      <c r="J149" s="31">
        <v>0</v>
      </c>
      <c r="K149" s="36">
        <f t="shared" si="34"/>
        <v>0</v>
      </c>
      <c r="L149" s="31">
        <v>0</v>
      </c>
      <c r="M149" s="36">
        <f t="shared" si="35"/>
        <v>0</v>
      </c>
      <c r="N149" s="31">
        <f t="shared" si="36"/>
        <v>0</v>
      </c>
      <c r="O149" s="36">
        <f t="shared" si="37"/>
        <v>0</v>
      </c>
      <c r="P149" s="31">
        <v>0</v>
      </c>
      <c r="Q149" s="31">
        <v>0</v>
      </c>
      <c r="R149" s="31">
        <v>0</v>
      </c>
      <c r="S149" s="31">
        <v>0</v>
      </c>
      <c r="T149" s="36">
        <f t="shared" si="38"/>
        <v>0</v>
      </c>
      <c r="U149" s="36">
        <f t="shared" si="39"/>
        <v>0</v>
      </c>
    </row>
    <row r="150" spans="1:21" ht="16.5" x14ac:dyDescent="0.3">
      <c r="A150" s="18" t="s">
        <v>0</v>
      </c>
      <c r="B150" s="13" t="s">
        <v>273</v>
      </c>
      <c r="C150" s="12" t="s">
        <v>0</v>
      </c>
      <c r="D150" s="32">
        <f>SUM(D145:D149)</f>
        <v>5265217</v>
      </c>
      <c r="E150" s="32">
        <f>SUM(E145:E149)</f>
        <v>2971742</v>
      </c>
      <c r="F150" s="32">
        <f>SUM(F145:F149)</f>
        <v>592050</v>
      </c>
      <c r="G150" s="37">
        <f t="shared" si="32"/>
        <v>0.1124455079439271</v>
      </c>
      <c r="H150" s="32">
        <f>SUM(H145:H149)</f>
        <v>1356942</v>
      </c>
      <c r="I150" s="37">
        <f t="shared" si="33"/>
        <v>0.25771815292703038</v>
      </c>
      <c r="J150" s="32">
        <f>SUM(J145:J149)</f>
        <v>270150</v>
      </c>
      <c r="K150" s="37">
        <f t="shared" si="34"/>
        <v>9.0906276520640081E-2</v>
      </c>
      <c r="L150" s="32">
        <f>SUM(L145:L149)</f>
        <v>0</v>
      </c>
      <c r="M150" s="37">
        <f t="shared" si="35"/>
        <v>0</v>
      </c>
      <c r="N150" s="32">
        <f t="shared" si="36"/>
        <v>2219142</v>
      </c>
      <c r="O150" s="37">
        <f t="shared" si="37"/>
        <v>0.74674786707594398</v>
      </c>
      <c r="P150" s="32">
        <f>SUM(P145:P149)</f>
        <v>1345611</v>
      </c>
      <c r="Q150" s="32">
        <f>SUM(Q145:Q149)</f>
        <v>2996585</v>
      </c>
      <c r="R150" s="32">
        <f>SUM(R145:R149)</f>
        <v>8067211</v>
      </c>
      <c r="S150" s="32">
        <f>SUM(S145:S149)</f>
        <v>9613057</v>
      </c>
      <c r="T150" s="37">
        <f t="shared" si="38"/>
        <v>1.1916208712031953</v>
      </c>
      <c r="U150" s="37">
        <f t="shared" si="39"/>
        <v>-0.79923618341407732</v>
      </c>
    </row>
    <row r="151" spans="1:21" x14ac:dyDescent="0.2">
      <c r="A151" s="17" t="s">
        <v>29</v>
      </c>
      <c r="B151" s="11" t="s">
        <v>274</v>
      </c>
      <c r="C151" s="10" t="s">
        <v>275</v>
      </c>
      <c r="D151" s="31">
        <v>2235544</v>
      </c>
      <c r="E151" s="31">
        <v>2247176</v>
      </c>
      <c r="F151" s="31">
        <v>222705</v>
      </c>
      <c r="G151" s="36">
        <f t="shared" si="32"/>
        <v>9.9620047737821307E-2</v>
      </c>
      <c r="H151" s="31">
        <v>222705</v>
      </c>
      <c r="I151" s="36">
        <f t="shared" si="33"/>
        <v>9.9620047737821307E-2</v>
      </c>
      <c r="J151" s="31">
        <v>4851638</v>
      </c>
      <c r="K151" s="36">
        <f t="shared" si="34"/>
        <v>2.1589933320754584</v>
      </c>
      <c r="L151" s="31">
        <v>0</v>
      </c>
      <c r="M151" s="36">
        <f t="shared" si="35"/>
        <v>0</v>
      </c>
      <c r="N151" s="31">
        <f t="shared" si="36"/>
        <v>5297048</v>
      </c>
      <c r="O151" s="36">
        <f t="shared" si="37"/>
        <v>2.3572021061100688</v>
      </c>
      <c r="P151" s="31">
        <v>105605</v>
      </c>
      <c r="Q151" s="31">
        <v>6676183</v>
      </c>
      <c r="R151" s="31">
        <v>6676183</v>
      </c>
      <c r="S151" s="31">
        <v>487998</v>
      </c>
      <c r="T151" s="36">
        <f t="shared" si="38"/>
        <v>7.3095360028327561E-2</v>
      </c>
      <c r="U151" s="36">
        <f t="shared" si="39"/>
        <v>44.941366412575164</v>
      </c>
    </row>
    <row r="152" spans="1:21" x14ac:dyDescent="0.2">
      <c r="A152" s="17" t="s">
        <v>29</v>
      </c>
      <c r="B152" s="11" t="s">
        <v>276</v>
      </c>
      <c r="C152" s="10" t="s">
        <v>277</v>
      </c>
      <c r="D152" s="31">
        <v>169864900</v>
      </c>
      <c r="E152" s="31">
        <v>165607800</v>
      </c>
      <c r="F152" s="31">
        <v>38226447</v>
      </c>
      <c r="G152" s="36">
        <f t="shared" si="32"/>
        <v>0.22504029378641496</v>
      </c>
      <c r="H152" s="31">
        <v>40981217</v>
      </c>
      <c r="I152" s="36">
        <f t="shared" si="33"/>
        <v>0.24125771127525464</v>
      </c>
      <c r="J152" s="31">
        <v>31084424</v>
      </c>
      <c r="K152" s="36">
        <f t="shared" si="34"/>
        <v>0.18769903349962985</v>
      </c>
      <c r="L152" s="31">
        <v>0</v>
      </c>
      <c r="M152" s="36">
        <f t="shared" si="35"/>
        <v>0</v>
      </c>
      <c r="N152" s="31">
        <f t="shared" si="36"/>
        <v>110292088</v>
      </c>
      <c r="O152" s="36">
        <f t="shared" si="37"/>
        <v>0.66598365535922821</v>
      </c>
      <c r="P152" s="31">
        <v>37740884</v>
      </c>
      <c r="Q152" s="31">
        <v>166413000</v>
      </c>
      <c r="R152" s="31">
        <v>166099623</v>
      </c>
      <c r="S152" s="31">
        <v>114124778</v>
      </c>
      <c r="T152" s="36">
        <f t="shared" si="38"/>
        <v>0.68708631566249856</v>
      </c>
      <c r="U152" s="36">
        <f t="shared" si="39"/>
        <v>-0.17637265730182683</v>
      </c>
    </row>
    <row r="153" spans="1:21" x14ac:dyDescent="0.2">
      <c r="A153" s="17" t="s">
        <v>29</v>
      </c>
      <c r="B153" s="11" t="s">
        <v>278</v>
      </c>
      <c r="C153" s="10" t="s">
        <v>279</v>
      </c>
      <c r="D153" s="31">
        <v>28455250</v>
      </c>
      <c r="E153" s="31">
        <v>27670820</v>
      </c>
      <c r="F153" s="31">
        <v>6070257</v>
      </c>
      <c r="G153" s="36">
        <f t="shared" si="32"/>
        <v>0.21332643361066939</v>
      </c>
      <c r="H153" s="31">
        <v>7341873</v>
      </c>
      <c r="I153" s="36">
        <f t="shared" si="33"/>
        <v>0.25801470730357318</v>
      </c>
      <c r="J153" s="31">
        <v>6360874</v>
      </c>
      <c r="K153" s="36">
        <f t="shared" si="34"/>
        <v>0.22987659924787193</v>
      </c>
      <c r="L153" s="31">
        <v>0</v>
      </c>
      <c r="M153" s="36">
        <f t="shared" si="35"/>
        <v>0</v>
      </c>
      <c r="N153" s="31">
        <f t="shared" si="36"/>
        <v>19773004</v>
      </c>
      <c r="O153" s="36">
        <f t="shared" si="37"/>
        <v>0.71457961852955565</v>
      </c>
      <c r="P153" s="31">
        <v>5849679</v>
      </c>
      <c r="Q153" s="31">
        <v>28900690</v>
      </c>
      <c r="R153" s="31">
        <v>28423590</v>
      </c>
      <c r="S153" s="31">
        <v>18739010</v>
      </c>
      <c r="T153" s="36">
        <f t="shared" si="38"/>
        <v>0.65927667828025949</v>
      </c>
      <c r="U153" s="36">
        <f t="shared" si="39"/>
        <v>8.7388555850671512E-2</v>
      </c>
    </row>
    <row r="154" spans="1:21" x14ac:dyDescent="0.2">
      <c r="A154" s="17" t="s">
        <v>29</v>
      </c>
      <c r="B154" s="11" t="s">
        <v>280</v>
      </c>
      <c r="C154" s="10" t="s">
        <v>281</v>
      </c>
      <c r="D154" s="31">
        <v>0</v>
      </c>
      <c r="E154" s="31">
        <v>0</v>
      </c>
      <c r="F154" s="31">
        <v>0</v>
      </c>
      <c r="G154" s="36">
        <f t="shared" si="32"/>
        <v>0</v>
      </c>
      <c r="H154" s="31">
        <v>0</v>
      </c>
      <c r="I154" s="36">
        <f t="shared" si="33"/>
        <v>0</v>
      </c>
      <c r="J154" s="31">
        <v>0</v>
      </c>
      <c r="K154" s="36">
        <f t="shared" si="34"/>
        <v>0</v>
      </c>
      <c r="L154" s="31">
        <v>0</v>
      </c>
      <c r="M154" s="36">
        <f t="shared" si="35"/>
        <v>0</v>
      </c>
      <c r="N154" s="31">
        <f t="shared" si="36"/>
        <v>0</v>
      </c>
      <c r="O154" s="36">
        <f t="shared" si="37"/>
        <v>0</v>
      </c>
      <c r="P154" s="31">
        <v>0</v>
      </c>
      <c r="Q154" s="31">
        <v>0</v>
      </c>
      <c r="R154" s="31">
        <v>0</v>
      </c>
      <c r="S154" s="31">
        <v>0</v>
      </c>
      <c r="T154" s="36">
        <f t="shared" si="38"/>
        <v>0</v>
      </c>
      <c r="U154" s="36">
        <f t="shared" si="39"/>
        <v>0</v>
      </c>
    </row>
    <row r="155" spans="1:21" x14ac:dyDescent="0.2">
      <c r="A155" s="17" t="s">
        <v>29</v>
      </c>
      <c r="B155" s="11" t="s">
        <v>282</v>
      </c>
      <c r="C155" s="10" t="s">
        <v>283</v>
      </c>
      <c r="D155" s="31">
        <v>7795780</v>
      </c>
      <c r="E155" s="31">
        <v>8709565</v>
      </c>
      <c r="F155" s="31">
        <v>2426986</v>
      </c>
      <c r="G155" s="36">
        <f t="shared" si="32"/>
        <v>0.3113204836462804</v>
      </c>
      <c r="H155" s="31">
        <v>1562106</v>
      </c>
      <c r="I155" s="36">
        <f t="shared" si="33"/>
        <v>0.20037840985764094</v>
      </c>
      <c r="J155" s="31">
        <v>346238</v>
      </c>
      <c r="K155" s="36">
        <f t="shared" si="34"/>
        <v>3.9753764969892295E-2</v>
      </c>
      <c r="L155" s="31">
        <v>0</v>
      </c>
      <c r="M155" s="36">
        <f t="shared" si="35"/>
        <v>0</v>
      </c>
      <c r="N155" s="31">
        <f t="shared" si="36"/>
        <v>4335330</v>
      </c>
      <c r="O155" s="36">
        <f t="shared" si="37"/>
        <v>0.49776653598658488</v>
      </c>
      <c r="P155" s="31">
        <v>762546</v>
      </c>
      <c r="Q155" s="31">
        <v>5108454</v>
      </c>
      <c r="R155" s="31">
        <v>6788732</v>
      </c>
      <c r="S155" s="31">
        <v>3921753</v>
      </c>
      <c r="T155" s="36">
        <f t="shared" si="38"/>
        <v>0.57768564144231938</v>
      </c>
      <c r="U155" s="36">
        <f t="shared" si="39"/>
        <v>-0.5459447692335937</v>
      </c>
    </row>
    <row r="156" spans="1:21" x14ac:dyDescent="0.2">
      <c r="A156" s="17" t="s">
        <v>44</v>
      </c>
      <c r="B156" s="11" t="s">
        <v>284</v>
      </c>
      <c r="C156" s="10" t="s">
        <v>285</v>
      </c>
      <c r="D156" s="31">
        <v>0</v>
      </c>
      <c r="E156" s="31">
        <v>0</v>
      </c>
      <c r="F156" s="31">
        <v>0</v>
      </c>
      <c r="G156" s="36">
        <f t="shared" si="32"/>
        <v>0</v>
      </c>
      <c r="H156" s="31">
        <v>0</v>
      </c>
      <c r="I156" s="36">
        <f t="shared" si="33"/>
        <v>0</v>
      </c>
      <c r="J156" s="31">
        <v>0</v>
      </c>
      <c r="K156" s="36">
        <f t="shared" si="34"/>
        <v>0</v>
      </c>
      <c r="L156" s="31">
        <v>0</v>
      </c>
      <c r="M156" s="36">
        <f t="shared" si="35"/>
        <v>0</v>
      </c>
      <c r="N156" s="31">
        <f t="shared" si="36"/>
        <v>0</v>
      </c>
      <c r="O156" s="36">
        <f t="shared" si="37"/>
        <v>0</v>
      </c>
      <c r="P156" s="31">
        <v>0</v>
      </c>
      <c r="Q156" s="31">
        <v>0</v>
      </c>
      <c r="R156" s="31">
        <v>0</v>
      </c>
      <c r="S156" s="31">
        <v>0</v>
      </c>
      <c r="T156" s="36">
        <f t="shared" si="38"/>
        <v>0</v>
      </c>
      <c r="U156" s="36">
        <f t="shared" si="39"/>
        <v>0</v>
      </c>
    </row>
    <row r="157" spans="1:21" ht="16.5" x14ac:dyDescent="0.3">
      <c r="A157" s="18" t="s">
        <v>0</v>
      </c>
      <c r="B157" s="13" t="s">
        <v>286</v>
      </c>
      <c r="C157" s="12" t="s">
        <v>0</v>
      </c>
      <c r="D157" s="32">
        <f>SUM(D151:D156)</f>
        <v>208351474</v>
      </c>
      <c r="E157" s="32">
        <f>SUM(E151:E156)</f>
        <v>204235361</v>
      </c>
      <c r="F157" s="32">
        <f>SUM(F151:F156)</f>
        <v>46946395</v>
      </c>
      <c r="G157" s="37">
        <f t="shared" si="32"/>
        <v>0.2253230759480972</v>
      </c>
      <c r="H157" s="32">
        <f>SUM(H151:H156)</f>
        <v>50107901</v>
      </c>
      <c r="I157" s="37">
        <f t="shared" si="33"/>
        <v>0.24049698347706433</v>
      </c>
      <c r="J157" s="32">
        <f>SUM(J151:J156)</f>
        <v>42643174</v>
      </c>
      <c r="K157" s="37">
        <f t="shared" si="34"/>
        <v>0.20879427436662157</v>
      </c>
      <c r="L157" s="32">
        <f>SUM(L151:L156)</f>
        <v>0</v>
      </c>
      <c r="M157" s="37">
        <f t="shared" si="35"/>
        <v>0</v>
      </c>
      <c r="N157" s="32">
        <f t="shared" si="36"/>
        <v>139697470</v>
      </c>
      <c r="O157" s="37">
        <f t="shared" si="37"/>
        <v>0.68400236529070013</v>
      </c>
      <c r="P157" s="32">
        <f>SUM(P151:P156)</f>
        <v>44458714</v>
      </c>
      <c r="Q157" s="32">
        <f>SUM(Q151:Q156)</f>
        <v>207098327</v>
      </c>
      <c r="R157" s="32">
        <f>SUM(R151:R156)</f>
        <v>207988128</v>
      </c>
      <c r="S157" s="32">
        <f>SUM(S151:S156)</f>
        <v>137273539</v>
      </c>
      <c r="T157" s="37">
        <f t="shared" si="38"/>
        <v>0.66000660864643201</v>
      </c>
      <c r="U157" s="37">
        <f t="shared" si="39"/>
        <v>-4.0836538816664825E-2</v>
      </c>
    </row>
    <row r="158" spans="1:21" x14ac:dyDescent="0.2">
      <c r="A158" s="17" t="s">
        <v>29</v>
      </c>
      <c r="B158" s="11" t="s">
        <v>287</v>
      </c>
      <c r="C158" s="10" t="s">
        <v>288</v>
      </c>
      <c r="D158" s="31">
        <v>9442061</v>
      </c>
      <c r="E158" s="31">
        <v>9789787</v>
      </c>
      <c r="F158" s="31">
        <v>2233707</v>
      </c>
      <c r="G158" s="36">
        <f t="shared" si="32"/>
        <v>0.23656985482300952</v>
      </c>
      <c r="H158" s="31">
        <v>2813070</v>
      </c>
      <c r="I158" s="36">
        <f t="shared" si="33"/>
        <v>0.2979296575186286</v>
      </c>
      <c r="J158" s="31">
        <v>3938202</v>
      </c>
      <c r="K158" s="36">
        <f t="shared" si="34"/>
        <v>0.40227657659967475</v>
      </c>
      <c r="L158" s="31">
        <v>0</v>
      </c>
      <c r="M158" s="36">
        <f t="shared" si="35"/>
        <v>0</v>
      </c>
      <c r="N158" s="31">
        <f t="shared" si="36"/>
        <v>8984979</v>
      </c>
      <c r="O158" s="36">
        <f t="shared" si="37"/>
        <v>0.91779106123555088</v>
      </c>
      <c r="P158" s="31">
        <v>1992532</v>
      </c>
      <c r="Q158" s="31">
        <v>9872658</v>
      </c>
      <c r="R158" s="31">
        <v>10937593</v>
      </c>
      <c r="S158" s="31">
        <v>6270480</v>
      </c>
      <c r="T158" s="36">
        <f t="shared" si="38"/>
        <v>0.57329615391613131</v>
      </c>
      <c r="U158" s="36">
        <f t="shared" si="39"/>
        <v>0.9764811807288416</v>
      </c>
    </row>
    <row r="159" spans="1:21" x14ac:dyDescent="0.2">
      <c r="A159" s="17" t="s">
        <v>29</v>
      </c>
      <c r="B159" s="11" t="s">
        <v>289</v>
      </c>
      <c r="C159" s="10" t="s">
        <v>290</v>
      </c>
      <c r="D159" s="31">
        <v>119234245</v>
      </c>
      <c r="E159" s="31">
        <v>118155416</v>
      </c>
      <c r="F159" s="31">
        <v>24872669</v>
      </c>
      <c r="G159" s="36">
        <f t="shared" si="32"/>
        <v>0.20860340080989317</v>
      </c>
      <c r="H159" s="31">
        <v>29377069</v>
      </c>
      <c r="I159" s="36">
        <f t="shared" si="33"/>
        <v>0.24638113823759272</v>
      </c>
      <c r="J159" s="31">
        <v>31658491</v>
      </c>
      <c r="K159" s="36">
        <f t="shared" si="34"/>
        <v>0.26793939771664804</v>
      </c>
      <c r="L159" s="31">
        <v>0</v>
      </c>
      <c r="M159" s="36">
        <f t="shared" si="35"/>
        <v>0</v>
      </c>
      <c r="N159" s="31">
        <f t="shared" si="36"/>
        <v>85908229</v>
      </c>
      <c r="O159" s="36">
        <f t="shared" si="37"/>
        <v>0.72707821535662831</v>
      </c>
      <c r="P159" s="31">
        <v>29879497</v>
      </c>
      <c r="Q159" s="31">
        <v>107494268</v>
      </c>
      <c r="R159" s="31">
        <v>105682453</v>
      </c>
      <c r="S159" s="31">
        <v>78410657</v>
      </c>
      <c r="T159" s="36">
        <f t="shared" si="38"/>
        <v>0.74194584601475899</v>
      </c>
      <c r="U159" s="36">
        <f t="shared" si="39"/>
        <v>5.9538954086141516E-2</v>
      </c>
    </row>
    <row r="160" spans="1:21" x14ac:dyDescent="0.2">
      <c r="A160" s="17" t="s">
        <v>29</v>
      </c>
      <c r="B160" s="11" t="s">
        <v>291</v>
      </c>
      <c r="C160" s="10" t="s">
        <v>292</v>
      </c>
      <c r="D160" s="31">
        <v>5916000</v>
      </c>
      <c r="E160" s="31">
        <v>3784547</v>
      </c>
      <c r="F160" s="31">
        <v>756565</v>
      </c>
      <c r="G160" s="36">
        <f t="shared" si="32"/>
        <v>0.12788455037187288</v>
      </c>
      <c r="H160" s="31">
        <v>1405403</v>
      </c>
      <c r="I160" s="36">
        <f t="shared" si="33"/>
        <v>0.23755966869506423</v>
      </c>
      <c r="J160" s="31">
        <v>1114975</v>
      </c>
      <c r="K160" s="36">
        <f t="shared" si="34"/>
        <v>0.29461253883225652</v>
      </c>
      <c r="L160" s="31">
        <v>0</v>
      </c>
      <c r="M160" s="36">
        <f t="shared" si="35"/>
        <v>0</v>
      </c>
      <c r="N160" s="31">
        <f t="shared" si="36"/>
        <v>3276943</v>
      </c>
      <c r="O160" s="36">
        <f t="shared" si="37"/>
        <v>0.86587456834331822</v>
      </c>
      <c r="P160" s="31">
        <v>278050</v>
      </c>
      <c r="Q160" s="31">
        <v>5238000</v>
      </c>
      <c r="R160" s="31">
        <v>4736235</v>
      </c>
      <c r="S160" s="31">
        <v>3401673</v>
      </c>
      <c r="T160" s="36">
        <f t="shared" si="38"/>
        <v>0.71822301891692453</v>
      </c>
      <c r="U160" s="36">
        <f t="shared" si="39"/>
        <v>3.0099802193850023</v>
      </c>
    </row>
    <row r="161" spans="1:21" x14ac:dyDescent="0.2">
      <c r="A161" s="17" t="s">
        <v>29</v>
      </c>
      <c r="B161" s="11" t="s">
        <v>293</v>
      </c>
      <c r="C161" s="10" t="s">
        <v>294</v>
      </c>
      <c r="D161" s="31">
        <v>0</v>
      </c>
      <c r="E161" s="31">
        <v>0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0</v>
      </c>
      <c r="K161" s="36">
        <f t="shared" si="34"/>
        <v>0</v>
      </c>
      <c r="L161" s="31">
        <v>0</v>
      </c>
      <c r="M161" s="36">
        <f t="shared" si="35"/>
        <v>0</v>
      </c>
      <c r="N161" s="31">
        <f t="shared" si="36"/>
        <v>0</v>
      </c>
      <c r="O161" s="36">
        <f t="shared" si="37"/>
        <v>0</v>
      </c>
      <c r="P161" s="31">
        <v>0</v>
      </c>
      <c r="Q161" s="31">
        <v>0</v>
      </c>
      <c r="R161" s="31">
        <v>0</v>
      </c>
      <c r="S161" s="31">
        <v>0</v>
      </c>
      <c r="T161" s="36">
        <f t="shared" si="38"/>
        <v>0</v>
      </c>
      <c r="U161" s="36">
        <f t="shared" si="39"/>
        <v>0</v>
      </c>
    </row>
    <row r="162" spans="1:21" x14ac:dyDescent="0.2">
      <c r="A162" s="17" t="s">
        <v>44</v>
      </c>
      <c r="B162" s="11" t="s">
        <v>295</v>
      </c>
      <c r="C162" s="10" t="s">
        <v>296</v>
      </c>
      <c r="D162" s="31">
        <v>0</v>
      </c>
      <c r="E162" s="31">
        <v>0</v>
      </c>
      <c r="F162" s="31">
        <v>0</v>
      </c>
      <c r="G162" s="36">
        <f t="shared" si="32"/>
        <v>0</v>
      </c>
      <c r="H162" s="31">
        <v>0</v>
      </c>
      <c r="I162" s="36">
        <f t="shared" si="33"/>
        <v>0</v>
      </c>
      <c r="J162" s="31">
        <v>0</v>
      </c>
      <c r="K162" s="36">
        <f t="shared" si="34"/>
        <v>0</v>
      </c>
      <c r="L162" s="31">
        <v>0</v>
      </c>
      <c r="M162" s="36">
        <f t="shared" si="35"/>
        <v>0</v>
      </c>
      <c r="N162" s="31">
        <f t="shared" si="36"/>
        <v>0</v>
      </c>
      <c r="O162" s="36">
        <f t="shared" si="37"/>
        <v>0</v>
      </c>
      <c r="P162" s="31">
        <v>0</v>
      </c>
      <c r="Q162" s="31">
        <v>0</v>
      </c>
      <c r="R162" s="31">
        <v>0</v>
      </c>
      <c r="S162" s="31">
        <v>0</v>
      </c>
      <c r="T162" s="36">
        <f t="shared" si="38"/>
        <v>0</v>
      </c>
      <c r="U162" s="36">
        <f t="shared" si="39"/>
        <v>0</v>
      </c>
    </row>
    <row r="163" spans="1:21" ht="16.5" x14ac:dyDescent="0.3">
      <c r="A163" s="18" t="s">
        <v>0</v>
      </c>
      <c r="B163" s="13" t="s">
        <v>297</v>
      </c>
      <c r="C163" s="12" t="s">
        <v>0</v>
      </c>
      <c r="D163" s="32">
        <f>SUM(D158:D162)</f>
        <v>134592306</v>
      </c>
      <c r="E163" s="32">
        <f>SUM(E158:E162)</f>
        <v>131729750</v>
      </c>
      <c r="F163" s="32">
        <f>SUM(F158:F162)</f>
        <v>27862941</v>
      </c>
      <c r="G163" s="37">
        <f t="shared" si="32"/>
        <v>0.20701733871771244</v>
      </c>
      <c r="H163" s="32">
        <f>SUM(H158:H162)</f>
        <v>33595542</v>
      </c>
      <c r="I163" s="37">
        <f t="shared" si="33"/>
        <v>0.24960967679682969</v>
      </c>
      <c r="J163" s="32">
        <f>SUM(J158:J162)</f>
        <v>36711668</v>
      </c>
      <c r="K163" s="37">
        <f t="shared" si="34"/>
        <v>0.27868927102647656</v>
      </c>
      <c r="L163" s="32">
        <f>SUM(L158:L162)</f>
        <v>0</v>
      </c>
      <c r="M163" s="37">
        <f t="shared" si="35"/>
        <v>0</v>
      </c>
      <c r="N163" s="32">
        <f t="shared" si="36"/>
        <v>98170151</v>
      </c>
      <c r="O163" s="37">
        <f t="shared" si="37"/>
        <v>0.74523902914869267</v>
      </c>
      <c r="P163" s="32">
        <f>SUM(P158:P162)</f>
        <v>32150079</v>
      </c>
      <c r="Q163" s="32">
        <f>SUM(Q158:Q162)</f>
        <v>122604926</v>
      </c>
      <c r="R163" s="32">
        <f>SUM(R158:R162)</f>
        <v>121356281</v>
      </c>
      <c r="S163" s="32">
        <f>SUM(S158:S162)</f>
        <v>88082810</v>
      </c>
      <c r="T163" s="37">
        <f t="shared" si="38"/>
        <v>0.72581995158536539</v>
      </c>
      <c r="U163" s="37">
        <f t="shared" si="39"/>
        <v>0.14188422367484699</v>
      </c>
    </row>
    <row r="164" spans="1:21" x14ac:dyDescent="0.2">
      <c r="A164" s="17" t="s">
        <v>29</v>
      </c>
      <c r="B164" s="11" t="s">
        <v>298</v>
      </c>
      <c r="C164" s="10" t="s">
        <v>299</v>
      </c>
      <c r="D164" s="31">
        <v>2304684</v>
      </c>
      <c r="E164" s="31">
        <v>6584788</v>
      </c>
      <c r="F164" s="31">
        <v>3700525</v>
      </c>
      <c r="G164" s="36">
        <f t="shared" si="32"/>
        <v>1.605653963840596</v>
      </c>
      <c r="H164" s="31">
        <v>971920</v>
      </c>
      <c r="I164" s="36">
        <f t="shared" si="33"/>
        <v>0.42171508111307232</v>
      </c>
      <c r="J164" s="31">
        <v>1576315</v>
      </c>
      <c r="K164" s="36">
        <f t="shared" si="34"/>
        <v>0.23938735764917565</v>
      </c>
      <c r="L164" s="31">
        <v>0</v>
      </c>
      <c r="M164" s="36">
        <f t="shared" si="35"/>
        <v>0</v>
      </c>
      <c r="N164" s="31">
        <f t="shared" si="36"/>
        <v>6248760</v>
      </c>
      <c r="O164" s="36">
        <f t="shared" si="37"/>
        <v>0.94896904805439442</v>
      </c>
      <c r="P164" s="31">
        <v>1974998</v>
      </c>
      <c r="Q164" s="31">
        <v>3258198</v>
      </c>
      <c r="R164" s="31">
        <v>3956468</v>
      </c>
      <c r="S164" s="31">
        <v>3131902</v>
      </c>
      <c r="T164" s="36">
        <f t="shared" si="38"/>
        <v>0.79159037808469579</v>
      </c>
      <c r="U164" s="36">
        <f t="shared" si="39"/>
        <v>-0.20186501454685013</v>
      </c>
    </row>
    <row r="165" spans="1:21" x14ac:dyDescent="0.2">
      <c r="A165" s="17" t="s">
        <v>29</v>
      </c>
      <c r="B165" s="11" t="s">
        <v>300</v>
      </c>
      <c r="C165" s="10" t="s">
        <v>301</v>
      </c>
      <c r="D165" s="31">
        <v>57350</v>
      </c>
      <c r="E165" s="31">
        <v>5235</v>
      </c>
      <c r="F165" s="31">
        <v>0</v>
      </c>
      <c r="G165" s="36">
        <f t="shared" si="32"/>
        <v>0</v>
      </c>
      <c r="H165" s="31">
        <v>0</v>
      </c>
      <c r="I165" s="36">
        <f t="shared" si="33"/>
        <v>0</v>
      </c>
      <c r="J165" s="31">
        <v>0</v>
      </c>
      <c r="K165" s="36">
        <f t="shared" si="34"/>
        <v>0</v>
      </c>
      <c r="L165" s="31">
        <v>0</v>
      </c>
      <c r="M165" s="36">
        <f t="shared" si="35"/>
        <v>0</v>
      </c>
      <c r="N165" s="31">
        <f t="shared" si="36"/>
        <v>0</v>
      </c>
      <c r="O165" s="36">
        <f t="shared" si="37"/>
        <v>0</v>
      </c>
      <c r="P165" s="31">
        <v>48746</v>
      </c>
      <c r="Q165" s="31">
        <v>277000</v>
      </c>
      <c r="R165" s="31">
        <v>225000</v>
      </c>
      <c r="S165" s="31">
        <v>86992</v>
      </c>
      <c r="T165" s="36">
        <f t="shared" si="38"/>
        <v>0.38663111111111109</v>
      </c>
      <c r="U165" s="36">
        <f t="shared" si="39"/>
        <v>-1</v>
      </c>
    </row>
    <row r="166" spans="1:21" x14ac:dyDescent="0.2">
      <c r="A166" s="17" t="s">
        <v>29</v>
      </c>
      <c r="B166" s="11" t="s">
        <v>302</v>
      </c>
      <c r="C166" s="10" t="s">
        <v>303</v>
      </c>
      <c r="D166" s="31">
        <v>2022000</v>
      </c>
      <c r="E166" s="31">
        <v>1843675</v>
      </c>
      <c r="F166" s="31">
        <v>925175</v>
      </c>
      <c r="G166" s="36">
        <f t="shared" si="32"/>
        <v>0.45755440158259147</v>
      </c>
      <c r="H166" s="31">
        <v>120565</v>
      </c>
      <c r="I166" s="36">
        <f t="shared" si="33"/>
        <v>5.9626607319485658E-2</v>
      </c>
      <c r="J166" s="31">
        <v>0</v>
      </c>
      <c r="K166" s="36">
        <f t="shared" si="34"/>
        <v>0</v>
      </c>
      <c r="L166" s="31">
        <v>0</v>
      </c>
      <c r="M166" s="36">
        <f t="shared" si="35"/>
        <v>0</v>
      </c>
      <c r="N166" s="31">
        <f t="shared" si="36"/>
        <v>1045740</v>
      </c>
      <c r="O166" s="36">
        <f t="shared" si="37"/>
        <v>0.56720408965788438</v>
      </c>
      <c r="P166" s="31">
        <v>0</v>
      </c>
      <c r="Q166" s="31">
        <v>1400000</v>
      </c>
      <c r="R166" s="31">
        <v>3075000</v>
      </c>
      <c r="S166" s="31">
        <v>0</v>
      </c>
      <c r="T166" s="36">
        <f t="shared" si="38"/>
        <v>0</v>
      </c>
      <c r="U166" s="36">
        <f t="shared" si="39"/>
        <v>0</v>
      </c>
    </row>
    <row r="167" spans="1:21" x14ac:dyDescent="0.2">
      <c r="A167" s="17" t="s">
        <v>29</v>
      </c>
      <c r="B167" s="11" t="s">
        <v>304</v>
      </c>
      <c r="C167" s="10" t="s">
        <v>305</v>
      </c>
      <c r="D167" s="31">
        <v>0</v>
      </c>
      <c r="E167" s="31">
        <v>0</v>
      </c>
      <c r="F167" s="31">
        <v>13594</v>
      </c>
      <c r="G167" s="36">
        <f t="shared" si="32"/>
        <v>0</v>
      </c>
      <c r="H167" s="31">
        <v>0</v>
      </c>
      <c r="I167" s="36">
        <f t="shared" si="33"/>
        <v>0</v>
      </c>
      <c r="J167" s="31">
        <v>62161</v>
      </c>
      <c r="K167" s="36">
        <f t="shared" si="34"/>
        <v>0</v>
      </c>
      <c r="L167" s="31">
        <v>0</v>
      </c>
      <c r="M167" s="36">
        <f t="shared" si="35"/>
        <v>0</v>
      </c>
      <c r="N167" s="31">
        <f t="shared" si="36"/>
        <v>75755</v>
      </c>
      <c r="O167" s="36">
        <f t="shared" si="37"/>
        <v>0</v>
      </c>
      <c r="P167" s="31">
        <v>36777</v>
      </c>
      <c r="Q167" s="31">
        <v>0</v>
      </c>
      <c r="R167" s="31">
        <v>0</v>
      </c>
      <c r="S167" s="31">
        <v>120326</v>
      </c>
      <c r="T167" s="36">
        <f t="shared" si="38"/>
        <v>0</v>
      </c>
      <c r="U167" s="36">
        <f t="shared" si="39"/>
        <v>0.69021399244092785</v>
      </c>
    </row>
    <row r="168" spans="1:21" x14ac:dyDescent="0.2">
      <c r="A168" s="17" t="s">
        <v>44</v>
      </c>
      <c r="B168" s="11" t="s">
        <v>306</v>
      </c>
      <c r="C168" s="10" t="s">
        <v>307</v>
      </c>
      <c r="D168" s="31">
        <v>0</v>
      </c>
      <c r="E168" s="31">
        <v>0</v>
      </c>
      <c r="F168" s="31">
        <v>0</v>
      </c>
      <c r="G168" s="36">
        <f t="shared" si="32"/>
        <v>0</v>
      </c>
      <c r="H168" s="31">
        <v>0</v>
      </c>
      <c r="I168" s="36">
        <f t="shared" si="33"/>
        <v>0</v>
      </c>
      <c r="J168" s="31">
        <v>0</v>
      </c>
      <c r="K168" s="36">
        <f t="shared" si="34"/>
        <v>0</v>
      </c>
      <c r="L168" s="31">
        <v>0</v>
      </c>
      <c r="M168" s="36">
        <f t="shared" si="35"/>
        <v>0</v>
      </c>
      <c r="N168" s="31">
        <f t="shared" si="36"/>
        <v>0</v>
      </c>
      <c r="O168" s="36">
        <f t="shared" si="37"/>
        <v>0</v>
      </c>
      <c r="P168" s="31">
        <v>0</v>
      </c>
      <c r="Q168" s="31">
        <v>0</v>
      </c>
      <c r="R168" s="31">
        <v>0</v>
      </c>
      <c r="S168" s="31">
        <v>0</v>
      </c>
      <c r="T168" s="36">
        <f t="shared" si="38"/>
        <v>0</v>
      </c>
      <c r="U168" s="36">
        <f t="shared" si="39"/>
        <v>0</v>
      </c>
    </row>
    <row r="169" spans="1:21" ht="16.5" x14ac:dyDescent="0.3">
      <c r="A169" s="18" t="s">
        <v>0</v>
      </c>
      <c r="B169" s="13" t="s">
        <v>308</v>
      </c>
      <c r="C169" s="12" t="s">
        <v>0</v>
      </c>
      <c r="D169" s="32">
        <f>SUM(D164:D168)</f>
        <v>4384034</v>
      </c>
      <c r="E169" s="32">
        <f>SUM(E164:E168)</f>
        <v>8433698</v>
      </c>
      <c r="F169" s="32">
        <f>SUM(F164:F168)</f>
        <v>4639294</v>
      </c>
      <c r="G169" s="37">
        <f t="shared" si="32"/>
        <v>1.0582249134016752</v>
      </c>
      <c r="H169" s="32">
        <f>SUM(H164:H168)</f>
        <v>1092485</v>
      </c>
      <c r="I169" s="37">
        <f t="shared" si="33"/>
        <v>0.24919628816747316</v>
      </c>
      <c r="J169" s="32">
        <f>SUM(J164:J168)</f>
        <v>1638476</v>
      </c>
      <c r="K169" s="37">
        <f t="shared" si="34"/>
        <v>0.1942772909345343</v>
      </c>
      <c r="L169" s="32">
        <f>SUM(L164:L168)</f>
        <v>0</v>
      </c>
      <c r="M169" s="37">
        <f t="shared" si="35"/>
        <v>0</v>
      </c>
      <c r="N169" s="32">
        <f t="shared" si="36"/>
        <v>7370255</v>
      </c>
      <c r="O169" s="37">
        <f t="shared" si="37"/>
        <v>0.87390549199176926</v>
      </c>
      <c r="P169" s="32">
        <f>SUM(P164:P168)</f>
        <v>2060521</v>
      </c>
      <c r="Q169" s="32">
        <f>SUM(Q164:Q168)</f>
        <v>4935198</v>
      </c>
      <c r="R169" s="32">
        <f>SUM(R164:R168)</f>
        <v>7256468</v>
      </c>
      <c r="S169" s="32">
        <f>SUM(S164:S168)</f>
        <v>3339220</v>
      </c>
      <c r="T169" s="37">
        <f t="shared" si="38"/>
        <v>0.4601715324866037</v>
      </c>
      <c r="U169" s="37">
        <f t="shared" si="39"/>
        <v>-0.20482441091355053</v>
      </c>
    </row>
    <row r="170" spans="1:21" ht="16.5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2895203815</v>
      </c>
      <c r="E170" s="32">
        <f>SUM(E105,E107:E111,E113:E120,E122:E125,E127:E131,E133:E136,E138:E143,E145:E149,E151:E156,E158:E162,E164:E168)</f>
        <v>2967928927</v>
      </c>
      <c r="F170" s="32">
        <f>SUM(F105,F107:F111,F113:F120,F122:F125,F127:F131,F133:F136,F138:F143,F145:F149,F151:F156,F158:F162,F164:F168)</f>
        <v>573694056</v>
      </c>
      <c r="G170" s="37">
        <f t="shared" si="32"/>
        <v>0.19815325367689182</v>
      </c>
      <c r="H170" s="32">
        <f>SUM(H105,H107:H111,H113:H120,H122:H125,H127:H131,H133:H136,H138:H143,H145:H149,H151:H156,H158:H162,H164:H168)</f>
        <v>693311394</v>
      </c>
      <c r="I170" s="37">
        <f t="shared" si="33"/>
        <v>0.23946894184373682</v>
      </c>
      <c r="J170" s="32">
        <f>SUM(J105,J107:J111,J113:J120,J122:J125,J127:J131,J133:J136,J138:J143,J145:J149,J151:J156,J158:J162,J164:J168)</f>
        <v>676497482</v>
      </c>
      <c r="K170" s="37">
        <f t="shared" si="34"/>
        <v>0.22793587671380244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1943502932</v>
      </c>
      <c r="O170" s="37">
        <f t="shared" si="37"/>
        <v>0.65483472812285437</v>
      </c>
      <c r="P170" s="32">
        <f>SUM(P105,P107:P111,P113:P120,P122:P125,P127:P131,P133:P136,P138:P143,P145:P149,P151:P156,P158:P162,P164:P168)</f>
        <v>657688683</v>
      </c>
      <c r="Q170" s="32">
        <f>SUM(Q105,Q107:Q111,Q113:Q120,Q122:Q125,Q127:Q131,Q133:Q136,Q138:Q143,Q145:Q149,Q151:Q156,Q158:Q162,Q164:Q168)</f>
        <v>2629155181</v>
      </c>
      <c r="R170" s="32">
        <f>SUM(R105,R107:R111,R113:R120,R122:R125,R127:R131,R133:R136,R138:R143,R145:R149,R151:R156,R158:R162,R164:R168)</f>
        <v>2766559291</v>
      </c>
      <c r="S170" s="32">
        <f>SUM(S105,S107:S111,S113:S120,S122:S125,S127:S131,S133:S136,S138:S143,S145:S149,S151:S156,S158:S162,S164:S168)</f>
        <v>1902585780</v>
      </c>
      <c r="T170" s="37">
        <f t="shared" si="38"/>
        <v>0.68770829751936813</v>
      </c>
      <c r="U170" s="37">
        <f t="shared" si="39"/>
        <v>2.8598331530056198E-2</v>
      </c>
    </row>
    <row r="171" spans="1:21" ht="14.4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4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x14ac:dyDescent="0.2">
      <c r="A173" s="17" t="s">
        <v>29</v>
      </c>
      <c r="B173" s="11" t="s">
        <v>311</v>
      </c>
      <c r="C173" s="10" t="s">
        <v>312</v>
      </c>
      <c r="D173" s="31">
        <v>8329510</v>
      </c>
      <c r="E173" s="31">
        <v>11349820</v>
      </c>
      <c r="F173" s="31">
        <v>3149684</v>
      </c>
      <c r="G173" s="36">
        <f t="shared" ref="G173:G205" si="40">IF(($D173     =0),0,($F173     /$D173     ))</f>
        <v>0.37813556859887315</v>
      </c>
      <c r="H173" s="31">
        <v>3571413</v>
      </c>
      <c r="I173" s="36">
        <f t="shared" ref="I173:I205" si="41">IF(($D173     =0),0,($H173     /$D173     ))</f>
        <v>0.42876627796833189</v>
      </c>
      <c r="J173" s="31">
        <v>3249694</v>
      </c>
      <c r="K173" s="36">
        <f t="shared" ref="K173:K205" si="42">IF(($E173     =0),0,($J173     /$E173     ))</f>
        <v>0.28632119275900408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9970791</v>
      </c>
      <c r="O173" s="36">
        <f t="shared" ref="O173:O205" si="45">IF(($E173     =0),0,($N173     /$E173     ))</f>
        <v>0.8784977206686978</v>
      </c>
      <c r="P173" s="31">
        <v>2902845</v>
      </c>
      <c r="Q173" s="31">
        <v>7927234</v>
      </c>
      <c r="R173" s="31">
        <v>9456562</v>
      </c>
      <c r="S173" s="31">
        <v>9065287</v>
      </c>
      <c r="T173" s="36">
        <f t="shared" ref="T173:T205" si="46">IF(($R173     =0),0,($S173     /$R173     ))</f>
        <v>0.95862396926071014</v>
      </c>
      <c r="U173" s="36">
        <f t="shared" ref="U173:U205" si="47">IF(($P173     =0),0,(($J173     /$P173     )-1))</f>
        <v>0.11948588367618673</v>
      </c>
    </row>
    <row r="174" spans="1:21" x14ac:dyDescent="0.2">
      <c r="A174" s="17" t="s">
        <v>29</v>
      </c>
      <c r="B174" s="11" t="s">
        <v>313</v>
      </c>
      <c r="C174" s="10" t="s">
        <v>314</v>
      </c>
      <c r="D174" s="31">
        <v>28785056</v>
      </c>
      <c r="E174" s="31">
        <v>22176777</v>
      </c>
      <c r="F174" s="31">
        <v>5887037</v>
      </c>
      <c r="G174" s="36">
        <f t="shared" si="40"/>
        <v>0.20451712861006766</v>
      </c>
      <c r="H174" s="31">
        <v>6554163</v>
      </c>
      <c r="I174" s="36">
        <f t="shared" si="41"/>
        <v>0.22769325166503063</v>
      </c>
      <c r="J174" s="31">
        <v>6370877</v>
      </c>
      <c r="K174" s="36">
        <f t="shared" si="42"/>
        <v>0.28727695643059403</v>
      </c>
      <c r="L174" s="31">
        <v>0</v>
      </c>
      <c r="M174" s="36">
        <f t="shared" si="43"/>
        <v>0</v>
      </c>
      <c r="N174" s="31">
        <f t="shared" si="44"/>
        <v>18812077</v>
      </c>
      <c r="O174" s="36">
        <f t="shared" si="45"/>
        <v>0.84827822365711658</v>
      </c>
      <c r="P174" s="31">
        <v>12059910</v>
      </c>
      <c r="Q174" s="31">
        <v>23495172</v>
      </c>
      <c r="R174" s="31">
        <v>27520432</v>
      </c>
      <c r="S174" s="31">
        <v>21699292</v>
      </c>
      <c r="T174" s="36">
        <f t="shared" si="46"/>
        <v>0.78847933782434809</v>
      </c>
      <c r="U174" s="36">
        <f t="shared" si="47"/>
        <v>-0.47173096648316615</v>
      </c>
    </row>
    <row r="175" spans="1:21" x14ac:dyDescent="0.2">
      <c r="A175" s="17" t="s">
        <v>29</v>
      </c>
      <c r="B175" s="11" t="s">
        <v>315</v>
      </c>
      <c r="C175" s="10" t="s">
        <v>316</v>
      </c>
      <c r="D175" s="31">
        <v>30847816</v>
      </c>
      <c r="E175" s="31">
        <v>32108720</v>
      </c>
      <c r="F175" s="31">
        <v>8074191</v>
      </c>
      <c r="G175" s="36">
        <f t="shared" si="40"/>
        <v>0.26174271138028055</v>
      </c>
      <c r="H175" s="31">
        <v>8312191</v>
      </c>
      <c r="I175" s="36">
        <f t="shared" si="41"/>
        <v>0.26945800636258982</v>
      </c>
      <c r="J175" s="31">
        <v>7574337</v>
      </c>
      <c r="K175" s="36">
        <f t="shared" si="42"/>
        <v>0.2358965726444405</v>
      </c>
      <c r="L175" s="31">
        <v>0</v>
      </c>
      <c r="M175" s="36">
        <f t="shared" si="43"/>
        <v>0</v>
      </c>
      <c r="N175" s="31">
        <f t="shared" si="44"/>
        <v>23960719</v>
      </c>
      <c r="O175" s="36">
        <f t="shared" si="45"/>
        <v>0.74623712810725562</v>
      </c>
      <c r="P175" s="31">
        <v>9151084</v>
      </c>
      <c r="Q175" s="31">
        <v>28680027</v>
      </c>
      <c r="R175" s="31">
        <v>30784127</v>
      </c>
      <c r="S175" s="31">
        <v>22812577</v>
      </c>
      <c r="T175" s="36">
        <f t="shared" si="46"/>
        <v>0.74104998982105286</v>
      </c>
      <c r="U175" s="36">
        <f t="shared" si="47"/>
        <v>-0.17230166393402135</v>
      </c>
    </row>
    <row r="176" spans="1:21" x14ac:dyDescent="0.2">
      <c r="A176" s="17" t="s">
        <v>29</v>
      </c>
      <c r="B176" s="11" t="s">
        <v>317</v>
      </c>
      <c r="C176" s="10" t="s">
        <v>318</v>
      </c>
      <c r="D176" s="31">
        <v>3103039</v>
      </c>
      <c r="E176" s="31">
        <v>2984243</v>
      </c>
      <c r="F176" s="31">
        <v>1342956</v>
      </c>
      <c r="G176" s="36">
        <f t="shared" si="40"/>
        <v>0.43278734169954036</v>
      </c>
      <c r="H176" s="31">
        <v>1626221</v>
      </c>
      <c r="I176" s="36">
        <f t="shared" si="41"/>
        <v>0.52407365811386841</v>
      </c>
      <c r="J176" s="31">
        <v>2474532</v>
      </c>
      <c r="K176" s="36">
        <f t="shared" si="42"/>
        <v>0.82919923075969348</v>
      </c>
      <c r="L176" s="31">
        <v>0</v>
      </c>
      <c r="M176" s="36">
        <f t="shared" si="43"/>
        <v>0</v>
      </c>
      <c r="N176" s="31">
        <f t="shared" si="44"/>
        <v>5443709</v>
      </c>
      <c r="O176" s="36">
        <f t="shared" si="45"/>
        <v>1.8241507142682416</v>
      </c>
      <c r="P176" s="31">
        <v>1075160</v>
      </c>
      <c r="Q176" s="31">
        <v>4237884</v>
      </c>
      <c r="R176" s="31">
        <v>3257884</v>
      </c>
      <c r="S176" s="31">
        <v>1841001</v>
      </c>
      <c r="T176" s="36">
        <f t="shared" si="46"/>
        <v>0.56509102227089736</v>
      </c>
      <c r="U176" s="36">
        <f t="shared" si="47"/>
        <v>1.3015476766248746</v>
      </c>
    </row>
    <row r="177" spans="1:21" x14ac:dyDescent="0.2">
      <c r="A177" s="17" t="s">
        <v>29</v>
      </c>
      <c r="B177" s="11" t="s">
        <v>319</v>
      </c>
      <c r="C177" s="10" t="s">
        <v>320</v>
      </c>
      <c r="D177" s="31">
        <v>0</v>
      </c>
      <c r="E177" s="31">
        <v>0</v>
      </c>
      <c r="F177" s="31">
        <v>0</v>
      </c>
      <c r="G177" s="36">
        <f t="shared" si="40"/>
        <v>0</v>
      </c>
      <c r="H177" s="31">
        <v>0</v>
      </c>
      <c r="I177" s="36">
        <f t="shared" si="41"/>
        <v>0</v>
      </c>
      <c r="J177" s="31">
        <v>0</v>
      </c>
      <c r="K177" s="36">
        <f t="shared" si="42"/>
        <v>0</v>
      </c>
      <c r="L177" s="31">
        <v>0</v>
      </c>
      <c r="M177" s="36">
        <f t="shared" si="43"/>
        <v>0</v>
      </c>
      <c r="N177" s="31">
        <f t="shared" si="44"/>
        <v>0</v>
      </c>
      <c r="O177" s="36">
        <f t="shared" si="45"/>
        <v>0</v>
      </c>
      <c r="P177" s="31">
        <v>0</v>
      </c>
      <c r="Q177" s="31">
        <v>0</v>
      </c>
      <c r="R177" s="31">
        <v>0</v>
      </c>
      <c r="S177" s="31">
        <v>0</v>
      </c>
      <c r="T177" s="36">
        <f t="shared" si="46"/>
        <v>0</v>
      </c>
      <c r="U177" s="36">
        <f t="shared" si="47"/>
        <v>0</v>
      </c>
    </row>
    <row r="178" spans="1:21" x14ac:dyDescent="0.2">
      <c r="A178" s="17" t="s">
        <v>44</v>
      </c>
      <c r="B178" s="11" t="s">
        <v>321</v>
      </c>
      <c r="C178" s="10" t="s">
        <v>322</v>
      </c>
      <c r="D178" s="31">
        <v>1349785</v>
      </c>
      <c r="E178" s="31">
        <v>1375885</v>
      </c>
      <c r="F178" s="31">
        <v>366283</v>
      </c>
      <c r="G178" s="36">
        <f t="shared" si="40"/>
        <v>0.27136395796367568</v>
      </c>
      <c r="H178" s="31">
        <v>407404</v>
      </c>
      <c r="I178" s="36">
        <f t="shared" si="41"/>
        <v>0.30182880977340837</v>
      </c>
      <c r="J178" s="31">
        <v>323733</v>
      </c>
      <c r="K178" s="36">
        <f t="shared" si="42"/>
        <v>0.23529074014179965</v>
      </c>
      <c r="L178" s="31">
        <v>0</v>
      </c>
      <c r="M178" s="36">
        <f t="shared" si="43"/>
        <v>0</v>
      </c>
      <c r="N178" s="31">
        <f t="shared" si="44"/>
        <v>1097420</v>
      </c>
      <c r="O178" s="36">
        <f t="shared" si="45"/>
        <v>0.79761026539281987</v>
      </c>
      <c r="P178" s="31">
        <v>321970</v>
      </c>
      <c r="Q178" s="31">
        <v>1354632</v>
      </c>
      <c r="R178" s="31">
        <v>1455632</v>
      </c>
      <c r="S178" s="31">
        <v>1119353</v>
      </c>
      <c r="T178" s="36">
        <f t="shared" si="46"/>
        <v>0.76898075887312178</v>
      </c>
      <c r="U178" s="36">
        <f t="shared" si="47"/>
        <v>5.4756654346679312E-3</v>
      </c>
    </row>
    <row r="179" spans="1:21" ht="16.5" x14ac:dyDescent="0.3">
      <c r="A179" s="18" t="s">
        <v>0</v>
      </c>
      <c r="B179" s="13" t="s">
        <v>323</v>
      </c>
      <c r="C179" s="12" t="s">
        <v>0</v>
      </c>
      <c r="D179" s="32">
        <f>SUM(D173:D178)</f>
        <v>72415206</v>
      </c>
      <c r="E179" s="32">
        <f>SUM(E173:E178)</f>
        <v>69995445</v>
      </c>
      <c r="F179" s="32">
        <f>SUM(F173:F178)</f>
        <v>18820151</v>
      </c>
      <c r="G179" s="37">
        <f t="shared" si="40"/>
        <v>0.2598922524642131</v>
      </c>
      <c r="H179" s="32">
        <f>SUM(H173:H178)</f>
        <v>20471392</v>
      </c>
      <c r="I179" s="37">
        <f t="shared" si="41"/>
        <v>0.28269465946143962</v>
      </c>
      <c r="J179" s="32">
        <f>SUM(J173:J178)</f>
        <v>19993173</v>
      </c>
      <c r="K179" s="37">
        <f t="shared" si="42"/>
        <v>0.28563534384273148</v>
      </c>
      <c r="L179" s="32">
        <f>SUM(L173:L178)</f>
        <v>0</v>
      </c>
      <c r="M179" s="37">
        <f t="shared" si="43"/>
        <v>0</v>
      </c>
      <c r="N179" s="32">
        <f t="shared" si="44"/>
        <v>59284716</v>
      </c>
      <c r="O179" s="37">
        <f t="shared" si="45"/>
        <v>0.8469796284601091</v>
      </c>
      <c r="P179" s="32">
        <f>SUM(P173:P178)</f>
        <v>25510969</v>
      </c>
      <c r="Q179" s="32">
        <f>SUM(Q173:Q178)</f>
        <v>65694949</v>
      </c>
      <c r="R179" s="32">
        <f>SUM(R173:R178)</f>
        <v>72474637</v>
      </c>
      <c r="S179" s="32">
        <f>SUM(S173:S178)</f>
        <v>56537510</v>
      </c>
      <c r="T179" s="37">
        <f t="shared" si="46"/>
        <v>0.78010063023841014</v>
      </c>
      <c r="U179" s="37">
        <f t="shared" si="47"/>
        <v>-0.21629111775409238</v>
      </c>
    </row>
    <row r="180" spans="1:21" x14ac:dyDescent="0.2">
      <c r="A180" s="17" t="s">
        <v>29</v>
      </c>
      <c r="B180" s="11" t="s">
        <v>324</v>
      </c>
      <c r="C180" s="10" t="s">
        <v>325</v>
      </c>
      <c r="D180" s="31">
        <v>22276757</v>
      </c>
      <c r="E180" s="31">
        <v>22276757</v>
      </c>
      <c r="F180" s="31">
        <v>5155556</v>
      </c>
      <c r="G180" s="36">
        <f t="shared" si="40"/>
        <v>0.23143207065552673</v>
      </c>
      <c r="H180" s="31">
        <v>5789910</v>
      </c>
      <c r="I180" s="36">
        <f t="shared" si="41"/>
        <v>0.25990811858296969</v>
      </c>
      <c r="J180" s="31">
        <v>4992688</v>
      </c>
      <c r="K180" s="36">
        <f t="shared" si="42"/>
        <v>0.22412095261442228</v>
      </c>
      <c r="L180" s="31">
        <v>0</v>
      </c>
      <c r="M180" s="36">
        <f t="shared" si="43"/>
        <v>0</v>
      </c>
      <c r="N180" s="31">
        <f t="shared" si="44"/>
        <v>15938154</v>
      </c>
      <c r="O180" s="36">
        <f t="shared" si="45"/>
        <v>0.71546114185291876</v>
      </c>
      <c r="P180" s="31">
        <v>5470264</v>
      </c>
      <c r="Q180" s="31">
        <v>25689179</v>
      </c>
      <c r="R180" s="31">
        <v>25581167</v>
      </c>
      <c r="S180" s="31">
        <v>17246760</v>
      </c>
      <c r="T180" s="36">
        <f t="shared" si="46"/>
        <v>0.67419754540518029</v>
      </c>
      <c r="U180" s="36">
        <f t="shared" si="47"/>
        <v>-8.7304013115271917E-2</v>
      </c>
    </row>
    <row r="181" spans="1:21" x14ac:dyDescent="0.2">
      <c r="A181" s="17" t="s">
        <v>29</v>
      </c>
      <c r="B181" s="11" t="s">
        <v>326</v>
      </c>
      <c r="C181" s="10" t="s">
        <v>327</v>
      </c>
      <c r="D181" s="31">
        <v>26143515</v>
      </c>
      <c r="E181" s="31">
        <v>28540611</v>
      </c>
      <c r="F181" s="31">
        <v>6646258</v>
      </c>
      <c r="G181" s="36">
        <f t="shared" si="40"/>
        <v>0.25422205086041416</v>
      </c>
      <c r="H181" s="31">
        <v>6433238</v>
      </c>
      <c r="I181" s="36">
        <f t="shared" si="41"/>
        <v>0.24607394988776377</v>
      </c>
      <c r="J181" s="31">
        <v>4484581</v>
      </c>
      <c r="K181" s="36">
        <f t="shared" si="42"/>
        <v>0.15712981757818709</v>
      </c>
      <c r="L181" s="31">
        <v>0</v>
      </c>
      <c r="M181" s="36">
        <f t="shared" si="43"/>
        <v>0</v>
      </c>
      <c r="N181" s="31">
        <f t="shared" si="44"/>
        <v>17564077</v>
      </c>
      <c r="O181" s="36">
        <f t="shared" si="45"/>
        <v>0.61540648166221812</v>
      </c>
      <c r="P181" s="31">
        <v>5700096</v>
      </c>
      <c r="Q181" s="31">
        <v>23340388</v>
      </c>
      <c r="R181" s="31">
        <v>24050417</v>
      </c>
      <c r="S181" s="31">
        <v>17126109</v>
      </c>
      <c r="T181" s="36">
        <f t="shared" si="46"/>
        <v>0.71209197744887331</v>
      </c>
      <c r="U181" s="36">
        <f t="shared" si="47"/>
        <v>-0.2132446541251235</v>
      </c>
    </row>
    <row r="182" spans="1:21" x14ac:dyDescent="0.2">
      <c r="A182" s="17" t="s">
        <v>29</v>
      </c>
      <c r="B182" s="11" t="s">
        <v>328</v>
      </c>
      <c r="C182" s="10" t="s">
        <v>329</v>
      </c>
      <c r="D182" s="31">
        <v>2553124</v>
      </c>
      <c r="E182" s="31">
        <v>3165124</v>
      </c>
      <c r="F182" s="31">
        <v>808491</v>
      </c>
      <c r="G182" s="36">
        <f t="shared" si="40"/>
        <v>0.31666734557350135</v>
      </c>
      <c r="H182" s="31">
        <v>947905</v>
      </c>
      <c r="I182" s="36">
        <f t="shared" si="41"/>
        <v>0.37127260563920905</v>
      </c>
      <c r="J182" s="31">
        <v>214534</v>
      </c>
      <c r="K182" s="36">
        <f t="shared" si="42"/>
        <v>6.7780598801184408E-2</v>
      </c>
      <c r="L182" s="31">
        <v>0</v>
      </c>
      <c r="M182" s="36">
        <f t="shared" si="43"/>
        <v>0</v>
      </c>
      <c r="N182" s="31">
        <f t="shared" si="44"/>
        <v>1970930</v>
      </c>
      <c r="O182" s="36">
        <f t="shared" si="45"/>
        <v>0.62270230171077023</v>
      </c>
      <c r="P182" s="31">
        <v>178335</v>
      </c>
      <c r="Q182" s="31">
        <v>1533001</v>
      </c>
      <c r="R182" s="31">
        <v>2424620</v>
      </c>
      <c r="S182" s="31">
        <v>1019497</v>
      </c>
      <c r="T182" s="36">
        <f t="shared" si="46"/>
        <v>0.42047702320363606</v>
      </c>
      <c r="U182" s="36">
        <f t="shared" si="47"/>
        <v>0.20298314969018971</v>
      </c>
    </row>
    <row r="183" spans="1:21" x14ac:dyDescent="0.2">
      <c r="A183" s="17" t="s">
        <v>29</v>
      </c>
      <c r="B183" s="11" t="s">
        <v>330</v>
      </c>
      <c r="C183" s="10" t="s">
        <v>331</v>
      </c>
      <c r="D183" s="31">
        <v>5161151</v>
      </c>
      <c r="E183" s="31">
        <v>5636310</v>
      </c>
      <c r="F183" s="31">
        <v>1048276</v>
      </c>
      <c r="G183" s="36">
        <f t="shared" si="40"/>
        <v>0.20310895767242618</v>
      </c>
      <c r="H183" s="31">
        <v>1600976</v>
      </c>
      <c r="I183" s="36">
        <f t="shared" si="41"/>
        <v>0.31019747339304743</v>
      </c>
      <c r="J183" s="31">
        <v>1812704</v>
      </c>
      <c r="K183" s="36">
        <f t="shared" si="42"/>
        <v>0.32161183469326565</v>
      </c>
      <c r="L183" s="31">
        <v>0</v>
      </c>
      <c r="M183" s="36">
        <f t="shared" si="43"/>
        <v>0</v>
      </c>
      <c r="N183" s="31">
        <f t="shared" si="44"/>
        <v>4461956</v>
      </c>
      <c r="O183" s="36">
        <f t="shared" si="45"/>
        <v>0.79164488823361379</v>
      </c>
      <c r="P183" s="31">
        <v>834180</v>
      </c>
      <c r="Q183" s="31">
        <v>2597259</v>
      </c>
      <c r="R183" s="31">
        <v>2622144</v>
      </c>
      <c r="S183" s="31">
        <v>1761855</v>
      </c>
      <c r="T183" s="36">
        <f t="shared" si="46"/>
        <v>0.67191389946547553</v>
      </c>
      <c r="U183" s="36">
        <f t="shared" si="47"/>
        <v>1.1730369944136756</v>
      </c>
    </row>
    <row r="184" spans="1:21" x14ac:dyDescent="0.2">
      <c r="A184" s="17" t="s">
        <v>44</v>
      </c>
      <c r="B184" s="11" t="s">
        <v>332</v>
      </c>
      <c r="C184" s="10" t="s">
        <v>333</v>
      </c>
      <c r="D184" s="31">
        <v>0</v>
      </c>
      <c r="E184" s="31">
        <v>0</v>
      </c>
      <c r="F184" s="31">
        <v>0</v>
      </c>
      <c r="G184" s="36">
        <f t="shared" si="40"/>
        <v>0</v>
      </c>
      <c r="H184" s="31">
        <v>0</v>
      </c>
      <c r="I184" s="36">
        <f t="shared" si="41"/>
        <v>0</v>
      </c>
      <c r="J184" s="31">
        <v>0</v>
      </c>
      <c r="K184" s="36">
        <f t="shared" si="42"/>
        <v>0</v>
      </c>
      <c r="L184" s="31">
        <v>0</v>
      </c>
      <c r="M184" s="36">
        <f t="shared" si="43"/>
        <v>0</v>
      </c>
      <c r="N184" s="31">
        <f t="shared" si="44"/>
        <v>0</v>
      </c>
      <c r="O184" s="36">
        <f t="shared" si="45"/>
        <v>0</v>
      </c>
      <c r="P184" s="31">
        <v>0</v>
      </c>
      <c r="Q184" s="31">
        <v>0</v>
      </c>
      <c r="R184" s="31">
        <v>0</v>
      </c>
      <c r="S184" s="31">
        <v>0</v>
      </c>
      <c r="T184" s="36">
        <f t="shared" si="46"/>
        <v>0</v>
      </c>
      <c r="U184" s="36">
        <f t="shared" si="47"/>
        <v>0</v>
      </c>
    </row>
    <row r="185" spans="1:21" ht="16.5" x14ac:dyDescent="0.3">
      <c r="A185" s="18" t="s">
        <v>0</v>
      </c>
      <c r="B185" s="13" t="s">
        <v>334</v>
      </c>
      <c r="C185" s="12" t="s">
        <v>0</v>
      </c>
      <c r="D185" s="32">
        <f>SUM(D180:D184)</f>
        <v>56134547</v>
      </c>
      <c r="E185" s="32">
        <f>SUM(E180:E184)</f>
        <v>59618802</v>
      </c>
      <c r="F185" s="32">
        <f>SUM(F180:F184)</f>
        <v>13658581</v>
      </c>
      <c r="G185" s="37">
        <f t="shared" si="40"/>
        <v>0.24331862872252269</v>
      </c>
      <c r="H185" s="32">
        <f>SUM(H180:H184)</f>
        <v>14772029</v>
      </c>
      <c r="I185" s="37">
        <f t="shared" si="41"/>
        <v>0.26315397183128603</v>
      </c>
      <c r="J185" s="32">
        <f>SUM(J180:J184)</f>
        <v>11504507</v>
      </c>
      <c r="K185" s="37">
        <f t="shared" si="42"/>
        <v>0.19296776543748731</v>
      </c>
      <c r="L185" s="32">
        <f>SUM(L180:L184)</f>
        <v>0</v>
      </c>
      <c r="M185" s="37">
        <f t="shared" si="43"/>
        <v>0</v>
      </c>
      <c r="N185" s="32">
        <f t="shared" si="44"/>
        <v>39935117</v>
      </c>
      <c r="O185" s="37">
        <f t="shared" si="45"/>
        <v>0.66984098405734482</v>
      </c>
      <c r="P185" s="32">
        <f>SUM(P180:P184)</f>
        <v>12182875</v>
      </c>
      <c r="Q185" s="32">
        <f>SUM(Q180:Q184)</f>
        <v>53159827</v>
      </c>
      <c r="R185" s="32">
        <f>SUM(R180:R184)</f>
        <v>54678348</v>
      </c>
      <c r="S185" s="32">
        <f>SUM(S180:S184)</f>
        <v>37154221</v>
      </c>
      <c r="T185" s="37">
        <f t="shared" si="46"/>
        <v>0.67950518548951044</v>
      </c>
      <c r="U185" s="37">
        <f t="shared" si="47"/>
        <v>-5.5682094743646271E-2</v>
      </c>
    </row>
    <row r="186" spans="1:21" x14ac:dyDescent="0.2">
      <c r="A186" s="17" t="s">
        <v>29</v>
      </c>
      <c r="B186" s="11" t="s">
        <v>335</v>
      </c>
      <c r="C186" s="10" t="s">
        <v>336</v>
      </c>
      <c r="D186" s="31">
        <v>0</v>
      </c>
      <c r="E186" s="31">
        <v>0</v>
      </c>
      <c r="F186" s="31">
        <v>0</v>
      </c>
      <c r="G186" s="36">
        <f t="shared" si="40"/>
        <v>0</v>
      </c>
      <c r="H186" s="31">
        <v>0</v>
      </c>
      <c r="I186" s="36">
        <f t="shared" si="41"/>
        <v>0</v>
      </c>
      <c r="J186" s="31">
        <v>0</v>
      </c>
      <c r="K186" s="36">
        <f t="shared" si="42"/>
        <v>0</v>
      </c>
      <c r="L186" s="31">
        <v>0</v>
      </c>
      <c r="M186" s="36">
        <f t="shared" si="43"/>
        <v>0</v>
      </c>
      <c r="N186" s="31">
        <f t="shared" si="44"/>
        <v>0</v>
      </c>
      <c r="O186" s="36">
        <f t="shared" si="45"/>
        <v>0</v>
      </c>
      <c r="P186" s="31">
        <v>0</v>
      </c>
      <c r="Q186" s="31">
        <v>0</v>
      </c>
      <c r="R186" s="31">
        <v>0</v>
      </c>
      <c r="S186" s="31">
        <v>0</v>
      </c>
      <c r="T186" s="36">
        <f t="shared" si="46"/>
        <v>0</v>
      </c>
      <c r="U186" s="36">
        <f t="shared" si="47"/>
        <v>0</v>
      </c>
    </row>
    <row r="187" spans="1:21" x14ac:dyDescent="0.2">
      <c r="A187" s="17" t="s">
        <v>29</v>
      </c>
      <c r="B187" s="11" t="s">
        <v>337</v>
      </c>
      <c r="C187" s="10" t="s">
        <v>338</v>
      </c>
      <c r="D187" s="31">
        <v>3723138</v>
      </c>
      <c r="E187" s="31">
        <v>3680044</v>
      </c>
      <c r="F187" s="31">
        <v>759734</v>
      </c>
      <c r="G187" s="36">
        <f t="shared" si="40"/>
        <v>0.20405743757013572</v>
      </c>
      <c r="H187" s="31">
        <v>1158746</v>
      </c>
      <c r="I187" s="36">
        <f t="shared" si="41"/>
        <v>0.31122832406427053</v>
      </c>
      <c r="J187" s="31">
        <v>437076</v>
      </c>
      <c r="K187" s="36">
        <f t="shared" si="42"/>
        <v>0.11876923210700742</v>
      </c>
      <c r="L187" s="31">
        <v>0</v>
      </c>
      <c r="M187" s="36">
        <f t="shared" si="43"/>
        <v>0</v>
      </c>
      <c r="N187" s="31">
        <f t="shared" si="44"/>
        <v>2355556</v>
      </c>
      <c r="O187" s="36">
        <f t="shared" si="45"/>
        <v>0.64008908589136437</v>
      </c>
      <c r="P187" s="31">
        <v>582426</v>
      </c>
      <c r="Q187" s="31">
        <v>3232103</v>
      </c>
      <c r="R187" s="31">
        <v>3347189</v>
      </c>
      <c r="S187" s="31">
        <v>1950178</v>
      </c>
      <c r="T187" s="36">
        <f t="shared" si="46"/>
        <v>0.58263157533082233</v>
      </c>
      <c r="U187" s="36">
        <f t="shared" si="47"/>
        <v>-0.2495596007046389</v>
      </c>
    </row>
    <row r="188" spans="1:21" x14ac:dyDescent="0.2">
      <c r="A188" s="17" t="s">
        <v>29</v>
      </c>
      <c r="B188" s="11" t="s">
        <v>339</v>
      </c>
      <c r="C188" s="10" t="s">
        <v>340</v>
      </c>
      <c r="D188" s="31">
        <v>178201904</v>
      </c>
      <c r="E188" s="31">
        <v>195178992</v>
      </c>
      <c r="F188" s="31">
        <v>117554842</v>
      </c>
      <c r="G188" s="36">
        <f t="shared" si="40"/>
        <v>0.65967219968648594</v>
      </c>
      <c r="H188" s="31">
        <v>132278536</v>
      </c>
      <c r="I188" s="36">
        <f t="shared" si="41"/>
        <v>0.74229586233826095</v>
      </c>
      <c r="J188" s="31">
        <v>32639133</v>
      </c>
      <c r="K188" s="36">
        <f t="shared" si="42"/>
        <v>0.16722667058348165</v>
      </c>
      <c r="L188" s="31">
        <v>0</v>
      </c>
      <c r="M188" s="36">
        <f t="shared" si="43"/>
        <v>0</v>
      </c>
      <c r="N188" s="31">
        <f t="shared" si="44"/>
        <v>282472511</v>
      </c>
      <c r="O188" s="36">
        <f t="shared" si="45"/>
        <v>1.4472485389206231</v>
      </c>
      <c r="P188" s="31">
        <v>66488128</v>
      </c>
      <c r="Q188" s="31">
        <v>153113554</v>
      </c>
      <c r="R188" s="31">
        <v>172382655</v>
      </c>
      <c r="S188" s="31">
        <v>189778355</v>
      </c>
      <c r="T188" s="36">
        <f t="shared" si="46"/>
        <v>1.1009132850401915</v>
      </c>
      <c r="U188" s="36">
        <f t="shared" si="47"/>
        <v>-0.50909833105844093</v>
      </c>
    </row>
    <row r="189" spans="1:21" x14ac:dyDescent="0.2">
      <c r="A189" s="17" t="s">
        <v>29</v>
      </c>
      <c r="B189" s="11" t="s">
        <v>341</v>
      </c>
      <c r="C189" s="10" t="s">
        <v>342</v>
      </c>
      <c r="D189" s="31">
        <v>0</v>
      </c>
      <c r="E189" s="31">
        <v>0</v>
      </c>
      <c r="F189" s="31">
        <v>0</v>
      </c>
      <c r="G189" s="36">
        <f t="shared" si="40"/>
        <v>0</v>
      </c>
      <c r="H189" s="31">
        <v>0</v>
      </c>
      <c r="I189" s="36">
        <f t="shared" si="41"/>
        <v>0</v>
      </c>
      <c r="J189" s="31">
        <v>0</v>
      </c>
      <c r="K189" s="36">
        <f t="shared" si="42"/>
        <v>0</v>
      </c>
      <c r="L189" s="31">
        <v>0</v>
      </c>
      <c r="M189" s="36">
        <f t="shared" si="43"/>
        <v>0</v>
      </c>
      <c r="N189" s="31">
        <f t="shared" si="44"/>
        <v>0</v>
      </c>
      <c r="O189" s="36">
        <f t="shared" si="45"/>
        <v>0</v>
      </c>
      <c r="P189" s="31">
        <v>0</v>
      </c>
      <c r="Q189" s="31">
        <v>0</v>
      </c>
      <c r="R189" s="31">
        <v>0</v>
      </c>
      <c r="S189" s="31">
        <v>0</v>
      </c>
      <c r="T189" s="36">
        <f t="shared" si="46"/>
        <v>0</v>
      </c>
      <c r="U189" s="36">
        <f t="shared" si="47"/>
        <v>0</v>
      </c>
    </row>
    <row r="190" spans="1:21" x14ac:dyDescent="0.2">
      <c r="A190" s="17" t="s">
        <v>44</v>
      </c>
      <c r="B190" s="11" t="s">
        <v>343</v>
      </c>
      <c r="C190" s="10" t="s">
        <v>344</v>
      </c>
      <c r="D190" s="31">
        <v>5167000</v>
      </c>
      <c r="E190" s="31">
        <v>4920000</v>
      </c>
      <c r="F190" s="31">
        <v>914592</v>
      </c>
      <c r="G190" s="36">
        <f t="shared" si="40"/>
        <v>0.17700638668473001</v>
      </c>
      <c r="H190" s="31">
        <v>950688</v>
      </c>
      <c r="I190" s="36">
        <f t="shared" si="41"/>
        <v>0.18399225856396362</v>
      </c>
      <c r="J190" s="31">
        <v>1120779</v>
      </c>
      <c r="K190" s="36">
        <f t="shared" si="42"/>
        <v>0.22780060975609756</v>
      </c>
      <c r="L190" s="31">
        <v>0</v>
      </c>
      <c r="M190" s="36">
        <f t="shared" si="43"/>
        <v>0</v>
      </c>
      <c r="N190" s="31">
        <f t="shared" si="44"/>
        <v>2986059</v>
      </c>
      <c r="O190" s="36">
        <f t="shared" si="45"/>
        <v>0.6069225609756097</v>
      </c>
      <c r="P190" s="31">
        <v>897781</v>
      </c>
      <c r="Q190" s="31">
        <v>4787000</v>
      </c>
      <c r="R190" s="31">
        <v>4835000</v>
      </c>
      <c r="S190" s="31">
        <v>2735294</v>
      </c>
      <c r="T190" s="36">
        <f t="shared" si="46"/>
        <v>0.56572781799379523</v>
      </c>
      <c r="U190" s="36">
        <f t="shared" si="47"/>
        <v>0.2483879698946625</v>
      </c>
    </row>
    <row r="191" spans="1:21" ht="16.5" x14ac:dyDescent="0.3">
      <c r="A191" s="18" t="s">
        <v>0</v>
      </c>
      <c r="B191" s="13" t="s">
        <v>345</v>
      </c>
      <c r="C191" s="12" t="s">
        <v>0</v>
      </c>
      <c r="D191" s="32">
        <f>SUM(D186:D190)</f>
        <v>187092042</v>
      </c>
      <c r="E191" s="32">
        <f>SUM(E186:E190)</f>
        <v>203779036</v>
      </c>
      <c r="F191" s="32">
        <f>SUM(F186:F190)</f>
        <v>119229168</v>
      </c>
      <c r="G191" s="37">
        <f t="shared" si="40"/>
        <v>0.63727546466139917</v>
      </c>
      <c r="H191" s="32">
        <f>SUM(H186:H190)</f>
        <v>134387970</v>
      </c>
      <c r="I191" s="37">
        <f t="shared" si="41"/>
        <v>0.71829869706590732</v>
      </c>
      <c r="J191" s="32">
        <f>SUM(J186:J190)</f>
        <v>34196988</v>
      </c>
      <c r="K191" s="37">
        <f t="shared" si="42"/>
        <v>0.16781406307172833</v>
      </c>
      <c r="L191" s="32">
        <f>SUM(L186:L190)</f>
        <v>0</v>
      </c>
      <c r="M191" s="37">
        <f t="shared" si="43"/>
        <v>0</v>
      </c>
      <c r="N191" s="32">
        <f t="shared" si="44"/>
        <v>287814126</v>
      </c>
      <c r="O191" s="37">
        <f t="shared" si="45"/>
        <v>1.4123833915869539</v>
      </c>
      <c r="P191" s="32">
        <f>SUM(P186:P190)</f>
        <v>67968335</v>
      </c>
      <c r="Q191" s="32">
        <f>SUM(Q186:Q190)</f>
        <v>161132657</v>
      </c>
      <c r="R191" s="32">
        <f>SUM(R186:R190)</f>
        <v>180564844</v>
      </c>
      <c r="S191" s="32">
        <f>SUM(S186:S190)</f>
        <v>194463827</v>
      </c>
      <c r="T191" s="37">
        <f t="shared" si="46"/>
        <v>1.0769750228898378</v>
      </c>
      <c r="U191" s="37">
        <f t="shared" si="47"/>
        <v>-0.49686882869795179</v>
      </c>
    </row>
    <row r="192" spans="1:21" x14ac:dyDescent="0.2">
      <c r="A192" s="17" t="s">
        <v>29</v>
      </c>
      <c r="B192" s="11" t="s">
        <v>346</v>
      </c>
      <c r="C192" s="10" t="s">
        <v>347</v>
      </c>
      <c r="D192" s="31">
        <v>7472074</v>
      </c>
      <c r="E192" s="31">
        <v>4822074</v>
      </c>
      <c r="F192" s="31">
        <v>652113</v>
      </c>
      <c r="G192" s="36">
        <f t="shared" si="40"/>
        <v>8.7273359444780665E-2</v>
      </c>
      <c r="H192" s="31">
        <v>299200</v>
      </c>
      <c r="I192" s="36">
        <f t="shared" si="41"/>
        <v>4.0042429986640926E-2</v>
      </c>
      <c r="J192" s="31">
        <v>-1002948</v>
      </c>
      <c r="K192" s="36">
        <f t="shared" si="42"/>
        <v>-0.20799100138239271</v>
      </c>
      <c r="L192" s="31">
        <v>0</v>
      </c>
      <c r="M192" s="36">
        <f t="shared" si="43"/>
        <v>0</v>
      </c>
      <c r="N192" s="31">
        <f t="shared" si="44"/>
        <v>-51635</v>
      </c>
      <c r="O192" s="36">
        <f t="shared" si="45"/>
        <v>-1.0708048030785094E-2</v>
      </c>
      <c r="P192" s="31">
        <v>534229</v>
      </c>
      <c r="Q192" s="31">
        <v>7836784</v>
      </c>
      <c r="R192" s="31">
        <v>7191721</v>
      </c>
      <c r="S192" s="31">
        <v>3253689</v>
      </c>
      <c r="T192" s="36">
        <f t="shared" si="46"/>
        <v>0.45242147185631926</v>
      </c>
      <c r="U192" s="36">
        <f t="shared" si="47"/>
        <v>-2.8773746838902419</v>
      </c>
    </row>
    <row r="193" spans="1:21" x14ac:dyDescent="0.2">
      <c r="A193" s="17" t="s">
        <v>29</v>
      </c>
      <c r="B193" s="11" t="s">
        <v>348</v>
      </c>
      <c r="C193" s="10" t="s">
        <v>349</v>
      </c>
      <c r="D193" s="31">
        <v>391036</v>
      </c>
      <c r="E193" s="31">
        <v>276367</v>
      </c>
      <c r="F193" s="31">
        <v>26087</v>
      </c>
      <c r="G193" s="36">
        <f t="shared" si="40"/>
        <v>6.6712527746805916E-2</v>
      </c>
      <c r="H193" s="31">
        <v>78729</v>
      </c>
      <c r="I193" s="36">
        <f t="shared" si="41"/>
        <v>0.2013344039934942</v>
      </c>
      <c r="J193" s="31">
        <v>43493</v>
      </c>
      <c r="K193" s="36">
        <f t="shared" si="42"/>
        <v>0.15737407143399901</v>
      </c>
      <c r="L193" s="31">
        <v>0</v>
      </c>
      <c r="M193" s="36">
        <f t="shared" si="43"/>
        <v>0</v>
      </c>
      <c r="N193" s="31">
        <f t="shared" si="44"/>
        <v>148309</v>
      </c>
      <c r="O193" s="36">
        <f t="shared" si="45"/>
        <v>0.53663787644689853</v>
      </c>
      <c r="P193" s="31">
        <v>139569</v>
      </c>
      <c r="Q193" s="31">
        <v>311761</v>
      </c>
      <c r="R193" s="31">
        <v>311761</v>
      </c>
      <c r="S193" s="31">
        <v>146241</v>
      </c>
      <c r="T193" s="36">
        <f t="shared" si="46"/>
        <v>0.46908048152270487</v>
      </c>
      <c r="U193" s="36">
        <f t="shared" si="47"/>
        <v>-0.68837635864697755</v>
      </c>
    </row>
    <row r="194" spans="1:21" x14ac:dyDescent="0.2">
      <c r="A194" s="17" t="s">
        <v>29</v>
      </c>
      <c r="B194" s="11" t="s">
        <v>350</v>
      </c>
      <c r="C194" s="10" t="s">
        <v>351</v>
      </c>
      <c r="D194" s="31">
        <v>2882647</v>
      </c>
      <c r="E194" s="31">
        <v>2832647</v>
      </c>
      <c r="F194" s="31">
        <v>704762</v>
      </c>
      <c r="G194" s="36">
        <f t="shared" si="40"/>
        <v>0.24448432291570907</v>
      </c>
      <c r="H194" s="31">
        <v>796765</v>
      </c>
      <c r="I194" s="36">
        <f t="shared" si="41"/>
        <v>0.27640047498011378</v>
      </c>
      <c r="J194" s="31">
        <v>800628</v>
      </c>
      <c r="K194" s="36">
        <f t="shared" si="42"/>
        <v>0.28264305435869702</v>
      </c>
      <c r="L194" s="31">
        <v>0</v>
      </c>
      <c r="M194" s="36">
        <f t="shared" si="43"/>
        <v>0</v>
      </c>
      <c r="N194" s="31">
        <f t="shared" si="44"/>
        <v>2302155</v>
      </c>
      <c r="O194" s="36">
        <f t="shared" si="45"/>
        <v>0.81272216411010623</v>
      </c>
      <c r="P194" s="31">
        <v>0</v>
      </c>
      <c r="Q194" s="31">
        <v>2768808</v>
      </c>
      <c r="R194" s="31">
        <v>2643808</v>
      </c>
      <c r="S194" s="31">
        <v>366</v>
      </c>
      <c r="T194" s="36">
        <f t="shared" si="46"/>
        <v>1.3843667921422433E-4</v>
      </c>
      <c r="U194" s="36">
        <f t="shared" si="47"/>
        <v>0</v>
      </c>
    </row>
    <row r="195" spans="1:21" x14ac:dyDescent="0.2">
      <c r="A195" s="17" t="s">
        <v>29</v>
      </c>
      <c r="B195" s="11" t="s">
        <v>352</v>
      </c>
      <c r="C195" s="10" t="s">
        <v>353</v>
      </c>
      <c r="D195" s="31">
        <v>30038334</v>
      </c>
      <c r="E195" s="31">
        <v>27472834</v>
      </c>
      <c r="F195" s="31">
        <v>5205078</v>
      </c>
      <c r="G195" s="36">
        <f t="shared" si="40"/>
        <v>0.17328118130652653</v>
      </c>
      <c r="H195" s="31">
        <v>5880324</v>
      </c>
      <c r="I195" s="36">
        <f t="shared" si="41"/>
        <v>0.19576065703244394</v>
      </c>
      <c r="J195" s="31">
        <v>6614745</v>
      </c>
      <c r="K195" s="36">
        <f t="shared" si="42"/>
        <v>0.2407740315396657</v>
      </c>
      <c r="L195" s="31">
        <v>0</v>
      </c>
      <c r="M195" s="36">
        <f t="shared" si="43"/>
        <v>0</v>
      </c>
      <c r="N195" s="31">
        <f t="shared" si="44"/>
        <v>17700147</v>
      </c>
      <c r="O195" s="36">
        <f t="shared" si="45"/>
        <v>0.64427816220197742</v>
      </c>
      <c r="P195" s="31">
        <v>5299949</v>
      </c>
      <c r="Q195" s="31">
        <v>30025776</v>
      </c>
      <c r="R195" s="31">
        <v>28800257</v>
      </c>
      <c r="S195" s="31">
        <v>16377855</v>
      </c>
      <c r="T195" s="36">
        <f t="shared" si="46"/>
        <v>0.56867044623942076</v>
      </c>
      <c r="U195" s="36">
        <f t="shared" si="47"/>
        <v>0.24807710413817197</v>
      </c>
    </row>
    <row r="196" spans="1:21" x14ac:dyDescent="0.2">
      <c r="A196" s="17" t="s">
        <v>29</v>
      </c>
      <c r="B196" s="11" t="s">
        <v>354</v>
      </c>
      <c r="C196" s="10" t="s">
        <v>355</v>
      </c>
      <c r="D196" s="31">
        <v>15473752</v>
      </c>
      <c r="E196" s="31">
        <v>13772460</v>
      </c>
      <c r="F196" s="31">
        <v>3384282</v>
      </c>
      <c r="G196" s="36">
        <f t="shared" si="40"/>
        <v>0.21871114387770982</v>
      </c>
      <c r="H196" s="31">
        <v>3231005</v>
      </c>
      <c r="I196" s="36">
        <f t="shared" si="41"/>
        <v>0.20880553081114392</v>
      </c>
      <c r="J196" s="31">
        <v>2890743</v>
      </c>
      <c r="K196" s="36">
        <f t="shared" si="42"/>
        <v>0.2098930038642334</v>
      </c>
      <c r="L196" s="31">
        <v>0</v>
      </c>
      <c r="M196" s="36">
        <f t="shared" si="43"/>
        <v>0</v>
      </c>
      <c r="N196" s="31">
        <f t="shared" si="44"/>
        <v>9506030</v>
      </c>
      <c r="O196" s="36">
        <f t="shared" si="45"/>
        <v>0.69022019305193116</v>
      </c>
      <c r="P196" s="31">
        <v>2404970</v>
      </c>
      <c r="Q196" s="31">
        <v>14162350</v>
      </c>
      <c r="R196" s="31">
        <v>13712350</v>
      </c>
      <c r="S196" s="31">
        <v>9567134</v>
      </c>
      <c r="T196" s="36">
        <f t="shared" si="46"/>
        <v>0.69770199856333892</v>
      </c>
      <c r="U196" s="36">
        <f t="shared" si="47"/>
        <v>0.2019871349746567</v>
      </c>
    </row>
    <row r="197" spans="1:21" x14ac:dyDescent="0.2">
      <c r="A197" s="17" t="s">
        <v>44</v>
      </c>
      <c r="B197" s="11" t="s">
        <v>356</v>
      </c>
      <c r="C197" s="10" t="s">
        <v>357</v>
      </c>
      <c r="D197" s="31">
        <v>0</v>
      </c>
      <c r="E197" s="31">
        <v>0</v>
      </c>
      <c r="F197" s="31">
        <v>0</v>
      </c>
      <c r="G197" s="36">
        <f t="shared" si="40"/>
        <v>0</v>
      </c>
      <c r="H197" s="31">
        <v>0</v>
      </c>
      <c r="I197" s="36">
        <f t="shared" si="41"/>
        <v>0</v>
      </c>
      <c r="J197" s="31">
        <v>0</v>
      </c>
      <c r="K197" s="36">
        <f t="shared" si="42"/>
        <v>0</v>
      </c>
      <c r="L197" s="31">
        <v>0</v>
      </c>
      <c r="M197" s="36">
        <f t="shared" si="43"/>
        <v>0</v>
      </c>
      <c r="N197" s="31">
        <f t="shared" si="44"/>
        <v>0</v>
      </c>
      <c r="O197" s="36">
        <f t="shared" si="45"/>
        <v>0</v>
      </c>
      <c r="P197" s="31">
        <v>0</v>
      </c>
      <c r="Q197" s="31">
        <v>0</v>
      </c>
      <c r="R197" s="31">
        <v>0</v>
      </c>
      <c r="S197" s="31">
        <v>0</v>
      </c>
      <c r="T197" s="36">
        <f t="shared" si="46"/>
        <v>0</v>
      </c>
      <c r="U197" s="36">
        <f t="shared" si="47"/>
        <v>0</v>
      </c>
    </row>
    <row r="198" spans="1:21" ht="16.5" x14ac:dyDescent="0.3">
      <c r="A198" s="18" t="s">
        <v>0</v>
      </c>
      <c r="B198" s="13" t="s">
        <v>358</v>
      </c>
      <c r="C198" s="12" t="s">
        <v>0</v>
      </c>
      <c r="D198" s="32">
        <f>SUM(D192:D197)</f>
        <v>56257843</v>
      </c>
      <c r="E198" s="32">
        <f>SUM(E192:E197)</f>
        <v>49176382</v>
      </c>
      <c r="F198" s="32">
        <f>SUM(F192:F197)</f>
        <v>9972322</v>
      </c>
      <c r="G198" s="37">
        <f t="shared" si="40"/>
        <v>0.17726100874503845</v>
      </c>
      <c r="H198" s="32">
        <f>SUM(H192:H197)</f>
        <v>10286023</v>
      </c>
      <c r="I198" s="37">
        <f t="shared" si="41"/>
        <v>0.18283713792581774</v>
      </c>
      <c r="J198" s="32">
        <f>SUM(J192:J197)</f>
        <v>9346661</v>
      </c>
      <c r="K198" s="37">
        <f t="shared" si="42"/>
        <v>0.19006402301007017</v>
      </c>
      <c r="L198" s="32">
        <f>SUM(L192:L197)</f>
        <v>0</v>
      </c>
      <c r="M198" s="37">
        <f t="shared" si="43"/>
        <v>0</v>
      </c>
      <c r="N198" s="32">
        <f t="shared" si="44"/>
        <v>29605006</v>
      </c>
      <c r="O198" s="37">
        <f t="shared" si="45"/>
        <v>0.60201675674310484</v>
      </c>
      <c r="P198" s="32">
        <f>SUM(P192:P197)</f>
        <v>8378717</v>
      </c>
      <c r="Q198" s="32">
        <f>SUM(Q192:Q197)</f>
        <v>55105479</v>
      </c>
      <c r="R198" s="32">
        <f>SUM(R192:R197)</f>
        <v>52659897</v>
      </c>
      <c r="S198" s="32">
        <f>SUM(S192:S197)</f>
        <v>29345285</v>
      </c>
      <c r="T198" s="37">
        <f t="shared" si="46"/>
        <v>0.55726058484314922</v>
      </c>
      <c r="U198" s="37">
        <f t="shared" si="47"/>
        <v>0.11552413096181668</v>
      </c>
    </row>
    <row r="199" spans="1:21" x14ac:dyDescent="0.2">
      <c r="A199" s="17" t="s">
        <v>29</v>
      </c>
      <c r="B199" s="11" t="s">
        <v>359</v>
      </c>
      <c r="C199" s="10" t="s">
        <v>360</v>
      </c>
      <c r="D199" s="31">
        <v>2674748</v>
      </c>
      <c r="E199" s="31">
        <v>2938832</v>
      </c>
      <c r="F199" s="31">
        <v>278030</v>
      </c>
      <c r="G199" s="36">
        <f t="shared" si="40"/>
        <v>0.10394624091690133</v>
      </c>
      <c r="H199" s="31">
        <v>479553</v>
      </c>
      <c r="I199" s="36">
        <f t="shared" si="41"/>
        <v>0.17928903956559647</v>
      </c>
      <c r="J199" s="31">
        <v>997206</v>
      </c>
      <c r="K199" s="36">
        <f t="shared" si="42"/>
        <v>0.3393205191722426</v>
      </c>
      <c r="L199" s="31">
        <v>0</v>
      </c>
      <c r="M199" s="36">
        <f t="shared" si="43"/>
        <v>0</v>
      </c>
      <c r="N199" s="31">
        <f t="shared" si="44"/>
        <v>1754789</v>
      </c>
      <c r="O199" s="36">
        <f t="shared" si="45"/>
        <v>0.59710422371881078</v>
      </c>
      <c r="P199" s="31">
        <v>323321</v>
      </c>
      <c r="Q199" s="31">
        <v>2545060</v>
      </c>
      <c r="R199" s="31">
        <v>2938288</v>
      </c>
      <c r="S199" s="31">
        <v>1135239</v>
      </c>
      <c r="T199" s="36">
        <f t="shared" si="46"/>
        <v>0.38636069711342114</v>
      </c>
      <c r="U199" s="36">
        <f t="shared" si="47"/>
        <v>2.0842599150689254</v>
      </c>
    </row>
    <row r="200" spans="1:21" x14ac:dyDescent="0.2">
      <c r="A200" s="17" t="s">
        <v>29</v>
      </c>
      <c r="B200" s="11" t="s">
        <v>361</v>
      </c>
      <c r="C200" s="10" t="s">
        <v>362</v>
      </c>
      <c r="D200" s="31">
        <v>14804828</v>
      </c>
      <c r="E200" s="31">
        <v>10043098</v>
      </c>
      <c r="F200" s="31">
        <v>2084963</v>
      </c>
      <c r="G200" s="36">
        <f t="shared" si="40"/>
        <v>0.14082993736907987</v>
      </c>
      <c r="H200" s="31">
        <v>2554234</v>
      </c>
      <c r="I200" s="36">
        <f t="shared" si="41"/>
        <v>0.17252709724152149</v>
      </c>
      <c r="J200" s="31">
        <v>3008842</v>
      </c>
      <c r="K200" s="36">
        <f t="shared" si="42"/>
        <v>0.29959301402814154</v>
      </c>
      <c r="L200" s="31">
        <v>0</v>
      </c>
      <c r="M200" s="36">
        <f t="shared" si="43"/>
        <v>0</v>
      </c>
      <c r="N200" s="31">
        <f t="shared" si="44"/>
        <v>7648039</v>
      </c>
      <c r="O200" s="36">
        <f t="shared" si="45"/>
        <v>0.76152189294578232</v>
      </c>
      <c r="P200" s="31">
        <v>1843406</v>
      </c>
      <c r="Q200" s="31">
        <v>16175214</v>
      </c>
      <c r="R200" s="31">
        <v>9738965</v>
      </c>
      <c r="S200" s="31">
        <v>6222282</v>
      </c>
      <c r="T200" s="36">
        <f t="shared" si="46"/>
        <v>0.63890587962889278</v>
      </c>
      <c r="U200" s="36">
        <f t="shared" si="47"/>
        <v>0.63221883838937276</v>
      </c>
    </row>
    <row r="201" spans="1:21" x14ac:dyDescent="0.2">
      <c r="A201" s="17" t="s">
        <v>29</v>
      </c>
      <c r="B201" s="11" t="s">
        <v>363</v>
      </c>
      <c r="C201" s="10" t="s">
        <v>364</v>
      </c>
      <c r="D201" s="31">
        <v>1400000</v>
      </c>
      <c r="E201" s="31">
        <v>1650000</v>
      </c>
      <c r="F201" s="31">
        <v>743987</v>
      </c>
      <c r="G201" s="36">
        <f t="shared" si="40"/>
        <v>0.53141928571428576</v>
      </c>
      <c r="H201" s="31">
        <v>592188</v>
      </c>
      <c r="I201" s="36">
        <f t="shared" si="41"/>
        <v>0.42299142857142857</v>
      </c>
      <c r="J201" s="31">
        <v>309300</v>
      </c>
      <c r="K201" s="36">
        <f t="shared" si="42"/>
        <v>0.18745454545454546</v>
      </c>
      <c r="L201" s="31">
        <v>0</v>
      </c>
      <c r="M201" s="36">
        <f t="shared" si="43"/>
        <v>0</v>
      </c>
      <c r="N201" s="31">
        <f t="shared" si="44"/>
        <v>1645475</v>
      </c>
      <c r="O201" s="36">
        <f t="shared" si="45"/>
        <v>0.99725757575757579</v>
      </c>
      <c r="P201" s="31">
        <v>80930</v>
      </c>
      <c r="Q201" s="31">
        <v>1100000</v>
      </c>
      <c r="R201" s="31">
        <v>1600000</v>
      </c>
      <c r="S201" s="31">
        <v>959234</v>
      </c>
      <c r="T201" s="36">
        <f t="shared" si="46"/>
        <v>0.59952125000000001</v>
      </c>
      <c r="U201" s="36">
        <f t="shared" si="47"/>
        <v>2.821821327072779</v>
      </c>
    </row>
    <row r="202" spans="1:21" x14ac:dyDescent="0.2">
      <c r="A202" s="17" t="s">
        <v>29</v>
      </c>
      <c r="B202" s="11" t="s">
        <v>365</v>
      </c>
      <c r="C202" s="10" t="s">
        <v>366</v>
      </c>
      <c r="D202" s="31">
        <v>1194442</v>
      </c>
      <c r="E202" s="31">
        <v>1194442</v>
      </c>
      <c r="F202" s="31">
        <v>0</v>
      </c>
      <c r="G202" s="36">
        <f t="shared" si="40"/>
        <v>0</v>
      </c>
      <c r="H202" s="31">
        <v>0</v>
      </c>
      <c r="I202" s="36">
        <f t="shared" si="41"/>
        <v>0</v>
      </c>
      <c r="J202" s="31">
        <v>0</v>
      </c>
      <c r="K202" s="36">
        <f t="shared" si="42"/>
        <v>0</v>
      </c>
      <c r="L202" s="31">
        <v>0</v>
      </c>
      <c r="M202" s="36">
        <f t="shared" si="43"/>
        <v>0</v>
      </c>
      <c r="N202" s="31">
        <f t="shared" si="44"/>
        <v>0</v>
      </c>
      <c r="O202" s="36">
        <f t="shared" si="45"/>
        <v>0</v>
      </c>
      <c r="P202" s="31">
        <v>0</v>
      </c>
      <c r="Q202" s="31">
        <v>0</v>
      </c>
      <c r="R202" s="31">
        <v>0</v>
      </c>
      <c r="S202" s="31">
        <v>0</v>
      </c>
      <c r="T202" s="36">
        <f t="shared" si="46"/>
        <v>0</v>
      </c>
      <c r="U202" s="36">
        <f t="shared" si="47"/>
        <v>0</v>
      </c>
    </row>
    <row r="203" spans="1:21" x14ac:dyDescent="0.2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6.5" x14ac:dyDescent="0.3">
      <c r="A204" s="18" t="s">
        <v>0</v>
      </c>
      <c r="B204" s="13" t="s">
        <v>369</v>
      </c>
      <c r="C204" s="12" t="s">
        <v>0</v>
      </c>
      <c r="D204" s="32">
        <f>SUM(D199:D203)</f>
        <v>20074018</v>
      </c>
      <c r="E204" s="32">
        <f>SUM(E199:E203)</f>
        <v>15826372</v>
      </c>
      <c r="F204" s="32">
        <f>SUM(F199:F203)</f>
        <v>3106980</v>
      </c>
      <c r="G204" s="37">
        <f t="shared" si="40"/>
        <v>0.15477618880285951</v>
      </c>
      <c r="H204" s="32">
        <f>SUM(H199:H203)</f>
        <v>3625975</v>
      </c>
      <c r="I204" s="37">
        <f t="shared" si="41"/>
        <v>0.18063025548746645</v>
      </c>
      <c r="J204" s="32">
        <f>SUM(J199:J203)</f>
        <v>4315348</v>
      </c>
      <c r="K204" s="37">
        <f t="shared" si="42"/>
        <v>0.27266817688855033</v>
      </c>
      <c r="L204" s="32">
        <f>SUM(L199:L203)</f>
        <v>0</v>
      </c>
      <c r="M204" s="37">
        <f t="shared" si="43"/>
        <v>0</v>
      </c>
      <c r="N204" s="32">
        <f t="shared" si="44"/>
        <v>11048303</v>
      </c>
      <c r="O204" s="37">
        <f t="shared" si="45"/>
        <v>0.69809448432022192</v>
      </c>
      <c r="P204" s="32">
        <f>SUM(P199:P203)</f>
        <v>2247657</v>
      </c>
      <c r="Q204" s="32">
        <f>SUM(Q199:Q203)</f>
        <v>19820274</v>
      </c>
      <c r="R204" s="32">
        <f>SUM(R199:R203)</f>
        <v>14277253</v>
      </c>
      <c r="S204" s="32">
        <f>SUM(S199:S203)</f>
        <v>8316755</v>
      </c>
      <c r="T204" s="37">
        <f t="shared" si="46"/>
        <v>0.58251786950893147</v>
      </c>
      <c r="U204" s="37">
        <f t="shared" si="47"/>
        <v>0.91993173335611256</v>
      </c>
    </row>
    <row r="205" spans="1:21" ht="16.5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391973656</v>
      </c>
      <c r="E205" s="32">
        <f>SUM(E173:E178,E180:E184,E186:E190,E192:E197,E199:E203)</f>
        <v>398396037</v>
      </c>
      <c r="F205" s="32">
        <f>SUM(F173:F178,F180:F184,F186:F190,F192:F197,F199:F203)</f>
        <v>164787202</v>
      </c>
      <c r="G205" s="37">
        <f t="shared" si="40"/>
        <v>0.42040376815527625</v>
      </c>
      <c r="H205" s="32">
        <f>SUM(H173:H178,H180:H184,H186:H190,H192:H197,H199:H203)</f>
        <v>183543389</v>
      </c>
      <c r="I205" s="37">
        <f t="shared" si="41"/>
        <v>0.46825439972935323</v>
      </c>
      <c r="J205" s="32">
        <f>SUM(J173:J178,J180:J184,J186:J190,J192:J197,J199:J203)</f>
        <v>79356677</v>
      </c>
      <c r="K205" s="37">
        <f t="shared" si="42"/>
        <v>0.19919042768992204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427687268</v>
      </c>
      <c r="O205" s="37">
        <f t="shared" si="45"/>
        <v>1.0735228975181799</v>
      </c>
      <c r="P205" s="32">
        <f>SUM(P173:P178,P180:P184,P186:P190,P192:P197,P199:P203)</f>
        <v>116288553</v>
      </c>
      <c r="Q205" s="32">
        <f>SUM(Q173:Q178,Q180:Q184,Q186:Q190,Q192:Q197,Q199:Q203)</f>
        <v>354913186</v>
      </c>
      <c r="R205" s="32">
        <f>SUM(R173:R178,R180:R184,R186:R190,R192:R197,R199:R203)</f>
        <v>374654979</v>
      </c>
      <c r="S205" s="32">
        <f>SUM(S173:S178,S180:S184,S186:S190,S192:S197,S199:S203)</f>
        <v>325817598</v>
      </c>
      <c r="T205" s="37">
        <f t="shared" si="46"/>
        <v>0.86964705198806391</v>
      </c>
      <c r="U205" s="37">
        <f t="shared" si="47"/>
        <v>-0.31758823243763301</v>
      </c>
    </row>
    <row r="206" spans="1:21" ht="14.4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4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x14ac:dyDescent="0.2">
      <c r="A208" s="17" t="s">
        <v>29</v>
      </c>
      <c r="B208" s="11" t="s">
        <v>372</v>
      </c>
      <c r="C208" s="10" t="s">
        <v>373</v>
      </c>
      <c r="D208" s="31">
        <v>4780666</v>
      </c>
      <c r="E208" s="31">
        <v>2636359</v>
      </c>
      <c r="F208" s="31">
        <v>764342</v>
      </c>
      <c r="G208" s="36">
        <f t="shared" ref="G208:G231" si="48">IF(($D208     =0),0,($F208     /$D208     ))</f>
        <v>0.15988190766725807</v>
      </c>
      <c r="H208" s="31">
        <v>2354845</v>
      </c>
      <c r="I208" s="36">
        <f t="shared" ref="I208:I231" si="49">IF(($D208     =0),0,($H208     /$D208     ))</f>
        <v>0.4925767665007344</v>
      </c>
      <c r="J208" s="31">
        <v>1816552</v>
      </c>
      <c r="K208" s="36">
        <f t="shared" ref="K208:K231" si="50">IF(($E208     =0),0,($J208     /$E208     ))</f>
        <v>0.68903817727403593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4935739</v>
      </c>
      <c r="O208" s="36">
        <f t="shared" ref="O208:O231" si="53">IF(($E208     =0),0,($N208     /$E208     ))</f>
        <v>1.87218015452372</v>
      </c>
      <c r="P208" s="31">
        <v>3011783</v>
      </c>
      <c r="Q208" s="31">
        <v>4545610</v>
      </c>
      <c r="R208" s="31">
        <v>5045610</v>
      </c>
      <c r="S208" s="31">
        <v>7724107</v>
      </c>
      <c r="T208" s="36">
        <f t="shared" ref="T208:T231" si="54">IF(($R208     =0),0,($S208     /$R208     ))</f>
        <v>1.5308569231470526</v>
      </c>
      <c r="U208" s="36">
        <f t="shared" ref="U208:U231" si="55">IF(($P208     =0),0,(($J208     /$P208     )-1))</f>
        <v>-0.39685163240512344</v>
      </c>
    </row>
    <row r="209" spans="1:21" x14ac:dyDescent="0.2">
      <c r="A209" s="17" t="s">
        <v>29</v>
      </c>
      <c r="B209" s="11" t="s">
        <v>374</v>
      </c>
      <c r="C209" s="10" t="s">
        <v>375</v>
      </c>
      <c r="D209" s="31">
        <v>20430441</v>
      </c>
      <c r="E209" s="31">
        <v>20864079</v>
      </c>
      <c r="F209" s="31">
        <v>2788736</v>
      </c>
      <c r="G209" s="36">
        <f t="shared" si="48"/>
        <v>0.13649906039717891</v>
      </c>
      <c r="H209" s="31">
        <v>2282981</v>
      </c>
      <c r="I209" s="36">
        <f t="shared" si="49"/>
        <v>0.11174408814768119</v>
      </c>
      <c r="J209" s="31">
        <v>2407114</v>
      </c>
      <c r="K209" s="36">
        <f t="shared" si="50"/>
        <v>0.11537120809406444</v>
      </c>
      <c r="L209" s="31">
        <v>0</v>
      </c>
      <c r="M209" s="36">
        <f t="shared" si="51"/>
        <v>0</v>
      </c>
      <c r="N209" s="31">
        <f t="shared" si="52"/>
        <v>7478831</v>
      </c>
      <c r="O209" s="36">
        <f t="shared" si="53"/>
        <v>0.3584548831510847</v>
      </c>
      <c r="P209" s="31">
        <v>6767595</v>
      </c>
      <c r="Q209" s="31">
        <v>18965620</v>
      </c>
      <c r="R209" s="31">
        <v>19023226</v>
      </c>
      <c r="S209" s="31">
        <v>11908296</v>
      </c>
      <c r="T209" s="36">
        <f t="shared" si="54"/>
        <v>0.62598720111930539</v>
      </c>
      <c r="U209" s="36">
        <f t="shared" si="55"/>
        <v>-0.64431766380819178</v>
      </c>
    </row>
    <row r="210" spans="1:21" x14ac:dyDescent="0.2">
      <c r="A210" s="17" t="s">
        <v>29</v>
      </c>
      <c r="B210" s="11" t="s">
        <v>376</v>
      </c>
      <c r="C210" s="10" t="s">
        <v>377</v>
      </c>
      <c r="D210" s="31">
        <v>8376633</v>
      </c>
      <c r="E210" s="31">
        <v>8957050</v>
      </c>
      <c r="F210" s="31">
        <v>2020983</v>
      </c>
      <c r="G210" s="36">
        <f t="shared" si="48"/>
        <v>0.24126436003582824</v>
      </c>
      <c r="H210" s="31">
        <v>2461885</v>
      </c>
      <c r="I210" s="36">
        <f t="shared" si="49"/>
        <v>0.29389911197016749</v>
      </c>
      <c r="J210" s="31">
        <v>1518495</v>
      </c>
      <c r="K210" s="36">
        <f t="shared" si="50"/>
        <v>0.16953070486376653</v>
      </c>
      <c r="L210" s="31">
        <v>0</v>
      </c>
      <c r="M210" s="36">
        <f t="shared" si="51"/>
        <v>0</v>
      </c>
      <c r="N210" s="31">
        <f t="shared" si="52"/>
        <v>6001363</v>
      </c>
      <c r="O210" s="36">
        <f t="shared" si="53"/>
        <v>0.67001557432413572</v>
      </c>
      <c r="P210" s="31">
        <v>306857</v>
      </c>
      <c r="Q210" s="31">
        <v>7675492</v>
      </c>
      <c r="R210" s="31">
        <v>8661664</v>
      </c>
      <c r="S210" s="31">
        <v>4869601</v>
      </c>
      <c r="T210" s="36">
        <f t="shared" si="54"/>
        <v>0.56220155849961395</v>
      </c>
      <c r="U210" s="36">
        <f t="shared" si="55"/>
        <v>3.9485428065841743</v>
      </c>
    </row>
    <row r="211" spans="1:21" x14ac:dyDescent="0.2">
      <c r="A211" s="17" t="s">
        <v>29</v>
      </c>
      <c r="B211" s="11" t="s">
        <v>378</v>
      </c>
      <c r="C211" s="10" t="s">
        <v>379</v>
      </c>
      <c r="D211" s="31">
        <v>5737438</v>
      </c>
      <c r="E211" s="31">
        <v>4964338</v>
      </c>
      <c r="F211" s="31">
        <v>975293</v>
      </c>
      <c r="G211" s="36">
        <f t="shared" si="48"/>
        <v>0.16998754496344884</v>
      </c>
      <c r="H211" s="31">
        <v>684822</v>
      </c>
      <c r="I211" s="36">
        <f t="shared" si="49"/>
        <v>0.11936024406712543</v>
      </c>
      <c r="J211" s="31">
        <v>1075221</v>
      </c>
      <c r="K211" s="36">
        <f t="shared" si="50"/>
        <v>0.216588999379172</v>
      </c>
      <c r="L211" s="31">
        <v>0</v>
      </c>
      <c r="M211" s="36">
        <f t="shared" si="51"/>
        <v>0</v>
      </c>
      <c r="N211" s="31">
        <f t="shared" si="52"/>
        <v>2735336</v>
      </c>
      <c r="O211" s="36">
        <f t="shared" si="53"/>
        <v>0.55099713194387645</v>
      </c>
      <c r="P211" s="31">
        <v>1146480</v>
      </c>
      <c r="Q211" s="31">
        <v>4087955</v>
      </c>
      <c r="R211" s="31">
        <v>5422796</v>
      </c>
      <c r="S211" s="31">
        <v>3431313</v>
      </c>
      <c r="T211" s="36">
        <f t="shared" si="54"/>
        <v>0.63275716069717536</v>
      </c>
      <c r="U211" s="36">
        <f t="shared" si="55"/>
        <v>-6.215459493405906E-2</v>
      </c>
    </row>
    <row r="212" spans="1:21" x14ac:dyDescent="0.2">
      <c r="A212" s="17" t="s">
        <v>29</v>
      </c>
      <c r="B212" s="11" t="s">
        <v>380</v>
      </c>
      <c r="C212" s="10" t="s">
        <v>381</v>
      </c>
      <c r="D212" s="31">
        <v>11475708</v>
      </c>
      <c r="E212" s="31">
        <v>187000</v>
      </c>
      <c r="F212" s="31">
        <v>20978</v>
      </c>
      <c r="G212" s="36">
        <f t="shared" si="48"/>
        <v>1.8280353595612575E-3</v>
      </c>
      <c r="H212" s="31">
        <v>7084</v>
      </c>
      <c r="I212" s="36">
        <f t="shared" si="49"/>
        <v>6.1730396067937593E-4</v>
      </c>
      <c r="J212" s="31">
        <v>32718</v>
      </c>
      <c r="K212" s="36">
        <f t="shared" si="50"/>
        <v>0.17496256684491979</v>
      </c>
      <c r="L212" s="31">
        <v>0</v>
      </c>
      <c r="M212" s="36">
        <f t="shared" si="51"/>
        <v>0</v>
      </c>
      <c r="N212" s="31">
        <f t="shared" si="52"/>
        <v>60780</v>
      </c>
      <c r="O212" s="36">
        <f t="shared" si="53"/>
        <v>0.32502673796791443</v>
      </c>
      <c r="P212" s="31">
        <v>13777</v>
      </c>
      <c r="Q212" s="31">
        <v>10763872</v>
      </c>
      <c r="R212" s="31">
        <v>10763872</v>
      </c>
      <c r="S212" s="31">
        <v>26206</v>
      </c>
      <c r="T212" s="36">
        <f t="shared" si="54"/>
        <v>2.4346257554902179E-3</v>
      </c>
      <c r="U212" s="36">
        <f t="shared" si="55"/>
        <v>1.374827611236118</v>
      </c>
    </row>
    <row r="213" spans="1:21" x14ac:dyDescent="0.2">
      <c r="A213" s="17" t="s">
        <v>29</v>
      </c>
      <c r="B213" s="11" t="s">
        <v>382</v>
      </c>
      <c r="C213" s="10" t="s">
        <v>383</v>
      </c>
      <c r="D213" s="31">
        <v>1516378</v>
      </c>
      <c r="E213" s="31">
        <v>1516378</v>
      </c>
      <c r="F213" s="31">
        <v>0</v>
      </c>
      <c r="G213" s="36">
        <f t="shared" si="48"/>
        <v>0</v>
      </c>
      <c r="H213" s="31">
        <v>0</v>
      </c>
      <c r="I213" s="36">
        <f t="shared" si="49"/>
        <v>0</v>
      </c>
      <c r="J213" s="31">
        <v>760601</v>
      </c>
      <c r="K213" s="36">
        <f t="shared" si="50"/>
        <v>0.50159063241487278</v>
      </c>
      <c r="L213" s="31">
        <v>0</v>
      </c>
      <c r="M213" s="36">
        <f t="shared" si="51"/>
        <v>0</v>
      </c>
      <c r="N213" s="31">
        <f t="shared" si="52"/>
        <v>760601</v>
      </c>
      <c r="O213" s="36">
        <f t="shared" si="53"/>
        <v>0.50159063241487278</v>
      </c>
      <c r="P213" s="31">
        <v>0</v>
      </c>
      <c r="Q213" s="31">
        <v>1440008</v>
      </c>
      <c r="R213" s="31">
        <v>1440008</v>
      </c>
      <c r="S213" s="31">
        <v>0</v>
      </c>
      <c r="T213" s="36">
        <f t="shared" si="54"/>
        <v>0</v>
      </c>
      <c r="U213" s="36">
        <f t="shared" si="55"/>
        <v>0</v>
      </c>
    </row>
    <row r="214" spans="1:21" x14ac:dyDescent="0.2">
      <c r="A214" s="17" t="s">
        <v>29</v>
      </c>
      <c r="B214" s="11" t="s">
        <v>384</v>
      </c>
      <c r="C214" s="10" t="s">
        <v>385</v>
      </c>
      <c r="D214" s="31">
        <v>41240255</v>
      </c>
      <c r="E214" s="31">
        <v>40685726</v>
      </c>
      <c r="F214" s="31">
        <v>7395057</v>
      </c>
      <c r="G214" s="36">
        <f t="shared" si="48"/>
        <v>0.1793164712487835</v>
      </c>
      <c r="H214" s="31">
        <v>7522949</v>
      </c>
      <c r="I214" s="36">
        <f t="shared" si="49"/>
        <v>0.18241761599194767</v>
      </c>
      <c r="J214" s="31">
        <v>7242538</v>
      </c>
      <c r="K214" s="36">
        <f t="shared" si="50"/>
        <v>0.17801176756683659</v>
      </c>
      <c r="L214" s="31">
        <v>0</v>
      </c>
      <c r="M214" s="36">
        <f t="shared" si="51"/>
        <v>0</v>
      </c>
      <c r="N214" s="31">
        <f t="shared" si="52"/>
        <v>22160544</v>
      </c>
      <c r="O214" s="36">
        <f t="shared" si="53"/>
        <v>0.54467613531094417</v>
      </c>
      <c r="P214" s="31">
        <v>7170920</v>
      </c>
      <c r="Q214" s="31">
        <v>40110410</v>
      </c>
      <c r="R214" s="31">
        <v>39964095</v>
      </c>
      <c r="S214" s="31">
        <v>19865906</v>
      </c>
      <c r="T214" s="36">
        <f t="shared" si="54"/>
        <v>0.49709385387058058</v>
      </c>
      <c r="U214" s="36">
        <f t="shared" si="55"/>
        <v>9.9872819666095847E-3</v>
      </c>
    </row>
    <row r="215" spans="1:21" x14ac:dyDescent="0.2">
      <c r="A215" s="17" t="s">
        <v>44</v>
      </c>
      <c r="B215" s="11" t="s">
        <v>386</v>
      </c>
      <c r="C215" s="10" t="s">
        <v>387</v>
      </c>
      <c r="D215" s="31">
        <v>0</v>
      </c>
      <c r="E215" s="31">
        <v>0</v>
      </c>
      <c r="F215" s="31">
        <v>0</v>
      </c>
      <c r="G215" s="36">
        <f t="shared" si="48"/>
        <v>0</v>
      </c>
      <c r="H215" s="31">
        <v>0</v>
      </c>
      <c r="I215" s="36">
        <f t="shared" si="49"/>
        <v>0</v>
      </c>
      <c r="J215" s="31">
        <v>0</v>
      </c>
      <c r="K215" s="36">
        <f t="shared" si="50"/>
        <v>0</v>
      </c>
      <c r="L215" s="31">
        <v>0</v>
      </c>
      <c r="M215" s="36">
        <f t="shared" si="51"/>
        <v>0</v>
      </c>
      <c r="N215" s="31">
        <f t="shared" si="52"/>
        <v>0</v>
      </c>
      <c r="O215" s="36">
        <f t="shared" si="53"/>
        <v>0</v>
      </c>
      <c r="P215" s="31">
        <v>0</v>
      </c>
      <c r="Q215" s="31">
        <v>0</v>
      </c>
      <c r="R215" s="31">
        <v>0</v>
      </c>
      <c r="S215" s="31">
        <v>0</v>
      </c>
      <c r="T215" s="36">
        <f t="shared" si="54"/>
        <v>0</v>
      </c>
      <c r="U215" s="36">
        <f t="shared" si="55"/>
        <v>0</v>
      </c>
    </row>
    <row r="216" spans="1:21" ht="16.5" x14ac:dyDescent="0.3">
      <c r="A216" s="18" t="s">
        <v>0</v>
      </c>
      <c r="B216" s="13" t="s">
        <v>388</v>
      </c>
      <c r="C216" s="12" t="s">
        <v>0</v>
      </c>
      <c r="D216" s="32">
        <f>SUM(D208:D215)</f>
        <v>93557519</v>
      </c>
      <c r="E216" s="32">
        <f>SUM(E208:E215)</f>
        <v>79810930</v>
      </c>
      <c r="F216" s="32">
        <f>SUM(F208:F215)</f>
        <v>13965389</v>
      </c>
      <c r="G216" s="37">
        <f t="shared" si="48"/>
        <v>0.14927062142381095</v>
      </c>
      <c r="H216" s="32">
        <f>SUM(H208:H215)</f>
        <v>15314566</v>
      </c>
      <c r="I216" s="37">
        <f t="shared" si="49"/>
        <v>0.16369145060377244</v>
      </c>
      <c r="J216" s="32">
        <f>SUM(J208:J215)</f>
        <v>14853239</v>
      </c>
      <c r="K216" s="37">
        <f t="shared" si="50"/>
        <v>0.18610532417051148</v>
      </c>
      <c r="L216" s="32">
        <f>SUM(L208:L215)</f>
        <v>0</v>
      </c>
      <c r="M216" s="37">
        <f t="shared" si="51"/>
        <v>0</v>
      </c>
      <c r="N216" s="32">
        <f t="shared" si="52"/>
        <v>44133194</v>
      </c>
      <c r="O216" s="37">
        <f t="shared" si="53"/>
        <v>0.55297180473902507</v>
      </c>
      <c r="P216" s="32">
        <f>SUM(P208:P215)</f>
        <v>18417412</v>
      </c>
      <c r="Q216" s="32">
        <f>SUM(Q208:Q215)</f>
        <v>87588967</v>
      </c>
      <c r="R216" s="32">
        <f>SUM(R208:R215)</f>
        <v>90321271</v>
      </c>
      <c r="S216" s="32">
        <f>SUM(S208:S215)</f>
        <v>47825429</v>
      </c>
      <c r="T216" s="37">
        <f t="shared" si="54"/>
        <v>0.52950349868305113</v>
      </c>
      <c r="U216" s="37">
        <f t="shared" si="55"/>
        <v>-0.19352192371001964</v>
      </c>
    </row>
    <row r="217" spans="1:21" x14ac:dyDescent="0.2">
      <c r="A217" s="17" t="s">
        <v>29</v>
      </c>
      <c r="B217" s="11" t="s">
        <v>389</v>
      </c>
      <c r="C217" s="10" t="s">
        <v>390</v>
      </c>
      <c r="D217" s="31">
        <v>1536936</v>
      </c>
      <c r="E217" s="31">
        <v>1536936</v>
      </c>
      <c r="F217" s="31">
        <v>149159</v>
      </c>
      <c r="G217" s="36">
        <f t="shared" si="48"/>
        <v>9.7049584367859168E-2</v>
      </c>
      <c r="H217" s="31">
        <v>387797</v>
      </c>
      <c r="I217" s="36">
        <f t="shared" si="49"/>
        <v>0.25231824877548575</v>
      </c>
      <c r="J217" s="31">
        <v>913165</v>
      </c>
      <c r="K217" s="36">
        <f t="shared" si="50"/>
        <v>0.59414640557576892</v>
      </c>
      <c r="L217" s="31">
        <v>0</v>
      </c>
      <c r="M217" s="36">
        <f t="shared" si="51"/>
        <v>0</v>
      </c>
      <c r="N217" s="31">
        <f t="shared" si="52"/>
        <v>1450121</v>
      </c>
      <c r="O217" s="36">
        <f t="shared" si="53"/>
        <v>0.94351423871911388</v>
      </c>
      <c r="P217" s="31">
        <v>159527</v>
      </c>
      <c r="Q217" s="31">
        <v>541327</v>
      </c>
      <c r="R217" s="31">
        <v>1041327</v>
      </c>
      <c r="S217" s="31">
        <v>605256</v>
      </c>
      <c r="T217" s="36">
        <f t="shared" si="54"/>
        <v>0.5812352892031033</v>
      </c>
      <c r="U217" s="36">
        <f t="shared" si="55"/>
        <v>4.7242034263792334</v>
      </c>
    </row>
    <row r="218" spans="1:21" x14ac:dyDescent="0.2">
      <c r="A218" s="17" t="s">
        <v>29</v>
      </c>
      <c r="B218" s="11" t="s">
        <v>391</v>
      </c>
      <c r="C218" s="10" t="s">
        <v>392</v>
      </c>
      <c r="D218" s="31">
        <v>28629429</v>
      </c>
      <c r="E218" s="31">
        <v>29065731</v>
      </c>
      <c r="F218" s="31">
        <v>6869348</v>
      </c>
      <c r="G218" s="36">
        <f t="shared" si="48"/>
        <v>0.23994009800195457</v>
      </c>
      <c r="H218" s="31">
        <v>4812523</v>
      </c>
      <c r="I218" s="36">
        <f t="shared" si="49"/>
        <v>0.16809706543570954</v>
      </c>
      <c r="J218" s="31">
        <v>6649702</v>
      </c>
      <c r="K218" s="36">
        <f t="shared" si="50"/>
        <v>0.22878151593710133</v>
      </c>
      <c r="L218" s="31">
        <v>0</v>
      </c>
      <c r="M218" s="36">
        <f t="shared" si="51"/>
        <v>0</v>
      </c>
      <c r="N218" s="31">
        <f t="shared" si="52"/>
        <v>18331573</v>
      </c>
      <c r="O218" s="36">
        <f t="shared" si="53"/>
        <v>0.63069368528869962</v>
      </c>
      <c r="P218" s="31">
        <v>6411552</v>
      </c>
      <c r="Q218" s="31">
        <v>27987111</v>
      </c>
      <c r="R218" s="31">
        <v>27318374</v>
      </c>
      <c r="S218" s="31">
        <v>19757550</v>
      </c>
      <c r="T218" s="36">
        <f t="shared" si="54"/>
        <v>0.72323301525925376</v>
      </c>
      <c r="U218" s="36">
        <f t="shared" si="55"/>
        <v>3.7143892773543685E-2</v>
      </c>
    </row>
    <row r="219" spans="1:21" x14ac:dyDescent="0.2">
      <c r="A219" s="17" t="s">
        <v>29</v>
      </c>
      <c r="B219" s="11" t="s">
        <v>393</v>
      </c>
      <c r="C219" s="10" t="s">
        <v>394</v>
      </c>
      <c r="D219" s="31">
        <v>86515084</v>
      </c>
      <c r="E219" s="31">
        <v>86759956</v>
      </c>
      <c r="F219" s="31">
        <v>19770072</v>
      </c>
      <c r="G219" s="36">
        <f t="shared" si="48"/>
        <v>0.22851589671923569</v>
      </c>
      <c r="H219" s="31">
        <v>21053856</v>
      </c>
      <c r="I219" s="36">
        <f t="shared" si="49"/>
        <v>0.24335474262499704</v>
      </c>
      <c r="J219" s="31">
        <v>26547482</v>
      </c>
      <c r="K219" s="36">
        <f t="shared" si="50"/>
        <v>0.305987730099817</v>
      </c>
      <c r="L219" s="31">
        <v>0</v>
      </c>
      <c r="M219" s="36">
        <f t="shared" si="51"/>
        <v>0</v>
      </c>
      <c r="N219" s="31">
        <f t="shared" si="52"/>
        <v>67371410</v>
      </c>
      <c r="O219" s="36">
        <f t="shared" si="53"/>
        <v>0.77652655794339043</v>
      </c>
      <c r="P219" s="31">
        <v>25867044</v>
      </c>
      <c r="Q219" s="31">
        <v>77067677</v>
      </c>
      <c r="R219" s="31">
        <v>80868311</v>
      </c>
      <c r="S219" s="31">
        <v>62120149</v>
      </c>
      <c r="T219" s="36">
        <f t="shared" si="54"/>
        <v>0.76816429367493533</v>
      </c>
      <c r="U219" s="36">
        <f t="shared" si="55"/>
        <v>2.6305209052878142E-2</v>
      </c>
    </row>
    <row r="220" spans="1:21" x14ac:dyDescent="0.2">
      <c r="A220" s="17" t="s">
        <v>29</v>
      </c>
      <c r="B220" s="11" t="s">
        <v>395</v>
      </c>
      <c r="C220" s="10" t="s">
        <v>396</v>
      </c>
      <c r="D220" s="31">
        <v>11855487</v>
      </c>
      <c r="E220" s="31">
        <v>10661942</v>
      </c>
      <c r="F220" s="31">
        <v>788382</v>
      </c>
      <c r="G220" s="36">
        <f t="shared" si="48"/>
        <v>6.6499334864944817E-2</v>
      </c>
      <c r="H220" s="31">
        <v>1559998</v>
      </c>
      <c r="I220" s="36">
        <f t="shared" si="49"/>
        <v>0.13158447223635772</v>
      </c>
      <c r="J220" s="31">
        <v>55019</v>
      </c>
      <c r="K220" s="36">
        <f t="shared" si="50"/>
        <v>5.1603169478881055E-3</v>
      </c>
      <c r="L220" s="31">
        <v>0</v>
      </c>
      <c r="M220" s="36">
        <f t="shared" si="51"/>
        <v>0</v>
      </c>
      <c r="N220" s="31">
        <f t="shared" si="52"/>
        <v>2403399</v>
      </c>
      <c r="O220" s="36">
        <f t="shared" si="53"/>
        <v>0.22541850255797677</v>
      </c>
      <c r="P220" s="31">
        <v>421153</v>
      </c>
      <c r="Q220" s="31">
        <v>10415544</v>
      </c>
      <c r="R220" s="31">
        <v>10415544</v>
      </c>
      <c r="S220" s="31">
        <v>2644413</v>
      </c>
      <c r="T220" s="36">
        <f t="shared" si="54"/>
        <v>0.25389101135764008</v>
      </c>
      <c r="U220" s="36">
        <f t="shared" si="55"/>
        <v>-0.86936101606779481</v>
      </c>
    </row>
    <row r="221" spans="1:21" x14ac:dyDescent="0.2">
      <c r="A221" s="17" t="s">
        <v>29</v>
      </c>
      <c r="B221" s="11" t="s">
        <v>397</v>
      </c>
      <c r="C221" s="10" t="s">
        <v>398</v>
      </c>
      <c r="D221" s="31">
        <v>8778806</v>
      </c>
      <c r="E221" s="31">
        <v>10289340</v>
      </c>
      <c r="F221" s="31">
        <v>2195296</v>
      </c>
      <c r="G221" s="36">
        <f t="shared" si="48"/>
        <v>0.2500677199154418</v>
      </c>
      <c r="H221" s="31">
        <v>2146578</v>
      </c>
      <c r="I221" s="36">
        <f t="shared" si="49"/>
        <v>0.24451821808113769</v>
      </c>
      <c r="J221" s="31">
        <v>2634581</v>
      </c>
      <c r="K221" s="36">
        <f t="shared" si="50"/>
        <v>0.25604956197384865</v>
      </c>
      <c r="L221" s="31">
        <v>0</v>
      </c>
      <c r="M221" s="36">
        <f t="shared" si="51"/>
        <v>0</v>
      </c>
      <c r="N221" s="31">
        <f t="shared" si="52"/>
        <v>6976455</v>
      </c>
      <c r="O221" s="36">
        <f t="shared" si="53"/>
        <v>0.67802745365591965</v>
      </c>
      <c r="P221" s="31">
        <v>1792877</v>
      </c>
      <c r="Q221" s="31">
        <v>7800396</v>
      </c>
      <c r="R221" s="31">
        <v>7885396</v>
      </c>
      <c r="S221" s="31">
        <v>5292283</v>
      </c>
      <c r="T221" s="36">
        <f t="shared" si="54"/>
        <v>0.67114993337049911</v>
      </c>
      <c r="U221" s="36">
        <f t="shared" si="55"/>
        <v>0.46947113494121462</v>
      </c>
    </row>
    <row r="222" spans="1:21" x14ac:dyDescent="0.2">
      <c r="A222" s="17" t="s">
        <v>29</v>
      </c>
      <c r="B222" s="11" t="s">
        <v>399</v>
      </c>
      <c r="C222" s="10" t="s">
        <v>400</v>
      </c>
      <c r="D222" s="31">
        <v>10563</v>
      </c>
      <c r="E222" s="31">
        <v>0</v>
      </c>
      <c r="F222" s="31">
        <v>0</v>
      </c>
      <c r="G222" s="36">
        <f t="shared" si="48"/>
        <v>0</v>
      </c>
      <c r="H222" s="31">
        <v>0</v>
      </c>
      <c r="I222" s="36">
        <f t="shared" si="49"/>
        <v>0</v>
      </c>
      <c r="J222" s="31">
        <v>0</v>
      </c>
      <c r="K222" s="36">
        <f t="shared" si="50"/>
        <v>0</v>
      </c>
      <c r="L222" s="31">
        <v>0</v>
      </c>
      <c r="M222" s="36">
        <f t="shared" si="51"/>
        <v>0</v>
      </c>
      <c r="N222" s="31">
        <f t="shared" si="52"/>
        <v>0</v>
      </c>
      <c r="O222" s="36">
        <f t="shared" si="53"/>
        <v>0</v>
      </c>
      <c r="P222" s="31">
        <v>0</v>
      </c>
      <c r="Q222" s="31">
        <v>746772</v>
      </c>
      <c r="R222" s="31">
        <v>9871</v>
      </c>
      <c r="S222" s="31">
        <v>-4936</v>
      </c>
      <c r="T222" s="36">
        <f t="shared" si="54"/>
        <v>-0.50005065342923716</v>
      </c>
      <c r="U222" s="36">
        <f t="shared" si="55"/>
        <v>0</v>
      </c>
    </row>
    <row r="223" spans="1:21" x14ac:dyDescent="0.2">
      <c r="A223" s="17" t="s">
        <v>44</v>
      </c>
      <c r="B223" s="11" t="s">
        <v>401</v>
      </c>
      <c r="C223" s="10" t="s">
        <v>402</v>
      </c>
      <c r="D223" s="31">
        <v>0</v>
      </c>
      <c r="E223" s="31">
        <v>0</v>
      </c>
      <c r="F223" s="31">
        <v>0</v>
      </c>
      <c r="G223" s="36">
        <f t="shared" si="48"/>
        <v>0</v>
      </c>
      <c r="H223" s="31">
        <v>0</v>
      </c>
      <c r="I223" s="36">
        <f t="shared" si="49"/>
        <v>0</v>
      </c>
      <c r="J223" s="31">
        <v>0</v>
      </c>
      <c r="K223" s="36">
        <f t="shared" si="50"/>
        <v>0</v>
      </c>
      <c r="L223" s="31">
        <v>0</v>
      </c>
      <c r="M223" s="36">
        <f t="shared" si="51"/>
        <v>0</v>
      </c>
      <c r="N223" s="31">
        <f t="shared" si="52"/>
        <v>0</v>
      </c>
      <c r="O223" s="36">
        <f t="shared" si="53"/>
        <v>0</v>
      </c>
      <c r="P223" s="31">
        <v>0</v>
      </c>
      <c r="Q223" s="31">
        <v>0</v>
      </c>
      <c r="R223" s="31">
        <v>0</v>
      </c>
      <c r="S223" s="31">
        <v>0</v>
      </c>
      <c r="T223" s="36">
        <f t="shared" si="54"/>
        <v>0</v>
      </c>
      <c r="U223" s="36">
        <f t="shared" si="55"/>
        <v>0</v>
      </c>
    </row>
    <row r="224" spans="1:21" ht="16.5" x14ac:dyDescent="0.3">
      <c r="A224" s="18" t="s">
        <v>0</v>
      </c>
      <c r="B224" s="13" t="s">
        <v>403</v>
      </c>
      <c r="C224" s="12" t="s">
        <v>0</v>
      </c>
      <c r="D224" s="32">
        <f>SUM(D217:D223)</f>
        <v>137326305</v>
      </c>
      <c r="E224" s="32">
        <f>SUM(E217:E223)</f>
        <v>138313905</v>
      </c>
      <c r="F224" s="32">
        <f>SUM(F217:F223)</f>
        <v>29772257</v>
      </c>
      <c r="G224" s="37">
        <f t="shared" si="48"/>
        <v>0.21679937430778465</v>
      </c>
      <c r="H224" s="32">
        <f>SUM(H217:H223)</f>
        <v>29960752</v>
      </c>
      <c r="I224" s="37">
        <f t="shared" si="49"/>
        <v>0.21817198096169557</v>
      </c>
      <c r="J224" s="32">
        <f>SUM(J217:J223)</f>
        <v>36799949</v>
      </c>
      <c r="K224" s="37">
        <f t="shared" si="50"/>
        <v>0.26606109486967344</v>
      </c>
      <c r="L224" s="32">
        <f>SUM(L217:L223)</f>
        <v>0</v>
      </c>
      <c r="M224" s="37">
        <f t="shared" si="51"/>
        <v>0</v>
      </c>
      <c r="N224" s="32">
        <f t="shared" si="52"/>
        <v>96532958</v>
      </c>
      <c r="O224" s="37">
        <f t="shared" si="53"/>
        <v>0.69792663290071955</v>
      </c>
      <c r="P224" s="32">
        <f>SUM(P217:P223)</f>
        <v>34652153</v>
      </c>
      <c r="Q224" s="32">
        <f>SUM(Q217:Q223)</f>
        <v>124558827</v>
      </c>
      <c r="R224" s="32">
        <f>SUM(R217:R223)</f>
        <v>127538823</v>
      </c>
      <c r="S224" s="32">
        <f>SUM(S217:S223)</f>
        <v>90414715</v>
      </c>
      <c r="T224" s="37">
        <f t="shared" si="54"/>
        <v>0.70891915789437698</v>
      </c>
      <c r="U224" s="37">
        <f t="shared" si="55"/>
        <v>6.1981603278734143E-2</v>
      </c>
    </row>
    <row r="225" spans="1:21" x14ac:dyDescent="0.2">
      <c r="A225" s="17" t="s">
        <v>29</v>
      </c>
      <c r="B225" s="11" t="s">
        <v>404</v>
      </c>
      <c r="C225" s="10" t="s">
        <v>405</v>
      </c>
      <c r="D225" s="31">
        <v>1323245</v>
      </c>
      <c r="E225" s="31">
        <v>1323245</v>
      </c>
      <c r="F225" s="31">
        <v>322488</v>
      </c>
      <c r="G225" s="36">
        <f t="shared" si="48"/>
        <v>0.2437099705647858</v>
      </c>
      <c r="H225" s="31">
        <v>326653</v>
      </c>
      <c r="I225" s="36">
        <f t="shared" si="49"/>
        <v>0.24685753583047734</v>
      </c>
      <c r="J225" s="31">
        <v>323568</v>
      </c>
      <c r="K225" s="36">
        <f t="shared" si="50"/>
        <v>0.24452614595180786</v>
      </c>
      <c r="L225" s="31">
        <v>0</v>
      </c>
      <c r="M225" s="36">
        <f t="shared" si="51"/>
        <v>0</v>
      </c>
      <c r="N225" s="31">
        <f t="shared" si="52"/>
        <v>972709</v>
      </c>
      <c r="O225" s="36">
        <f t="shared" si="53"/>
        <v>0.73509365234707102</v>
      </c>
      <c r="P225" s="31">
        <v>305673</v>
      </c>
      <c r="Q225" s="31">
        <v>1272132</v>
      </c>
      <c r="R225" s="31">
        <v>1272132</v>
      </c>
      <c r="S225" s="31">
        <v>902927</v>
      </c>
      <c r="T225" s="36">
        <f t="shared" si="54"/>
        <v>0.70977461458402114</v>
      </c>
      <c r="U225" s="36">
        <f t="shared" si="55"/>
        <v>5.8542952763247058E-2</v>
      </c>
    </row>
    <row r="226" spans="1:21" x14ac:dyDescent="0.2">
      <c r="A226" s="17" t="s">
        <v>29</v>
      </c>
      <c r="B226" s="11" t="s">
        <v>406</v>
      </c>
      <c r="C226" s="10" t="s">
        <v>407</v>
      </c>
      <c r="D226" s="31">
        <v>3065679</v>
      </c>
      <c r="E226" s="31">
        <v>3412526</v>
      </c>
      <c r="F226" s="31">
        <v>349384</v>
      </c>
      <c r="G226" s="36">
        <f t="shared" si="48"/>
        <v>0.11396626978884612</v>
      </c>
      <c r="H226" s="31">
        <v>2398988</v>
      </c>
      <c r="I226" s="36">
        <f t="shared" si="49"/>
        <v>0.78253072157913472</v>
      </c>
      <c r="J226" s="31">
        <v>120804</v>
      </c>
      <c r="K226" s="36">
        <f t="shared" si="50"/>
        <v>3.5400169844859788E-2</v>
      </c>
      <c r="L226" s="31">
        <v>0</v>
      </c>
      <c r="M226" s="36">
        <f t="shared" si="51"/>
        <v>0</v>
      </c>
      <c r="N226" s="31">
        <f t="shared" si="52"/>
        <v>2869176</v>
      </c>
      <c r="O226" s="36">
        <f t="shared" si="53"/>
        <v>0.84077776989830988</v>
      </c>
      <c r="P226" s="31">
        <v>5961618</v>
      </c>
      <c r="Q226" s="31">
        <v>7270923</v>
      </c>
      <c r="R226" s="31">
        <v>7244923</v>
      </c>
      <c r="S226" s="31">
        <v>16706880</v>
      </c>
      <c r="T226" s="36">
        <f t="shared" si="54"/>
        <v>2.306012085980762</v>
      </c>
      <c r="U226" s="36">
        <f t="shared" si="55"/>
        <v>-0.97973637358180277</v>
      </c>
    </row>
    <row r="227" spans="1:21" x14ac:dyDescent="0.2">
      <c r="A227" s="17" t="s">
        <v>29</v>
      </c>
      <c r="B227" s="11" t="s">
        <v>408</v>
      </c>
      <c r="C227" s="10" t="s">
        <v>409</v>
      </c>
      <c r="D227" s="31">
        <v>34806</v>
      </c>
      <c r="E227" s="31">
        <v>764731</v>
      </c>
      <c r="F227" s="31">
        <v>20290</v>
      </c>
      <c r="G227" s="36">
        <f t="shared" si="48"/>
        <v>0.58294546917198187</v>
      </c>
      <c r="H227" s="31">
        <v>173500</v>
      </c>
      <c r="I227" s="36">
        <f t="shared" si="49"/>
        <v>4.9847727403321267</v>
      </c>
      <c r="J227" s="31">
        <v>750</v>
      </c>
      <c r="K227" s="36">
        <f t="shared" si="50"/>
        <v>9.8073701733027694E-4</v>
      </c>
      <c r="L227" s="31">
        <v>0</v>
      </c>
      <c r="M227" s="36">
        <f t="shared" si="51"/>
        <v>0</v>
      </c>
      <c r="N227" s="31">
        <f t="shared" si="52"/>
        <v>194540</v>
      </c>
      <c r="O227" s="36">
        <f t="shared" si="53"/>
        <v>0.25439010580190941</v>
      </c>
      <c r="P227" s="31">
        <v>1866</v>
      </c>
      <c r="Q227" s="31">
        <v>0</v>
      </c>
      <c r="R227" s="31">
        <v>0</v>
      </c>
      <c r="S227" s="31">
        <v>5319</v>
      </c>
      <c r="T227" s="36">
        <f t="shared" si="54"/>
        <v>0</v>
      </c>
      <c r="U227" s="36">
        <f t="shared" si="55"/>
        <v>-0.59807073954983925</v>
      </c>
    </row>
    <row r="228" spans="1:21" x14ac:dyDescent="0.2">
      <c r="A228" s="17" t="s">
        <v>29</v>
      </c>
      <c r="B228" s="11" t="s">
        <v>410</v>
      </c>
      <c r="C228" s="10" t="s">
        <v>411</v>
      </c>
      <c r="D228" s="31">
        <v>113208434</v>
      </c>
      <c r="E228" s="31">
        <v>128471451</v>
      </c>
      <c r="F228" s="31">
        <v>26435876</v>
      </c>
      <c r="G228" s="36">
        <f t="shared" si="48"/>
        <v>0.23351507538740443</v>
      </c>
      <c r="H228" s="31">
        <v>33336042</v>
      </c>
      <c r="I228" s="36">
        <f t="shared" si="49"/>
        <v>0.29446606425100802</v>
      </c>
      <c r="J228" s="31">
        <v>21850950</v>
      </c>
      <c r="K228" s="36">
        <f t="shared" si="50"/>
        <v>0.17008409128966714</v>
      </c>
      <c r="L228" s="31">
        <v>0</v>
      </c>
      <c r="M228" s="36">
        <f t="shared" si="51"/>
        <v>0</v>
      </c>
      <c r="N228" s="31">
        <f t="shared" si="52"/>
        <v>81622868</v>
      </c>
      <c r="O228" s="36">
        <f t="shared" si="53"/>
        <v>0.63533857027893303</v>
      </c>
      <c r="P228" s="31">
        <v>28900441</v>
      </c>
      <c r="Q228" s="31">
        <v>95364708</v>
      </c>
      <c r="R228" s="31">
        <v>108317553</v>
      </c>
      <c r="S228" s="31">
        <v>77290982</v>
      </c>
      <c r="T228" s="36">
        <f t="shared" si="54"/>
        <v>0.71355915878195664</v>
      </c>
      <c r="U228" s="36">
        <f t="shared" si="55"/>
        <v>-0.24392330207002721</v>
      </c>
    </row>
    <row r="229" spans="1:21" x14ac:dyDescent="0.2">
      <c r="A229" s="17" t="s">
        <v>44</v>
      </c>
      <c r="B229" s="11" t="s">
        <v>412</v>
      </c>
      <c r="C229" s="10" t="s">
        <v>413</v>
      </c>
      <c r="D229" s="31">
        <v>0</v>
      </c>
      <c r="E229" s="31">
        <v>0</v>
      </c>
      <c r="F229" s="31">
        <v>0</v>
      </c>
      <c r="G229" s="36">
        <f t="shared" si="48"/>
        <v>0</v>
      </c>
      <c r="H229" s="31">
        <v>0</v>
      </c>
      <c r="I229" s="36">
        <f t="shared" si="49"/>
        <v>0</v>
      </c>
      <c r="J229" s="31">
        <v>0</v>
      </c>
      <c r="K229" s="36">
        <f t="shared" si="50"/>
        <v>0</v>
      </c>
      <c r="L229" s="31">
        <v>0</v>
      </c>
      <c r="M229" s="36">
        <f t="shared" si="51"/>
        <v>0</v>
      </c>
      <c r="N229" s="31">
        <f t="shared" si="52"/>
        <v>0</v>
      </c>
      <c r="O229" s="36">
        <f t="shared" si="53"/>
        <v>0</v>
      </c>
      <c r="P229" s="31">
        <v>0</v>
      </c>
      <c r="Q229" s="31">
        <v>0</v>
      </c>
      <c r="R229" s="31">
        <v>0</v>
      </c>
      <c r="S229" s="31">
        <v>0</v>
      </c>
      <c r="T229" s="36">
        <f t="shared" si="54"/>
        <v>0</v>
      </c>
      <c r="U229" s="36">
        <f t="shared" si="55"/>
        <v>0</v>
      </c>
    </row>
    <row r="230" spans="1:21" ht="16.5" x14ac:dyDescent="0.3">
      <c r="A230" s="18" t="s">
        <v>0</v>
      </c>
      <c r="B230" s="13" t="s">
        <v>414</v>
      </c>
      <c r="C230" s="12" t="s">
        <v>0</v>
      </c>
      <c r="D230" s="32">
        <f>SUM(D225:D229)</f>
        <v>117632164</v>
      </c>
      <c r="E230" s="32">
        <f>SUM(E225:E229)</f>
        <v>133971953</v>
      </c>
      <c r="F230" s="32">
        <f>SUM(F225:F229)</f>
        <v>27128038</v>
      </c>
      <c r="G230" s="37">
        <f t="shared" si="48"/>
        <v>0.23061752056180826</v>
      </c>
      <c r="H230" s="32">
        <f>SUM(H225:H229)</f>
        <v>36235183</v>
      </c>
      <c r="I230" s="37">
        <f t="shared" si="49"/>
        <v>0.30803805496598702</v>
      </c>
      <c r="J230" s="32">
        <f>SUM(J225:J229)</f>
        <v>22296072</v>
      </c>
      <c r="K230" s="37">
        <f t="shared" si="50"/>
        <v>0.16642343043248761</v>
      </c>
      <c r="L230" s="32">
        <f>SUM(L225:L229)</f>
        <v>0</v>
      </c>
      <c r="M230" s="37">
        <f t="shared" si="51"/>
        <v>0</v>
      </c>
      <c r="N230" s="32">
        <f t="shared" si="52"/>
        <v>85659293</v>
      </c>
      <c r="O230" s="37">
        <f t="shared" si="53"/>
        <v>0.6393822817526591</v>
      </c>
      <c r="P230" s="32">
        <f>SUM(P225:P229)</f>
        <v>35169598</v>
      </c>
      <c r="Q230" s="32">
        <f>SUM(Q225:Q229)</f>
        <v>103907763</v>
      </c>
      <c r="R230" s="32">
        <f>SUM(R225:R229)</f>
        <v>116834608</v>
      </c>
      <c r="S230" s="32">
        <f>SUM(S225:S229)</f>
        <v>94906108</v>
      </c>
      <c r="T230" s="37">
        <f t="shared" si="54"/>
        <v>0.81231160547908887</v>
      </c>
      <c r="U230" s="37">
        <f t="shared" si="55"/>
        <v>-0.36604131784503191</v>
      </c>
    </row>
    <row r="231" spans="1:21" ht="16.5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348515988</v>
      </c>
      <c r="E231" s="32">
        <f>SUM(E208:E215,E217:E223,E225:E229)</f>
        <v>352096788</v>
      </c>
      <c r="F231" s="32">
        <f>SUM(F208:F215,F217:F223,F225:F229)</f>
        <v>70865684</v>
      </c>
      <c r="G231" s="37">
        <f t="shared" si="48"/>
        <v>0.20333553248638911</v>
      </c>
      <c r="H231" s="32">
        <f>SUM(H208:H215,H217:H223,H225:H229)</f>
        <v>81510501</v>
      </c>
      <c r="I231" s="37">
        <f t="shared" si="49"/>
        <v>0.23387879984432738</v>
      </c>
      <c r="J231" s="32">
        <f>SUM(J208:J215,J217:J223,J225:J229)</f>
        <v>73949260</v>
      </c>
      <c r="K231" s="37">
        <f t="shared" si="50"/>
        <v>0.21002537518178099</v>
      </c>
      <c r="L231" s="32">
        <f>SUM(L208:L215,L217:L223,L225:L229)</f>
        <v>0</v>
      </c>
      <c r="M231" s="37">
        <f t="shared" si="51"/>
        <v>0</v>
      </c>
      <c r="N231" s="32">
        <f t="shared" si="52"/>
        <v>226325445</v>
      </c>
      <c r="O231" s="37">
        <f t="shared" si="53"/>
        <v>0.64279326796926073</v>
      </c>
      <c r="P231" s="32">
        <f>SUM(P208:P215,P217:P223,P225:P229)</f>
        <v>88239163</v>
      </c>
      <c r="Q231" s="32">
        <f>SUM(Q208:Q215,Q217:Q223,Q225:Q229)</f>
        <v>316055557</v>
      </c>
      <c r="R231" s="32">
        <f>SUM(R208:R215,R217:R223,R225:R229)</f>
        <v>334694702</v>
      </c>
      <c r="S231" s="32">
        <f>SUM(S208:S215,S217:S223,S225:S229)</f>
        <v>233146252</v>
      </c>
      <c r="T231" s="37">
        <f t="shared" si="54"/>
        <v>0.6965937931099967</v>
      </c>
      <c r="U231" s="37">
        <f t="shared" si="55"/>
        <v>-0.1619451331377656</v>
      </c>
    </row>
    <row r="232" spans="1:21" ht="14.4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4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x14ac:dyDescent="0.2">
      <c r="A234" s="17" t="s">
        <v>29</v>
      </c>
      <c r="B234" s="11" t="s">
        <v>417</v>
      </c>
      <c r="C234" s="10" t="s">
        <v>418</v>
      </c>
      <c r="D234" s="31">
        <v>4056755</v>
      </c>
      <c r="E234" s="31">
        <v>3635555</v>
      </c>
      <c r="F234" s="31">
        <v>1041645</v>
      </c>
      <c r="G234" s="36">
        <f t="shared" ref="G234:G260" si="56">IF(($D234     =0),0,($F234     /$D234     ))</f>
        <v>0.25676803257776226</v>
      </c>
      <c r="H234" s="31">
        <v>896393</v>
      </c>
      <c r="I234" s="36">
        <f t="shared" ref="I234:I260" si="57">IF(($D234     =0),0,($H234     /$D234     ))</f>
        <v>0.22096306037707478</v>
      </c>
      <c r="J234" s="31">
        <v>1016248</v>
      </c>
      <c r="K234" s="36">
        <f t="shared" ref="K234:K260" si="58">IF(($E234     =0),0,($J234     /$E234     ))</f>
        <v>0.27953036056393038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2954286</v>
      </c>
      <c r="O234" s="36">
        <f t="shared" ref="O234:O260" si="61">IF(($E234     =0),0,($N234     /$E234     ))</f>
        <v>0.81260935400509693</v>
      </c>
      <c r="P234" s="31">
        <v>869074</v>
      </c>
      <c r="Q234" s="31">
        <v>3497561</v>
      </c>
      <c r="R234" s="31">
        <v>3713721</v>
      </c>
      <c r="S234" s="31">
        <v>2772206</v>
      </c>
      <c r="T234" s="36">
        <f t="shared" ref="T234:T260" si="62">IF(($R234     =0),0,($S234     /$R234     ))</f>
        <v>0.74647664700713923</v>
      </c>
      <c r="U234" s="36">
        <f t="shared" ref="U234:U260" si="63">IF(($P234     =0),0,(($J234     /$P234     )-1))</f>
        <v>0.169345763421757</v>
      </c>
    </row>
    <row r="235" spans="1:21" x14ac:dyDescent="0.2">
      <c r="A235" s="17" t="s">
        <v>29</v>
      </c>
      <c r="B235" s="11" t="s">
        <v>419</v>
      </c>
      <c r="C235" s="10" t="s">
        <v>420</v>
      </c>
      <c r="D235" s="31">
        <v>51403856</v>
      </c>
      <c r="E235" s="31">
        <v>49913588</v>
      </c>
      <c r="F235" s="31">
        <v>12390633</v>
      </c>
      <c r="G235" s="36">
        <f t="shared" si="56"/>
        <v>0.24104481578191334</v>
      </c>
      <c r="H235" s="31">
        <v>14270854</v>
      </c>
      <c r="I235" s="36">
        <f t="shared" si="57"/>
        <v>0.27762224686023557</v>
      </c>
      <c r="J235" s="31">
        <v>12745768</v>
      </c>
      <c r="K235" s="36">
        <f t="shared" si="58"/>
        <v>0.25535667762453784</v>
      </c>
      <c r="L235" s="31">
        <v>0</v>
      </c>
      <c r="M235" s="36">
        <f t="shared" si="59"/>
        <v>0</v>
      </c>
      <c r="N235" s="31">
        <f t="shared" si="60"/>
        <v>39407255</v>
      </c>
      <c r="O235" s="36">
        <f t="shared" si="61"/>
        <v>0.78950956200544031</v>
      </c>
      <c r="P235" s="31">
        <v>13491161</v>
      </c>
      <c r="Q235" s="31">
        <v>47711312</v>
      </c>
      <c r="R235" s="31">
        <v>47565559</v>
      </c>
      <c r="S235" s="31">
        <v>36689868</v>
      </c>
      <c r="T235" s="36">
        <f t="shared" si="62"/>
        <v>0.77135365948290446</v>
      </c>
      <c r="U235" s="36">
        <f t="shared" si="63"/>
        <v>-5.5250471030625192E-2</v>
      </c>
    </row>
    <row r="236" spans="1:21" x14ac:dyDescent="0.2">
      <c r="A236" s="17" t="s">
        <v>29</v>
      </c>
      <c r="B236" s="11" t="s">
        <v>421</v>
      </c>
      <c r="C236" s="10" t="s">
        <v>422</v>
      </c>
      <c r="D236" s="31">
        <v>60248939</v>
      </c>
      <c r="E236" s="31">
        <v>67486535</v>
      </c>
      <c r="F236" s="31">
        <v>5841179</v>
      </c>
      <c r="G236" s="36">
        <f t="shared" si="56"/>
        <v>9.6950736344087324E-2</v>
      </c>
      <c r="H236" s="31">
        <v>11820306</v>
      </c>
      <c r="I236" s="36">
        <f t="shared" si="57"/>
        <v>0.19619110636952461</v>
      </c>
      <c r="J236" s="31">
        <v>10844457</v>
      </c>
      <c r="K236" s="36">
        <f t="shared" si="58"/>
        <v>0.16069067703653772</v>
      </c>
      <c r="L236" s="31">
        <v>0</v>
      </c>
      <c r="M236" s="36">
        <f t="shared" si="59"/>
        <v>0</v>
      </c>
      <c r="N236" s="31">
        <f t="shared" si="60"/>
        <v>28505942</v>
      </c>
      <c r="O236" s="36">
        <f t="shared" si="61"/>
        <v>0.42239451173482234</v>
      </c>
      <c r="P236" s="31">
        <v>8592223</v>
      </c>
      <c r="Q236" s="31">
        <v>71687156</v>
      </c>
      <c r="R236" s="31">
        <v>66966963</v>
      </c>
      <c r="S236" s="31">
        <v>27018628</v>
      </c>
      <c r="T236" s="36">
        <f t="shared" si="62"/>
        <v>0.40346204739790875</v>
      </c>
      <c r="U236" s="36">
        <f t="shared" si="63"/>
        <v>0.26212471440743568</v>
      </c>
    </row>
    <row r="237" spans="1:21" x14ac:dyDescent="0.2">
      <c r="A237" s="17" t="s">
        <v>29</v>
      </c>
      <c r="B237" s="11" t="s">
        <v>423</v>
      </c>
      <c r="C237" s="10" t="s">
        <v>424</v>
      </c>
      <c r="D237" s="31">
        <v>3580919</v>
      </c>
      <c r="E237" s="31">
        <v>3407659</v>
      </c>
      <c r="F237" s="31">
        <v>971462</v>
      </c>
      <c r="G237" s="36">
        <f t="shared" si="56"/>
        <v>0.27128845975013677</v>
      </c>
      <c r="H237" s="31">
        <v>664938</v>
      </c>
      <c r="I237" s="36">
        <f t="shared" si="57"/>
        <v>0.1856892043634609</v>
      </c>
      <c r="J237" s="31">
        <v>605993</v>
      </c>
      <c r="K237" s="36">
        <f t="shared" si="58"/>
        <v>0.17783264111814004</v>
      </c>
      <c r="L237" s="31">
        <v>0</v>
      </c>
      <c r="M237" s="36">
        <f t="shared" si="59"/>
        <v>0</v>
      </c>
      <c r="N237" s="31">
        <f t="shared" si="60"/>
        <v>2242393</v>
      </c>
      <c r="O237" s="36">
        <f t="shared" si="61"/>
        <v>0.65804500978531011</v>
      </c>
      <c r="P237" s="31">
        <v>210766</v>
      </c>
      <c r="Q237" s="31">
        <v>2640436</v>
      </c>
      <c r="R237" s="31">
        <v>2929788</v>
      </c>
      <c r="S237" s="31">
        <v>1168020</v>
      </c>
      <c r="T237" s="36">
        <f t="shared" si="62"/>
        <v>0.3986704840077166</v>
      </c>
      <c r="U237" s="36">
        <f t="shared" si="63"/>
        <v>1.8751933423797009</v>
      </c>
    </row>
    <row r="238" spans="1:21" x14ac:dyDescent="0.2">
      <c r="A238" s="17" t="s">
        <v>29</v>
      </c>
      <c r="B238" s="11" t="s">
        <v>425</v>
      </c>
      <c r="C238" s="10" t="s">
        <v>426</v>
      </c>
      <c r="D238" s="31">
        <v>51958546</v>
      </c>
      <c r="E238" s="31">
        <v>51958546</v>
      </c>
      <c r="F238" s="31">
        <v>8934364</v>
      </c>
      <c r="G238" s="36">
        <f t="shared" si="56"/>
        <v>0.17195177093677719</v>
      </c>
      <c r="H238" s="31">
        <v>14304596</v>
      </c>
      <c r="I238" s="36">
        <f t="shared" si="57"/>
        <v>0.27530785792196727</v>
      </c>
      <c r="J238" s="31">
        <v>15855440</v>
      </c>
      <c r="K238" s="36">
        <f t="shared" si="58"/>
        <v>0.30515557536964177</v>
      </c>
      <c r="L238" s="31">
        <v>0</v>
      </c>
      <c r="M238" s="36">
        <f t="shared" si="59"/>
        <v>0</v>
      </c>
      <c r="N238" s="31">
        <f t="shared" si="60"/>
        <v>39094400</v>
      </c>
      <c r="O238" s="36">
        <f t="shared" si="61"/>
        <v>0.75241520422838626</v>
      </c>
      <c r="P238" s="31">
        <v>13923708</v>
      </c>
      <c r="Q238" s="31">
        <v>46036359</v>
      </c>
      <c r="R238" s="31">
        <v>46036359</v>
      </c>
      <c r="S238" s="31">
        <v>45331556</v>
      </c>
      <c r="T238" s="36">
        <f t="shared" si="62"/>
        <v>0.98469029664140029</v>
      </c>
      <c r="U238" s="36">
        <f t="shared" si="63"/>
        <v>0.1387368939365865</v>
      </c>
    </row>
    <row r="239" spans="1:21" x14ac:dyDescent="0.2">
      <c r="A239" s="17" t="s">
        <v>44</v>
      </c>
      <c r="B239" s="11" t="s">
        <v>427</v>
      </c>
      <c r="C239" s="10" t="s">
        <v>428</v>
      </c>
      <c r="D239" s="31">
        <v>250000</v>
      </c>
      <c r="E239" s="31">
        <v>250000</v>
      </c>
      <c r="F239" s="31">
        <v>95438</v>
      </c>
      <c r="G239" s="36">
        <f t="shared" si="56"/>
        <v>0.38175199999999998</v>
      </c>
      <c r="H239" s="31">
        <v>25990</v>
      </c>
      <c r="I239" s="36">
        <f t="shared" si="57"/>
        <v>0.10396</v>
      </c>
      <c r="J239" s="31">
        <v>17920</v>
      </c>
      <c r="K239" s="36">
        <f t="shared" si="58"/>
        <v>7.1679999999999994E-2</v>
      </c>
      <c r="L239" s="31">
        <v>0</v>
      </c>
      <c r="M239" s="36">
        <f t="shared" si="59"/>
        <v>0</v>
      </c>
      <c r="N239" s="31">
        <f t="shared" si="60"/>
        <v>139348</v>
      </c>
      <c r="O239" s="36">
        <f t="shared" si="61"/>
        <v>0.557392</v>
      </c>
      <c r="P239" s="31">
        <v>53180</v>
      </c>
      <c r="Q239" s="31">
        <v>450000</v>
      </c>
      <c r="R239" s="31">
        <v>450000</v>
      </c>
      <c r="S239" s="31">
        <v>261855</v>
      </c>
      <c r="T239" s="36">
        <f t="shared" si="62"/>
        <v>0.58189999999999997</v>
      </c>
      <c r="U239" s="36">
        <f t="shared" si="63"/>
        <v>-0.66303121474238436</v>
      </c>
    </row>
    <row r="240" spans="1:21" ht="16.5" x14ac:dyDescent="0.3">
      <c r="A240" s="18" t="s">
        <v>0</v>
      </c>
      <c r="B240" s="13" t="s">
        <v>429</v>
      </c>
      <c r="C240" s="12" t="s">
        <v>0</v>
      </c>
      <c r="D240" s="32">
        <f>SUM(D234:D239)</f>
        <v>171499015</v>
      </c>
      <c r="E240" s="32">
        <f>SUM(E234:E239)</f>
        <v>176651883</v>
      </c>
      <c r="F240" s="32">
        <f>SUM(F234:F239)</f>
        <v>29274721</v>
      </c>
      <c r="G240" s="37">
        <f t="shared" si="56"/>
        <v>0.17069906203251373</v>
      </c>
      <c r="H240" s="32">
        <f>SUM(H234:H239)</f>
        <v>41983077</v>
      </c>
      <c r="I240" s="37">
        <f t="shared" si="57"/>
        <v>0.24480068879695899</v>
      </c>
      <c r="J240" s="32">
        <f>SUM(J234:J239)</f>
        <v>41085826</v>
      </c>
      <c r="K240" s="37">
        <f t="shared" si="58"/>
        <v>0.23258074186506125</v>
      </c>
      <c r="L240" s="32">
        <f>SUM(L234:L239)</f>
        <v>0</v>
      </c>
      <c r="M240" s="37">
        <f t="shared" si="59"/>
        <v>0</v>
      </c>
      <c r="N240" s="32">
        <f t="shared" si="60"/>
        <v>112343624</v>
      </c>
      <c r="O240" s="37">
        <f t="shared" si="61"/>
        <v>0.63596052355694388</v>
      </c>
      <c r="P240" s="32">
        <f>SUM(P234:P239)</f>
        <v>37140112</v>
      </c>
      <c r="Q240" s="32">
        <f>SUM(Q234:Q239)</f>
        <v>172022824</v>
      </c>
      <c r="R240" s="32">
        <f>SUM(R234:R239)</f>
        <v>167662390</v>
      </c>
      <c r="S240" s="32">
        <f>SUM(S234:S239)</f>
        <v>113242133</v>
      </c>
      <c r="T240" s="37">
        <f t="shared" si="62"/>
        <v>0.67541762347536616</v>
      </c>
      <c r="U240" s="37">
        <f t="shared" si="63"/>
        <v>0.10623861338921103</v>
      </c>
    </row>
    <row r="241" spans="1:21" x14ac:dyDescent="0.2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x14ac:dyDescent="0.2">
      <c r="A242" s="17" t="s">
        <v>29</v>
      </c>
      <c r="B242" s="11" t="s">
        <v>432</v>
      </c>
      <c r="C242" s="10" t="s">
        <v>433</v>
      </c>
      <c r="D242" s="31">
        <v>417492480</v>
      </c>
      <c r="E242" s="31">
        <v>3563498</v>
      </c>
      <c r="F242" s="31">
        <v>-66781</v>
      </c>
      <c r="G242" s="36">
        <f t="shared" si="56"/>
        <v>-1.5995737216632021E-4</v>
      </c>
      <c r="H242" s="31">
        <v>1311011</v>
      </c>
      <c r="I242" s="36">
        <f t="shared" si="57"/>
        <v>3.1402026690396916E-3</v>
      </c>
      <c r="J242" s="31">
        <v>1284146</v>
      </c>
      <c r="K242" s="36">
        <f t="shared" si="58"/>
        <v>0.36036108340737105</v>
      </c>
      <c r="L242" s="31">
        <v>0</v>
      </c>
      <c r="M242" s="36">
        <f t="shared" si="59"/>
        <v>0</v>
      </c>
      <c r="N242" s="31">
        <f t="shared" si="60"/>
        <v>2528376</v>
      </c>
      <c r="O242" s="36">
        <f t="shared" si="61"/>
        <v>0.70952081353770935</v>
      </c>
      <c r="P242" s="31">
        <v>733539</v>
      </c>
      <c r="Q242" s="31">
        <v>3289742</v>
      </c>
      <c r="R242" s="31">
        <v>3289742</v>
      </c>
      <c r="S242" s="31">
        <v>2514948</v>
      </c>
      <c r="T242" s="36">
        <f t="shared" si="62"/>
        <v>0.76448183474570341</v>
      </c>
      <c r="U242" s="36">
        <f t="shared" si="63"/>
        <v>0.75061721326337105</v>
      </c>
    </row>
    <row r="243" spans="1:21" x14ac:dyDescent="0.2">
      <c r="A243" s="17" t="s">
        <v>29</v>
      </c>
      <c r="B243" s="11" t="s">
        <v>434</v>
      </c>
      <c r="C243" s="10" t="s">
        <v>435</v>
      </c>
      <c r="D243" s="31">
        <v>46495651</v>
      </c>
      <c r="E243" s="31">
        <v>47480651</v>
      </c>
      <c r="F243" s="31">
        <v>10643416</v>
      </c>
      <c r="G243" s="36">
        <f t="shared" si="56"/>
        <v>0.2289120760993324</v>
      </c>
      <c r="H243" s="31">
        <v>11032249</v>
      </c>
      <c r="I243" s="36">
        <f t="shared" si="57"/>
        <v>0.23727485824426892</v>
      </c>
      <c r="J243" s="31">
        <v>7371042</v>
      </c>
      <c r="K243" s="36">
        <f t="shared" si="58"/>
        <v>0.15524306943474722</v>
      </c>
      <c r="L243" s="31">
        <v>0</v>
      </c>
      <c r="M243" s="36">
        <f t="shared" si="59"/>
        <v>0</v>
      </c>
      <c r="N243" s="31">
        <f t="shared" si="60"/>
        <v>29046707</v>
      </c>
      <c r="O243" s="36">
        <f t="shared" si="61"/>
        <v>0.61175881939782162</v>
      </c>
      <c r="P243" s="31">
        <v>10351683</v>
      </c>
      <c r="Q243" s="31">
        <v>44289756</v>
      </c>
      <c r="R243" s="31">
        <v>44489756</v>
      </c>
      <c r="S243" s="31">
        <v>31179567</v>
      </c>
      <c r="T243" s="36">
        <f t="shared" si="62"/>
        <v>0.70082575863081831</v>
      </c>
      <c r="U243" s="36">
        <f t="shared" si="63"/>
        <v>-0.28793781648839134</v>
      </c>
    </row>
    <row r="244" spans="1:21" x14ac:dyDescent="0.2">
      <c r="A244" s="17" t="s">
        <v>29</v>
      </c>
      <c r="B244" s="11" t="s">
        <v>436</v>
      </c>
      <c r="C244" s="10" t="s">
        <v>437</v>
      </c>
      <c r="D244" s="31">
        <v>3732363</v>
      </c>
      <c r="E244" s="31">
        <v>3732363</v>
      </c>
      <c r="F244" s="31">
        <v>0</v>
      </c>
      <c r="G244" s="36">
        <f t="shared" si="56"/>
        <v>0</v>
      </c>
      <c r="H244" s="31">
        <v>0</v>
      </c>
      <c r="I244" s="36">
        <f t="shared" si="57"/>
        <v>0</v>
      </c>
      <c r="J244" s="31">
        <v>0</v>
      </c>
      <c r="K244" s="36">
        <f t="shared" si="58"/>
        <v>0</v>
      </c>
      <c r="L244" s="31">
        <v>0</v>
      </c>
      <c r="M244" s="36">
        <f t="shared" si="59"/>
        <v>0</v>
      </c>
      <c r="N244" s="31">
        <f t="shared" si="60"/>
        <v>0</v>
      </c>
      <c r="O244" s="36">
        <f t="shared" si="61"/>
        <v>0</v>
      </c>
      <c r="P244" s="31">
        <v>0</v>
      </c>
      <c r="Q244" s="31">
        <v>18025827</v>
      </c>
      <c r="R244" s="31">
        <v>18025827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x14ac:dyDescent="0.2">
      <c r="A245" s="17" t="s">
        <v>29</v>
      </c>
      <c r="B245" s="11" t="s">
        <v>438</v>
      </c>
      <c r="C245" s="10" t="s">
        <v>439</v>
      </c>
      <c r="D245" s="31">
        <v>15067560</v>
      </c>
      <c r="E245" s="31">
        <v>7794324</v>
      </c>
      <c r="F245" s="31">
        <v>2092114</v>
      </c>
      <c r="G245" s="36">
        <f t="shared" si="56"/>
        <v>0.13884889126042968</v>
      </c>
      <c r="H245" s="31">
        <v>1928467</v>
      </c>
      <c r="I245" s="36">
        <f t="shared" si="57"/>
        <v>0.12798800867559179</v>
      </c>
      <c r="J245" s="31">
        <v>1729664</v>
      </c>
      <c r="K245" s="36">
        <f t="shared" si="58"/>
        <v>0.22191327945823139</v>
      </c>
      <c r="L245" s="31">
        <v>0</v>
      </c>
      <c r="M245" s="36">
        <f t="shared" si="59"/>
        <v>0</v>
      </c>
      <c r="N245" s="31">
        <f t="shared" si="60"/>
        <v>5750245</v>
      </c>
      <c r="O245" s="36">
        <f t="shared" si="61"/>
        <v>0.73774775079917132</v>
      </c>
      <c r="P245" s="31">
        <v>1650626</v>
      </c>
      <c r="Q245" s="31">
        <v>9438362</v>
      </c>
      <c r="R245" s="31">
        <v>8488362</v>
      </c>
      <c r="S245" s="31">
        <v>5278054</v>
      </c>
      <c r="T245" s="36">
        <f t="shared" si="62"/>
        <v>0.62179888181017728</v>
      </c>
      <c r="U245" s="36">
        <f t="shared" si="63"/>
        <v>4.7883651414675432E-2</v>
      </c>
    </row>
    <row r="246" spans="1:21" x14ac:dyDescent="0.2">
      <c r="A246" s="17" t="s">
        <v>44</v>
      </c>
      <c r="B246" s="11" t="s">
        <v>440</v>
      </c>
      <c r="C246" s="10" t="s">
        <v>441</v>
      </c>
      <c r="D246" s="31">
        <v>0</v>
      </c>
      <c r="E246" s="31">
        <v>0</v>
      </c>
      <c r="F246" s="31">
        <v>0</v>
      </c>
      <c r="G246" s="36">
        <f t="shared" si="56"/>
        <v>0</v>
      </c>
      <c r="H246" s="31">
        <v>0</v>
      </c>
      <c r="I246" s="36">
        <f t="shared" si="57"/>
        <v>0</v>
      </c>
      <c r="J246" s="31">
        <v>0</v>
      </c>
      <c r="K246" s="36">
        <f t="shared" si="58"/>
        <v>0</v>
      </c>
      <c r="L246" s="31">
        <v>0</v>
      </c>
      <c r="M246" s="36">
        <f t="shared" si="59"/>
        <v>0</v>
      </c>
      <c r="N246" s="31">
        <f t="shared" si="60"/>
        <v>0</v>
      </c>
      <c r="O246" s="36">
        <f t="shared" si="61"/>
        <v>0</v>
      </c>
      <c r="P246" s="31">
        <v>0</v>
      </c>
      <c r="Q246" s="31">
        <v>0</v>
      </c>
      <c r="R246" s="31">
        <v>0</v>
      </c>
      <c r="S246" s="31">
        <v>0</v>
      </c>
      <c r="T246" s="36">
        <f t="shared" si="62"/>
        <v>0</v>
      </c>
      <c r="U246" s="36">
        <f t="shared" si="63"/>
        <v>0</v>
      </c>
    </row>
    <row r="247" spans="1:21" ht="16.5" x14ac:dyDescent="0.3">
      <c r="A247" s="18" t="s">
        <v>0</v>
      </c>
      <c r="B247" s="13" t="s">
        <v>442</v>
      </c>
      <c r="C247" s="12" t="s">
        <v>0</v>
      </c>
      <c r="D247" s="32">
        <f>SUM(D241:D246)</f>
        <v>482788054</v>
      </c>
      <c r="E247" s="32">
        <f>SUM(E241:E246)</f>
        <v>62570836</v>
      </c>
      <c r="F247" s="32">
        <f>SUM(F241:F246)</f>
        <v>12668749</v>
      </c>
      <c r="G247" s="37">
        <f t="shared" si="56"/>
        <v>2.6240808766987429E-2</v>
      </c>
      <c r="H247" s="32">
        <f>SUM(H241:H246)</f>
        <v>14271727</v>
      </c>
      <c r="I247" s="37">
        <f t="shared" si="57"/>
        <v>2.9561060763114905E-2</v>
      </c>
      <c r="J247" s="32">
        <f>SUM(J241:J246)</f>
        <v>10384852</v>
      </c>
      <c r="K247" s="37">
        <f t="shared" si="58"/>
        <v>0.16596952612236154</v>
      </c>
      <c r="L247" s="32">
        <f>SUM(L241:L246)</f>
        <v>0</v>
      </c>
      <c r="M247" s="37">
        <f t="shared" si="59"/>
        <v>0</v>
      </c>
      <c r="N247" s="32">
        <f t="shared" si="60"/>
        <v>37325328</v>
      </c>
      <c r="O247" s="37">
        <f t="shared" si="61"/>
        <v>0.59652915617109548</v>
      </c>
      <c r="P247" s="32">
        <f>SUM(P241:P246)</f>
        <v>12735848</v>
      </c>
      <c r="Q247" s="32">
        <f>SUM(Q241:Q246)</f>
        <v>75043687</v>
      </c>
      <c r="R247" s="32">
        <f>SUM(R241:R246)</f>
        <v>74293687</v>
      </c>
      <c r="S247" s="32">
        <f>SUM(S241:S246)</f>
        <v>38972569</v>
      </c>
      <c r="T247" s="37">
        <f t="shared" si="62"/>
        <v>0.52457443658705483</v>
      </c>
      <c r="U247" s="37">
        <f t="shared" si="63"/>
        <v>-0.18459673827765533</v>
      </c>
    </row>
    <row r="248" spans="1:21" x14ac:dyDescent="0.2">
      <c r="A248" s="17" t="s">
        <v>29</v>
      </c>
      <c r="B248" s="11" t="s">
        <v>443</v>
      </c>
      <c r="C248" s="10" t="s">
        <v>444</v>
      </c>
      <c r="D248" s="31">
        <v>9697923</v>
      </c>
      <c r="E248" s="31">
        <v>16075876</v>
      </c>
      <c r="F248" s="31">
        <v>8473178</v>
      </c>
      <c r="G248" s="36">
        <f t="shared" si="56"/>
        <v>0.87371058730823081</v>
      </c>
      <c r="H248" s="31">
        <v>1711444</v>
      </c>
      <c r="I248" s="36">
        <f t="shared" si="57"/>
        <v>0.17647531332224436</v>
      </c>
      <c r="J248" s="31">
        <v>6534458</v>
      </c>
      <c r="K248" s="36">
        <f t="shared" si="58"/>
        <v>0.40647601412202983</v>
      </c>
      <c r="L248" s="31">
        <v>0</v>
      </c>
      <c r="M248" s="36">
        <f t="shared" si="59"/>
        <v>0</v>
      </c>
      <c r="N248" s="31">
        <f t="shared" si="60"/>
        <v>16719080</v>
      </c>
      <c r="O248" s="36">
        <f t="shared" si="61"/>
        <v>1.0400105101582022</v>
      </c>
      <c r="P248" s="31">
        <v>2729563</v>
      </c>
      <c r="Q248" s="31">
        <v>15235412</v>
      </c>
      <c r="R248" s="31">
        <v>14640296</v>
      </c>
      <c r="S248" s="31">
        <v>11966429</v>
      </c>
      <c r="T248" s="36">
        <f t="shared" si="62"/>
        <v>0.81736250414609102</v>
      </c>
      <c r="U248" s="36">
        <f t="shared" si="63"/>
        <v>1.3939575675666762</v>
      </c>
    </row>
    <row r="249" spans="1:21" x14ac:dyDescent="0.2">
      <c r="A249" s="17" t="s">
        <v>29</v>
      </c>
      <c r="B249" s="11" t="s">
        <v>445</v>
      </c>
      <c r="C249" s="10" t="s">
        <v>446</v>
      </c>
      <c r="D249" s="31">
        <v>0</v>
      </c>
      <c r="E249" s="31">
        <v>136631</v>
      </c>
      <c r="F249" s="31">
        <v>541</v>
      </c>
      <c r="G249" s="36">
        <f t="shared" si="56"/>
        <v>0</v>
      </c>
      <c r="H249" s="31">
        <v>0</v>
      </c>
      <c r="I249" s="36">
        <f t="shared" si="57"/>
        <v>0</v>
      </c>
      <c r="J249" s="31">
        <v>17649</v>
      </c>
      <c r="K249" s="36">
        <f t="shared" si="58"/>
        <v>0.12917273532360884</v>
      </c>
      <c r="L249" s="31">
        <v>0</v>
      </c>
      <c r="M249" s="36">
        <f t="shared" si="59"/>
        <v>0</v>
      </c>
      <c r="N249" s="31">
        <f t="shared" si="60"/>
        <v>18190</v>
      </c>
      <c r="O249" s="36">
        <f t="shared" si="61"/>
        <v>0.13313230526015327</v>
      </c>
      <c r="P249" s="31">
        <v>7137</v>
      </c>
      <c r="Q249" s="31">
        <v>135553</v>
      </c>
      <c r="R249" s="31">
        <v>135553</v>
      </c>
      <c r="S249" s="31">
        <v>8739</v>
      </c>
      <c r="T249" s="36">
        <f t="shared" si="62"/>
        <v>6.446924819074458E-2</v>
      </c>
      <c r="U249" s="36">
        <f t="shared" si="63"/>
        <v>1.472887767969735</v>
      </c>
    </row>
    <row r="250" spans="1:21" x14ac:dyDescent="0.2">
      <c r="A250" s="17" t="s">
        <v>29</v>
      </c>
      <c r="B250" s="11" t="s">
        <v>447</v>
      </c>
      <c r="C250" s="10" t="s">
        <v>448</v>
      </c>
      <c r="D250" s="31">
        <v>18987193</v>
      </c>
      <c r="E250" s="31">
        <v>18791193</v>
      </c>
      <c r="F250" s="31">
        <v>88592</v>
      </c>
      <c r="G250" s="36">
        <f t="shared" si="56"/>
        <v>4.6658818920732514E-3</v>
      </c>
      <c r="H250" s="31">
        <v>1559370</v>
      </c>
      <c r="I250" s="36">
        <f t="shared" si="57"/>
        <v>8.2127463496052308E-2</v>
      </c>
      <c r="J250" s="31">
        <v>930855</v>
      </c>
      <c r="K250" s="36">
        <f t="shared" si="58"/>
        <v>4.9536769698443311E-2</v>
      </c>
      <c r="L250" s="31">
        <v>0</v>
      </c>
      <c r="M250" s="36">
        <f t="shared" si="59"/>
        <v>0</v>
      </c>
      <c r="N250" s="31">
        <f t="shared" si="60"/>
        <v>2578817</v>
      </c>
      <c r="O250" s="36">
        <f t="shared" si="61"/>
        <v>0.13723540596916864</v>
      </c>
      <c r="P250" s="31">
        <v>598032</v>
      </c>
      <c r="Q250" s="31">
        <v>18197558</v>
      </c>
      <c r="R250" s="31">
        <v>18650358</v>
      </c>
      <c r="S250" s="31">
        <v>1004597</v>
      </c>
      <c r="T250" s="36">
        <f t="shared" si="62"/>
        <v>5.3864756912441039E-2</v>
      </c>
      <c r="U250" s="36">
        <f t="shared" si="63"/>
        <v>0.55653041977686812</v>
      </c>
    </row>
    <row r="251" spans="1:21" x14ac:dyDescent="0.2">
      <c r="A251" s="17" t="s">
        <v>29</v>
      </c>
      <c r="B251" s="11" t="s">
        <v>449</v>
      </c>
      <c r="C251" s="10" t="s">
        <v>450</v>
      </c>
      <c r="D251" s="31">
        <v>1410278</v>
      </c>
      <c r="E251" s="31">
        <v>1485326</v>
      </c>
      <c r="F251" s="31">
        <v>102415</v>
      </c>
      <c r="G251" s="36">
        <f t="shared" si="56"/>
        <v>7.2620433701724052E-2</v>
      </c>
      <c r="H251" s="31">
        <v>188761</v>
      </c>
      <c r="I251" s="36">
        <f t="shared" si="57"/>
        <v>0.13384666002022297</v>
      </c>
      <c r="J251" s="31">
        <v>0</v>
      </c>
      <c r="K251" s="36">
        <f t="shared" si="58"/>
        <v>0</v>
      </c>
      <c r="L251" s="31">
        <v>0</v>
      </c>
      <c r="M251" s="36">
        <f t="shared" si="59"/>
        <v>0</v>
      </c>
      <c r="N251" s="31">
        <f t="shared" si="60"/>
        <v>291176</v>
      </c>
      <c r="O251" s="36">
        <f t="shared" si="61"/>
        <v>0.19603507916780558</v>
      </c>
      <c r="P251" s="31">
        <v>0</v>
      </c>
      <c r="Q251" s="31">
        <v>1120872</v>
      </c>
      <c r="R251" s="31">
        <v>1360876</v>
      </c>
      <c r="S251" s="31">
        <v>168535</v>
      </c>
      <c r="T251" s="36">
        <f t="shared" si="62"/>
        <v>0.12384302464001129</v>
      </c>
      <c r="U251" s="36">
        <f t="shared" si="63"/>
        <v>0</v>
      </c>
    </row>
    <row r="252" spans="1:21" x14ac:dyDescent="0.2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22800</v>
      </c>
      <c r="I252" s="36">
        <f t="shared" si="57"/>
        <v>0</v>
      </c>
      <c r="J252" s="31">
        <v>11400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34200</v>
      </c>
      <c r="O252" s="36">
        <f t="shared" si="61"/>
        <v>0</v>
      </c>
      <c r="P252" s="31">
        <v>0</v>
      </c>
      <c r="Q252" s="31">
        <v>100000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x14ac:dyDescent="0.2">
      <c r="A253" s="17" t="s">
        <v>44</v>
      </c>
      <c r="B253" s="11" t="s">
        <v>453</v>
      </c>
      <c r="C253" s="10" t="s">
        <v>454</v>
      </c>
      <c r="D253" s="31">
        <v>0</v>
      </c>
      <c r="E253" s="31">
        <v>0</v>
      </c>
      <c r="F253" s="31">
        <v>0</v>
      </c>
      <c r="G253" s="36">
        <f t="shared" si="56"/>
        <v>0</v>
      </c>
      <c r="H253" s="31">
        <v>0</v>
      </c>
      <c r="I253" s="36">
        <f t="shared" si="57"/>
        <v>0</v>
      </c>
      <c r="J253" s="31">
        <v>0</v>
      </c>
      <c r="K253" s="36">
        <f t="shared" si="58"/>
        <v>0</v>
      </c>
      <c r="L253" s="31">
        <v>0</v>
      </c>
      <c r="M253" s="36">
        <f t="shared" si="59"/>
        <v>0</v>
      </c>
      <c r="N253" s="31">
        <f t="shared" si="60"/>
        <v>0</v>
      </c>
      <c r="O253" s="36">
        <f t="shared" si="61"/>
        <v>0</v>
      </c>
      <c r="P253" s="31">
        <v>0</v>
      </c>
      <c r="Q253" s="31">
        <v>0</v>
      </c>
      <c r="R253" s="31">
        <v>0</v>
      </c>
      <c r="S253" s="31">
        <v>0</v>
      </c>
      <c r="T253" s="36">
        <f t="shared" si="62"/>
        <v>0</v>
      </c>
      <c r="U253" s="36">
        <f t="shared" si="63"/>
        <v>0</v>
      </c>
    </row>
    <row r="254" spans="1:21" ht="16.5" x14ac:dyDescent="0.3">
      <c r="A254" s="18" t="s">
        <v>0</v>
      </c>
      <c r="B254" s="13" t="s">
        <v>455</v>
      </c>
      <c r="C254" s="12" t="s">
        <v>0</v>
      </c>
      <c r="D254" s="32">
        <f>SUM(D248:D253)</f>
        <v>30095394</v>
      </c>
      <c r="E254" s="32">
        <f>SUM(E248:E253)</f>
        <v>36489026</v>
      </c>
      <c r="F254" s="32">
        <f>SUM(F248:F253)</f>
        <v>8664726</v>
      </c>
      <c r="G254" s="37">
        <f t="shared" si="56"/>
        <v>0.28790870789064932</v>
      </c>
      <c r="H254" s="32">
        <f>SUM(H248:H253)</f>
        <v>3482375</v>
      </c>
      <c r="I254" s="37">
        <f t="shared" si="57"/>
        <v>0.11571122810354302</v>
      </c>
      <c r="J254" s="32">
        <f>SUM(J248:J253)</f>
        <v>7494362</v>
      </c>
      <c r="K254" s="37">
        <f t="shared" si="58"/>
        <v>0.2053867373713949</v>
      </c>
      <c r="L254" s="32">
        <f>SUM(L248:L253)</f>
        <v>0</v>
      </c>
      <c r="M254" s="37">
        <f t="shared" si="59"/>
        <v>0</v>
      </c>
      <c r="N254" s="32">
        <f t="shared" si="60"/>
        <v>19641463</v>
      </c>
      <c r="O254" s="37">
        <f t="shared" si="61"/>
        <v>0.53828411314678559</v>
      </c>
      <c r="P254" s="32">
        <f>SUM(P248:P253)</f>
        <v>3334732</v>
      </c>
      <c r="Q254" s="32">
        <f>SUM(Q248:Q253)</f>
        <v>34789395</v>
      </c>
      <c r="R254" s="32">
        <f>SUM(R248:R253)</f>
        <v>34787083</v>
      </c>
      <c r="S254" s="32">
        <f>SUM(S248:S253)</f>
        <v>13148300</v>
      </c>
      <c r="T254" s="37">
        <f t="shared" si="62"/>
        <v>0.37796500499912566</v>
      </c>
      <c r="U254" s="37">
        <f t="shared" si="63"/>
        <v>1.2473656053919777</v>
      </c>
    </row>
    <row r="255" spans="1:21" x14ac:dyDescent="0.2">
      <c r="A255" s="17" t="s">
        <v>29</v>
      </c>
      <c r="B255" s="11" t="s">
        <v>456</v>
      </c>
      <c r="C255" s="10" t="s">
        <v>457</v>
      </c>
      <c r="D255" s="31">
        <v>91830816</v>
      </c>
      <c r="E255" s="31">
        <v>91812649</v>
      </c>
      <c r="F255" s="31">
        <v>16969241</v>
      </c>
      <c r="G255" s="36">
        <f t="shared" si="56"/>
        <v>0.1847880890005377</v>
      </c>
      <c r="H255" s="31">
        <v>20727502</v>
      </c>
      <c r="I255" s="36">
        <f t="shared" si="57"/>
        <v>0.22571401303893457</v>
      </c>
      <c r="J255" s="31">
        <v>20746270</v>
      </c>
      <c r="K255" s="36">
        <f t="shared" si="58"/>
        <v>0.22596309142545271</v>
      </c>
      <c r="L255" s="31">
        <v>0</v>
      </c>
      <c r="M255" s="36">
        <f t="shared" si="59"/>
        <v>0</v>
      </c>
      <c r="N255" s="31">
        <f t="shared" si="60"/>
        <v>58443013</v>
      </c>
      <c r="O255" s="36">
        <f t="shared" si="61"/>
        <v>0.63654641965509562</v>
      </c>
      <c r="P255" s="31">
        <v>22733221</v>
      </c>
      <c r="Q255" s="31">
        <v>81535806</v>
      </c>
      <c r="R255" s="31">
        <v>82635806</v>
      </c>
      <c r="S255" s="31">
        <v>67022466</v>
      </c>
      <c r="T255" s="36">
        <f t="shared" si="62"/>
        <v>0.81105841697726044</v>
      </c>
      <c r="U255" s="36">
        <f t="shared" si="63"/>
        <v>-8.7402968545460369E-2</v>
      </c>
    </row>
    <row r="256" spans="1:21" x14ac:dyDescent="0.2">
      <c r="A256" s="17" t="s">
        <v>29</v>
      </c>
      <c r="B256" s="11" t="s">
        <v>458</v>
      </c>
      <c r="C256" s="10" t="s">
        <v>459</v>
      </c>
      <c r="D256" s="31">
        <v>2064141</v>
      </c>
      <c r="E256" s="31">
        <v>2064141</v>
      </c>
      <c r="F256" s="31">
        <v>477882</v>
      </c>
      <c r="G256" s="36">
        <f t="shared" si="56"/>
        <v>0.23151616095993444</v>
      </c>
      <c r="H256" s="31">
        <v>545628</v>
      </c>
      <c r="I256" s="36">
        <f t="shared" si="57"/>
        <v>0.26433659328505177</v>
      </c>
      <c r="J256" s="31">
        <v>496402</v>
      </c>
      <c r="K256" s="36">
        <f t="shared" si="58"/>
        <v>0.24048841624675835</v>
      </c>
      <c r="L256" s="31">
        <v>0</v>
      </c>
      <c r="M256" s="36">
        <f t="shared" si="59"/>
        <v>0</v>
      </c>
      <c r="N256" s="31">
        <f t="shared" si="60"/>
        <v>1519912</v>
      </c>
      <c r="O256" s="36">
        <f t="shared" si="61"/>
        <v>0.73634117049174452</v>
      </c>
      <c r="P256" s="31">
        <v>465105</v>
      </c>
      <c r="Q256" s="31">
        <v>2874348</v>
      </c>
      <c r="R256" s="31">
        <v>2944348</v>
      </c>
      <c r="S256" s="31">
        <v>1444592</v>
      </c>
      <c r="T256" s="36">
        <f t="shared" si="62"/>
        <v>0.49063222146295205</v>
      </c>
      <c r="U256" s="36">
        <f t="shared" si="63"/>
        <v>6.7290181786908265E-2</v>
      </c>
    </row>
    <row r="257" spans="1:21" x14ac:dyDescent="0.2">
      <c r="A257" s="17" t="s">
        <v>29</v>
      </c>
      <c r="B257" s="11" t="s">
        <v>460</v>
      </c>
      <c r="C257" s="10" t="s">
        <v>461</v>
      </c>
      <c r="D257" s="31">
        <v>72877282</v>
      </c>
      <c r="E257" s="31">
        <v>71545397</v>
      </c>
      <c r="F257" s="31">
        <v>15587159</v>
      </c>
      <c r="G257" s="36">
        <f t="shared" si="56"/>
        <v>0.21388227678414243</v>
      </c>
      <c r="H257" s="31">
        <v>16857006</v>
      </c>
      <c r="I257" s="36">
        <f t="shared" si="57"/>
        <v>0.23130673287184339</v>
      </c>
      <c r="J257" s="31">
        <v>12311487</v>
      </c>
      <c r="K257" s="36">
        <f t="shared" si="58"/>
        <v>0.17207937220615324</v>
      </c>
      <c r="L257" s="31">
        <v>0</v>
      </c>
      <c r="M257" s="36">
        <f t="shared" si="59"/>
        <v>0</v>
      </c>
      <c r="N257" s="31">
        <f t="shared" si="60"/>
        <v>44755652</v>
      </c>
      <c r="O257" s="36">
        <f t="shared" si="61"/>
        <v>0.62555599488811275</v>
      </c>
      <c r="P257" s="31">
        <v>11287515</v>
      </c>
      <c r="Q257" s="31">
        <v>74092502</v>
      </c>
      <c r="R257" s="31">
        <v>74355585</v>
      </c>
      <c r="S257" s="31">
        <v>45922229</v>
      </c>
      <c r="T257" s="36">
        <f t="shared" si="62"/>
        <v>0.61760295477468163</v>
      </c>
      <c r="U257" s="36">
        <f t="shared" si="63"/>
        <v>9.0717221638243695E-2</v>
      </c>
    </row>
    <row r="258" spans="1:21" x14ac:dyDescent="0.2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6.5" x14ac:dyDescent="0.3">
      <c r="A259" s="18" t="s">
        <v>0</v>
      </c>
      <c r="B259" s="13" t="s">
        <v>464</v>
      </c>
      <c r="C259" s="12" t="s">
        <v>0</v>
      </c>
      <c r="D259" s="32">
        <f>SUM(D255:D258)</f>
        <v>166772239</v>
      </c>
      <c r="E259" s="32">
        <f>SUM(E255:E258)</f>
        <v>165422187</v>
      </c>
      <c r="F259" s="32">
        <f>SUM(F255:F258)</f>
        <v>33034282</v>
      </c>
      <c r="G259" s="37">
        <f t="shared" si="56"/>
        <v>0.19808022125313074</v>
      </c>
      <c r="H259" s="32">
        <f>SUM(H255:H258)</f>
        <v>38130136</v>
      </c>
      <c r="I259" s="37">
        <f t="shared" si="57"/>
        <v>0.22863599019018988</v>
      </c>
      <c r="J259" s="32">
        <f>SUM(J255:J258)</f>
        <v>33554159</v>
      </c>
      <c r="K259" s="37">
        <f t="shared" si="58"/>
        <v>0.20283953203931465</v>
      </c>
      <c r="L259" s="32">
        <f>SUM(L255:L258)</f>
        <v>0</v>
      </c>
      <c r="M259" s="37">
        <f t="shared" si="59"/>
        <v>0</v>
      </c>
      <c r="N259" s="32">
        <f t="shared" si="60"/>
        <v>104718577</v>
      </c>
      <c r="O259" s="37">
        <f t="shared" si="61"/>
        <v>0.63303828161817255</v>
      </c>
      <c r="P259" s="32">
        <f>SUM(P255:P258)</f>
        <v>34485841</v>
      </c>
      <c r="Q259" s="32">
        <f>SUM(Q255:Q258)</f>
        <v>158502656</v>
      </c>
      <c r="R259" s="32">
        <f>SUM(R255:R258)</f>
        <v>159935739</v>
      </c>
      <c r="S259" s="32">
        <f>SUM(S255:S258)</f>
        <v>114389287</v>
      </c>
      <c r="T259" s="37">
        <f t="shared" si="62"/>
        <v>0.7152202985725411</v>
      </c>
      <c r="U259" s="37">
        <f t="shared" si="63"/>
        <v>-2.7016363034324753E-2</v>
      </c>
    </row>
    <row r="260" spans="1:21" ht="16.5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851154702</v>
      </c>
      <c r="E260" s="32">
        <f>SUM(E234:E239,E241:E246,E248:E253,E255:E258)</f>
        <v>441133932</v>
      </c>
      <c r="F260" s="32">
        <f>SUM(F234:F239,F241:F246,F248:F253,F255:F258)</f>
        <v>83642478</v>
      </c>
      <c r="G260" s="37">
        <f t="shared" si="56"/>
        <v>9.8269418947532286E-2</v>
      </c>
      <c r="H260" s="32">
        <f>SUM(H234:H239,H241:H246,H248:H253,H255:H258)</f>
        <v>97867315</v>
      </c>
      <c r="I260" s="37">
        <f t="shared" si="57"/>
        <v>0.11498181795863474</v>
      </c>
      <c r="J260" s="32">
        <f>SUM(J234:J239,J241:J246,J248:J253,J255:J258)</f>
        <v>92519199</v>
      </c>
      <c r="K260" s="37">
        <f t="shared" si="58"/>
        <v>0.20973040677360544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274028992</v>
      </c>
      <c r="O260" s="37">
        <f t="shared" si="61"/>
        <v>0.62119227772303853</v>
      </c>
      <c r="P260" s="32">
        <f>SUM(P234:P239,P241:P246,P248:P253,P255:P258)</f>
        <v>87696533</v>
      </c>
      <c r="Q260" s="32">
        <f>SUM(Q234:Q239,Q241:Q246,Q248:Q253,Q255:Q258)</f>
        <v>440358562</v>
      </c>
      <c r="R260" s="32">
        <f>SUM(R234:R239,R241:R246,R248:R253,R255:R258)</f>
        <v>436678899</v>
      </c>
      <c r="S260" s="32">
        <f>SUM(S234:S239,S241:S246,S248:S253,S255:S258)</f>
        <v>279752289</v>
      </c>
      <c r="T260" s="37">
        <f t="shared" si="62"/>
        <v>0.64063615082074299</v>
      </c>
      <c r="U260" s="37">
        <f t="shared" si="63"/>
        <v>5.4992664305212546E-2</v>
      </c>
    </row>
    <row r="261" spans="1:21" ht="14.4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x14ac:dyDescent="0.2">
      <c r="A263" s="17" t="s">
        <v>29</v>
      </c>
      <c r="B263" s="11" t="s">
        <v>467</v>
      </c>
      <c r="C263" s="10" t="s">
        <v>468</v>
      </c>
      <c r="D263" s="31">
        <v>0</v>
      </c>
      <c r="E263" s="31">
        <v>0</v>
      </c>
      <c r="F263" s="31">
        <v>0</v>
      </c>
      <c r="G263" s="36">
        <f t="shared" ref="G263:G299" si="64">IF(($D263     =0),0,($F263     /$D263     ))</f>
        <v>0</v>
      </c>
      <c r="H263" s="31">
        <v>0</v>
      </c>
      <c r="I263" s="36">
        <f t="shared" ref="I263:I299" si="65">IF(($D263     =0),0,($H263     /$D263     ))</f>
        <v>0</v>
      </c>
      <c r="J263" s="31">
        <v>0</v>
      </c>
      <c r="K263" s="36">
        <f t="shared" ref="K263:K299" si="66">IF(($E263     =0),0,($J263     /$E263     ))</f>
        <v>0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0</v>
      </c>
      <c r="O263" s="36">
        <f t="shared" ref="O263:O299" si="69">IF(($E263     =0),0,($N263     /$E263     ))</f>
        <v>0</v>
      </c>
      <c r="P263" s="31">
        <v>0</v>
      </c>
      <c r="Q263" s="31">
        <v>0</v>
      </c>
      <c r="R263" s="31">
        <v>0</v>
      </c>
      <c r="S263" s="31">
        <v>0</v>
      </c>
      <c r="T263" s="36">
        <f t="shared" ref="T263:T299" si="70">IF(($R263     =0),0,($S263     /$R263     ))</f>
        <v>0</v>
      </c>
      <c r="U263" s="36">
        <f t="shared" ref="U263:U299" si="71">IF(($P263     =0),0,(($J263     /$P263     )-1))</f>
        <v>0</v>
      </c>
    </row>
    <row r="264" spans="1:21" x14ac:dyDescent="0.2">
      <c r="A264" s="17" t="s">
        <v>29</v>
      </c>
      <c r="B264" s="11" t="s">
        <v>469</v>
      </c>
      <c r="C264" s="10" t="s">
        <v>470</v>
      </c>
      <c r="D264" s="31">
        <v>18533595</v>
      </c>
      <c r="E264" s="31">
        <v>19117576</v>
      </c>
      <c r="F264" s="31">
        <v>4597956</v>
      </c>
      <c r="G264" s="36">
        <f t="shared" si="64"/>
        <v>0.24808764840280581</v>
      </c>
      <c r="H264" s="31">
        <v>4036437</v>
      </c>
      <c r="I264" s="36">
        <f t="shared" si="65"/>
        <v>0.21779028839251099</v>
      </c>
      <c r="J264" s="31">
        <v>3997189</v>
      </c>
      <c r="K264" s="36">
        <f t="shared" si="66"/>
        <v>0.20908450945873056</v>
      </c>
      <c r="L264" s="31">
        <v>0</v>
      </c>
      <c r="M264" s="36">
        <f t="shared" si="67"/>
        <v>0</v>
      </c>
      <c r="N264" s="31">
        <f t="shared" si="68"/>
        <v>12631582</v>
      </c>
      <c r="O264" s="36">
        <f t="shared" si="69"/>
        <v>0.66073136050302617</v>
      </c>
      <c r="P264" s="31">
        <v>2964159</v>
      </c>
      <c r="Q264" s="31">
        <v>14968448</v>
      </c>
      <c r="R264" s="31">
        <v>12523912</v>
      </c>
      <c r="S264" s="31">
        <v>9246904</v>
      </c>
      <c r="T264" s="36">
        <f t="shared" si="70"/>
        <v>0.73833990529476734</v>
      </c>
      <c r="U264" s="36">
        <f t="shared" si="71"/>
        <v>0.34850694581498498</v>
      </c>
    </row>
    <row r="265" spans="1:21" x14ac:dyDescent="0.2">
      <c r="A265" s="17" t="s">
        <v>29</v>
      </c>
      <c r="B265" s="11" t="s">
        <v>471</v>
      </c>
      <c r="C265" s="10" t="s">
        <v>472</v>
      </c>
      <c r="D265" s="31">
        <v>57096765</v>
      </c>
      <c r="E265" s="31">
        <v>39699877</v>
      </c>
      <c r="F265" s="31">
        <v>6888297</v>
      </c>
      <c r="G265" s="36">
        <f t="shared" si="64"/>
        <v>0.12064250925599725</v>
      </c>
      <c r="H265" s="31">
        <v>8725450</v>
      </c>
      <c r="I265" s="36">
        <f t="shared" si="65"/>
        <v>0.15281864042560028</v>
      </c>
      <c r="J265" s="31">
        <v>10901833</v>
      </c>
      <c r="K265" s="36">
        <f t="shared" si="66"/>
        <v>0.27460621603437207</v>
      </c>
      <c r="L265" s="31">
        <v>0</v>
      </c>
      <c r="M265" s="36">
        <f t="shared" si="67"/>
        <v>0</v>
      </c>
      <c r="N265" s="31">
        <f t="shared" si="68"/>
        <v>26515580</v>
      </c>
      <c r="O265" s="36">
        <f t="shared" si="69"/>
        <v>0.66790080986900791</v>
      </c>
      <c r="P265" s="31">
        <v>11187928</v>
      </c>
      <c r="Q265" s="31">
        <v>33238405</v>
      </c>
      <c r="R265" s="31">
        <v>37709200</v>
      </c>
      <c r="S265" s="31">
        <v>26891441</v>
      </c>
      <c r="T265" s="36">
        <f t="shared" si="70"/>
        <v>0.71312679664378986</v>
      </c>
      <c r="U265" s="36">
        <f t="shared" si="71"/>
        <v>-2.5571759131807092E-2</v>
      </c>
    </row>
    <row r="266" spans="1:21" x14ac:dyDescent="0.2">
      <c r="A266" s="17" t="s">
        <v>44</v>
      </c>
      <c r="B266" s="11" t="s">
        <v>473</v>
      </c>
      <c r="C266" s="10" t="s">
        <v>474</v>
      </c>
      <c r="D266" s="31">
        <v>0</v>
      </c>
      <c r="E266" s="31">
        <v>0</v>
      </c>
      <c r="F266" s="31">
        <v>0</v>
      </c>
      <c r="G266" s="36">
        <f t="shared" si="64"/>
        <v>0</v>
      </c>
      <c r="H266" s="31">
        <v>0</v>
      </c>
      <c r="I266" s="36">
        <f t="shared" si="65"/>
        <v>0</v>
      </c>
      <c r="J266" s="31">
        <v>0</v>
      </c>
      <c r="K266" s="36">
        <f t="shared" si="66"/>
        <v>0</v>
      </c>
      <c r="L266" s="31">
        <v>0</v>
      </c>
      <c r="M266" s="36">
        <f t="shared" si="67"/>
        <v>0</v>
      </c>
      <c r="N266" s="31">
        <f t="shared" si="68"/>
        <v>0</v>
      </c>
      <c r="O266" s="36">
        <f t="shared" si="69"/>
        <v>0</v>
      </c>
      <c r="P266" s="31">
        <v>0</v>
      </c>
      <c r="Q266" s="31">
        <v>0</v>
      </c>
      <c r="R266" s="31">
        <v>0</v>
      </c>
      <c r="S266" s="31">
        <v>0</v>
      </c>
      <c r="T266" s="36">
        <f t="shared" si="70"/>
        <v>0</v>
      </c>
      <c r="U266" s="36">
        <f t="shared" si="71"/>
        <v>0</v>
      </c>
    </row>
    <row r="267" spans="1:21" ht="16.5" x14ac:dyDescent="0.3">
      <c r="A267" s="18" t="s">
        <v>0</v>
      </c>
      <c r="B267" s="13" t="s">
        <v>475</v>
      </c>
      <c r="C267" s="12" t="s">
        <v>0</v>
      </c>
      <c r="D267" s="32">
        <f>SUM(D263:D266)</f>
        <v>75630360</v>
      </c>
      <c r="E267" s="32">
        <f>SUM(E263:E266)</f>
        <v>58817453</v>
      </c>
      <c r="F267" s="32">
        <f>SUM(F263:F266)</f>
        <v>11486253</v>
      </c>
      <c r="G267" s="37">
        <f t="shared" si="64"/>
        <v>0.15187357299370252</v>
      </c>
      <c r="H267" s="32">
        <f>SUM(H263:H266)</f>
        <v>12761887</v>
      </c>
      <c r="I267" s="37">
        <f t="shared" si="65"/>
        <v>0.16874026515277726</v>
      </c>
      <c r="J267" s="32">
        <f>SUM(J263:J266)</f>
        <v>14899022</v>
      </c>
      <c r="K267" s="37">
        <f t="shared" si="66"/>
        <v>0.25330954062223676</v>
      </c>
      <c r="L267" s="32">
        <f>SUM(L263:L266)</f>
        <v>0</v>
      </c>
      <c r="M267" s="37">
        <f t="shared" si="67"/>
        <v>0</v>
      </c>
      <c r="N267" s="32">
        <f t="shared" si="68"/>
        <v>39147162</v>
      </c>
      <c r="O267" s="37">
        <f t="shared" si="69"/>
        <v>0.66557050676777862</v>
      </c>
      <c r="P267" s="32">
        <f>SUM(P263:P266)</f>
        <v>14152087</v>
      </c>
      <c r="Q267" s="32">
        <f>SUM(Q263:Q266)</f>
        <v>48206853</v>
      </c>
      <c r="R267" s="32">
        <f>SUM(R263:R266)</f>
        <v>50233112</v>
      </c>
      <c r="S267" s="32">
        <f>SUM(S263:S266)</f>
        <v>36138345</v>
      </c>
      <c r="T267" s="37">
        <f t="shared" si="70"/>
        <v>0.71941282475192858</v>
      </c>
      <c r="U267" s="37">
        <f t="shared" si="71"/>
        <v>5.2779141337952584E-2</v>
      </c>
    </row>
    <row r="268" spans="1:21" x14ac:dyDescent="0.2">
      <c r="A268" s="17" t="s">
        <v>29</v>
      </c>
      <c r="B268" s="11" t="s">
        <v>476</v>
      </c>
      <c r="C268" s="10" t="s">
        <v>477</v>
      </c>
      <c r="D268" s="31">
        <v>2639929</v>
      </c>
      <c r="E268" s="31">
        <v>5161933</v>
      </c>
      <c r="F268" s="31">
        <v>444893</v>
      </c>
      <c r="G268" s="36">
        <f t="shared" si="64"/>
        <v>0.16852460804817099</v>
      </c>
      <c r="H268" s="31">
        <v>922043</v>
      </c>
      <c r="I268" s="36">
        <f t="shared" si="65"/>
        <v>0.34926810531646874</v>
      </c>
      <c r="J268" s="31">
        <v>906397</v>
      </c>
      <c r="K268" s="36">
        <f t="shared" si="66"/>
        <v>0.17559255418464362</v>
      </c>
      <c r="L268" s="31">
        <v>0</v>
      </c>
      <c r="M268" s="36">
        <f t="shared" si="67"/>
        <v>0</v>
      </c>
      <c r="N268" s="31">
        <f t="shared" si="68"/>
        <v>2273333</v>
      </c>
      <c r="O268" s="36">
        <f t="shared" si="69"/>
        <v>0.44040343026536766</v>
      </c>
      <c r="P268" s="31">
        <v>662682</v>
      </c>
      <c r="Q268" s="31">
        <v>2830734</v>
      </c>
      <c r="R268" s="31">
        <v>1922125</v>
      </c>
      <c r="S268" s="31">
        <v>1738206</v>
      </c>
      <c r="T268" s="36">
        <f t="shared" si="70"/>
        <v>0.90431475580412302</v>
      </c>
      <c r="U268" s="36">
        <f t="shared" si="71"/>
        <v>0.36777066526629665</v>
      </c>
    </row>
    <row r="269" spans="1:21" x14ac:dyDescent="0.2">
      <c r="A269" s="17" t="s">
        <v>29</v>
      </c>
      <c r="B269" s="11" t="s">
        <v>478</v>
      </c>
      <c r="C269" s="10" t="s">
        <v>479</v>
      </c>
      <c r="D269" s="31">
        <v>14097928</v>
      </c>
      <c r="E269" s="31">
        <v>13859454</v>
      </c>
      <c r="F269" s="31">
        <v>894863</v>
      </c>
      <c r="G269" s="36">
        <f t="shared" si="64"/>
        <v>6.3474788635606599E-2</v>
      </c>
      <c r="H269" s="31">
        <v>986335</v>
      </c>
      <c r="I269" s="36">
        <f t="shared" si="65"/>
        <v>6.9963117984430057E-2</v>
      </c>
      <c r="J269" s="31">
        <v>1088661</v>
      </c>
      <c r="K269" s="36">
        <f t="shared" si="66"/>
        <v>7.8550064093433986E-2</v>
      </c>
      <c r="L269" s="31">
        <v>0</v>
      </c>
      <c r="M269" s="36">
        <f t="shared" si="67"/>
        <v>0</v>
      </c>
      <c r="N269" s="31">
        <f t="shared" si="68"/>
        <v>2969859</v>
      </c>
      <c r="O269" s="36">
        <f t="shared" si="69"/>
        <v>0.21428398261576539</v>
      </c>
      <c r="P269" s="31">
        <v>838884</v>
      </c>
      <c r="Q269" s="31">
        <v>6013469</v>
      </c>
      <c r="R269" s="31">
        <v>13645407</v>
      </c>
      <c r="S269" s="31">
        <v>2783873</v>
      </c>
      <c r="T269" s="36">
        <f t="shared" si="70"/>
        <v>0.20401538774182404</v>
      </c>
      <c r="U269" s="36">
        <f t="shared" si="71"/>
        <v>0.29774915244539168</v>
      </c>
    </row>
    <row r="270" spans="1:21" x14ac:dyDescent="0.2">
      <c r="A270" s="17" t="s">
        <v>29</v>
      </c>
      <c r="B270" s="11" t="s">
        <v>480</v>
      </c>
      <c r="C270" s="10" t="s">
        <v>481</v>
      </c>
      <c r="D270" s="31">
        <v>0</v>
      </c>
      <c r="E270" s="31">
        <v>0</v>
      </c>
      <c r="F270" s="31">
        <v>0</v>
      </c>
      <c r="G270" s="36">
        <f t="shared" si="64"/>
        <v>0</v>
      </c>
      <c r="H270" s="31">
        <v>0</v>
      </c>
      <c r="I270" s="36">
        <f t="shared" si="65"/>
        <v>0</v>
      </c>
      <c r="J270" s="31">
        <v>0</v>
      </c>
      <c r="K270" s="36">
        <f t="shared" si="66"/>
        <v>0</v>
      </c>
      <c r="L270" s="31">
        <v>0</v>
      </c>
      <c r="M270" s="36">
        <f t="shared" si="67"/>
        <v>0</v>
      </c>
      <c r="N270" s="31">
        <f t="shared" si="68"/>
        <v>0</v>
      </c>
      <c r="O270" s="36">
        <f t="shared" si="69"/>
        <v>0</v>
      </c>
      <c r="P270" s="31">
        <v>0</v>
      </c>
      <c r="Q270" s="31">
        <v>0</v>
      </c>
      <c r="R270" s="31">
        <v>0</v>
      </c>
      <c r="S270" s="31">
        <v>0</v>
      </c>
      <c r="T270" s="36">
        <f t="shared" si="70"/>
        <v>0</v>
      </c>
      <c r="U270" s="36">
        <f t="shared" si="71"/>
        <v>0</v>
      </c>
    </row>
    <row r="271" spans="1:21" x14ac:dyDescent="0.2">
      <c r="A271" s="17" t="s">
        <v>29</v>
      </c>
      <c r="B271" s="11" t="s">
        <v>482</v>
      </c>
      <c r="C271" s="10" t="s">
        <v>483</v>
      </c>
      <c r="D271" s="31">
        <v>1849492</v>
      </c>
      <c r="E271" s="31">
        <v>1904096</v>
      </c>
      <c r="F271" s="31">
        <v>132456</v>
      </c>
      <c r="G271" s="36">
        <f t="shared" si="64"/>
        <v>7.1617503617209477E-2</v>
      </c>
      <c r="H271" s="31">
        <v>162284</v>
      </c>
      <c r="I271" s="36">
        <f t="shared" si="65"/>
        <v>8.7745175431956451E-2</v>
      </c>
      <c r="J271" s="31">
        <v>53238</v>
      </c>
      <c r="K271" s="36">
        <f t="shared" si="66"/>
        <v>2.795972471976203E-2</v>
      </c>
      <c r="L271" s="31">
        <v>0</v>
      </c>
      <c r="M271" s="36">
        <f t="shared" si="67"/>
        <v>0</v>
      </c>
      <c r="N271" s="31">
        <f t="shared" si="68"/>
        <v>347978</v>
      </c>
      <c r="O271" s="36">
        <f t="shared" si="69"/>
        <v>0.18275234021814027</v>
      </c>
      <c r="P271" s="31">
        <v>105427</v>
      </c>
      <c r="Q271" s="31">
        <v>2196146</v>
      </c>
      <c r="R271" s="31">
        <v>1484996</v>
      </c>
      <c r="S271" s="31">
        <v>338982</v>
      </c>
      <c r="T271" s="36">
        <f t="shared" si="70"/>
        <v>0.22827132194295474</v>
      </c>
      <c r="U271" s="36">
        <f t="shared" si="71"/>
        <v>-0.49502499359746555</v>
      </c>
    </row>
    <row r="272" spans="1:21" x14ac:dyDescent="0.2">
      <c r="A272" s="17" t="s">
        <v>29</v>
      </c>
      <c r="B272" s="11" t="s">
        <v>484</v>
      </c>
      <c r="C272" s="10" t="s">
        <v>485</v>
      </c>
      <c r="D272" s="31">
        <v>857866</v>
      </c>
      <c r="E272" s="31">
        <v>797305</v>
      </c>
      <c r="F272" s="31">
        <v>124800</v>
      </c>
      <c r="G272" s="36">
        <f t="shared" si="64"/>
        <v>0.14547726568018782</v>
      </c>
      <c r="H272" s="31">
        <v>252349</v>
      </c>
      <c r="I272" s="36">
        <f t="shared" si="65"/>
        <v>0.29415899452828298</v>
      </c>
      <c r="J272" s="31">
        <v>197569</v>
      </c>
      <c r="K272" s="36">
        <f t="shared" si="66"/>
        <v>0.24779601281818125</v>
      </c>
      <c r="L272" s="31">
        <v>0</v>
      </c>
      <c r="M272" s="36">
        <f t="shared" si="67"/>
        <v>0</v>
      </c>
      <c r="N272" s="31">
        <f t="shared" si="68"/>
        <v>574718</v>
      </c>
      <c r="O272" s="36">
        <f t="shared" si="69"/>
        <v>0.72082578185261603</v>
      </c>
      <c r="P272" s="31">
        <v>207901</v>
      </c>
      <c r="Q272" s="31">
        <v>709800</v>
      </c>
      <c r="R272" s="31">
        <v>921442</v>
      </c>
      <c r="S272" s="31">
        <v>543734</v>
      </c>
      <c r="T272" s="36">
        <f t="shared" si="70"/>
        <v>0.59009031496285169</v>
      </c>
      <c r="U272" s="36">
        <f t="shared" si="71"/>
        <v>-4.9696730655456212E-2</v>
      </c>
    </row>
    <row r="273" spans="1:21" x14ac:dyDescent="0.2">
      <c r="A273" s="17" t="s">
        <v>29</v>
      </c>
      <c r="B273" s="11" t="s">
        <v>486</v>
      </c>
      <c r="C273" s="10" t="s">
        <v>487</v>
      </c>
      <c r="D273" s="31">
        <v>867724</v>
      </c>
      <c r="E273" s="31">
        <v>867724</v>
      </c>
      <c r="F273" s="31">
        <v>54113</v>
      </c>
      <c r="G273" s="36">
        <f t="shared" si="64"/>
        <v>6.2361995288824558E-2</v>
      </c>
      <c r="H273" s="31">
        <v>75046</v>
      </c>
      <c r="I273" s="36">
        <f t="shared" si="65"/>
        <v>8.6486025510415759E-2</v>
      </c>
      <c r="J273" s="31">
        <v>75714</v>
      </c>
      <c r="K273" s="36">
        <f t="shared" si="66"/>
        <v>8.7255855548538472E-2</v>
      </c>
      <c r="L273" s="31">
        <v>0</v>
      </c>
      <c r="M273" s="36">
        <f t="shared" si="67"/>
        <v>0</v>
      </c>
      <c r="N273" s="31">
        <f t="shared" si="68"/>
        <v>204873</v>
      </c>
      <c r="O273" s="36">
        <f t="shared" si="69"/>
        <v>0.2361038763477788</v>
      </c>
      <c r="P273" s="31">
        <v>56980</v>
      </c>
      <c r="Q273" s="31">
        <v>848387</v>
      </c>
      <c r="R273" s="31">
        <v>848387</v>
      </c>
      <c r="S273" s="31">
        <v>196750</v>
      </c>
      <c r="T273" s="36">
        <f t="shared" si="70"/>
        <v>0.23191067284152161</v>
      </c>
      <c r="U273" s="36">
        <f t="shared" si="71"/>
        <v>0.32878202878202889</v>
      </c>
    </row>
    <row r="274" spans="1:21" x14ac:dyDescent="0.2">
      <c r="A274" s="17" t="s">
        <v>44</v>
      </c>
      <c r="B274" s="11" t="s">
        <v>488</v>
      </c>
      <c r="C274" s="10" t="s">
        <v>489</v>
      </c>
      <c r="D274" s="31">
        <v>0</v>
      </c>
      <c r="E274" s="31">
        <v>0</v>
      </c>
      <c r="F274" s="31">
        <v>0</v>
      </c>
      <c r="G274" s="36">
        <f t="shared" si="64"/>
        <v>0</v>
      </c>
      <c r="H274" s="31">
        <v>0</v>
      </c>
      <c r="I274" s="36">
        <f t="shared" si="65"/>
        <v>0</v>
      </c>
      <c r="J274" s="31">
        <v>0</v>
      </c>
      <c r="K274" s="36">
        <f t="shared" si="66"/>
        <v>0</v>
      </c>
      <c r="L274" s="31">
        <v>0</v>
      </c>
      <c r="M274" s="36">
        <f t="shared" si="67"/>
        <v>0</v>
      </c>
      <c r="N274" s="31">
        <f t="shared" si="68"/>
        <v>0</v>
      </c>
      <c r="O274" s="36">
        <f t="shared" si="69"/>
        <v>0</v>
      </c>
      <c r="P274" s="31">
        <v>0</v>
      </c>
      <c r="Q274" s="31">
        <v>0</v>
      </c>
      <c r="R274" s="31">
        <v>0</v>
      </c>
      <c r="S274" s="31">
        <v>0</v>
      </c>
      <c r="T274" s="36">
        <f t="shared" si="70"/>
        <v>0</v>
      </c>
      <c r="U274" s="36">
        <f t="shared" si="71"/>
        <v>0</v>
      </c>
    </row>
    <row r="275" spans="1:21" ht="16.5" x14ac:dyDescent="0.3">
      <c r="A275" s="18" t="s">
        <v>0</v>
      </c>
      <c r="B275" s="13" t="s">
        <v>490</v>
      </c>
      <c r="C275" s="12" t="s">
        <v>0</v>
      </c>
      <c r="D275" s="32">
        <f>SUM(D268:D274)</f>
        <v>20312939</v>
      </c>
      <c r="E275" s="32">
        <f>SUM(E268:E274)</f>
        <v>22590512</v>
      </c>
      <c r="F275" s="32">
        <f>SUM(F268:F274)</f>
        <v>1651125</v>
      </c>
      <c r="G275" s="37">
        <f t="shared" si="64"/>
        <v>8.1284397102753078E-2</v>
      </c>
      <c r="H275" s="32">
        <f>SUM(H268:H274)</f>
        <v>2398057</v>
      </c>
      <c r="I275" s="37">
        <f t="shared" si="65"/>
        <v>0.1180556393144291</v>
      </c>
      <c r="J275" s="32">
        <f>SUM(J268:J274)</f>
        <v>2321579</v>
      </c>
      <c r="K275" s="37">
        <f t="shared" si="66"/>
        <v>0.10276787883337925</v>
      </c>
      <c r="L275" s="32">
        <f>SUM(L268:L274)</f>
        <v>0</v>
      </c>
      <c r="M275" s="37">
        <f t="shared" si="67"/>
        <v>0</v>
      </c>
      <c r="N275" s="32">
        <f t="shared" si="68"/>
        <v>6370761</v>
      </c>
      <c r="O275" s="37">
        <f t="shared" si="69"/>
        <v>0.28201047413179481</v>
      </c>
      <c r="P275" s="32">
        <f>SUM(P268:P274)</f>
        <v>1871874</v>
      </c>
      <c r="Q275" s="32">
        <f>SUM(Q268:Q274)</f>
        <v>12598536</v>
      </c>
      <c r="R275" s="32">
        <f>SUM(R268:R274)</f>
        <v>18822357</v>
      </c>
      <c r="S275" s="32">
        <f>SUM(S268:S274)</f>
        <v>5601545</v>
      </c>
      <c r="T275" s="37">
        <f t="shared" si="70"/>
        <v>0.29760061399324217</v>
      </c>
      <c r="U275" s="37">
        <f t="shared" si="71"/>
        <v>0.24024320012992328</v>
      </c>
    </row>
    <row r="276" spans="1:21" x14ac:dyDescent="0.2">
      <c r="A276" s="17" t="s">
        <v>29</v>
      </c>
      <c r="B276" s="11" t="s">
        <v>491</v>
      </c>
      <c r="C276" s="10" t="s">
        <v>492</v>
      </c>
      <c r="D276" s="31">
        <v>0</v>
      </c>
      <c r="E276" s="31">
        <v>0</v>
      </c>
      <c r="F276" s="31">
        <v>0</v>
      </c>
      <c r="G276" s="36">
        <f t="shared" si="64"/>
        <v>0</v>
      </c>
      <c r="H276" s="31">
        <v>0</v>
      </c>
      <c r="I276" s="36">
        <f t="shared" si="65"/>
        <v>0</v>
      </c>
      <c r="J276" s="31">
        <v>0</v>
      </c>
      <c r="K276" s="36">
        <f t="shared" si="66"/>
        <v>0</v>
      </c>
      <c r="L276" s="31">
        <v>0</v>
      </c>
      <c r="M276" s="36">
        <f t="shared" si="67"/>
        <v>0</v>
      </c>
      <c r="N276" s="31">
        <f t="shared" si="68"/>
        <v>0</v>
      </c>
      <c r="O276" s="36">
        <f t="shared" si="69"/>
        <v>0</v>
      </c>
      <c r="P276" s="31">
        <v>0</v>
      </c>
      <c r="Q276" s="31">
        <v>0</v>
      </c>
      <c r="R276" s="31">
        <v>0</v>
      </c>
      <c r="S276" s="31">
        <v>0</v>
      </c>
      <c r="T276" s="36">
        <f t="shared" si="70"/>
        <v>0</v>
      </c>
      <c r="U276" s="36">
        <f t="shared" si="71"/>
        <v>0</v>
      </c>
    </row>
    <row r="277" spans="1:21" x14ac:dyDescent="0.2">
      <c r="A277" s="17" t="s">
        <v>29</v>
      </c>
      <c r="B277" s="11" t="s">
        <v>493</v>
      </c>
      <c r="C277" s="10" t="s">
        <v>494</v>
      </c>
      <c r="D277" s="31">
        <v>4868268</v>
      </c>
      <c r="E277" s="31">
        <v>4970068</v>
      </c>
      <c r="F277" s="31">
        <v>1031543</v>
      </c>
      <c r="G277" s="36">
        <f t="shared" si="64"/>
        <v>0.21189116950833439</v>
      </c>
      <c r="H277" s="31">
        <v>1078671</v>
      </c>
      <c r="I277" s="36">
        <f t="shared" si="65"/>
        <v>0.22157181979299415</v>
      </c>
      <c r="J277" s="31">
        <v>1066106</v>
      </c>
      <c r="K277" s="36">
        <f t="shared" si="66"/>
        <v>0.21450531461541372</v>
      </c>
      <c r="L277" s="31">
        <v>0</v>
      </c>
      <c r="M277" s="36">
        <f t="shared" si="67"/>
        <v>0</v>
      </c>
      <c r="N277" s="31">
        <f t="shared" si="68"/>
        <v>3176320</v>
      </c>
      <c r="O277" s="36">
        <f t="shared" si="69"/>
        <v>0.63908984746285158</v>
      </c>
      <c r="P277" s="31">
        <v>972591</v>
      </c>
      <c r="Q277" s="31">
        <v>4577032</v>
      </c>
      <c r="R277" s="31">
        <v>4669320</v>
      </c>
      <c r="S277" s="31">
        <v>3021571</v>
      </c>
      <c r="T277" s="36">
        <f t="shared" si="70"/>
        <v>0.64711157084971682</v>
      </c>
      <c r="U277" s="36">
        <f t="shared" si="71"/>
        <v>9.6150385927897819E-2</v>
      </c>
    </row>
    <row r="278" spans="1:21" x14ac:dyDescent="0.2">
      <c r="A278" s="17" t="s">
        <v>29</v>
      </c>
      <c r="B278" s="11" t="s">
        <v>495</v>
      </c>
      <c r="C278" s="10" t="s">
        <v>496</v>
      </c>
      <c r="D278" s="31">
        <v>9442580</v>
      </c>
      <c r="E278" s="31">
        <v>9416600</v>
      </c>
      <c r="F278" s="31">
        <v>10794</v>
      </c>
      <c r="G278" s="36">
        <f t="shared" si="64"/>
        <v>1.1431197829406793E-3</v>
      </c>
      <c r="H278" s="31">
        <v>245812</v>
      </c>
      <c r="I278" s="36">
        <f t="shared" si="65"/>
        <v>2.6032292021883851E-2</v>
      </c>
      <c r="J278" s="31">
        <v>8747</v>
      </c>
      <c r="K278" s="36">
        <f t="shared" si="66"/>
        <v>9.2889153197544757E-4</v>
      </c>
      <c r="L278" s="31">
        <v>0</v>
      </c>
      <c r="M278" s="36">
        <f t="shared" si="67"/>
        <v>0</v>
      </c>
      <c r="N278" s="31">
        <f t="shared" si="68"/>
        <v>265353</v>
      </c>
      <c r="O278" s="36">
        <f t="shared" si="69"/>
        <v>2.8179279145339083E-2</v>
      </c>
      <c r="P278" s="31">
        <v>5504</v>
      </c>
      <c r="Q278" s="31">
        <v>6307157</v>
      </c>
      <c r="R278" s="31">
        <v>5989501</v>
      </c>
      <c r="S278" s="31">
        <v>1774485</v>
      </c>
      <c r="T278" s="36">
        <f t="shared" si="70"/>
        <v>0.29626591597530411</v>
      </c>
      <c r="U278" s="36">
        <f t="shared" si="71"/>
        <v>0.58920784883720922</v>
      </c>
    </row>
    <row r="279" spans="1:21" x14ac:dyDescent="0.2">
      <c r="A279" s="17" t="s">
        <v>29</v>
      </c>
      <c r="B279" s="11" t="s">
        <v>497</v>
      </c>
      <c r="C279" s="10" t="s">
        <v>498</v>
      </c>
      <c r="D279" s="31">
        <v>475892</v>
      </c>
      <c r="E279" s="31">
        <v>475892</v>
      </c>
      <c r="F279" s="31">
        <v>1640</v>
      </c>
      <c r="G279" s="36">
        <f t="shared" si="64"/>
        <v>3.4461600531212966E-3</v>
      </c>
      <c r="H279" s="31">
        <v>5626</v>
      </c>
      <c r="I279" s="36">
        <f t="shared" si="65"/>
        <v>1.1822010035890496E-2</v>
      </c>
      <c r="J279" s="31">
        <v>868</v>
      </c>
      <c r="K279" s="36">
        <f t="shared" si="66"/>
        <v>1.823943247627613E-3</v>
      </c>
      <c r="L279" s="31">
        <v>0</v>
      </c>
      <c r="M279" s="36">
        <f t="shared" si="67"/>
        <v>0</v>
      </c>
      <c r="N279" s="31">
        <f t="shared" si="68"/>
        <v>8134</v>
      </c>
      <c r="O279" s="36">
        <f t="shared" si="69"/>
        <v>1.7092113336639406E-2</v>
      </c>
      <c r="P279" s="31">
        <v>17957</v>
      </c>
      <c r="Q279" s="31">
        <v>444602</v>
      </c>
      <c r="R279" s="31">
        <v>297118</v>
      </c>
      <c r="S279" s="31">
        <v>114989</v>
      </c>
      <c r="T279" s="36">
        <f t="shared" si="70"/>
        <v>0.38701458679716477</v>
      </c>
      <c r="U279" s="36">
        <f t="shared" si="71"/>
        <v>-0.95166230439382971</v>
      </c>
    </row>
    <row r="280" spans="1:21" x14ac:dyDescent="0.2">
      <c r="A280" s="17" t="s">
        <v>29</v>
      </c>
      <c r="B280" s="11" t="s">
        <v>499</v>
      </c>
      <c r="C280" s="10" t="s">
        <v>500</v>
      </c>
      <c r="D280" s="31">
        <v>1298091</v>
      </c>
      <c r="E280" s="31">
        <v>1248091</v>
      </c>
      <c r="F280" s="31">
        <v>292054</v>
      </c>
      <c r="G280" s="36">
        <f t="shared" si="64"/>
        <v>0.22498730828578273</v>
      </c>
      <c r="H280" s="31">
        <v>264071</v>
      </c>
      <c r="I280" s="36">
        <f t="shared" si="65"/>
        <v>0.20343026798583458</v>
      </c>
      <c r="J280" s="31">
        <v>556950</v>
      </c>
      <c r="K280" s="36">
        <f t="shared" si="66"/>
        <v>0.44624150001882873</v>
      </c>
      <c r="L280" s="31">
        <v>0</v>
      </c>
      <c r="M280" s="36">
        <f t="shared" si="67"/>
        <v>0</v>
      </c>
      <c r="N280" s="31">
        <f t="shared" si="68"/>
        <v>1113075</v>
      </c>
      <c r="O280" s="36">
        <f t="shared" si="69"/>
        <v>0.89182199054395872</v>
      </c>
      <c r="P280" s="31">
        <v>267762</v>
      </c>
      <c r="Q280" s="31">
        <v>2893193</v>
      </c>
      <c r="R280" s="31">
        <v>1137794</v>
      </c>
      <c r="S280" s="31">
        <v>734547</v>
      </c>
      <c r="T280" s="36">
        <f t="shared" si="70"/>
        <v>0.64558874453547832</v>
      </c>
      <c r="U280" s="36">
        <f t="shared" si="71"/>
        <v>1.0800188226858181</v>
      </c>
    </row>
    <row r="281" spans="1:21" x14ac:dyDescent="0.2">
      <c r="A281" s="17" t="s">
        <v>29</v>
      </c>
      <c r="B281" s="11" t="s">
        <v>501</v>
      </c>
      <c r="C281" s="10" t="s">
        <v>502</v>
      </c>
      <c r="D281" s="31">
        <v>0</v>
      </c>
      <c r="E281" s="31">
        <v>0</v>
      </c>
      <c r="F281" s="31">
        <v>0</v>
      </c>
      <c r="G281" s="36">
        <f t="shared" si="64"/>
        <v>0</v>
      </c>
      <c r="H281" s="31">
        <v>0</v>
      </c>
      <c r="I281" s="36">
        <f t="shared" si="65"/>
        <v>0</v>
      </c>
      <c r="J281" s="31">
        <v>0</v>
      </c>
      <c r="K281" s="36">
        <f t="shared" si="66"/>
        <v>0</v>
      </c>
      <c r="L281" s="31">
        <v>0</v>
      </c>
      <c r="M281" s="36">
        <f t="shared" si="67"/>
        <v>0</v>
      </c>
      <c r="N281" s="31">
        <f t="shared" si="68"/>
        <v>0</v>
      </c>
      <c r="O281" s="36">
        <f t="shared" si="69"/>
        <v>0</v>
      </c>
      <c r="P281" s="31">
        <v>0</v>
      </c>
      <c r="Q281" s="31">
        <v>0</v>
      </c>
      <c r="R281" s="31">
        <v>0</v>
      </c>
      <c r="S281" s="31">
        <v>0</v>
      </c>
      <c r="T281" s="36">
        <f t="shared" si="70"/>
        <v>0</v>
      </c>
      <c r="U281" s="36">
        <f t="shared" si="71"/>
        <v>0</v>
      </c>
    </row>
    <row r="282" spans="1:21" x14ac:dyDescent="0.2">
      <c r="A282" s="17" t="s">
        <v>29</v>
      </c>
      <c r="B282" s="11" t="s">
        <v>503</v>
      </c>
      <c r="C282" s="10" t="s">
        <v>504</v>
      </c>
      <c r="D282" s="31">
        <v>4501632</v>
      </c>
      <c r="E282" s="31">
        <v>4801632</v>
      </c>
      <c r="F282" s="31">
        <v>417709</v>
      </c>
      <c r="G282" s="36">
        <f t="shared" si="64"/>
        <v>9.2790570175438597E-2</v>
      </c>
      <c r="H282" s="31">
        <v>1325864</v>
      </c>
      <c r="I282" s="36">
        <f t="shared" si="65"/>
        <v>0.29452962836589042</v>
      </c>
      <c r="J282" s="31">
        <v>779611</v>
      </c>
      <c r="K282" s="36">
        <f t="shared" si="66"/>
        <v>0.16236375465675004</v>
      </c>
      <c r="L282" s="31">
        <v>0</v>
      </c>
      <c r="M282" s="36">
        <f t="shared" si="67"/>
        <v>0</v>
      </c>
      <c r="N282" s="31">
        <f t="shared" si="68"/>
        <v>2523184</v>
      </c>
      <c r="O282" s="36">
        <f t="shared" si="69"/>
        <v>0.52548466854602771</v>
      </c>
      <c r="P282" s="31">
        <v>787301</v>
      </c>
      <c r="Q282" s="31">
        <v>4180648</v>
      </c>
      <c r="R282" s="31">
        <v>4276719</v>
      </c>
      <c r="S282" s="31">
        <v>1148291</v>
      </c>
      <c r="T282" s="36">
        <f t="shared" si="70"/>
        <v>0.26849811736520451</v>
      </c>
      <c r="U282" s="36">
        <f t="shared" si="71"/>
        <v>-9.7675476088561197E-3</v>
      </c>
    </row>
    <row r="283" spans="1:21" x14ac:dyDescent="0.2">
      <c r="A283" s="17" t="s">
        <v>29</v>
      </c>
      <c r="B283" s="11" t="s">
        <v>505</v>
      </c>
      <c r="C283" s="10" t="s">
        <v>506</v>
      </c>
      <c r="D283" s="31">
        <v>377210</v>
      </c>
      <c r="E283" s="31">
        <v>378780</v>
      </c>
      <c r="F283" s="31">
        <v>0</v>
      </c>
      <c r="G283" s="36">
        <f t="shared" si="64"/>
        <v>0</v>
      </c>
      <c r="H283" s="31">
        <v>547</v>
      </c>
      <c r="I283" s="36">
        <f t="shared" si="65"/>
        <v>1.4501206224649399E-3</v>
      </c>
      <c r="J283" s="31">
        <v>30972</v>
      </c>
      <c r="K283" s="36">
        <f t="shared" si="66"/>
        <v>8.1767780769840009E-2</v>
      </c>
      <c r="L283" s="31">
        <v>0</v>
      </c>
      <c r="M283" s="36">
        <f t="shared" si="67"/>
        <v>0</v>
      </c>
      <c r="N283" s="31">
        <f t="shared" si="68"/>
        <v>31519</v>
      </c>
      <c r="O283" s="36">
        <f t="shared" si="69"/>
        <v>8.3211890807328798E-2</v>
      </c>
      <c r="P283" s="31">
        <v>28708</v>
      </c>
      <c r="Q283" s="31">
        <v>385007</v>
      </c>
      <c r="R283" s="31">
        <v>351910</v>
      </c>
      <c r="S283" s="31">
        <v>85757</v>
      </c>
      <c r="T283" s="36">
        <f t="shared" si="70"/>
        <v>0.24369014804921713</v>
      </c>
      <c r="U283" s="36">
        <f t="shared" si="71"/>
        <v>7.8863034694161893E-2</v>
      </c>
    </row>
    <row r="284" spans="1:21" x14ac:dyDescent="0.2">
      <c r="A284" s="17" t="s">
        <v>44</v>
      </c>
      <c r="B284" s="11" t="s">
        <v>507</v>
      </c>
      <c r="C284" s="10" t="s">
        <v>508</v>
      </c>
      <c r="D284" s="31">
        <v>0</v>
      </c>
      <c r="E284" s="31">
        <v>0</v>
      </c>
      <c r="F284" s="31">
        <v>0</v>
      </c>
      <c r="G284" s="36">
        <f t="shared" si="64"/>
        <v>0</v>
      </c>
      <c r="H284" s="31">
        <v>0</v>
      </c>
      <c r="I284" s="36">
        <f t="shared" si="65"/>
        <v>0</v>
      </c>
      <c r="J284" s="31">
        <v>0</v>
      </c>
      <c r="K284" s="36">
        <f t="shared" si="66"/>
        <v>0</v>
      </c>
      <c r="L284" s="31">
        <v>0</v>
      </c>
      <c r="M284" s="36">
        <f t="shared" si="67"/>
        <v>0</v>
      </c>
      <c r="N284" s="31">
        <f t="shared" si="68"/>
        <v>0</v>
      </c>
      <c r="O284" s="36">
        <f t="shared" si="69"/>
        <v>0</v>
      </c>
      <c r="P284" s="31">
        <v>0</v>
      </c>
      <c r="Q284" s="31">
        <v>0</v>
      </c>
      <c r="R284" s="31">
        <v>0</v>
      </c>
      <c r="S284" s="31">
        <v>0</v>
      </c>
      <c r="T284" s="36">
        <f t="shared" si="70"/>
        <v>0</v>
      </c>
      <c r="U284" s="36">
        <f t="shared" si="71"/>
        <v>0</v>
      </c>
    </row>
    <row r="285" spans="1:21" ht="16.5" x14ac:dyDescent="0.3">
      <c r="A285" s="18" t="s">
        <v>0</v>
      </c>
      <c r="B285" s="13" t="s">
        <v>509</v>
      </c>
      <c r="C285" s="12" t="s">
        <v>0</v>
      </c>
      <c r="D285" s="32">
        <f>SUM(D276:D284)</f>
        <v>20963673</v>
      </c>
      <c r="E285" s="32">
        <f>SUM(E276:E284)</f>
        <v>21291063</v>
      </c>
      <c r="F285" s="32">
        <f>SUM(F276:F284)</f>
        <v>1753740</v>
      </c>
      <c r="G285" s="37">
        <f t="shared" si="64"/>
        <v>8.3656141745771365E-2</v>
      </c>
      <c r="H285" s="32">
        <f>SUM(H276:H284)</f>
        <v>2920591</v>
      </c>
      <c r="I285" s="37">
        <f t="shared" si="65"/>
        <v>0.1393167599971627</v>
      </c>
      <c r="J285" s="32">
        <f>SUM(J276:J284)</f>
        <v>2443254</v>
      </c>
      <c r="K285" s="37">
        <f t="shared" si="66"/>
        <v>0.11475490913722815</v>
      </c>
      <c r="L285" s="32">
        <f>SUM(L276:L284)</f>
        <v>0</v>
      </c>
      <c r="M285" s="37">
        <f t="shared" si="67"/>
        <v>0</v>
      </c>
      <c r="N285" s="32">
        <f t="shared" si="68"/>
        <v>7117585</v>
      </c>
      <c r="O285" s="37">
        <f t="shared" si="69"/>
        <v>0.33429918459214553</v>
      </c>
      <c r="P285" s="32">
        <f>SUM(P276:P284)</f>
        <v>2079823</v>
      </c>
      <c r="Q285" s="32">
        <f>SUM(Q276:Q284)</f>
        <v>18787639</v>
      </c>
      <c r="R285" s="32">
        <f>SUM(R276:R284)</f>
        <v>16722362</v>
      </c>
      <c r="S285" s="32">
        <f>SUM(S276:S284)</f>
        <v>6879640</v>
      </c>
      <c r="T285" s="37">
        <f t="shared" si="70"/>
        <v>0.41140360434728063</v>
      </c>
      <c r="U285" s="37">
        <f t="shared" si="71"/>
        <v>0.17474131212127175</v>
      </c>
    </row>
    <row r="286" spans="1:21" x14ac:dyDescent="0.2">
      <c r="A286" s="17" t="s">
        <v>29</v>
      </c>
      <c r="B286" s="11" t="s">
        <v>510</v>
      </c>
      <c r="C286" s="10" t="s">
        <v>511</v>
      </c>
      <c r="D286" s="31">
        <v>0</v>
      </c>
      <c r="E286" s="31">
        <v>0</v>
      </c>
      <c r="F286" s="31">
        <v>0</v>
      </c>
      <c r="G286" s="36">
        <f t="shared" si="64"/>
        <v>0</v>
      </c>
      <c r="H286" s="31">
        <v>0</v>
      </c>
      <c r="I286" s="36">
        <f t="shared" si="65"/>
        <v>0</v>
      </c>
      <c r="J286" s="31">
        <v>0</v>
      </c>
      <c r="K286" s="36">
        <f t="shared" si="66"/>
        <v>0</v>
      </c>
      <c r="L286" s="31">
        <v>0</v>
      </c>
      <c r="M286" s="36">
        <f t="shared" si="67"/>
        <v>0</v>
      </c>
      <c r="N286" s="31">
        <f t="shared" si="68"/>
        <v>0</v>
      </c>
      <c r="O286" s="36">
        <f t="shared" si="69"/>
        <v>0</v>
      </c>
      <c r="P286" s="31">
        <v>0</v>
      </c>
      <c r="Q286" s="31">
        <v>0</v>
      </c>
      <c r="R286" s="31">
        <v>0</v>
      </c>
      <c r="S286" s="31">
        <v>0</v>
      </c>
      <c r="T286" s="36">
        <f t="shared" si="70"/>
        <v>0</v>
      </c>
      <c r="U286" s="36">
        <f t="shared" si="71"/>
        <v>0</v>
      </c>
    </row>
    <row r="287" spans="1:21" x14ac:dyDescent="0.2">
      <c r="A287" s="17" t="s">
        <v>29</v>
      </c>
      <c r="B287" s="11" t="s">
        <v>512</v>
      </c>
      <c r="C287" s="10" t="s">
        <v>513</v>
      </c>
      <c r="D287" s="31">
        <v>0</v>
      </c>
      <c r="E287" s="31">
        <v>0</v>
      </c>
      <c r="F287" s="31">
        <v>0</v>
      </c>
      <c r="G287" s="36">
        <f t="shared" si="64"/>
        <v>0</v>
      </c>
      <c r="H287" s="31">
        <v>0</v>
      </c>
      <c r="I287" s="36">
        <f t="shared" si="65"/>
        <v>0</v>
      </c>
      <c r="J287" s="31">
        <v>0</v>
      </c>
      <c r="K287" s="36">
        <f t="shared" si="66"/>
        <v>0</v>
      </c>
      <c r="L287" s="31">
        <v>0</v>
      </c>
      <c r="M287" s="36">
        <f t="shared" si="67"/>
        <v>0</v>
      </c>
      <c r="N287" s="31">
        <f t="shared" si="68"/>
        <v>0</v>
      </c>
      <c r="O287" s="36">
        <f t="shared" si="69"/>
        <v>0</v>
      </c>
      <c r="P287" s="31">
        <v>0</v>
      </c>
      <c r="Q287" s="31">
        <v>0</v>
      </c>
      <c r="R287" s="31">
        <v>0</v>
      </c>
      <c r="S287" s="31">
        <v>0</v>
      </c>
      <c r="T287" s="36">
        <f t="shared" si="70"/>
        <v>0</v>
      </c>
      <c r="U287" s="36">
        <f t="shared" si="71"/>
        <v>0</v>
      </c>
    </row>
    <row r="288" spans="1:21" x14ac:dyDescent="0.2">
      <c r="A288" s="17" t="s">
        <v>29</v>
      </c>
      <c r="B288" s="11" t="s">
        <v>514</v>
      </c>
      <c r="C288" s="10" t="s">
        <v>515</v>
      </c>
      <c r="D288" s="31">
        <v>9291787</v>
      </c>
      <c r="E288" s="31">
        <v>9291643</v>
      </c>
      <c r="F288" s="31">
        <v>2034312</v>
      </c>
      <c r="G288" s="36">
        <f t="shared" si="64"/>
        <v>0.21893657269586572</v>
      </c>
      <c r="H288" s="31">
        <v>1848693</v>
      </c>
      <c r="I288" s="36">
        <f t="shared" si="65"/>
        <v>0.19895989867180555</v>
      </c>
      <c r="J288" s="31">
        <v>1977726</v>
      </c>
      <c r="K288" s="36">
        <f t="shared" si="66"/>
        <v>0.21284997712460541</v>
      </c>
      <c r="L288" s="31">
        <v>0</v>
      </c>
      <c r="M288" s="36">
        <f t="shared" si="67"/>
        <v>0</v>
      </c>
      <c r="N288" s="31">
        <f t="shared" si="68"/>
        <v>5860731</v>
      </c>
      <c r="O288" s="36">
        <f t="shared" si="69"/>
        <v>0.63075292496709134</v>
      </c>
      <c r="P288" s="31">
        <v>666128</v>
      </c>
      <c r="Q288" s="31">
        <v>7484908</v>
      </c>
      <c r="R288" s="31">
        <v>7484910</v>
      </c>
      <c r="S288" s="31">
        <v>3302219</v>
      </c>
      <c r="T288" s="36">
        <f t="shared" si="70"/>
        <v>0.44118352792485149</v>
      </c>
      <c r="U288" s="36">
        <f t="shared" si="71"/>
        <v>1.968987942257344</v>
      </c>
    </row>
    <row r="289" spans="1:21" x14ac:dyDescent="0.2">
      <c r="A289" s="17" t="s">
        <v>29</v>
      </c>
      <c r="B289" s="11" t="s">
        <v>516</v>
      </c>
      <c r="C289" s="10" t="s">
        <v>517</v>
      </c>
      <c r="D289" s="31">
        <v>1788764</v>
      </c>
      <c r="E289" s="31">
        <v>1948764</v>
      </c>
      <c r="F289" s="31">
        <v>448968</v>
      </c>
      <c r="G289" s="36">
        <f t="shared" si="64"/>
        <v>0.25099342339179453</v>
      </c>
      <c r="H289" s="31">
        <v>300673</v>
      </c>
      <c r="I289" s="36">
        <f t="shared" si="65"/>
        <v>0.16808980949974395</v>
      </c>
      <c r="J289" s="31">
        <v>265275</v>
      </c>
      <c r="K289" s="36">
        <f t="shared" si="66"/>
        <v>0.13612474368368874</v>
      </c>
      <c r="L289" s="31">
        <v>0</v>
      </c>
      <c r="M289" s="36">
        <f t="shared" si="67"/>
        <v>0</v>
      </c>
      <c r="N289" s="31">
        <f t="shared" si="68"/>
        <v>1014916</v>
      </c>
      <c r="O289" s="36">
        <f t="shared" si="69"/>
        <v>0.52079985057195233</v>
      </c>
      <c r="P289" s="31">
        <v>29506</v>
      </c>
      <c r="Q289" s="31">
        <v>1475607</v>
      </c>
      <c r="R289" s="31">
        <v>4087845</v>
      </c>
      <c r="S289" s="31">
        <v>134432</v>
      </c>
      <c r="T289" s="36">
        <f t="shared" si="70"/>
        <v>3.2885787010026063E-2</v>
      </c>
      <c r="U289" s="36">
        <f t="shared" si="71"/>
        <v>7.9905442960753739</v>
      </c>
    </row>
    <row r="290" spans="1:21" x14ac:dyDescent="0.2">
      <c r="A290" s="17" t="s">
        <v>29</v>
      </c>
      <c r="B290" s="11" t="s">
        <v>518</v>
      </c>
      <c r="C290" s="10" t="s">
        <v>519</v>
      </c>
      <c r="D290" s="31">
        <v>30732217</v>
      </c>
      <c r="E290" s="31">
        <v>34812526</v>
      </c>
      <c r="F290" s="31">
        <v>7287312</v>
      </c>
      <c r="G290" s="36">
        <f t="shared" si="64"/>
        <v>0.23712288638336765</v>
      </c>
      <c r="H290" s="31">
        <v>7591554</v>
      </c>
      <c r="I290" s="36">
        <f t="shared" si="65"/>
        <v>0.24702266029164119</v>
      </c>
      <c r="J290" s="31">
        <v>7343497</v>
      </c>
      <c r="K290" s="36">
        <f t="shared" si="66"/>
        <v>0.21094410098250269</v>
      </c>
      <c r="L290" s="31">
        <v>0</v>
      </c>
      <c r="M290" s="36">
        <f t="shared" si="67"/>
        <v>0</v>
      </c>
      <c r="N290" s="31">
        <f t="shared" si="68"/>
        <v>22222363</v>
      </c>
      <c r="O290" s="36">
        <f t="shared" si="69"/>
        <v>0.63834388231408434</v>
      </c>
      <c r="P290" s="31">
        <v>6877611</v>
      </c>
      <c r="Q290" s="31">
        <v>43828249</v>
      </c>
      <c r="R290" s="31">
        <v>33913916</v>
      </c>
      <c r="S290" s="31">
        <v>21540560</v>
      </c>
      <c r="T290" s="36">
        <f t="shared" si="70"/>
        <v>0.63515401760150614</v>
      </c>
      <c r="U290" s="36">
        <f t="shared" si="71"/>
        <v>6.7739510129316782E-2</v>
      </c>
    </row>
    <row r="291" spans="1:21" x14ac:dyDescent="0.2">
      <c r="A291" s="17" t="s">
        <v>44</v>
      </c>
      <c r="B291" s="11" t="s">
        <v>520</v>
      </c>
      <c r="C291" s="10" t="s">
        <v>521</v>
      </c>
      <c r="D291" s="31">
        <v>0</v>
      </c>
      <c r="E291" s="31">
        <v>0</v>
      </c>
      <c r="F291" s="31">
        <v>0</v>
      </c>
      <c r="G291" s="36">
        <f t="shared" si="64"/>
        <v>0</v>
      </c>
      <c r="H291" s="31">
        <v>0</v>
      </c>
      <c r="I291" s="36">
        <f t="shared" si="65"/>
        <v>0</v>
      </c>
      <c r="J291" s="31">
        <v>0</v>
      </c>
      <c r="K291" s="36">
        <f t="shared" si="66"/>
        <v>0</v>
      </c>
      <c r="L291" s="31">
        <v>0</v>
      </c>
      <c r="M291" s="36">
        <f t="shared" si="67"/>
        <v>0</v>
      </c>
      <c r="N291" s="31">
        <f t="shared" si="68"/>
        <v>0</v>
      </c>
      <c r="O291" s="36">
        <f t="shared" si="69"/>
        <v>0</v>
      </c>
      <c r="P291" s="31">
        <v>0</v>
      </c>
      <c r="Q291" s="31">
        <v>0</v>
      </c>
      <c r="R291" s="31">
        <v>0</v>
      </c>
      <c r="S291" s="31">
        <v>0</v>
      </c>
      <c r="T291" s="36">
        <f t="shared" si="70"/>
        <v>0</v>
      </c>
      <c r="U291" s="36">
        <f t="shared" si="71"/>
        <v>0</v>
      </c>
    </row>
    <row r="292" spans="1:21" ht="16.5" x14ac:dyDescent="0.3">
      <c r="A292" s="18" t="s">
        <v>0</v>
      </c>
      <c r="B292" s="13" t="s">
        <v>522</v>
      </c>
      <c r="C292" s="12" t="s">
        <v>0</v>
      </c>
      <c r="D292" s="32">
        <f>SUM(D286:D291)</f>
        <v>41812768</v>
      </c>
      <c r="E292" s="32">
        <f>SUM(E286:E291)</f>
        <v>46052933</v>
      </c>
      <c r="F292" s="32">
        <f>SUM(F286:F291)</f>
        <v>9770592</v>
      </c>
      <c r="G292" s="37">
        <f t="shared" si="64"/>
        <v>0.23367484305272496</v>
      </c>
      <c r="H292" s="32">
        <f>SUM(H286:H291)</f>
        <v>9740920</v>
      </c>
      <c r="I292" s="37">
        <f t="shared" si="65"/>
        <v>0.23296520335606577</v>
      </c>
      <c r="J292" s="32">
        <f>SUM(J286:J291)</f>
        <v>9586498</v>
      </c>
      <c r="K292" s="37">
        <f t="shared" si="66"/>
        <v>0.20816259411751256</v>
      </c>
      <c r="L292" s="32">
        <f>SUM(L286:L291)</f>
        <v>0</v>
      </c>
      <c r="M292" s="37">
        <f t="shared" si="67"/>
        <v>0</v>
      </c>
      <c r="N292" s="32">
        <f t="shared" si="68"/>
        <v>29098010</v>
      </c>
      <c r="O292" s="37">
        <f t="shared" si="69"/>
        <v>0.63183836738476573</v>
      </c>
      <c r="P292" s="32">
        <f>SUM(P286:P291)</f>
        <v>7573245</v>
      </c>
      <c r="Q292" s="32">
        <f>SUM(Q286:Q291)</f>
        <v>52788764</v>
      </c>
      <c r="R292" s="32">
        <f>SUM(R286:R291)</f>
        <v>45486671</v>
      </c>
      <c r="S292" s="32">
        <f>SUM(S286:S291)</f>
        <v>24977211</v>
      </c>
      <c r="T292" s="37">
        <f t="shared" si="70"/>
        <v>0.54911055152838073</v>
      </c>
      <c r="U292" s="37">
        <f t="shared" si="71"/>
        <v>0.26583756368637212</v>
      </c>
    </row>
    <row r="293" spans="1:21" x14ac:dyDescent="0.2">
      <c r="A293" s="17" t="s">
        <v>29</v>
      </c>
      <c r="B293" s="11" t="s">
        <v>523</v>
      </c>
      <c r="C293" s="10" t="s">
        <v>524</v>
      </c>
      <c r="D293" s="31">
        <v>56349647</v>
      </c>
      <c r="E293" s="31">
        <v>59296847</v>
      </c>
      <c r="F293" s="31">
        <v>14783021</v>
      </c>
      <c r="G293" s="36">
        <f t="shared" si="64"/>
        <v>0.26234451832502165</v>
      </c>
      <c r="H293" s="31">
        <v>17829288</v>
      </c>
      <c r="I293" s="36">
        <f t="shared" si="65"/>
        <v>0.31640460853286267</v>
      </c>
      <c r="J293" s="31">
        <v>16690834</v>
      </c>
      <c r="K293" s="36">
        <f t="shared" si="66"/>
        <v>0.28147928337572486</v>
      </c>
      <c r="L293" s="31">
        <v>0</v>
      </c>
      <c r="M293" s="36">
        <f t="shared" si="67"/>
        <v>0</v>
      </c>
      <c r="N293" s="31">
        <f t="shared" si="68"/>
        <v>49303143</v>
      </c>
      <c r="O293" s="36">
        <f t="shared" si="69"/>
        <v>0.83146314676731459</v>
      </c>
      <c r="P293" s="31">
        <v>15098153</v>
      </c>
      <c r="Q293" s="31">
        <v>53283175</v>
      </c>
      <c r="R293" s="31">
        <v>53913175</v>
      </c>
      <c r="S293" s="31">
        <v>43891074</v>
      </c>
      <c r="T293" s="36">
        <f t="shared" si="70"/>
        <v>0.81410664461887094</v>
      </c>
      <c r="U293" s="36">
        <f t="shared" si="71"/>
        <v>0.10548846603952144</v>
      </c>
    </row>
    <row r="294" spans="1:21" x14ac:dyDescent="0.2">
      <c r="A294" s="17" t="s">
        <v>29</v>
      </c>
      <c r="B294" s="11" t="s">
        <v>525</v>
      </c>
      <c r="C294" s="10" t="s">
        <v>526</v>
      </c>
      <c r="D294" s="31">
        <v>0</v>
      </c>
      <c r="E294" s="31">
        <v>0</v>
      </c>
      <c r="F294" s="31">
        <v>0</v>
      </c>
      <c r="G294" s="36">
        <f t="shared" si="64"/>
        <v>0</v>
      </c>
      <c r="H294" s="31">
        <v>0</v>
      </c>
      <c r="I294" s="36">
        <f t="shared" si="65"/>
        <v>0</v>
      </c>
      <c r="J294" s="31">
        <v>0</v>
      </c>
      <c r="K294" s="36">
        <f t="shared" si="66"/>
        <v>0</v>
      </c>
      <c r="L294" s="31">
        <v>0</v>
      </c>
      <c r="M294" s="36">
        <f t="shared" si="67"/>
        <v>0</v>
      </c>
      <c r="N294" s="31">
        <f t="shared" si="68"/>
        <v>0</v>
      </c>
      <c r="O294" s="36">
        <f t="shared" si="69"/>
        <v>0</v>
      </c>
      <c r="P294" s="31">
        <v>0</v>
      </c>
      <c r="Q294" s="31">
        <v>0</v>
      </c>
      <c r="R294" s="31">
        <v>0</v>
      </c>
      <c r="S294" s="31">
        <v>0</v>
      </c>
      <c r="T294" s="36">
        <f t="shared" si="70"/>
        <v>0</v>
      </c>
      <c r="U294" s="36">
        <f t="shared" si="71"/>
        <v>0</v>
      </c>
    </row>
    <row r="295" spans="1:21" x14ac:dyDescent="0.2">
      <c r="A295" s="17" t="s">
        <v>29</v>
      </c>
      <c r="B295" s="11" t="s">
        <v>527</v>
      </c>
      <c r="C295" s="10" t="s">
        <v>528</v>
      </c>
      <c r="D295" s="31">
        <v>5217903</v>
      </c>
      <c r="E295" s="31">
        <v>4640802</v>
      </c>
      <c r="F295" s="31">
        <v>565095</v>
      </c>
      <c r="G295" s="36">
        <f t="shared" si="64"/>
        <v>0.10829925355070802</v>
      </c>
      <c r="H295" s="31">
        <v>1410536</v>
      </c>
      <c r="I295" s="36">
        <f t="shared" si="65"/>
        <v>0.27032622108920001</v>
      </c>
      <c r="J295" s="31">
        <v>675405</v>
      </c>
      <c r="K295" s="36">
        <f t="shared" si="66"/>
        <v>0.14553626722277743</v>
      </c>
      <c r="L295" s="31">
        <v>0</v>
      </c>
      <c r="M295" s="36">
        <f t="shared" si="67"/>
        <v>0</v>
      </c>
      <c r="N295" s="31">
        <f t="shared" si="68"/>
        <v>2651036</v>
      </c>
      <c r="O295" s="36">
        <f t="shared" si="69"/>
        <v>0.57124522873417138</v>
      </c>
      <c r="P295" s="31">
        <v>829330</v>
      </c>
      <c r="Q295" s="31">
        <v>4211690</v>
      </c>
      <c r="R295" s="31">
        <v>3978040</v>
      </c>
      <c r="S295" s="31">
        <v>2635956</v>
      </c>
      <c r="T295" s="36">
        <f t="shared" si="70"/>
        <v>0.66262682124865513</v>
      </c>
      <c r="U295" s="36">
        <f t="shared" si="71"/>
        <v>-0.18560163023163279</v>
      </c>
    </row>
    <row r="296" spans="1:21" x14ac:dyDescent="0.2">
      <c r="A296" s="17" t="s">
        <v>29</v>
      </c>
      <c r="B296" s="11" t="s">
        <v>529</v>
      </c>
      <c r="C296" s="10" t="s">
        <v>530</v>
      </c>
      <c r="D296" s="31">
        <v>0</v>
      </c>
      <c r="E296" s="31">
        <v>0</v>
      </c>
      <c r="F296" s="31">
        <v>0</v>
      </c>
      <c r="G296" s="36">
        <f t="shared" si="64"/>
        <v>0</v>
      </c>
      <c r="H296" s="31">
        <v>0</v>
      </c>
      <c r="I296" s="36">
        <f t="shared" si="65"/>
        <v>0</v>
      </c>
      <c r="J296" s="31">
        <v>0</v>
      </c>
      <c r="K296" s="36">
        <f t="shared" si="66"/>
        <v>0</v>
      </c>
      <c r="L296" s="31">
        <v>0</v>
      </c>
      <c r="M296" s="36">
        <f t="shared" si="67"/>
        <v>0</v>
      </c>
      <c r="N296" s="31">
        <f t="shared" si="68"/>
        <v>0</v>
      </c>
      <c r="O296" s="36">
        <f t="shared" si="69"/>
        <v>0</v>
      </c>
      <c r="P296" s="31">
        <v>0</v>
      </c>
      <c r="Q296" s="31">
        <v>0</v>
      </c>
      <c r="R296" s="31">
        <v>0</v>
      </c>
      <c r="S296" s="31">
        <v>0</v>
      </c>
      <c r="T296" s="36">
        <f t="shared" si="70"/>
        <v>0</v>
      </c>
      <c r="U296" s="36">
        <f t="shared" si="71"/>
        <v>0</v>
      </c>
    </row>
    <row r="297" spans="1:21" x14ac:dyDescent="0.2">
      <c r="A297" s="17" t="s">
        <v>44</v>
      </c>
      <c r="B297" s="11" t="s">
        <v>531</v>
      </c>
      <c r="C297" s="10" t="s">
        <v>532</v>
      </c>
      <c r="D297" s="31">
        <v>0</v>
      </c>
      <c r="E297" s="31">
        <v>0</v>
      </c>
      <c r="F297" s="31">
        <v>0</v>
      </c>
      <c r="G297" s="36">
        <f t="shared" si="64"/>
        <v>0</v>
      </c>
      <c r="H297" s="31">
        <v>0</v>
      </c>
      <c r="I297" s="36">
        <f t="shared" si="65"/>
        <v>0</v>
      </c>
      <c r="J297" s="31">
        <v>0</v>
      </c>
      <c r="K297" s="36">
        <f t="shared" si="66"/>
        <v>0</v>
      </c>
      <c r="L297" s="31">
        <v>0</v>
      </c>
      <c r="M297" s="36">
        <f t="shared" si="67"/>
        <v>0</v>
      </c>
      <c r="N297" s="31">
        <f t="shared" si="68"/>
        <v>0</v>
      </c>
      <c r="O297" s="36">
        <f t="shared" si="69"/>
        <v>0</v>
      </c>
      <c r="P297" s="31">
        <v>0</v>
      </c>
      <c r="Q297" s="31">
        <v>0</v>
      </c>
      <c r="R297" s="31">
        <v>0</v>
      </c>
      <c r="S297" s="31">
        <v>0</v>
      </c>
      <c r="T297" s="36">
        <f t="shared" si="70"/>
        <v>0</v>
      </c>
      <c r="U297" s="36">
        <f t="shared" si="71"/>
        <v>0</v>
      </c>
    </row>
    <row r="298" spans="1:21" ht="16.5" x14ac:dyDescent="0.3">
      <c r="A298" s="18" t="s">
        <v>0</v>
      </c>
      <c r="B298" s="13" t="s">
        <v>533</v>
      </c>
      <c r="C298" s="12" t="s">
        <v>0</v>
      </c>
      <c r="D298" s="32">
        <f>SUM(D293:D297)</f>
        <v>61567550</v>
      </c>
      <c r="E298" s="32">
        <f>SUM(E293:E297)</f>
        <v>63937649</v>
      </c>
      <c r="F298" s="32">
        <f>SUM(F293:F297)</f>
        <v>15348116</v>
      </c>
      <c r="G298" s="37">
        <f t="shared" si="64"/>
        <v>0.2492890491825645</v>
      </c>
      <c r="H298" s="32">
        <f>SUM(H293:H297)</f>
        <v>19239824</v>
      </c>
      <c r="I298" s="37">
        <f t="shared" si="65"/>
        <v>0.31249942542784309</v>
      </c>
      <c r="J298" s="32">
        <f>SUM(J293:J297)</f>
        <v>17366239</v>
      </c>
      <c r="K298" s="37">
        <f t="shared" si="66"/>
        <v>0.27161209821774962</v>
      </c>
      <c r="L298" s="32">
        <f>SUM(L293:L297)</f>
        <v>0</v>
      </c>
      <c r="M298" s="37">
        <f t="shared" si="67"/>
        <v>0</v>
      </c>
      <c r="N298" s="32">
        <f t="shared" si="68"/>
        <v>51954179</v>
      </c>
      <c r="O298" s="37">
        <f t="shared" si="69"/>
        <v>0.81257568604063002</v>
      </c>
      <c r="P298" s="32">
        <f>SUM(P293:P297)</f>
        <v>15927483</v>
      </c>
      <c r="Q298" s="32">
        <f>SUM(Q293:Q297)</f>
        <v>57494865</v>
      </c>
      <c r="R298" s="32">
        <f>SUM(R293:R297)</f>
        <v>57891215</v>
      </c>
      <c r="S298" s="32">
        <f>SUM(S293:S297)</f>
        <v>46527030</v>
      </c>
      <c r="T298" s="37">
        <f t="shared" si="70"/>
        <v>0.80369759038569155</v>
      </c>
      <c r="U298" s="37">
        <f t="shared" si="71"/>
        <v>9.0331661317736067E-2</v>
      </c>
    </row>
    <row r="299" spans="1:21" ht="16.5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220287290</v>
      </c>
      <c r="E299" s="32">
        <f>SUM(E263:E266,E268:E274,E276:E284,E286:E291,E293:E297)</f>
        <v>212689610</v>
      </c>
      <c r="F299" s="32">
        <f>SUM(F263:F266,F268:F274,F276:F284,F286:F291,F293:F297)</f>
        <v>40009826</v>
      </c>
      <c r="G299" s="37">
        <f t="shared" si="64"/>
        <v>0.1816256671004487</v>
      </c>
      <c r="H299" s="32">
        <f>SUM(H263:H266,H268:H274,H276:H284,H286:H291,H293:H297)</f>
        <v>47061279</v>
      </c>
      <c r="I299" s="37">
        <f t="shared" si="65"/>
        <v>0.21363592515936802</v>
      </c>
      <c r="J299" s="32">
        <f>SUM(J263:J266,J268:J274,J276:J284,J286:J291,J293:J297)</f>
        <v>46616592</v>
      </c>
      <c r="K299" s="37">
        <f t="shared" si="66"/>
        <v>0.21917663020774733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133687697</v>
      </c>
      <c r="O299" s="37">
        <f t="shared" si="69"/>
        <v>0.62855772315347236</v>
      </c>
      <c r="P299" s="32">
        <f>SUM(P263:P266,P268:P274,P276:P284,P286:P291,P293:P297)</f>
        <v>41604512</v>
      </c>
      <c r="Q299" s="32">
        <f>SUM(Q263:Q266,Q268:Q274,Q276:Q284,Q286:Q291,Q293:Q297)</f>
        <v>189876657</v>
      </c>
      <c r="R299" s="32">
        <f>SUM(R263:R266,R268:R274,R276:R284,R286:R291,R293:R297)</f>
        <v>189155717</v>
      </c>
      <c r="S299" s="32">
        <f>SUM(S263:S266,S268:S274,S276:S284,S286:S291,S293:S297)</f>
        <v>120123771</v>
      </c>
      <c r="T299" s="37">
        <f t="shared" si="70"/>
        <v>0.63505228869186126</v>
      </c>
      <c r="U299" s="37">
        <f t="shared" si="71"/>
        <v>0.12046962598671995</v>
      </c>
    </row>
    <row r="300" spans="1:21" ht="14.4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x14ac:dyDescent="0.2">
      <c r="A302" s="17" t="s">
        <v>23</v>
      </c>
      <c r="B302" s="11" t="s">
        <v>536</v>
      </c>
      <c r="C302" s="10" t="s">
        <v>537</v>
      </c>
      <c r="D302" s="31">
        <v>1373113453</v>
      </c>
      <c r="E302" s="31">
        <v>1303438706</v>
      </c>
      <c r="F302" s="31">
        <v>254525760</v>
      </c>
      <c r="G302" s="36">
        <f t="shared" ref="G302:G339" si="72">IF(($D302     =0),0,($F302     /$D302     ))</f>
        <v>0.18536396933837337</v>
      </c>
      <c r="H302" s="31">
        <v>394381527</v>
      </c>
      <c r="I302" s="36">
        <f t="shared" ref="I302:I339" si="73">IF(($D302     =0),0,($H302     /$D302     ))</f>
        <v>0.28721700026924141</v>
      </c>
      <c r="J302" s="31">
        <v>336225424</v>
      </c>
      <c r="K302" s="36">
        <f t="shared" ref="K302:K339" si="74">IF(($E302     =0),0,($J302     /$E302     ))</f>
        <v>0.2579526159935901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985132711</v>
      </c>
      <c r="O302" s="36">
        <f t="shared" ref="O302:O339" si="77">IF(($E302     =0),0,($N302     /$E302     ))</f>
        <v>0.75579519502162151</v>
      </c>
      <c r="P302" s="31">
        <v>285490549</v>
      </c>
      <c r="Q302" s="31">
        <v>1285629366</v>
      </c>
      <c r="R302" s="31">
        <v>1255233698</v>
      </c>
      <c r="S302" s="31">
        <v>861734307</v>
      </c>
      <c r="T302" s="36">
        <f t="shared" ref="T302:T339" si="78">IF(($R302     =0),0,($S302     /$R302     ))</f>
        <v>0.68651304404353242</v>
      </c>
      <c r="U302" s="36">
        <f t="shared" ref="U302:U339" si="79">IF(($P302     =0),0,(($J302     /$P302     )-1))</f>
        <v>0.17771122433898845</v>
      </c>
    </row>
    <row r="303" spans="1:21" ht="16.5" x14ac:dyDescent="0.3">
      <c r="A303" s="18" t="s">
        <v>0</v>
      </c>
      <c r="B303" s="13" t="s">
        <v>28</v>
      </c>
      <c r="C303" s="12" t="s">
        <v>0</v>
      </c>
      <c r="D303" s="32">
        <f>D302</f>
        <v>1373113453</v>
      </c>
      <c r="E303" s="32">
        <f>E302</f>
        <v>1303438706</v>
      </c>
      <c r="F303" s="32">
        <f>F302</f>
        <v>254525760</v>
      </c>
      <c r="G303" s="37">
        <f t="shared" si="72"/>
        <v>0.18536396933837337</v>
      </c>
      <c r="H303" s="32">
        <f>H302</f>
        <v>394381527</v>
      </c>
      <c r="I303" s="37">
        <f t="shared" si="73"/>
        <v>0.28721700026924141</v>
      </c>
      <c r="J303" s="32">
        <f>J302</f>
        <v>336225424</v>
      </c>
      <c r="K303" s="37">
        <f t="shared" si="74"/>
        <v>0.2579526159935901</v>
      </c>
      <c r="L303" s="32">
        <f>L302</f>
        <v>0</v>
      </c>
      <c r="M303" s="37">
        <f t="shared" si="75"/>
        <v>0</v>
      </c>
      <c r="N303" s="32">
        <f t="shared" si="76"/>
        <v>985132711</v>
      </c>
      <c r="O303" s="37">
        <f t="shared" si="77"/>
        <v>0.75579519502162151</v>
      </c>
      <c r="P303" s="32">
        <f>P302</f>
        <v>285490549</v>
      </c>
      <c r="Q303" s="32">
        <f>Q302</f>
        <v>1285629366</v>
      </c>
      <c r="R303" s="32">
        <f>R302</f>
        <v>1255233698</v>
      </c>
      <c r="S303" s="32">
        <f>S302</f>
        <v>861734307</v>
      </c>
      <c r="T303" s="37">
        <f t="shared" si="78"/>
        <v>0.68651304404353242</v>
      </c>
      <c r="U303" s="37">
        <f t="shared" si="79"/>
        <v>0.17771122433898845</v>
      </c>
    </row>
    <row r="304" spans="1:21" x14ac:dyDescent="0.2">
      <c r="A304" s="17" t="s">
        <v>29</v>
      </c>
      <c r="B304" s="11" t="s">
        <v>538</v>
      </c>
      <c r="C304" s="10" t="s">
        <v>539</v>
      </c>
      <c r="D304" s="31">
        <v>10086783</v>
      </c>
      <c r="E304" s="31">
        <v>9361080</v>
      </c>
      <c r="F304" s="31">
        <v>1554764</v>
      </c>
      <c r="G304" s="36">
        <f t="shared" si="72"/>
        <v>0.15413873779182125</v>
      </c>
      <c r="H304" s="31">
        <v>1951612</v>
      </c>
      <c r="I304" s="36">
        <f t="shared" si="73"/>
        <v>0.1934821042546469</v>
      </c>
      <c r="J304" s="31">
        <v>1693690</v>
      </c>
      <c r="K304" s="36">
        <f t="shared" si="74"/>
        <v>0.18092890991210417</v>
      </c>
      <c r="L304" s="31">
        <v>0</v>
      </c>
      <c r="M304" s="36">
        <f t="shared" si="75"/>
        <v>0</v>
      </c>
      <c r="N304" s="31">
        <f t="shared" si="76"/>
        <v>5200066</v>
      </c>
      <c r="O304" s="36">
        <f t="shared" si="77"/>
        <v>0.55549851085558499</v>
      </c>
      <c r="P304" s="31">
        <v>1784772</v>
      </c>
      <c r="Q304" s="31">
        <v>9170002</v>
      </c>
      <c r="R304" s="31">
        <v>9867410</v>
      </c>
      <c r="S304" s="31">
        <v>6388282</v>
      </c>
      <c r="T304" s="36">
        <f t="shared" si="78"/>
        <v>0.6474122388752469</v>
      </c>
      <c r="U304" s="36">
        <f t="shared" si="79"/>
        <v>-5.1032849013767589E-2</v>
      </c>
    </row>
    <row r="305" spans="1:21" x14ac:dyDescent="0.2">
      <c r="A305" s="17" t="s">
        <v>29</v>
      </c>
      <c r="B305" s="11" t="s">
        <v>540</v>
      </c>
      <c r="C305" s="10" t="s">
        <v>541</v>
      </c>
      <c r="D305" s="31">
        <v>13740834</v>
      </c>
      <c r="E305" s="31">
        <v>13633424</v>
      </c>
      <c r="F305" s="31">
        <v>2986177</v>
      </c>
      <c r="G305" s="36">
        <f t="shared" si="72"/>
        <v>0.21732137947376412</v>
      </c>
      <c r="H305" s="31">
        <v>3761204</v>
      </c>
      <c r="I305" s="36">
        <f t="shared" si="73"/>
        <v>0.27372457887199569</v>
      </c>
      <c r="J305" s="31">
        <v>3191702</v>
      </c>
      <c r="K305" s="36">
        <f t="shared" si="74"/>
        <v>0.23410861424100066</v>
      </c>
      <c r="L305" s="31">
        <v>0</v>
      </c>
      <c r="M305" s="36">
        <f t="shared" si="75"/>
        <v>0</v>
      </c>
      <c r="N305" s="31">
        <f t="shared" si="76"/>
        <v>9939083</v>
      </c>
      <c r="O305" s="36">
        <f t="shared" si="77"/>
        <v>0.72902324463759072</v>
      </c>
      <c r="P305" s="31">
        <v>2528627</v>
      </c>
      <c r="Q305" s="31">
        <v>12497058</v>
      </c>
      <c r="R305" s="31">
        <v>12808553</v>
      </c>
      <c r="S305" s="31">
        <v>9087117</v>
      </c>
      <c r="T305" s="36">
        <f t="shared" si="78"/>
        <v>0.70945695427110311</v>
      </c>
      <c r="U305" s="36">
        <f t="shared" si="79"/>
        <v>0.26222728777316706</v>
      </c>
    </row>
    <row r="306" spans="1:21" x14ac:dyDescent="0.2">
      <c r="A306" s="17" t="s">
        <v>29</v>
      </c>
      <c r="B306" s="11" t="s">
        <v>542</v>
      </c>
      <c r="C306" s="10" t="s">
        <v>543</v>
      </c>
      <c r="D306" s="31">
        <v>24400382</v>
      </c>
      <c r="E306" s="31">
        <v>22645745</v>
      </c>
      <c r="F306" s="31">
        <v>3673666</v>
      </c>
      <c r="G306" s="36">
        <f t="shared" si="72"/>
        <v>0.15055772487496302</v>
      </c>
      <c r="H306" s="31">
        <v>5347517</v>
      </c>
      <c r="I306" s="36">
        <f t="shared" si="73"/>
        <v>0.21915710172078454</v>
      </c>
      <c r="J306" s="31">
        <v>4948576</v>
      </c>
      <c r="K306" s="36">
        <f t="shared" si="74"/>
        <v>0.21852122771849636</v>
      </c>
      <c r="L306" s="31">
        <v>0</v>
      </c>
      <c r="M306" s="36">
        <f t="shared" si="75"/>
        <v>0</v>
      </c>
      <c r="N306" s="31">
        <f t="shared" si="76"/>
        <v>13969759</v>
      </c>
      <c r="O306" s="36">
        <f t="shared" si="77"/>
        <v>0.61688228848289162</v>
      </c>
      <c r="P306" s="31">
        <v>4377098</v>
      </c>
      <c r="Q306" s="31">
        <v>22167964</v>
      </c>
      <c r="R306" s="31">
        <v>20870353</v>
      </c>
      <c r="S306" s="31">
        <v>13755151</v>
      </c>
      <c r="T306" s="36">
        <f t="shared" si="78"/>
        <v>0.65907610666671523</v>
      </c>
      <c r="U306" s="36">
        <f t="shared" si="79"/>
        <v>0.13056093329415974</v>
      </c>
    </row>
    <row r="307" spans="1:21" x14ac:dyDescent="0.2">
      <c r="A307" s="17" t="s">
        <v>29</v>
      </c>
      <c r="B307" s="11" t="s">
        <v>544</v>
      </c>
      <c r="C307" s="10" t="s">
        <v>545</v>
      </c>
      <c r="D307" s="31">
        <v>57480798</v>
      </c>
      <c r="E307" s="31">
        <v>57386176</v>
      </c>
      <c r="F307" s="31">
        <v>12711481</v>
      </c>
      <c r="G307" s="36">
        <f t="shared" si="72"/>
        <v>0.22114308503511032</v>
      </c>
      <c r="H307" s="31">
        <v>13619135</v>
      </c>
      <c r="I307" s="36">
        <f t="shared" si="73"/>
        <v>0.23693364521487681</v>
      </c>
      <c r="J307" s="31">
        <v>13648742</v>
      </c>
      <c r="K307" s="36">
        <f t="shared" si="74"/>
        <v>0.2378402422214019</v>
      </c>
      <c r="L307" s="31">
        <v>0</v>
      </c>
      <c r="M307" s="36">
        <f t="shared" si="75"/>
        <v>0</v>
      </c>
      <c r="N307" s="31">
        <f t="shared" si="76"/>
        <v>39979358</v>
      </c>
      <c r="O307" s="36">
        <f t="shared" si="77"/>
        <v>0.69667227870349824</v>
      </c>
      <c r="P307" s="31">
        <v>13376857</v>
      </c>
      <c r="Q307" s="31">
        <v>51237471</v>
      </c>
      <c r="R307" s="31">
        <v>54316566</v>
      </c>
      <c r="S307" s="31">
        <v>37586655</v>
      </c>
      <c r="T307" s="36">
        <f t="shared" si="78"/>
        <v>0.69199247610756542</v>
      </c>
      <c r="U307" s="36">
        <f t="shared" si="79"/>
        <v>2.0325028517535815E-2</v>
      </c>
    </row>
    <row r="308" spans="1:21" x14ac:dyDescent="0.2">
      <c r="A308" s="17" t="s">
        <v>29</v>
      </c>
      <c r="B308" s="11" t="s">
        <v>546</v>
      </c>
      <c r="C308" s="10" t="s">
        <v>547</v>
      </c>
      <c r="D308" s="31">
        <v>34937707</v>
      </c>
      <c r="E308" s="31">
        <v>36011670</v>
      </c>
      <c r="F308" s="31">
        <v>6110707</v>
      </c>
      <c r="G308" s="36">
        <f t="shared" si="72"/>
        <v>0.17490292078985034</v>
      </c>
      <c r="H308" s="31">
        <v>10091107</v>
      </c>
      <c r="I308" s="36">
        <f t="shared" si="73"/>
        <v>0.28883140499174714</v>
      </c>
      <c r="J308" s="31">
        <v>8015256</v>
      </c>
      <c r="K308" s="36">
        <f t="shared" si="74"/>
        <v>0.22257384897728985</v>
      </c>
      <c r="L308" s="31">
        <v>0</v>
      </c>
      <c r="M308" s="36">
        <f t="shared" si="75"/>
        <v>0</v>
      </c>
      <c r="N308" s="31">
        <f t="shared" si="76"/>
        <v>24217070</v>
      </c>
      <c r="O308" s="36">
        <f t="shared" si="77"/>
        <v>0.67247839380956231</v>
      </c>
      <c r="P308" s="31">
        <v>7373848</v>
      </c>
      <c r="Q308" s="31">
        <v>31657375</v>
      </c>
      <c r="R308" s="31">
        <v>32419870</v>
      </c>
      <c r="S308" s="31">
        <v>22606537</v>
      </c>
      <c r="T308" s="36">
        <f t="shared" si="78"/>
        <v>0.69730498610882774</v>
      </c>
      <c r="U308" s="36">
        <f t="shared" si="79"/>
        <v>8.698416349238558E-2</v>
      </c>
    </row>
    <row r="309" spans="1:21" x14ac:dyDescent="0.2">
      <c r="A309" s="17" t="s">
        <v>44</v>
      </c>
      <c r="B309" s="11" t="s">
        <v>548</v>
      </c>
      <c r="C309" s="10" t="s">
        <v>549</v>
      </c>
      <c r="D309" s="31">
        <v>7833532</v>
      </c>
      <c r="E309" s="31">
        <v>7833532</v>
      </c>
      <c r="F309" s="31">
        <v>1228883</v>
      </c>
      <c r="G309" s="36">
        <f t="shared" si="72"/>
        <v>0.15687470224159422</v>
      </c>
      <c r="H309" s="31">
        <v>1537285</v>
      </c>
      <c r="I309" s="36">
        <f t="shared" si="73"/>
        <v>0.19624417184993947</v>
      </c>
      <c r="J309" s="31">
        <v>1839577</v>
      </c>
      <c r="K309" s="36">
        <f t="shared" si="74"/>
        <v>0.23483366123991067</v>
      </c>
      <c r="L309" s="31">
        <v>0</v>
      </c>
      <c r="M309" s="36">
        <f t="shared" si="75"/>
        <v>0</v>
      </c>
      <c r="N309" s="31">
        <f t="shared" si="76"/>
        <v>4605745</v>
      </c>
      <c r="O309" s="36">
        <f t="shared" si="77"/>
        <v>0.58795253533144431</v>
      </c>
      <c r="P309" s="31">
        <v>2127638</v>
      </c>
      <c r="Q309" s="31">
        <v>7516857</v>
      </c>
      <c r="R309" s="31">
        <v>8961857</v>
      </c>
      <c r="S309" s="31">
        <v>5492803</v>
      </c>
      <c r="T309" s="36">
        <f t="shared" si="78"/>
        <v>0.61290902097634448</v>
      </c>
      <c r="U309" s="36">
        <f t="shared" si="79"/>
        <v>-0.13539004285503453</v>
      </c>
    </row>
    <row r="310" spans="1:21" ht="16.5" x14ac:dyDescent="0.3">
      <c r="A310" s="18" t="s">
        <v>0</v>
      </c>
      <c r="B310" s="13" t="s">
        <v>550</v>
      </c>
      <c r="C310" s="12" t="s">
        <v>0</v>
      </c>
      <c r="D310" s="32">
        <f>SUM(D304:D309)</f>
        <v>148480036</v>
      </c>
      <c r="E310" s="32">
        <f>SUM(E304:E309)</f>
        <v>146871627</v>
      </c>
      <c r="F310" s="32">
        <f>SUM(F304:F309)</f>
        <v>28265678</v>
      </c>
      <c r="G310" s="37">
        <f t="shared" si="72"/>
        <v>0.19036685847786297</v>
      </c>
      <c r="H310" s="32">
        <f>SUM(H304:H309)</f>
        <v>36307860</v>
      </c>
      <c r="I310" s="37">
        <f t="shared" si="73"/>
        <v>0.24453024782402397</v>
      </c>
      <c r="J310" s="32">
        <f>SUM(J304:J309)</f>
        <v>33337543</v>
      </c>
      <c r="K310" s="37">
        <f t="shared" si="74"/>
        <v>0.22698422888717643</v>
      </c>
      <c r="L310" s="32">
        <f>SUM(L304:L309)</f>
        <v>0</v>
      </c>
      <c r="M310" s="37">
        <f t="shared" si="75"/>
        <v>0</v>
      </c>
      <c r="N310" s="32">
        <f t="shared" si="76"/>
        <v>97911081</v>
      </c>
      <c r="O310" s="37">
        <f t="shared" si="77"/>
        <v>0.66664394614488742</v>
      </c>
      <c r="P310" s="32">
        <f>SUM(P304:P309)</f>
        <v>31568840</v>
      </c>
      <c r="Q310" s="32">
        <f>SUM(Q304:Q309)</f>
        <v>134246727</v>
      </c>
      <c r="R310" s="32">
        <f>SUM(R304:R309)</f>
        <v>139244609</v>
      </c>
      <c r="S310" s="32">
        <f>SUM(S304:S309)</f>
        <v>94916545</v>
      </c>
      <c r="T310" s="37">
        <f t="shared" si="78"/>
        <v>0.6816532839702254</v>
      </c>
      <c r="U310" s="37">
        <f t="shared" si="79"/>
        <v>5.602686066386986E-2</v>
      </c>
    </row>
    <row r="311" spans="1:21" x14ac:dyDescent="0.2">
      <c r="A311" s="17" t="s">
        <v>29</v>
      </c>
      <c r="B311" s="11" t="s">
        <v>551</v>
      </c>
      <c r="C311" s="10" t="s">
        <v>552</v>
      </c>
      <c r="D311" s="31">
        <v>40126838</v>
      </c>
      <c r="E311" s="31">
        <v>39969331</v>
      </c>
      <c r="F311" s="31">
        <v>7709189</v>
      </c>
      <c r="G311" s="36">
        <f t="shared" si="72"/>
        <v>0.19212052043572433</v>
      </c>
      <c r="H311" s="31">
        <v>8736593</v>
      </c>
      <c r="I311" s="36">
        <f t="shared" si="73"/>
        <v>0.21772443171325884</v>
      </c>
      <c r="J311" s="31">
        <v>9086065</v>
      </c>
      <c r="K311" s="36">
        <f t="shared" si="74"/>
        <v>0.2273259214671369</v>
      </c>
      <c r="L311" s="31">
        <v>0</v>
      </c>
      <c r="M311" s="36">
        <f t="shared" si="75"/>
        <v>0</v>
      </c>
      <c r="N311" s="31">
        <f t="shared" si="76"/>
        <v>25531847</v>
      </c>
      <c r="O311" s="36">
        <f t="shared" si="77"/>
        <v>0.63878594815610001</v>
      </c>
      <c r="P311" s="31">
        <v>8245791</v>
      </c>
      <c r="Q311" s="31">
        <v>30590827</v>
      </c>
      <c r="R311" s="31">
        <v>30909463</v>
      </c>
      <c r="S311" s="31">
        <v>21598922</v>
      </c>
      <c r="T311" s="36">
        <f t="shared" si="78"/>
        <v>0.69878024086021806</v>
      </c>
      <c r="U311" s="36">
        <f t="shared" si="79"/>
        <v>0.10190338319271008</v>
      </c>
    </row>
    <row r="312" spans="1:21" x14ac:dyDescent="0.2">
      <c r="A312" s="17" t="s">
        <v>29</v>
      </c>
      <c r="B312" s="11" t="s">
        <v>553</v>
      </c>
      <c r="C312" s="10" t="s">
        <v>554</v>
      </c>
      <c r="D312" s="31">
        <v>69536421</v>
      </c>
      <c r="E312" s="31">
        <v>71585055</v>
      </c>
      <c r="F312" s="31">
        <v>11789443</v>
      </c>
      <c r="G312" s="36">
        <f t="shared" si="72"/>
        <v>0.16954342530801234</v>
      </c>
      <c r="H312" s="31">
        <v>21828078</v>
      </c>
      <c r="I312" s="36">
        <f t="shared" si="73"/>
        <v>0.31390856311112131</v>
      </c>
      <c r="J312" s="31">
        <v>15029650</v>
      </c>
      <c r="K312" s="36">
        <f t="shared" si="74"/>
        <v>0.20995513658542275</v>
      </c>
      <c r="L312" s="31">
        <v>0</v>
      </c>
      <c r="M312" s="36">
        <f t="shared" si="75"/>
        <v>0</v>
      </c>
      <c r="N312" s="31">
        <f t="shared" si="76"/>
        <v>48647171</v>
      </c>
      <c r="O312" s="36">
        <f t="shared" si="77"/>
        <v>0.67957160890635626</v>
      </c>
      <c r="P312" s="31">
        <v>15436111</v>
      </c>
      <c r="Q312" s="31">
        <v>68244262</v>
      </c>
      <c r="R312" s="31">
        <v>65819448</v>
      </c>
      <c r="S312" s="31">
        <v>47231550</v>
      </c>
      <c r="T312" s="36">
        <f t="shared" si="78"/>
        <v>0.71759261791438911</v>
      </c>
      <c r="U312" s="36">
        <f t="shared" si="79"/>
        <v>-2.6331826714643292E-2</v>
      </c>
    </row>
    <row r="313" spans="1:21" x14ac:dyDescent="0.2">
      <c r="A313" s="17" t="s">
        <v>29</v>
      </c>
      <c r="B313" s="11" t="s">
        <v>555</v>
      </c>
      <c r="C313" s="10" t="s">
        <v>556</v>
      </c>
      <c r="D313" s="31">
        <v>81085065</v>
      </c>
      <c r="E313" s="31">
        <v>69177180</v>
      </c>
      <c r="F313" s="31">
        <v>2444384</v>
      </c>
      <c r="G313" s="36">
        <f t="shared" si="72"/>
        <v>3.0145921446816378E-2</v>
      </c>
      <c r="H313" s="31">
        <v>12831284</v>
      </c>
      <c r="I313" s="36">
        <f t="shared" si="73"/>
        <v>0.15824472731199019</v>
      </c>
      <c r="J313" s="31">
        <v>24438639</v>
      </c>
      <c r="K313" s="36">
        <f t="shared" si="74"/>
        <v>0.3532760225265037</v>
      </c>
      <c r="L313" s="31">
        <v>0</v>
      </c>
      <c r="M313" s="36">
        <f t="shared" si="75"/>
        <v>0</v>
      </c>
      <c r="N313" s="31">
        <f t="shared" si="76"/>
        <v>39714307</v>
      </c>
      <c r="O313" s="36">
        <f t="shared" si="77"/>
        <v>0.57409548929285636</v>
      </c>
      <c r="P313" s="31">
        <v>20012470</v>
      </c>
      <c r="Q313" s="31">
        <v>65531019</v>
      </c>
      <c r="R313" s="31">
        <v>76353199</v>
      </c>
      <c r="S313" s="31">
        <v>43055546</v>
      </c>
      <c r="T313" s="36">
        <f t="shared" si="78"/>
        <v>0.56389969986719224</v>
      </c>
      <c r="U313" s="36">
        <f t="shared" si="79"/>
        <v>0.22117055016197407</v>
      </c>
    </row>
    <row r="314" spans="1:21" x14ac:dyDescent="0.2">
      <c r="A314" s="17" t="s">
        <v>29</v>
      </c>
      <c r="B314" s="11" t="s">
        <v>557</v>
      </c>
      <c r="C314" s="10" t="s">
        <v>558</v>
      </c>
      <c r="D314" s="31">
        <v>33248086</v>
      </c>
      <c r="E314" s="31">
        <v>35071136</v>
      </c>
      <c r="F314" s="31">
        <v>5728556</v>
      </c>
      <c r="G314" s="36">
        <f t="shared" si="72"/>
        <v>0.17229731660342795</v>
      </c>
      <c r="H314" s="31">
        <v>8878958</v>
      </c>
      <c r="I314" s="36">
        <f t="shared" si="73"/>
        <v>0.26705170336722539</v>
      </c>
      <c r="J314" s="31">
        <v>11891852</v>
      </c>
      <c r="K314" s="36">
        <f t="shared" si="74"/>
        <v>0.33907803841882966</v>
      </c>
      <c r="L314" s="31">
        <v>0</v>
      </c>
      <c r="M314" s="36">
        <f t="shared" si="75"/>
        <v>0</v>
      </c>
      <c r="N314" s="31">
        <f t="shared" si="76"/>
        <v>26499366</v>
      </c>
      <c r="O314" s="36">
        <f t="shared" si="77"/>
        <v>0.75558904051468423</v>
      </c>
      <c r="P314" s="31">
        <v>14069601</v>
      </c>
      <c r="Q314" s="31">
        <v>27733290</v>
      </c>
      <c r="R314" s="31">
        <v>28372587</v>
      </c>
      <c r="S314" s="31">
        <v>23499977</v>
      </c>
      <c r="T314" s="36">
        <f t="shared" si="78"/>
        <v>0.82826345725893802</v>
      </c>
      <c r="U314" s="36">
        <f t="shared" si="79"/>
        <v>-0.15478399138682042</v>
      </c>
    </row>
    <row r="315" spans="1:21" x14ac:dyDescent="0.2">
      <c r="A315" s="17" t="s">
        <v>29</v>
      </c>
      <c r="B315" s="11" t="s">
        <v>559</v>
      </c>
      <c r="C315" s="10" t="s">
        <v>560</v>
      </c>
      <c r="D315" s="31">
        <v>36123043</v>
      </c>
      <c r="E315" s="31">
        <v>33151955</v>
      </c>
      <c r="F315" s="31">
        <v>6177634</v>
      </c>
      <c r="G315" s="36">
        <f t="shared" si="72"/>
        <v>0.1710164340252287</v>
      </c>
      <c r="H315" s="31">
        <v>8897242</v>
      </c>
      <c r="I315" s="36">
        <f t="shared" si="73"/>
        <v>0.24630377900333592</v>
      </c>
      <c r="J315" s="31">
        <v>7971542</v>
      </c>
      <c r="K315" s="36">
        <f t="shared" si="74"/>
        <v>0.24045465795305285</v>
      </c>
      <c r="L315" s="31">
        <v>0</v>
      </c>
      <c r="M315" s="36">
        <f t="shared" si="75"/>
        <v>0</v>
      </c>
      <c r="N315" s="31">
        <f t="shared" si="76"/>
        <v>23046418</v>
      </c>
      <c r="O315" s="36">
        <f t="shared" si="77"/>
        <v>0.69517523174726803</v>
      </c>
      <c r="P315" s="31">
        <v>8563298</v>
      </c>
      <c r="Q315" s="31">
        <v>32807581</v>
      </c>
      <c r="R315" s="31">
        <v>33353430</v>
      </c>
      <c r="S315" s="31">
        <v>20926751</v>
      </c>
      <c r="T315" s="36">
        <f t="shared" si="78"/>
        <v>0.62742425591610818</v>
      </c>
      <c r="U315" s="36">
        <f t="shared" si="79"/>
        <v>-6.9103749513329982E-2</v>
      </c>
    </row>
    <row r="316" spans="1:21" x14ac:dyDescent="0.2">
      <c r="A316" s="17" t="s">
        <v>44</v>
      </c>
      <c r="B316" s="11" t="s">
        <v>561</v>
      </c>
      <c r="C316" s="10" t="s">
        <v>562</v>
      </c>
      <c r="D316" s="31">
        <v>0</v>
      </c>
      <c r="E316" s="31">
        <v>0</v>
      </c>
      <c r="F316" s="31">
        <v>0</v>
      </c>
      <c r="G316" s="36">
        <f t="shared" si="72"/>
        <v>0</v>
      </c>
      <c r="H316" s="31">
        <v>0</v>
      </c>
      <c r="I316" s="36">
        <f t="shared" si="73"/>
        <v>0</v>
      </c>
      <c r="J316" s="31">
        <v>0</v>
      </c>
      <c r="K316" s="36">
        <f t="shared" si="74"/>
        <v>0</v>
      </c>
      <c r="L316" s="31">
        <v>0</v>
      </c>
      <c r="M316" s="36">
        <f t="shared" si="75"/>
        <v>0</v>
      </c>
      <c r="N316" s="31">
        <f t="shared" si="76"/>
        <v>0</v>
      </c>
      <c r="O316" s="36">
        <f t="shared" si="77"/>
        <v>0</v>
      </c>
      <c r="P316" s="31">
        <v>0</v>
      </c>
      <c r="Q316" s="31">
        <v>0</v>
      </c>
      <c r="R316" s="31">
        <v>0</v>
      </c>
      <c r="S316" s="31">
        <v>0</v>
      </c>
      <c r="T316" s="36">
        <f t="shared" si="78"/>
        <v>0</v>
      </c>
      <c r="U316" s="36">
        <f t="shared" si="79"/>
        <v>0</v>
      </c>
    </row>
    <row r="317" spans="1:21" ht="16.5" x14ac:dyDescent="0.3">
      <c r="A317" s="18" t="s">
        <v>0</v>
      </c>
      <c r="B317" s="13" t="s">
        <v>563</v>
      </c>
      <c r="C317" s="12" t="s">
        <v>0</v>
      </c>
      <c r="D317" s="32">
        <f>SUM(D311:D316)</f>
        <v>260119453</v>
      </c>
      <c r="E317" s="32">
        <f>SUM(E311:E316)</f>
        <v>248954657</v>
      </c>
      <c r="F317" s="32">
        <f>SUM(F311:F316)</f>
        <v>33849206</v>
      </c>
      <c r="G317" s="37">
        <f t="shared" si="72"/>
        <v>0.13012946786413548</v>
      </c>
      <c r="H317" s="32">
        <f>SUM(H311:H316)</f>
        <v>61172155</v>
      </c>
      <c r="I317" s="37">
        <f t="shared" si="73"/>
        <v>0.23516947423382442</v>
      </c>
      <c r="J317" s="32">
        <f>SUM(J311:J316)</f>
        <v>68417748</v>
      </c>
      <c r="K317" s="37">
        <f t="shared" si="74"/>
        <v>0.27482011714285787</v>
      </c>
      <c r="L317" s="32">
        <f>SUM(L311:L316)</f>
        <v>0</v>
      </c>
      <c r="M317" s="37">
        <f t="shared" si="75"/>
        <v>0</v>
      </c>
      <c r="N317" s="32">
        <f t="shared" si="76"/>
        <v>163439109</v>
      </c>
      <c r="O317" s="37">
        <f t="shared" si="77"/>
        <v>0.65650151304460236</v>
      </c>
      <c r="P317" s="32">
        <f>SUM(P311:P316)</f>
        <v>66327271</v>
      </c>
      <c r="Q317" s="32">
        <f>SUM(Q311:Q316)</f>
        <v>224906979</v>
      </c>
      <c r="R317" s="32">
        <f>SUM(R311:R316)</f>
        <v>234808127</v>
      </c>
      <c r="S317" s="32">
        <f>SUM(S311:S316)</f>
        <v>156312746</v>
      </c>
      <c r="T317" s="37">
        <f t="shared" si="78"/>
        <v>0.66570415597242083</v>
      </c>
      <c r="U317" s="37">
        <f t="shared" si="79"/>
        <v>3.151760909927992E-2</v>
      </c>
    </row>
    <row r="318" spans="1:21" x14ac:dyDescent="0.2">
      <c r="A318" s="17" t="s">
        <v>29</v>
      </c>
      <c r="B318" s="11" t="s">
        <v>564</v>
      </c>
      <c r="C318" s="10" t="s">
        <v>565</v>
      </c>
      <c r="D318" s="31">
        <v>12316055</v>
      </c>
      <c r="E318" s="31">
        <v>12963971</v>
      </c>
      <c r="F318" s="31">
        <v>2812686</v>
      </c>
      <c r="G318" s="36">
        <f t="shared" si="72"/>
        <v>0.22837556344137794</v>
      </c>
      <c r="H318" s="31">
        <v>3216907</v>
      </c>
      <c r="I318" s="36">
        <f t="shared" si="73"/>
        <v>0.26119621908151597</v>
      </c>
      <c r="J318" s="31">
        <v>5712212</v>
      </c>
      <c r="K318" s="36">
        <f t="shared" si="74"/>
        <v>0.44062209025305593</v>
      </c>
      <c r="L318" s="31">
        <v>0</v>
      </c>
      <c r="M318" s="36">
        <f t="shared" si="75"/>
        <v>0</v>
      </c>
      <c r="N318" s="31">
        <f t="shared" si="76"/>
        <v>11741805</v>
      </c>
      <c r="O318" s="36">
        <f t="shared" si="77"/>
        <v>0.90572595387632382</v>
      </c>
      <c r="P318" s="31">
        <v>2363657</v>
      </c>
      <c r="Q318" s="31">
        <v>12010466</v>
      </c>
      <c r="R318" s="31">
        <v>10525917</v>
      </c>
      <c r="S318" s="31">
        <v>8040876</v>
      </c>
      <c r="T318" s="36">
        <f t="shared" si="78"/>
        <v>0.76391216081221236</v>
      </c>
      <c r="U318" s="36">
        <f t="shared" si="79"/>
        <v>1.4166839774129665</v>
      </c>
    </row>
    <row r="319" spans="1:21" x14ac:dyDescent="0.2">
      <c r="A319" s="17" t="s">
        <v>29</v>
      </c>
      <c r="B319" s="11" t="s">
        <v>566</v>
      </c>
      <c r="C319" s="10" t="s">
        <v>567</v>
      </c>
      <c r="D319" s="31">
        <v>63848861</v>
      </c>
      <c r="E319" s="31">
        <v>64291757</v>
      </c>
      <c r="F319" s="31">
        <v>10082099</v>
      </c>
      <c r="G319" s="36">
        <f t="shared" si="72"/>
        <v>0.15790569858403583</v>
      </c>
      <c r="H319" s="31">
        <v>16684509</v>
      </c>
      <c r="I319" s="36">
        <f t="shared" si="73"/>
        <v>0.26131255497259381</v>
      </c>
      <c r="J319" s="31">
        <v>15397578</v>
      </c>
      <c r="K319" s="36">
        <f t="shared" si="74"/>
        <v>0.23949536796762297</v>
      </c>
      <c r="L319" s="31">
        <v>0</v>
      </c>
      <c r="M319" s="36">
        <f t="shared" si="75"/>
        <v>0</v>
      </c>
      <c r="N319" s="31">
        <f t="shared" si="76"/>
        <v>42164186</v>
      </c>
      <c r="O319" s="36">
        <f t="shared" si="77"/>
        <v>0.65582569162015592</v>
      </c>
      <c r="P319" s="31">
        <v>15720336</v>
      </c>
      <c r="Q319" s="31">
        <v>63035102</v>
      </c>
      <c r="R319" s="31">
        <v>62183585</v>
      </c>
      <c r="S319" s="31">
        <v>43918493</v>
      </c>
      <c r="T319" s="36">
        <f t="shared" si="78"/>
        <v>0.70627148627728686</v>
      </c>
      <c r="U319" s="36">
        <f t="shared" si="79"/>
        <v>-2.0531240553636976E-2</v>
      </c>
    </row>
    <row r="320" spans="1:21" x14ac:dyDescent="0.2">
      <c r="A320" s="17" t="s">
        <v>29</v>
      </c>
      <c r="B320" s="11" t="s">
        <v>568</v>
      </c>
      <c r="C320" s="10" t="s">
        <v>569</v>
      </c>
      <c r="D320" s="31">
        <v>16450610</v>
      </c>
      <c r="E320" s="31">
        <v>17185320</v>
      </c>
      <c r="F320" s="31">
        <v>3431280</v>
      </c>
      <c r="G320" s="36">
        <f t="shared" si="72"/>
        <v>0.20858071524399399</v>
      </c>
      <c r="H320" s="31">
        <v>4493536</v>
      </c>
      <c r="I320" s="36">
        <f t="shared" si="73"/>
        <v>0.27315315359126502</v>
      </c>
      <c r="J320" s="31">
        <v>4422153</v>
      </c>
      <c r="K320" s="36">
        <f t="shared" si="74"/>
        <v>0.25732153954654319</v>
      </c>
      <c r="L320" s="31">
        <v>0</v>
      </c>
      <c r="M320" s="36">
        <f t="shared" si="75"/>
        <v>0</v>
      </c>
      <c r="N320" s="31">
        <f t="shared" si="76"/>
        <v>12346969</v>
      </c>
      <c r="O320" s="36">
        <f t="shared" si="77"/>
        <v>0.71846023233783252</v>
      </c>
      <c r="P320" s="31">
        <v>4119284</v>
      </c>
      <c r="Q320" s="31">
        <v>14957210</v>
      </c>
      <c r="R320" s="31">
        <v>15049720</v>
      </c>
      <c r="S320" s="31">
        <v>10955336</v>
      </c>
      <c r="T320" s="36">
        <f t="shared" si="78"/>
        <v>0.72794284544828736</v>
      </c>
      <c r="U320" s="36">
        <f t="shared" si="79"/>
        <v>7.3524670792302738E-2</v>
      </c>
    </row>
    <row r="321" spans="1:21" x14ac:dyDescent="0.2">
      <c r="A321" s="17" t="s">
        <v>29</v>
      </c>
      <c r="B321" s="11" t="s">
        <v>570</v>
      </c>
      <c r="C321" s="10" t="s">
        <v>571</v>
      </c>
      <c r="D321" s="31">
        <v>12371319</v>
      </c>
      <c r="E321" s="31">
        <v>12371319</v>
      </c>
      <c r="F321" s="31">
        <v>2826576</v>
      </c>
      <c r="G321" s="36">
        <f t="shared" si="72"/>
        <v>0.22847814368055661</v>
      </c>
      <c r="H321" s="31">
        <v>3441330</v>
      </c>
      <c r="I321" s="36">
        <f t="shared" si="73"/>
        <v>0.27817001566284077</v>
      </c>
      <c r="J321" s="31">
        <v>2882296</v>
      </c>
      <c r="K321" s="36">
        <f t="shared" si="74"/>
        <v>0.23298210966833852</v>
      </c>
      <c r="L321" s="31">
        <v>0</v>
      </c>
      <c r="M321" s="36">
        <f t="shared" si="75"/>
        <v>0</v>
      </c>
      <c r="N321" s="31">
        <f t="shared" si="76"/>
        <v>9150202</v>
      </c>
      <c r="O321" s="36">
        <f t="shared" si="77"/>
        <v>0.7396302690117359</v>
      </c>
      <c r="P321" s="31">
        <v>2748663</v>
      </c>
      <c r="Q321" s="31">
        <v>11770194</v>
      </c>
      <c r="R321" s="31">
        <v>11870325</v>
      </c>
      <c r="S321" s="31">
        <v>8624038</v>
      </c>
      <c r="T321" s="36">
        <f t="shared" si="78"/>
        <v>0.72652079871444131</v>
      </c>
      <c r="U321" s="36">
        <f t="shared" si="79"/>
        <v>4.8617455104536189E-2</v>
      </c>
    </row>
    <row r="322" spans="1:21" x14ac:dyDescent="0.2">
      <c r="A322" s="17" t="s">
        <v>44</v>
      </c>
      <c r="B322" s="11" t="s">
        <v>572</v>
      </c>
      <c r="C322" s="10" t="s">
        <v>573</v>
      </c>
      <c r="D322" s="31">
        <v>16920061</v>
      </c>
      <c r="E322" s="31">
        <v>17921941</v>
      </c>
      <c r="F322" s="31">
        <v>2962304</v>
      </c>
      <c r="G322" s="36">
        <f t="shared" si="72"/>
        <v>0.17507643737218206</v>
      </c>
      <c r="H322" s="31">
        <v>3850216</v>
      </c>
      <c r="I322" s="36">
        <f t="shared" si="73"/>
        <v>0.22755331674040655</v>
      </c>
      <c r="J322" s="31">
        <v>4875853</v>
      </c>
      <c r="K322" s="36">
        <f t="shared" si="74"/>
        <v>0.27206054299587307</v>
      </c>
      <c r="L322" s="31">
        <v>0</v>
      </c>
      <c r="M322" s="36">
        <f t="shared" si="75"/>
        <v>0</v>
      </c>
      <c r="N322" s="31">
        <f t="shared" si="76"/>
        <v>11688373</v>
      </c>
      <c r="O322" s="36">
        <f t="shared" si="77"/>
        <v>0.65218231663635096</v>
      </c>
      <c r="P322" s="31">
        <v>3973226</v>
      </c>
      <c r="Q322" s="31">
        <v>16222638</v>
      </c>
      <c r="R322" s="31">
        <v>17729577</v>
      </c>
      <c r="S322" s="31">
        <v>12970809</v>
      </c>
      <c r="T322" s="36">
        <f t="shared" si="78"/>
        <v>0.73159156589015073</v>
      </c>
      <c r="U322" s="36">
        <f t="shared" si="79"/>
        <v>0.22717736167034053</v>
      </c>
    </row>
    <row r="323" spans="1:21" ht="16.5" x14ac:dyDescent="0.3">
      <c r="A323" s="18" t="s">
        <v>0</v>
      </c>
      <c r="B323" s="13" t="s">
        <v>574</v>
      </c>
      <c r="C323" s="12" t="s">
        <v>0</v>
      </c>
      <c r="D323" s="32">
        <f>SUM(D318:D322)</f>
        <v>121906906</v>
      </c>
      <c r="E323" s="32">
        <f>SUM(E318:E322)</f>
        <v>124734308</v>
      </c>
      <c r="F323" s="32">
        <f>SUM(F318:F322)</f>
        <v>22114945</v>
      </c>
      <c r="G323" s="37">
        <f t="shared" si="72"/>
        <v>0.18140846753997678</v>
      </c>
      <c r="H323" s="32">
        <f>SUM(H318:H322)</f>
        <v>31686498</v>
      </c>
      <c r="I323" s="37">
        <f t="shared" si="73"/>
        <v>0.25992373229454285</v>
      </c>
      <c r="J323" s="32">
        <f>SUM(J318:J322)</f>
        <v>33290092</v>
      </c>
      <c r="K323" s="37">
        <f t="shared" si="74"/>
        <v>0.2668880160861597</v>
      </c>
      <c r="L323" s="32">
        <f>SUM(L318:L322)</f>
        <v>0</v>
      </c>
      <c r="M323" s="37">
        <f t="shared" si="75"/>
        <v>0</v>
      </c>
      <c r="N323" s="32">
        <f t="shared" si="76"/>
        <v>87091535</v>
      </c>
      <c r="O323" s="37">
        <f t="shared" si="77"/>
        <v>0.69821636401750831</v>
      </c>
      <c r="P323" s="32">
        <f>SUM(P318:P322)</f>
        <v>28925166</v>
      </c>
      <c r="Q323" s="32">
        <f>SUM(Q318:Q322)</f>
        <v>117995610</v>
      </c>
      <c r="R323" s="32">
        <f>SUM(R318:R322)</f>
        <v>117359124</v>
      </c>
      <c r="S323" s="32">
        <f>SUM(S318:S322)</f>
        <v>84509552</v>
      </c>
      <c r="T323" s="37">
        <f t="shared" si="78"/>
        <v>0.72009358215727648</v>
      </c>
      <c r="U323" s="37">
        <f t="shared" si="79"/>
        <v>0.15090409507070768</v>
      </c>
    </row>
    <row r="324" spans="1:21" x14ac:dyDescent="0.2">
      <c r="A324" s="17" t="s">
        <v>29</v>
      </c>
      <c r="B324" s="11" t="s">
        <v>575</v>
      </c>
      <c r="C324" s="10" t="s">
        <v>576</v>
      </c>
      <c r="D324" s="31">
        <v>532200</v>
      </c>
      <c r="E324" s="31">
        <v>1096200</v>
      </c>
      <c r="F324" s="31">
        <v>247893</v>
      </c>
      <c r="G324" s="36">
        <f t="shared" si="72"/>
        <v>0.46578917700112737</v>
      </c>
      <c r="H324" s="31">
        <v>203980</v>
      </c>
      <c r="I324" s="36">
        <f t="shared" si="73"/>
        <v>0.38327696354753854</v>
      </c>
      <c r="J324" s="31">
        <v>197395</v>
      </c>
      <c r="K324" s="36">
        <f t="shared" si="74"/>
        <v>0.18007206714103266</v>
      </c>
      <c r="L324" s="31">
        <v>0</v>
      </c>
      <c r="M324" s="36">
        <f t="shared" si="75"/>
        <v>0</v>
      </c>
      <c r="N324" s="31">
        <f t="shared" si="76"/>
        <v>649268</v>
      </c>
      <c r="O324" s="36">
        <f t="shared" si="77"/>
        <v>0.59228972815179715</v>
      </c>
      <c r="P324" s="31">
        <v>368563</v>
      </c>
      <c r="Q324" s="31">
        <v>448170</v>
      </c>
      <c r="R324" s="31">
        <v>565640</v>
      </c>
      <c r="S324" s="31">
        <v>769980</v>
      </c>
      <c r="T324" s="36">
        <f t="shared" si="78"/>
        <v>1.3612545081677392</v>
      </c>
      <c r="U324" s="36">
        <f t="shared" si="79"/>
        <v>-0.46441992278117983</v>
      </c>
    </row>
    <row r="325" spans="1:21" x14ac:dyDescent="0.2">
      <c r="A325" s="17" t="s">
        <v>29</v>
      </c>
      <c r="B325" s="11" t="s">
        <v>577</v>
      </c>
      <c r="C325" s="10" t="s">
        <v>578</v>
      </c>
      <c r="D325" s="31">
        <v>28870915</v>
      </c>
      <c r="E325" s="31">
        <v>27490433</v>
      </c>
      <c r="F325" s="31">
        <v>5335806</v>
      </c>
      <c r="G325" s="36">
        <f t="shared" si="72"/>
        <v>0.18481596444033727</v>
      </c>
      <c r="H325" s="31">
        <v>8458251</v>
      </c>
      <c r="I325" s="36">
        <f t="shared" si="73"/>
        <v>0.29296788827094672</v>
      </c>
      <c r="J325" s="31">
        <v>5829811</v>
      </c>
      <c r="K325" s="36">
        <f t="shared" si="74"/>
        <v>0.21206690342054635</v>
      </c>
      <c r="L325" s="31">
        <v>0</v>
      </c>
      <c r="M325" s="36">
        <f t="shared" si="75"/>
        <v>0</v>
      </c>
      <c r="N325" s="31">
        <f t="shared" si="76"/>
        <v>19623868</v>
      </c>
      <c r="O325" s="36">
        <f t="shared" si="77"/>
        <v>0.71384353967796721</v>
      </c>
      <c r="P325" s="31">
        <v>5684494</v>
      </c>
      <c r="Q325" s="31">
        <v>27357364</v>
      </c>
      <c r="R325" s="31">
        <v>27775819</v>
      </c>
      <c r="S325" s="31">
        <v>18780204</v>
      </c>
      <c r="T325" s="36">
        <f t="shared" si="78"/>
        <v>0.6761350223372351</v>
      </c>
      <c r="U325" s="36">
        <f t="shared" si="79"/>
        <v>2.5563752903952297E-2</v>
      </c>
    </row>
    <row r="326" spans="1:21" x14ac:dyDescent="0.2">
      <c r="A326" s="17" t="s">
        <v>29</v>
      </c>
      <c r="B326" s="11" t="s">
        <v>579</v>
      </c>
      <c r="C326" s="10" t="s">
        <v>580</v>
      </c>
      <c r="D326" s="31">
        <v>58399220</v>
      </c>
      <c r="E326" s="31">
        <v>56243338</v>
      </c>
      <c r="F326" s="31">
        <v>10493083</v>
      </c>
      <c r="G326" s="36">
        <f t="shared" si="72"/>
        <v>0.17967847858241942</v>
      </c>
      <c r="H326" s="31">
        <v>16165460</v>
      </c>
      <c r="I326" s="36">
        <f t="shared" si="73"/>
        <v>0.27680951903124734</v>
      </c>
      <c r="J326" s="31">
        <v>14462283</v>
      </c>
      <c r="K326" s="36">
        <f t="shared" si="74"/>
        <v>0.25713770758058491</v>
      </c>
      <c r="L326" s="31">
        <v>0</v>
      </c>
      <c r="M326" s="36">
        <f t="shared" si="75"/>
        <v>0</v>
      </c>
      <c r="N326" s="31">
        <f t="shared" si="76"/>
        <v>41120826</v>
      </c>
      <c r="O326" s="36">
        <f t="shared" si="77"/>
        <v>0.73112349768429463</v>
      </c>
      <c r="P326" s="31">
        <v>13281951</v>
      </c>
      <c r="Q326" s="31">
        <v>52406717</v>
      </c>
      <c r="R326" s="31">
        <v>51787402</v>
      </c>
      <c r="S326" s="31">
        <v>37064428</v>
      </c>
      <c r="T326" s="36">
        <f t="shared" si="78"/>
        <v>0.7157035604914106</v>
      </c>
      <c r="U326" s="36">
        <f t="shared" si="79"/>
        <v>8.8867365946463828E-2</v>
      </c>
    </row>
    <row r="327" spans="1:21" x14ac:dyDescent="0.2">
      <c r="A327" s="17" t="s">
        <v>29</v>
      </c>
      <c r="B327" s="11" t="s">
        <v>581</v>
      </c>
      <c r="C327" s="10" t="s">
        <v>582</v>
      </c>
      <c r="D327" s="31">
        <v>38615100</v>
      </c>
      <c r="E327" s="31">
        <v>41297160</v>
      </c>
      <c r="F327" s="31">
        <v>7184148</v>
      </c>
      <c r="G327" s="36">
        <f t="shared" si="72"/>
        <v>0.18604504455510926</v>
      </c>
      <c r="H327" s="31">
        <v>9334899</v>
      </c>
      <c r="I327" s="36">
        <f t="shared" si="73"/>
        <v>0.24174219411577336</v>
      </c>
      <c r="J327" s="31">
        <v>9021000</v>
      </c>
      <c r="K327" s="36">
        <f t="shared" si="74"/>
        <v>0.21844117125729712</v>
      </c>
      <c r="L327" s="31">
        <v>0</v>
      </c>
      <c r="M327" s="36">
        <f t="shared" si="75"/>
        <v>0</v>
      </c>
      <c r="N327" s="31">
        <f t="shared" si="76"/>
        <v>25540047</v>
      </c>
      <c r="O327" s="36">
        <f t="shared" si="77"/>
        <v>0.61844560255475189</v>
      </c>
      <c r="P327" s="31">
        <v>9506096</v>
      </c>
      <c r="Q327" s="31">
        <v>37269798</v>
      </c>
      <c r="R327" s="31">
        <v>39539693</v>
      </c>
      <c r="S327" s="31">
        <v>26027855</v>
      </c>
      <c r="T327" s="36">
        <f t="shared" si="78"/>
        <v>0.65827155005983484</v>
      </c>
      <c r="U327" s="36">
        <f t="shared" si="79"/>
        <v>-5.102999170216671E-2</v>
      </c>
    </row>
    <row r="328" spans="1:21" x14ac:dyDescent="0.2">
      <c r="A328" s="17" t="s">
        <v>29</v>
      </c>
      <c r="B328" s="11" t="s">
        <v>583</v>
      </c>
      <c r="C328" s="10" t="s">
        <v>584</v>
      </c>
      <c r="D328" s="31">
        <v>48740500</v>
      </c>
      <c r="E328" s="31">
        <v>50158300</v>
      </c>
      <c r="F328" s="31">
        <v>9398513</v>
      </c>
      <c r="G328" s="36">
        <f t="shared" si="72"/>
        <v>0.19282758691437304</v>
      </c>
      <c r="H328" s="31">
        <v>11747212</v>
      </c>
      <c r="I328" s="36">
        <f t="shared" si="73"/>
        <v>0.24101541838922458</v>
      </c>
      <c r="J328" s="31">
        <v>11847381</v>
      </c>
      <c r="K328" s="36">
        <f t="shared" si="74"/>
        <v>0.23619981139711674</v>
      </c>
      <c r="L328" s="31">
        <v>0</v>
      </c>
      <c r="M328" s="36">
        <f t="shared" si="75"/>
        <v>0</v>
      </c>
      <c r="N328" s="31">
        <f t="shared" si="76"/>
        <v>32993106</v>
      </c>
      <c r="O328" s="36">
        <f t="shared" si="77"/>
        <v>0.65777958981863416</v>
      </c>
      <c r="P328" s="31">
        <v>10425161</v>
      </c>
      <c r="Q328" s="31">
        <v>40838200</v>
      </c>
      <c r="R328" s="31">
        <v>38457400</v>
      </c>
      <c r="S328" s="31">
        <v>29000108</v>
      </c>
      <c r="T328" s="36">
        <f t="shared" si="78"/>
        <v>0.75408394743274376</v>
      </c>
      <c r="U328" s="36">
        <f t="shared" si="79"/>
        <v>0.13642187396434458</v>
      </c>
    </row>
    <row r="329" spans="1:21" x14ac:dyDescent="0.2">
      <c r="A329" s="17" t="s">
        <v>29</v>
      </c>
      <c r="B329" s="11" t="s">
        <v>585</v>
      </c>
      <c r="C329" s="10" t="s">
        <v>586</v>
      </c>
      <c r="D329" s="31">
        <v>23167621</v>
      </c>
      <c r="E329" s="31">
        <v>23736726</v>
      </c>
      <c r="F329" s="31">
        <v>4591644</v>
      </c>
      <c r="G329" s="36">
        <f t="shared" si="72"/>
        <v>0.19819229604973251</v>
      </c>
      <c r="H329" s="31">
        <v>5778750</v>
      </c>
      <c r="I329" s="36">
        <f t="shared" si="73"/>
        <v>0.24943217087330632</v>
      </c>
      <c r="J329" s="31">
        <v>8018083</v>
      </c>
      <c r="K329" s="36">
        <f t="shared" si="74"/>
        <v>0.33779228862480865</v>
      </c>
      <c r="L329" s="31">
        <v>0</v>
      </c>
      <c r="M329" s="36">
        <f t="shared" si="75"/>
        <v>0</v>
      </c>
      <c r="N329" s="31">
        <f t="shared" si="76"/>
        <v>18388477</v>
      </c>
      <c r="O329" s="36">
        <f t="shared" si="77"/>
        <v>0.77468463847962854</v>
      </c>
      <c r="P329" s="31">
        <v>7174885</v>
      </c>
      <c r="Q329" s="31">
        <v>26853098</v>
      </c>
      <c r="R329" s="31">
        <v>26706971</v>
      </c>
      <c r="S329" s="31">
        <v>18196272</v>
      </c>
      <c r="T329" s="36">
        <f t="shared" si="78"/>
        <v>0.6813304286734726</v>
      </c>
      <c r="U329" s="36">
        <f t="shared" si="79"/>
        <v>0.11752076862555993</v>
      </c>
    </row>
    <row r="330" spans="1:21" x14ac:dyDescent="0.2">
      <c r="A330" s="17" t="s">
        <v>29</v>
      </c>
      <c r="B330" s="11" t="s">
        <v>587</v>
      </c>
      <c r="C330" s="10" t="s">
        <v>588</v>
      </c>
      <c r="D330" s="31">
        <v>23962451</v>
      </c>
      <c r="E330" s="31">
        <v>22214071</v>
      </c>
      <c r="F330" s="31">
        <v>4498024</v>
      </c>
      <c r="G330" s="36">
        <f t="shared" si="72"/>
        <v>0.18771134889331648</v>
      </c>
      <c r="H330" s="31">
        <v>6987371</v>
      </c>
      <c r="I330" s="36">
        <f t="shared" si="73"/>
        <v>0.29159667347885238</v>
      </c>
      <c r="J330" s="31">
        <v>5637857</v>
      </c>
      <c r="K330" s="36">
        <f t="shared" si="74"/>
        <v>0.25379665888346176</v>
      </c>
      <c r="L330" s="31">
        <v>0</v>
      </c>
      <c r="M330" s="36">
        <f t="shared" si="75"/>
        <v>0</v>
      </c>
      <c r="N330" s="31">
        <f t="shared" si="76"/>
        <v>17123252</v>
      </c>
      <c r="O330" s="36">
        <f t="shared" si="77"/>
        <v>0.77082908396214278</v>
      </c>
      <c r="P330" s="31">
        <v>4517016</v>
      </c>
      <c r="Q330" s="31">
        <v>22939670</v>
      </c>
      <c r="R330" s="31">
        <v>23616928</v>
      </c>
      <c r="S330" s="31">
        <v>18549550</v>
      </c>
      <c r="T330" s="36">
        <f t="shared" si="78"/>
        <v>0.78543449850886615</v>
      </c>
      <c r="U330" s="36">
        <f t="shared" si="79"/>
        <v>0.2481374872260802</v>
      </c>
    </row>
    <row r="331" spans="1:21" x14ac:dyDescent="0.2">
      <c r="A331" s="17" t="s">
        <v>44</v>
      </c>
      <c r="B331" s="11" t="s">
        <v>589</v>
      </c>
      <c r="C331" s="10" t="s">
        <v>590</v>
      </c>
      <c r="D331" s="31">
        <v>14321612</v>
      </c>
      <c r="E331" s="31">
        <v>10750538</v>
      </c>
      <c r="F331" s="31">
        <v>2326916</v>
      </c>
      <c r="G331" s="36">
        <f t="shared" si="72"/>
        <v>0.16247584419966132</v>
      </c>
      <c r="H331" s="31">
        <v>2677297</v>
      </c>
      <c r="I331" s="36">
        <f t="shared" si="73"/>
        <v>0.1869410370843729</v>
      </c>
      <c r="J331" s="31">
        <v>2993076</v>
      </c>
      <c r="K331" s="36">
        <f t="shared" si="74"/>
        <v>0.27841174088217724</v>
      </c>
      <c r="L331" s="31">
        <v>0</v>
      </c>
      <c r="M331" s="36">
        <f t="shared" si="75"/>
        <v>0</v>
      </c>
      <c r="N331" s="31">
        <f t="shared" si="76"/>
        <v>7997289</v>
      </c>
      <c r="O331" s="36">
        <f t="shared" si="77"/>
        <v>0.74389663103372128</v>
      </c>
      <c r="P331" s="31">
        <v>2917062</v>
      </c>
      <c r="Q331" s="31">
        <v>13386979</v>
      </c>
      <c r="R331" s="31">
        <v>12911826</v>
      </c>
      <c r="S331" s="31">
        <v>8794309</v>
      </c>
      <c r="T331" s="36">
        <f t="shared" si="78"/>
        <v>0.68110498081371296</v>
      </c>
      <c r="U331" s="36">
        <f t="shared" si="79"/>
        <v>2.605841082568694E-2</v>
      </c>
    </row>
    <row r="332" spans="1:21" ht="16.5" x14ac:dyDescent="0.3">
      <c r="A332" s="18" t="s">
        <v>0</v>
      </c>
      <c r="B332" s="13" t="s">
        <v>591</v>
      </c>
      <c r="C332" s="12" t="s">
        <v>0</v>
      </c>
      <c r="D332" s="32">
        <f>SUM(D324:D331)</f>
        <v>236609619</v>
      </c>
      <c r="E332" s="32">
        <f>SUM(E324:E331)</f>
        <v>232986766</v>
      </c>
      <c r="F332" s="32">
        <f>SUM(F324:F331)</f>
        <v>44076027</v>
      </c>
      <c r="G332" s="37">
        <f t="shared" si="72"/>
        <v>0.18628163633533429</v>
      </c>
      <c r="H332" s="32">
        <f>SUM(H324:H331)</f>
        <v>61353220</v>
      </c>
      <c r="I332" s="37">
        <f t="shared" si="73"/>
        <v>0.25930146145072824</v>
      </c>
      <c r="J332" s="32">
        <f>SUM(J324:J331)</f>
        <v>58006886</v>
      </c>
      <c r="K332" s="37">
        <f t="shared" si="74"/>
        <v>0.24897073338491682</v>
      </c>
      <c r="L332" s="32">
        <f>SUM(L324:L331)</f>
        <v>0</v>
      </c>
      <c r="M332" s="37">
        <f t="shared" si="75"/>
        <v>0</v>
      </c>
      <c r="N332" s="32">
        <f t="shared" si="76"/>
        <v>163436133</v>
      </c>
      <c r="O332" s="37">
        <f t="shared" si="77"/>
        <v>0.70148247390154339</v>
      </c>
      <c r="P332" s="32">
        <f>SUM(P324:P331)</f>
        <v>53875228</v>
      </c>
      <c r="Q332" s="32">
        <f>SUM(Q324:Q331)</f>
        <v>221499996</v>
      </c>
      <c r="R332" s="32">
        <f>SUM(R324:R331)</f>
        <v>221361679</v>
      </c>
      <c r="S332" s="32">
        <f>SUM(S324:S331)</f>
        <v>157182706</v>
      </c>
      <c r="T332" s="37">
        <f t="shared" si="78"/>
        <v>0.71007189098886447</v>
      </c>
      <c r="U332" s="37">
        <f t="shared" si="79"/>
        <v>7.6689383105719822E-2</v>
      </c>
    </row>
    <row r="333" spans="1:21" x14ac:dyDescent="0.2">
      <c r="A333" s="17" t="s">
        <v>29</v>
      </c>
      <c r="B333" s="11" t="s">
        <v>592</v>
      </c>
      <c r="C333" s="10" t="s">
        <v>593</v>
      </c>
      <c r="D333" s="31">
        <v>499068</v>
      </c>
      <c r="E333" s="31">
        <v>332700</v>
      </c>
      <c r="F333" s="31">
        <v>72655</v>
      </c>
      <c r="G333" s="36">
        <f t="shared" si="72"/>
        <v>0.14558136366186572</v>
      </c>
      <c r="H333" s="31">
        <v>83187</v>
      </c>
      <c r="I333" s="36">
        <f t="shared" si="73"/>
        <v>0.1666847002813244</v>
      </c>
      <c r="J333" s="31">
        <v>65483</v>
      </c>
      <c r="K333" s="36">
        <f t="shared" si="74"/>
        <v>0.19682296363089871</v>
      </c>
      <c r="L333" s="31">
        <v>0</v>
      </c>
      <c r="M333" s="36">
        <f t="shared" si="75"/>
        <v>0</v>
      </c>
      <c r="N333" s="31">
        <f t="shared" si="76"/>
        <v>221325</v>
      </c>
      <c r="O333" s="36">
        <f t="shared" si="77"/>
        <v>0.66523895401262401</v>
      </c>
      <c r="P333" s="31">
        <v>99993</v>
      </c>
      <c r="Q333" s="31">
        <v>518148</v>
      </c>
      <c r="R333" s="31">
        <v>469212</v>
      </c>
      <c r="S333" s="31">
        <v>319302</v>
      </c>
      <c r="T333" s="36">
        <f t="shared" si="78"/>
        <v>0.68050689240684381</v>
      </c>
      <c r="U333" s="36">
        <f t="shared" si="79"/>
        <v>-0.34512415869110835</v>
      </c>
    </row>
    <row r="334" spans="1:21" x14ac:dyDescent="0.2">
      <c r="A334" s="17" t="s">
        <v>29</v>
      </c>
      <c r="B334" s="11" t="s">
        <v>594</v>
      </c>
      <c r="C334" s="10" t="s">
        <v>595</v>
      </c>
      <c r="D334" s="31">
        <v>2071182</v>
      </c>
      <c r="E334" s="31">
        <v>2023734</v>
      </c>
      <c r="F334" s="31">
        <v>464849</v>
      </c>
      <c r="G334" s="36">
        <f t="shared" si="72"/>
        <v>0.22443657776091142</v>
      </c>
      <c r="H334" s="31">
        <v>521043</v>
      </c>
      <c r="I334" s="36">
        <f t="shared" si="73"/>
        <v>0.25156794526024268</v>
      </c>
      <c r="J334" s="31">
        <v>498000</v>
      </c>
      <c r="K334" s="36">
        <f t="shared" si="74"/>
        <v>0.2460797713533498</v>
      </c>
      <c r="L334" s="31">
        <v>0</v>
      </c>
      <c r="M334" s="36">
        <f t="shared" si="75"/>
        <v>0</v>
      </c>
      <c r="N334" s="31">
        <f t="shared" si="76"/>
        <v>1483892</v>
      </c>
      <c r="O334" s="36">
        <f t="shared" si="77"/>
        <v>0.73324458649209823</v>
      </c>
      <c r="P334" s="31">
        <v>422571</v>
      </c>
      <c r="Q334" s="31">
        <v>1900081</v>
      </c>
      <c r="R334" s="31">
        <v>1859281</v>
      </c>
      <c r="S334" s="31">
        <v>1263491</v>
      </c>
      <c r="T334" s="36">
        <f t="shared" si="78"/>
        <v>0.6795589262731131</v>
      </c>
      <c r="U334" s="36">
        <f t="shared" si="79"/>
        <v>0.17850018103466647</v>
      </c>
    </row>
    <row r="335" spans="1:21" x14ac:dyDescent="0.2">
      <c r="A335" s="17" t="s">
        <v>29</v>
      </c>
      <c r="B335" s="11" t="s">
        <v>596</v>
      </c>
      <c r="C335" s="10" t="s">
        <v>597</v>
      </c>
      <c r="D335" s="31">
        <v>7203104</v>
      </c>
      <c r="E335" s="31">
        <v>8737019</v>
      </c>
      <c r="F335" s="31">
        <v>1558143</v>
      </c>
      <c r="G335" s="36">
        <f t="shared" si="72"/>
        <v>0.2163154939870367</v>
      </c>
      <c r="H335" s="31">
        <v>2153076</v>
      </c>
      <c r="I335" s="36">
        <f t="shared" si="73"/>
        <v>0.29890947013953983</v>
      </c>
      <c r="J335" s="31">
        <v>1811431</v>
      </c>
      <c r="K335" s="36">
        <f t="shared" si="74"/>
        <v>0.20732826608251625</v>
      </c>
      <c r="L335" s="31">
        <v>0</v>
      </c>
      <c r="M335" s="36">
        <f t="shared" si="75"/>
        <v>0</v>
      </c>
      <c r="N335" s="31">
        <f t="shared" si="76"/>
        <v>5522650</v>
      </c>
      <c r="O335" s="36">
        <f t="shared" si="77"/>
        <v>0.63209774409326569</v>
      </c>
      <c r="P335" s="31">
        <v>1432936</v>
      </c>
      <c r="Q335" s="31">
        <v>7981041</v>
      </c>
      <c r="R335" s="31">
        <v>7469663</v>
      </c>
      <c r="S335" s="31">
        <v>5088228</v>
      </c>
      <c r="T335" s="36">
        <f t="shared" si="78"/>
        <v>0.68118575095021017</v>
      </c>
      <c r="U335" s="36">
        <f t="shared" si="79"/>
        <v>0.26413950099655525</v>
      </c>
    </row>
    <row r="336" spans="1:21" x14ac:dyDescent="0.2">
      <c r="A336" s="17" t="s">
        <v>44</v>
      </c>
      <c r="B336" s="11" t="s">
        <v>598</v>
      </c>
      <c r="C336" s="10" t="s">
        <v>599</v>
      </c>
      <c r="D336" s="31">
        <v>0</v>
      </c>
      <c r="E336" s="31">
        <v>0</v>
      </c>
      <c r="F336" s="31">
        <v>0</v>
      </c>
      <c r="G336" s="36">
        <f t="shared" si="72"/>
        <v>0</v>
      </c>
      <c r="H336" s="31">
        <v>0</v>
      </c>
      <c r="I336" s="36">
        <f t="shared" si="73"/>
        <v>0</v>
      </c>
      <c r="J336" s="31">
        <v>0</v>
      </c>
      <c r="K336" s="36">
        <f t="shared" si="74"/>
        <v>0</v>
      </c>
      <c r="L336" s="31">
        <v>0</v>
      </c>
      <c r="M336" s="36">
        <f t="shared" si="75"/>
        <v>0</v>
      </c>
      <c r="N336" s="31">
        <f t="shared" si="76"/>
        <v>0</v>
      </c>
      <c r="O336" s="36">
        <f t="shared" si="77"/>
        <v>0</v>
      </c>
      <c r="P336" s="31">
        <v>0</v>
      </c>
      <c r="Q336" s="31">
        <v>0</v>
      </c>
      <c r="R336" s="31">
        <v>0</v>
      </c>
      <c r="S336" s="31">
        <v>0</v>
      </c>
      <c r="T336" s="36">
        <f t="shared" si="78"/>
        <v>0</v>
      </c>
      <c r="U336" s="36">
        <f t="shared" si="79"/>
        <v>0</v>
      </c>
    </row>
    <row r="337" spans="1:21" ht="16.5" x14ac:dyDescent="0.3">
      <c r="A337" s="18" t="s">
        <v>0</v>
      </c>
      <c r="B337" s="13" t="s">
        <v>600</v>
      </c>
      <c r="C337" s="12" t="s">
        <v>0</v>
      </c>
      <c r="D337" s="32">
        <f>SUM(D333:D336)</f>
        <v>9773354</v>
      </c>
      <c r="E337" s="32">
        <f>SUM(E333:E336)</f>
        <v>11093453</v>
      </c>
      <c r="F337" s="32">
        <f>SUM(F333:F336)</f>
        <v>2095647</v>
      </c>
      <c r="G337" s="37">
        <f t="shared" si="72"/>
        <v>0.21442454657838037</v>
      </c>
      <c r="H337" s="32">
        <f>SUM(H333:H336)</f>
        <v>2757306</v>
      </c>
      <c r="I337" s="37">
        <f t="shared" si="73"/>
        <v>0.28212484680284783</v>
      </c>
      <c r="J337" s="32">
        <f>SUM(J333:J336)</f>
        <v>2374914</v>
      </c>
      <c r="K337" s="37">
        <f t="shared" si="74"/>
        <v>0.21408248630971799</v>
      </c>
      <c r="L337" s="32">
        <f>SUM(L333:L336)</f>
        <v>0</v>
      </c>
      <c r="M337" s="37">
        <f t="shared" si="75"/>
        <v>0</v>
      </c>
      <c r="N337" s="32">
        <f t="shared" si="76"/>
        <v>7227867</v>
      </c>
      <c r="O337" s="37">
        <f t="shared" si="77"/>
        <v>0.65154348244861182</v>
      </c>
      <c r="P337" s="32">
        <f>SUM(P333:P336)</f>
        <v>1955500</v>
      </c>
      <c r="Q337" s="32">
        <f>SUM(Q333:Q336)</f>
        <v>10399270</v>
      </c>
      <c r="R337" s="32">
        <f>SUM(R333:R336)</f>
        <v>9798156</v>
      </c>
      <c r="S337" s="32">
        <f>SUM(S333:S336)</f>
        <v>6671021</v>
      </c>
      <c r="T337" s="37">
        <f t="shared" si="78"/>
        <v>0.68084453850295912</v>
      </c>
      <c r="U337" s="37">
        <f t="shared" si="79"/>
        <v>0.21447916133981071</v>
      </c>
    </row>
    <row r="338" spans="1:21" ht="16.5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2150002821</v>
      </c>
      <c r="E338" s="32">
        <f>SUM(E302,E304:E309,E311:E316,E318:E322,E324:E331,E333:E336)</f>
        <v>2068079517</v>
      </c>
      <c r="F338" s="32">
        <f>SUM(F302,F304:F309,F311:F316,F318:F322,F324:F331,F333:F336)</f>
        <v>384927263</v>
      </c>
      <c r="G338" s="37">
        <f t="shared" si="72"/>
        <v>0.1790357013675751</v>
      </c>
      <c r="H338" s="32">
        <f>SUM(H302,H304:H309,H311:H316,H318:H322,H324:H331,H333:H336)</f>
        <v>587658566</v>
      </c>
      <c r="I338" s="37">
        <f t="shared" si="73"/>
        <v>0.27332920694804985</v>
      </c>
      <c r="J338" s="32">
        <f>SUM(J302,J304:J309,J311:J316,J318:J322,J324:J331,J333:J336)</f>
        <v>531652607</v>
      </c>
      <c r="K338" s="37">
        <f t="shared" si="74"/>
        <v>0.25707551505138765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1504238436</v>
      </c>
      <c r="O338" s="37">
        <f t="shared" si="77"/>
        <v>0.7273600573067327</v>
      </c>
      <c r="P338" s="32">
        <f>SUM(P302,P304:P309,P311:P316,P318:P322,P324:P331,P333:P336)</f>
        <v>468142554</v>
      </c>
      <c r="Q338" s="32">
        <f>SUM(Q302,Q304:Q309,Q311:Q316,Q318:Q322,Q324:Q331,Q333:Q336)</f>
        <v>1994677948</v>
      </c>
      <c r="R338" s="32">
        <f>SUM(R302,R304:R309,R311:R316,R318:R322,R324:R331,R333:R336)</f>
        <v>1977805393</v>
      </c>
      <c r="S338" s="32">
        <f>SUM(S302,S304:S309,S311:S316,S318:S322,S324:S331,S333:S336)</f>
        <v>1361326877</v>
      </c>
      <c r="T338" s="37">
        <f t="shared" si="78"/>
        <v>0.68830173171643283</v>
      </c>
      <c r="U338" s="37">
        <f t="shared" si="79"/>
        <v>0.13566391787575038</v>
      </c>
    </row>
    <row r="339" spans="1:21" ht="16.5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10836032618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10162478635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2072144679</v>
      </c>
      <c r="G339" s="39">
        <f t="shared" si="72"/>
        <v>0.191227246359328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2521097723</v>
      </c>
      <c r="I339" s="39">
        <f t="shared" si="73"/>
        <v>0.23265874253757252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2356707615</v>
      </c>
      <c r="K339" s="39">
        <f t="shared" si="74"/>
        <v>0.2319028358774011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6949950017</v>
      </c>
      <c r="O339" s="39">
        <f t="shared" si="77"/>
        <v>0.68388335824530866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2195420588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9794434189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10025044140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6417285017</v>
      </c>
      <c r="T339" s="39">
        <f t="shared" si="78"/>
        <v>0.64012536277969945</v>
      </c>
      <c r="U339" s="39">
        <f t="shared" si="79"/>
        <v>7.3465206567517205E-2</v>
      </c>
    </row>
    <row r="340" spans="1:21" x14ac:dyDescent="0.2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sheetProtection algorithmName="SHA-512" hashValue="5DKmHuDi9kucqNB/iaQ0vSMuAFNvOjIXMGKmXdUVjr8atvqlHkguT9ffYKW6Adef+AKY3aQ7lbLOi3YEMkycng==" saltValue="9PXlx6m77Yrve2d56V8W1g==" spinCount="100000" sheet="1" objects="1" scenarios="1"/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60"/>
  <sheetViews>
    <sheetView showGridLines="0" workbookViewId="0">
      <selection activeCell="T8" sqref="T8:U360"/>
    </sheetView>
  </sheetViews>
  <sheetFormatPr defaultRowHeight="12.75" x14ac:dyDescent="0.2"/>
  <cols>
    <col min="1" max="1" width="4" customWidth="1"/>
    <col min="2" max="2" width="23.28515625" customWidth="1"/>
    <col min="3" max="3" width="6.85546875" customWidth="1"/>
    <col min="4" max="11" width="11.7109375" customWidth="1"/>
    <col min="12" max="13" width="11.7109375" hidden="1" customWidth="1"/>
    <col min="14" max="16" width="11.7109375" customWidth="1"/>
    <col min="17" max="19" width="11.7109375" hidden="1" customWidth="1"/>
    <col min="20" max="21" width="11.7109375" customWidth="1"/>
    <col min="22" max="23" width="12.140625" customWidth="1"/>
  </cols>
  <sheetData>
    <row r="1" spans="1:21" ht="16.5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" customHeight="1" x14ac:dyDescent="0.2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" customHeight="1" x14ac:dyDescent="0.3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607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45" customHeight="1" x14ac:dyDescent="0.2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4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x14ac:dyDescent="0.2">
      <c r="A8" s="17" t="s">
        <v>23</v>
      </c>
      <c r="B8" s="11" t="s">
        <v>24</v>
      </c>
      <c r="C8" s="10" t="s">
        <v>25</v>
      </c>
      <c r="D8" s="31">
        <v>510530565</v>
      </c>
      <c r="E8" s="31">
        <v>494348257</v>
      </c>
      <c r="F8" s="31">
        <v>119121819</v>
      </c>
      <c r="G8" s="36">
        <f>IF(($D8       =0),0,($F8       /$D8       ))</f>
        <v>0.23332945599447116</v>
      </c>
      <c r="H8" s="31">
        <v>121340073</v>
      </c>
      <c r="I8" s="36">
        <f>IF(($D8       =0),0,($H8       /$D8       ))</f>
        <v>0.23767445343845378</v>
      </c>
      <c r="J8" s="31">
        <v>117392114</v>
      </c>
      <c r="K8" s="36">
        <f>IF(($E8       =0),0,($J8       /$E8       ))</f>
        <v>0.23746844929201399</v>
      </c>
      <c r="L8" s="31">
        <v>0</v>
      </c>
      <c r="M8" s="36">
        <f>IF(($E8       =0),0,($L8       /$E8       ))</f>
        <v>0</v>
      </c>
      <c r="N8" s="31">
        <f>$F8       +$H8       +$J8</f>
        <v>357854006</v>
      </c>
      <c r="O8" s="36">
        <f>IF(($E8       =0),0,($N8       /$E8       ))</f>
        <v>0.72389049811092987</v>
      </c>
      <c r="P8" s="31">
        <v>140325931</v>
      </c>
      <c r="Q8" s="31">
        <v>493996001</v>
      </c>
      <c r="R8" s="31">
        <v>466811831</v>
      </c>
      <c r="S8" s="31">
        <v>361701952</v>
      </c>
      <c r="T8" s="36">
        <f>IF(($R8       =0),0,($S8       /$R8       ))</f>
        <v>0.77483458640104608</v>
      </c>
      <c r="U8" s="36">
        <f>IF(($P8       =0),0,(($J8       /$P8       )-1))</f>
        <v>-0.16343249488221812</v>
      </c>
    </row>
    <row r="9" spans="1:21" x14ac:dyDescent="0.2">
      <c r="A9" s="17" t="s">
        <v>23</v>
      </c>
      <c r="B9" s="11" t="s">
        <v>26</v>
      </c>
      <c r="C9" s="10" t="s">
        <v>27</v>
      </c>
      <c r="D9" s="31">
        <v>706053640</v>
      </c>
      <c r="E9" s="31">
        <v>667434700</v>
      </c>
      <c r="F9" s="31">
        <v>122457114</v>
      </c>
      <c r="G9" s="36">
        <f>IF(($D9       =0),0,($F9       /$D9       ))</f>
        <v>0.17343882541275477</v>
      </c>
      <c r="H9" s="31">
        <v>145303265</v>
      </c>
      <c r="I9" s="36">
        <f>IF(($D9       =0),0,($H9       /$D9       ))</f>
        <v>0.2057963542260047</v>
      </c>
      <c r="J9" s="31">
        <v>133114321</v>
      </c>
      <c r="K9" s="36">
        <f>IF(($E9       =0),0,($J9       /$E9       ))</f>
        <v>0.19944171467261143</v>
      </c>
      <c r="L9" s="31">
        <v>0</v>
      </c>
      <c r="M9" s="36">
        <f>IF(($E9       =0),0,($L9       /$E9       ))</f>
        <v>0</v>
      </c>
      <c r="N9" s="31">
        <f>$F9       +$H9       +$J9</f>
        <v>400874700</v>
      </c>
      <c r="O9" s="36">
        <f>IF(($E9       =0),0,($N9       /$E9       ))</f>
        <v>0.60062010560733503</v>
      </c>
      <c r="P9" s="31">
        <v>122131423</v>
      </c>
      <c r="Q9" s="31">
        <v>653456000</v>
      </c>
      <c r="R9" s="31">
        <v>643813940</v>
      </c>
      <c r="S9" s="31">
        <v>370548463</v>
      </c>
      <c r="T9" s="36">
        <f>IF(($R9       =0),0,($S9       /$R9       ))</f>
        <v>0.57555209661971596</v>
      </c>
      <c r="U9" s="36">
        <f>IF(($P9       =0),0,(($J9       /$P9       )-1))</f>
        <v>8.9926881470954401E-2</v>
      </c>
    </row>
    <row r="10" spans="1:21" ht="16.5" x14ac:dyDescent="0.3">
      <c r="A10" s="18" t="s">
        <v>0</v>
      </c>
      <c r="B10" s="13" t="s">
        <v>28</v>
      </c>
      <c r="C10" s="12" t="s">
        <v>0</v>
      </c>
      <c r="D10" s="32">
        <f>SUM(D8:D9)</f>
        <v>1216584205</v>
      </c>
      <c r="E10" s="32">
        <f>SUM(E8:E9)</f>
        <v>1161782957</v>
      </c>
      <c r="F10" s="32">
        <f>SUM(F8:F9)</f>
        <v>241578933</v>
      </c>
      <c r="G10" s="37">
        <f t="shared" ref="G10:G54" si="0">IF(($D10      =0),0,($F10      /$D10      ))</f>
        <v>0.19857148564574698</v>
      </c>
      <c r="H10" s="32">
        <f>SUM(H8:H9)</f>
        <v>266643338</v>
      </c>
      <c r="I10" s="37">
        <f t="shared" ref="I10:I54" si="1">IF(($D10      =0),0,($H10      /$D10      ))</f>
        <v>0.2191737628222783</v>
      </c>
      <c r="J10" s="32">
        <f>SUM(J8:J9)</f>
        <v>250506435</v>
      </c>
      <c r="K10" s="37">
        <f t="shared" ref="K10:K54" si="2">IF(($E10      =0),0,($J10      /$E10      ))</f>
        <v>0.21562240476213149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758728706</v>
      </c>
      <c r="O10" s="37">
        <f t="shared" ref="O10:O54" si="5">IF(($E10      =0),0,($N10      /$E10      ))</f>
        <v>0.65307267715410289</v>
      </c>
      <c r="P10" s="32">
        <f>SUM(P8:P9)</f>
        <v>262457354</v>
      </c>
      <c r="Q10" s="32">
        <f>SUM(Q8:Q9)</f>
        <v>1147452001</v>
      </c>
      <c r="R10" s="32">
        <f>SUM(R8:R9)</f>
        <v>1110625771</v>
      </c>
      <c r="S10" s="32">
        <f>SUM(S8:S9)</f>
        <v>732250415</v>
      </c>
      <c r="T10" s="37">
        <f t="shared" ref="T10:T54" si="6">IF(($R10      =0),0,($S10      /$R10      ))</f>
        <v>0.65931336559990561</v>
      </c>
      <c r="U10" s="37">
        <f t="shared" ref="U10:U54" si="7">IF(($P10      =0),0,(($J10      /$P10      )-1))</f>
        <v>-4.55347080882329E-2</v>
      </c>
    </row>
    <row r="11" spans="1:21" x14ac:dyDescent="0.2">
      <c r="A11" s="17" t="s">
        <v>29</v>
      </c>
      <c r="B11" s="11" t="s">
        <v>30</v>
      </c>
      <c r="C11" s="10" t="s">
        <v>31</v>
      </c>
      <c r="D11" s="31">
        <v>9450780</v>
      </c>
      <c r="E11" s="31">
        <v>9309861</v>
      </c>
      <c r="F11" s="31">
        <v>2269085</v>
      </c>
      <c r="G11" s="36">
        <f t="shared" si="0"/>
        <v>0.24009499744994592</v>
      </c>
      <c r="H11" s="31">
        <v>2549138</v>
      </c>
      <c r="I11" s="36">
        <f t="shared" si="1"/>
        <v>0.26972778966392191</v>
      </c>
      <c r="J11" s="31">
        <v>2498453</v>
      </c>
      <c r="K11" s="36">
        <f t="shared" si="2"/>
        <v>0.26836630536159456</v>
      </c>
      <c r="L11" s="31">
        <v>0</v>
      </c>
      <c r="M11" s="36">
        <f t="shared" si="3"/>
        <v>0</v>
      </c>
      <c r="N11" s="31">
        <f t="shared" si="4"/>
        <v>7316676</v>
      </c>
      <c r="O11" s="36">
        <f t="shared" si="5"/>
        <v>0.78590604091725969</v>
      </c>
      <c r="P11" s="31">
        <v>2207940</v>
      </c>
      <c r="Q11" s="31">
        <v>8867458</v>
      </c>
      <c r="R11" s="31">
        <v>9344285</v>
      </c>
      <c r="S11" s="31">
        <v>7048481</v>
      </c>
      <c r="T11" s="36">
        <f t="shared" si="6"/>
        <v>0.75430929172215955</v>
      </c>
      <c r="U11" s="36">
        <f t="shared" si="7"/>
        <v>0.13157649211482192</v>
      </c>
    </row>
    <row r="12" spans="1:21" x14ac:dyDescent="0.2">
      <c r="A12" s="17" t="s">
        <v>29</v>
      </c>
      <c r="B12" s="11" t="s">
        <v>32</v>
      </c>
      <c r="C12" s="10" t="s">
        <v>33</v>
      </c>
      <c r="D12" s="31">
        <v>3538785</v>
      </c>
      <c r="E12" s="31">
        <v>5630856</v>
      </c>
      <c r="F12" s="31">
        <v>873283</v>
      </c>
      <c r="G12" s="36">
        <f t="shared" si="0"/>
        <v>0.24677481112867836</v>
      </c>
      <c r="H12" s="31">
        <v>1272684</v>
      </c>
      <c r="I12" s="36">
        <f t="shared" si="1"/>
        <v>0.35963868955022699</v>
      </c>
      <c r="J12" s="31">
        <v>1010052</v>
      </c>
      <c r="K12" s="36">
        <f t="shared" si="2"/>
        <v>0.17937805548570235</v>
      </c>
      <c r="L12" s="31">
        <v>0</v>
      </c>
      <c r="M12" s="36">
        <f t="shared" si="3"/>
        <v>0</v>
      </c>
      <c r="N12" s="31">
        <f t="shared" si="4"/>
        <v>3156019</v>
      </c>
      <c r="O12" s="36">
        <f t="shared" si="5"/>
        <v>0.56048654058992098</v>
      </c>
      <c r="P12" s="31">
        <v>748424</v>
      </c>
      <c r="Q12" s="31">
        <v>3647435</v>
      </c>
      <c r="R12" s="31">
        <v>3405275</v>
      </c>
      <c r="S12" s="31">
        <v>2134785</v>
      </c>
      <c r="T12" s="36">
        <f t="shared" si="6"/>
        <v>0.62690531601706179</v>
      </c>
      <c r="U12" s="36">
        <f t="shared" si="7"/>
        <v>0.34957190042008279</v>
      </c>
    </row>
    <row r="13" spans="1:21" x14ac:dyDescent="0.2">
      <c r="A13" s="17" t="s">
        <v>29</v>
      </c>
      <c r="B13" s="11" t="s">
        <v>34</v>
      </c>
      <c r="C13" s="10" t="s">
        <v>35</v>
      </c>
      <c r="D13" s="31">
        <v>34363071</v>
      </c>
      <c r="E13" s="31">
        <v>36997834</v>
      </c>
      <c r="F13" s="31">
        <v>2302080</v>
      </c>
      <c r="G13" s="36">
        <f t="shared" si="0"/>
        <v>6.6992848223606086E-2</v>
      </c>
      <c r="H13" s="31">
        <v>7966800</v>
      </c>
      <c r="I13" s="36">
        <f t="shared" si="1"/>
        <v>0.23184190958951253</v>
      </c>
      <c r="J13" s="31">
        <v>11361542</v>
      </c>
      <c r="K13" s="36">
        <f t="shared" si="2"/>
        <v>0.30708667972292647</v>
      </c>
      <c r="L13" s="31">
        <v>0</v>
      </c>
      <c r="M13" s="36">
        <f t="shared" si="3"/>
        <v>0</v>
      </c>
      <c r="N13" s="31">
        <f t="shared" si="4"/>
        <v>21630422</v>
      </c>
      <c r="O13" s="36">
        <f t="shared" si="5"/>
        <v>0.5846402251548023</v>
      </c>
      <c r="P13" s="31">
        <v>8783652</v>
      </c>
      <c r="Q13" s="31">
        <v>38421360</v>
      </c>
      <c r="R13" s="31">
        <v>36560860</v>
      </c>
      <c r="S13" s="31">
        <v>19011573</v>
      </c>
      <c r="T13" s="36">
        <f t="shared" si="6"/>
        <v>0.51999797050725827</v>
      </c>
      <c r="U13" s="36">
        <f t="shared" si="7"/>
        <v>0.29348726475047049</v>
      </c>
    </row>
    <row r="14" spans="1:21" x14ac:dyDescent="0.2">
      <c r="A14" s="17" t="s">
        <v>29</v>
      </c>
      <c r="B14" s="11" t="s">
        <v>36</v>
      </c>
      <c r="C14" s="10" t="s">
        <v>37</v>
      </c>
      <c r="D14" s="31">
        <v>11607380</v>
      </c>
      <c r="E14" s="31">
        <v>12528980</v>
      </c>
      <c r="F14" s="31">
        <v>2816344</v>
      </c>
      <c r="G14" s="36">
        <f t="shared" si="0"/>
        <v>0.24263391049487482</v>
      </c>
      <c r="H14" s="31">
        <v>3153586</v>
      </c>
      <c r="I14" s="36">
        <f t="shared" si="1"/>
        <v>0.27168801228184136</v>
      </c>
      <c r="J14" s="31">
        <v>3115739</v>
      </c>
      <c r="K14" s="36">
        <f t="shared" si="2"/>
        <v>0.2486825743196972</v>
      </c>
      <c r="L14" s="31">
        <v>0</v>
      </c>
      <c r="M14" s="36">
        <f t="shared" si="3"/>
        <v>0</v>
      </c>
      <c r="N14" s="31">
        <f t="shared" si="4"/>
        <v>9085669</v>
      </c>
      <c r="O14" s="36">
        <f t="shared" si="5"/>
        <v>0.72517228058469241</v>
      </c>
      <c r="P14" s="31">
        <v>2377475</v>
      </c>
      <c r="Q14" s="31">
        <v>9091453</v>
      </c>
      <c r="R14" s="31">
        <v>9196953</v>
      </c>
      <c r="S14" s="31">
        <v>7506396</v>
      </c>
      <c r="T14" s="36">
        <f t="shared" si="6"/>
        <v>0.81618292493176814</v>
      </c>
      <c r="U14" s="36">
        <f t="shared" si="7"/>
        <v>0.31052440088749611</v>
      </c>
    </row>
    <row r="15" spans="1:21" x14ac:dyDescent="0.2">
      <c r="A15" s="17" t="s">
        <v>29</v>
      </c>
      <c r="B15" s="11" t="s">
        <v>38</v>
      </c>
      <c r="C15" s="10" t="s">
        <v>39</v>
      </c>
      <c r="D15" s="31">
        <v>13727406</v>
      </c>
      <c r="E15" s="31">
        <v>12850716</v>
      </c>
      <c r="F15" s="31">
        <v>3168955</v>
      </c>
      <c r="G15" s="36">
        <f t="shared" si="0"/>
        <v>0.23084878526940925</v>
      </c>
      <c r="H15" s="31">
        <v>2603210</v>
      </c>
      <c r="I15" s="36">
        <f t="shared" si="1"/>
        <v>0.18963597346796621</v>
      </c>
      <c r="J15" s="31">
        <v>1158299</v>
      </c>
      <c r="K15" s="36">
        <f t="shared" si="2"/>
        <v>9.013497769307173E-2</v>
      </c>
      <c r="L15" s="31">
        <v>0</v>
      </c>
      <c r="M15" s="36">
        <f t="shared" si="3"/>
        <v>0</v>
      </c>
      <c r="N15" s="31">
        <f t="shared" si="4"/>
        <v>6930464</v>
      </c>
      <c r="O15" s="36">
        <f t="shared" si="5"/>
        <v>0.5393056698163744</v>
      </c>
      <c r="P15" s="31">
        <v>3765517</v>
      </c>
      <c r="Q15" s="31">
        <v>13739010</v>
      </c>
      <c r="R15" s="31">
        <v>14470485</v>
      </c>
      <c r="S15" s="31">
        <v>10845603</v>
      </c>
      <c r="T15" s="36">
        <f t="shared" si="6"/>
        <v>0.74949823727400977</v>
      </c>
      <c r="U15" s="36">
        <f t="shared" si="7"/>
        <v>-0.69239310299223189</v>
      </c>
    </row>
    <row r="16" spans="1:21" x14ac:dyDescent="0.2">
      <c r="A16" s="17" t="s">
        <v>29</v>
      </c>
      <c r="B16" s="11" t="s">
        <v>40</v>
      </c>
      <c r="C16" s="10" t="s">
        <v>41</v>
      </c>
      <c r="D16" s="31">
        <v>30247410</v>
      </c>
      <c r="E16" s="31">
        <v>30280320</v>
      </c>
      <c r="F16" s="31">
        <v>6318037</v>
      </c>
      <c r="G16" s="36">
        <f t="shared" si="0"/>
        <v>0.20887861142491207</v>
      </c>
      <c r="H16" s="31">
        <v>7927481</v>
      </c>
      <c r="I16" s="36">
        <f t="shared" si="1"/>
        <v>0.26208792752834043</v>
      </c>
      <c r="J16" s="31">
        <v>7179465</v>
      </c>
      <c r="K16" s="36">
        <f t="shared" si="2"/>
        <v>0.23710003725191808</v>
      </c>
      <c r="L16" s="31">
        <v>0</v>
      </c>
      <c r="M16" s="36">
        <f t="shared" si="3"/>
        <v>0</v>
      </c>
      <c r="N16" s="31">
        <f t="shared" si="4"/>
        <v>21424983</v>
      </c>
      <c r="O16" s="36">
        <f t="shared" si="5"/>
        <v>0.70755470880096383</v>
      </c>
      <c r="P16" s="31">
        <v>6294745</v>
      </c>
      <c r="Q16" s="31">
        <v>28610330</v>
      </c>
      <c r="R16" s="31">
        <v>28837942</v>
      </c>
      <c r="S16" s="31">
        <v>19712469</v>
      </c>
      <c r="T16" s="36">
        <f t="shared" si="6"/>
        <v>0.68356018609094926</v>
      </c>
      <c r="U16" s="36">
        <f t="shared" si="7"/>
        <v>0.14054898172999852</v>
      </c>
    </row>
    <row r="17" spans="1:21" x14ac:dyDescent="0.2">
      <c r="A17" s="17" t="s">
        <v>29</v>
      </c>
      <c r="B17" s="11" t="s">
        <v>42</v>
      </c>
      <c r="C17" s="10" t="s">
        <v>43</v>
      </c>
      <c r="D17" s="31">
        <v>33009909</v>
      </c>
      <c r="E17" s="31">
        <v>46271656</v>
      </c>
      <c r="F17" s="31">
        <v>4388550</v>
      </c>
      <c r="G17" s="36">
        <f t="shared" si="0"/>
        <v>0.13294644344520914</v>
      </c>
      <c r="H17" s="31">
        <v>2841103</v>
      </c>
      <c r="I17" s="36">
        <f t="shared" si="1"/>
        <v>8.6068186373976369E-2</v>
      </c>
      <c r="J17" s="31">
        <v>8432640</v>
      </c>
      <c r="K17" s="36">
        <f t="shared" si="2"/>
        <v>0.18224201874253215</v>
      </c>
      <c r="L17" s="31">
        <v>0</v>
      </c>
      <c r="M17" s="36">
        <f t="shared" si="3"/>
        <v>0</v>
      </c>
      <c r="N17" s="31">
        <f t="shared" si="4"/>
        <v>15662293</v>
      </c>
      <c r="O17" s="36">
        <f t="shared" si="5"/>
        <v>0.33848568116948313</v>
      </c>
      <c r="P17" s="31">
        <v>3201086</v>
      </c>
      <c r="Q17" s="31">
        <v>32933409</v>
      </c>
      <c r="R17" s="31">
        <v>10625210</v>
      </c>
      <c r="S17" s="31">
        <v>8232210</v>
      </c>
      <c r="T17" s="36">
        <f t="shared" si="6"/>
        <v>0.77478092197707149</v>
      </c>
      <c r="U17" s="36">
        <f t="shared" si="7"/>
        <v>1.6343059824072204</v>
      </c>
    </row>
    <row r="18" spans="1:21" x14ac:dyDescent="0.2">
      <c r="A18" s="17" t="s">
        <v>44</v>
      </c>
      <c r="B18" s="11" t="s">
        <v>45</v>
      </c>
      <c r="C18" s="10" t="s">
        <v>46</v>
      </c>
      <c r="D18" s="31">
        <v>13581070</v>
      </c>
      <c r="E18" s="31">
        <v>24662050</v>
      </c>
      <c r="F18" s="31">
        <v>237490</v>
      </c>
      <c r="G18" s="36">
        <f t="shared" si="0"/>
        <v>1.748684013851633E-2</v>
      </c>
      <c r="H18" s="31">
        <v>4063302</v>
      </c>
      <c r="I18" s="36">
        <f t="shared" si="1"/>
        <v>0.2991886500842717</v>
      </c>
      <c r="J18" s="31">
        <v>2978820</v>
      </c>
      <c r="K18" s="36">
        <f t="shared" si="2"/>
        <v>0.12078557946318332</v>
      </c>
      <c r="L18" s="31">
        <v>0</v>
      </c>
      <c r="M18" s="36">
        <f t="shared" si="3"/>
        <v>0</v>
      </c>
      <c r="N18" s="31">
        <f t="shared" si="4"/>
        <v>7279612</v>
      </c>
      <c r="O18" s="36">
        <f t="shared" si="5"/>
        <v>0.29517465093128914</v>
      </c>
      <c r="P18" s="31">
        <v>2967142</v>
      </c>
      <c r="Q18" s="31">
        <v>10040498</v>
      </c>
      <c r="R18" s="31">
        <v>28228598</v>
      </c>
      <c r="S18" s="31">
        <v>8358344</v>
      </c>
      <c r="T18" s="36">
        <f t="shared" si="6"/>
        <v>0.29609490347342082</v>
      </c>
      <c r="U18" s="36">
        <f t="shared" si="7"/>
        <v>3.9357738861167668E-3</v>
      </c>
    </row>
    <row r="19" spans="1:21" ht="16.5" x14ac:dyDescent="0.3">
      <c r="A19" s="18" t="s">
        <v>0</v>
      </c>
      <c r="B19" s="13" t="s">
        <v>47</v>
      </c>
      <c r="C19" s="12" t="s">
        <v>0</v>
      </c>
      <c r="D19" s="32">
        <f>SUM(D11:D18)</f>
        <v>149525811</v>
      </c>
      <c r="E19" s="32">
        <f>SUM(E11:E18)</f>
        <v>178532273</v>
      </c>
      <c r="F19" s="32">
        <f>SUM(F11:F18)</f>
        <v>22373824</v>
      </c>
      <c r="G19" s="37">
        <f t="shared" si="0"/>
        <v>0.14963185185466074</v>
      </c>
      <c r="H19" s="32">
        <f>SUM(H11:H18)</f>
        <v>32377304</v>
      </c>
      <c r="I19" s="37">
        <f t="shared" si="1"/>
        <v>0.21653321111229418</v>
      </c>
      <c r="J19" s="32">
        <f>SUM(J11:J18)</f>
        <v>37735010</v>
      </c>
      <c r="K19" s="37">
        <f t="shared" si="2"/>
        <v>0.21136240168745288</v>
      </c>
      <c r="L19" s="32">
        <f>SUM(L11:L18)</f>
        <v>0</v>
      </c>
      <c r="M19" s="37">
        <f t="shared" si="3"/>
        <v>0</v>
      </c>
      <c r="N19" s="32">
        <f t="shared" si="4"/>
        <v>92486138</v>
      </c>
      <c r="O19" s="37">
        <f t="shared" si="5"/>
        <v>0.51803596316728684</v>
      </c>
      <c r="P19" s="32">
        <f>SUM(P11:P18)</f>
        <v>30345981</v>
      </c>
      <c r="Q19" s="32">
        <f>SUM(Q11:Q18)</f>
        <v>145350953</v>
      </c>
      <c r="R19" s="32">
        <f>SUM(R11:R18)</f>
        <v>140669608</v>
      </c>
      <c r="S19" s="32">
        <f>SUM(S11:S18)</f>
        <v>82849861</v>
      </c>
      <c r="T19" s="37">
        <f t="shared" si="6"/>
        <v>0.5889677392148559</v>
      </c>
      <c r="U19" s="37">
        <f t="shared" si="7"/>
        <v>0.24349283682738743</v>
      </c>
    </row>
    <row r="20" spans="1:21" x14ac:dyDescent="0.2">
      <c r="A20" s="17" t="s">
        <v>29</v>
      </c>
      <c r="B20" s="11" t="s">
        <v>48</v>
      </c>
      <c r="C20" s="10" t="s">
        <v>49</v>
      </c>
      <c r="D20" s="31">
        <v>1980000</v>
      </c>
      <c r="E20" s="31">
        <v>2010000</v>
      </c>
      <c r="F20" s="31">
        <v>153538</v>
      </c>
      <c r="G20" s="36">
        <f t="shared" si="0"/>
        <v>7.7544444444444444E-2</v>
      </c>
      <c r="H20" s="31">
        <v>292249</v>
      </c>
      <c r="I20" s="36">
        <f t="shared" si="1"/>
        <v>0.14760050505050504</v>
      </c>
      <c r="J20" s="31">
        <v>986498</v>
      </c>
      <c r="K20" s="36">
        <f t="shared" si="2"/>
        <v>0.49079502487562188</v>
      </c>
      <c r="L20" s="31">
        <v>0</v>
      </c>
      <c r="M20" s="36">
        <f t="shared" si="3"/>
        <v>0</v>
      </c>
      <c r="N20" s="31">
        <f t="shared" si="4"/>
        <v>1432285</v>
      </c>
      <c r="O20" s="36">
        <f t="shared" si="5"/>
        <v>0.71257960199004977</v>
      </c>
      <c r="P20" s="31">
        <v>948052</v>
      </c>
      <c r="Q20" s="31">
        <v>1550000</v>
      </c>
      <c r="R20" s="31">
        <v>2050000</v>
      </c>
      <c r="S20" s="31">
        <v>1521401</v>
      </c>
      <c r="T20" s="36">
        <f t="shared" si="6"/>
        <v>0.74214682926829267</v>
      </c>
      <c r="U20" s="36">
        <f t="shared" si="7"/>
        <v>4.0552627914924422E-2</v>
      </c>
    </row>
    <row r="21" spans="1:21" x14ac:dyDescent="0.2">
      <c r="A21" s="17" t="s">
        <v>29</v>
      </c>
      <c r="B21" s="11" t="s">
        <v>50</v>
      </c>
      <c r="C21" s="10" t="s">
        <v>51</v>
      </c>
      <c r="D21" s="31">
        <v>45037667</v>
      </c>
      <c r="E21" s="31">
        <v>44443267</v>
      </c>
      <c r="F21" s="31">
        <v>8671988</v>
      </c>
      <c r="G21" s="36">
        <f t="shared" si="0"/>
        <v>0.19254967181137514</v>
      </c>
      <c r="H21" s="31">
        <v>9563637</v>
      </c>
      <c r="I21" s="36">
        <f t="shared" si="1"/>
        <v>0.21234752235278972</v>
      </c>
      <c r="J21" s="31">
        <v>9814008</v>
      </c>
      <c r="K21" s="36">
        <f t="shared" si="2"/>
        <v>0.22082103010113996</v>
      </c>
      <c r="L21" s="31">
        <v>0</v>
      </c>
      <c r="M21" s="36">
        <f t="shared" si="3"/>
        <v>0</v>
      </c>
      <c r="N21" s="31">
        <f t="shared" si="4"/>
        <v>28049633</v>
      </c>
      <c r="O21" s="36">
        <f t="shared" si="5"/>
        <v>0.63113346280326332</v>
      </c>
      <c r="P21" s="31">
        <v>8302770</v>
      </c>
      <c r="Q21" s="31">
        <v>35015938</v>
      </c>
      <c r="R21" s="31">
        <v>34674435</v>
      </c>
      <c r="S21" s="31">
        <v>23995127</v>
      </c>
      <c r="T21" s="36">
        <f t="shared" si="6"/>
        <v>0.6920120544141527</v>
      </c>
      <c r="U21" s="36">
        <f t="shared" si="7"/>
        <v>0.18201612233025855</v>
      </c>
    </row>
    <row r="22" spans="1:21" x14ac:dyDescent="0.2">
      <c r="A22" s="17" t="s">
        <v>29</v>
      </c>
      <c r="B22" s="11" t="s">
        <v>52</v>
      </c>
      <c r="C22" s="10" t="s">
        <v>53</v>
      </c>
      <c r="D22" s="31">
        <v>3126765</v>
      </c>
      <c r="E22" s="31">
        <v>3126767</v>
      </c>
      <c r="F22" s="31">
        <v>597769</v>
      </c>
      <c r="G22" s="36">
        <f t="shared" si="0"/>
        <v>0.1911781026076472</v>
      </c>
      <c r="H22" s="31">
        <v>1081985</v>
      </c>
      <c r="I22" s="36">
        <f t="shared" si="1"/>
        <v>0.34603975674539023</v>
      </c>
      <c r="J22" s="31">
        <v>1469453</v>
      </c>
      <c r="K22" s="36">
        <f t="shared" si="2"/>
        <v>0.46995922625510633</v>
      </c>
      <c r="L22" s="31">
        <v>0</v>
      </c>
      <c r="M22" s="36">
        <f t="shared" si="3"/>
        <v>0</v>
      </c>
      <c r="N22" s="31">
        <f t="shared" si="4"/>
        <v>3149207</v>
      </c>
      <c r="O22" s="36">
        <f t="shared" si="5"/>
        <v>1.0071767419830131</v>
      </c>
      <c r="P22" s="31">
        <v>628009</v>
      </c>
      <c r="Q22" s="31">
        <v>2325513</v>
      </c>
      <c r="R22" s="31">
        <v>2327013</v>
      </c>
      <c r="S22" s="31">
        <v>1596138</v>
      </c>
      <c r="T22" s="36">
        <f t="shared" si="6"/>
        <v>0.685917096294692</v>
      </c>
      <c r="U22" s="36">
        <f t="shared" si="7"/>
        <v>1.3398597790795992</v>
      </c>
    </row>
    <row r="23" spans="1:21" x14ac:dyDescent="0.2">
      <c r="A23" s="17" t="s">
        <v>29</v>
      </c>
      <c r="B23" s="11" t="s">
        <v>54</v>
      </c>
      <c r="C23" s="10" t="s">
        <v>55</v>
      </c>
      <c r="D23" s="31">
        <v>3288394</v>
      </c>
      <c r="E23" s="31">
        <v>3580381</v>
      </c>
      <c r="F23" s="31">
        <v>855192</v>
      </c>
      <c r="G23" s="36">
        <f t="shared" si="0"/>
        <v>0.26006372715678233</v>
      </c>
      <c r="H23" s="31">
        <v>806244</v>
      </c>
      <c r="I23" s="36">
        <f t="shared" si="1"/>
        <v>0.24517864951705909</v>
      </c>
      <c r="J23" s="31">
        <v>782947</v>
      </c>
      <c r="K23" s="36">
        <f t="shared" si="2"/>
        <v>0.21867700672079313</v>
      </c>
      <c r="L23" s="31">
        <v>0</v>
      </c>
      <c r="M23" s="36">
        <f t="shared" si="3"/>
        <v>0</v>
      </c>
      <c r="N23" s="31">
        <f t="shared" si="4"/>
        <v>2444383</v>
      </c>
      <c r="O23" s="36">
        <f t="shared" si="5"/>
        <v>0.68271588973352282</v>
      </c>
      <c r="P23" s="31">
        <v>854847</v>
      </c>
      <c r="Q23" s="31">
        <v>3149107</v>
      </c>
      <c r="R23" s="31">
        <v>3403686</v>
      </c>
      <c r="S23" s="31">
        <v>2318383</v>
      </c>
      <c r="T23" s="36">
        <f t="shared" si="6"/>
        <v>0.68113891821983574</v>
      </c>
      <c r="U23" s="36">
        <f t="shared" si="7"/>
        <v>-8.4108618267362489E-2</v>
      </c>
    </row>
    <row r="24" spans="1:21" x14ac:dyDescent="0.2">
      <c r="A24" s="17" t="s">
        <v>29</v>
      </c>
      <c r="B24" s="11" t="s">
        <v>56</v>
      </c>
      <c r="C24" s="10" t="s">
        <v>57</v>
      </c>
      <c r="D24" s="31">
        <v>10365539</v>
      </c>
      <c r="E24" s="31">
        <v>10498819</v>
      </c>
      <c r="F24" s="31">
        <v>2542950</v>
      </c>
      <c r="G24" s="36">
        <f t="shared" si="0"/>
        <v>0.24532732933617826</v>
      </c>
      <c r="H24" s="31">
        <v>2589706</v>
      </c>
      <c r="I24" s="36">
        <f t="shared" si="1"/>
        <v>0.24983804508381088</v>
      </c>
      <c r="J24" s="31">
        <v>3022714</v>
      </c>
      <c r="K24" s="36">
        <f t="shared" si="2"/>
        <v>0.28790990681904316</v>
      </c>
      <c r="L24" s="31">
        <v>0</v>
      </c>
      <c r="M24" s="36">
        <f t="shared" si="3"/>
        <v>0</v>
      </c>
      <c r="N24" s="31">
        <f t="shared" si="4"/>
        <v>8155370</v>
      </c>
      <c r="O24" s="36">
        <f t="shared" si="5"/>
        <v>0.77678927506036632</v>
      </c>
      <c r="P24" s="31">
        <v>2249257</v>
      </c>
      <c r="Q24" s="31">
        <v>9364916</v>
      </c>
      <c r="R24" s="31">
        <v>9367416</v>
      </c>
      <c r="S24" s="31">
        <v>7105538</v>
      </c>
      <c r="T24" s="36">
        <f t="shared" si="6"/>
        <v>0.75853767997492583</v>
      </c>
      <c r="U24" s="36">
        <f t="shared" si="7"/>
        <v>0.34387222091561798</v>
      </c>
    </row>
    <row r="25" spans="1:21" x14ac:dyDescent="0.2">
      <c r="A25" s="17" t="s">
        <v>29</v>
      </c>
      <c r="B25" s="11" t="s">
        <v>58</v>
      </c>
      <c r="C25" s="10" t="s">
        <v>59</v>
      </c>
      <c r="D25" s="31">
        <v>49245799</v>
      </c>
      <c r="E25" s="31">
        <v>49245799</v>
      </c>
      <c r="F25" s="31">
        <v>12887973</v>
      </c>
      <c r="G25" s="36">
        <f t="shared" si="0"/>
        <v>0.26170705444336478</v>
      </c>
      <c r="H25" s="31">
        <v>12952675</v>
      </c>
      <c r="I25" s="36">
        <f t="shared" si="1"/>
        <v>0.26302091270770123</v>
      </c>
      <c r="J25" s="31">
        <v>8390624</v>
      </c>
      <c r="K25" s="36">
        <f t="shared" si="2"/>
        <v>0.17038253354362268</v>
      </c>
      <c r="L25" s="31">
        <v>0</v>
      </c>
      <c r="M25" s="36">
        <f t="shared" si="3"/>
        <v>0</v>
      </c>
      <c r="N25" s="31">
        <f t="shared" si="4"/>
        <v>34231272</v>
      </c>
      <c r="O25" s="36">
        <f t="shared" si="5"/>
        <v>0.69511050069468872</v>
      </c>
      <c r="P25" s="31">
        <v>12114787</v>
      </c>
      <c r="Q25" s="31">
        <v>44535667</v>
      </c>
      <c r="R25" s="31">
        <v>44542667</v>
      </c>
      <c r="S25" s="31">
        <v>36144684</v>
      </c>
      <c r="T25" s="36">
        <f t="shared" si="6"/>
        <v>0.81146205277739658</v>
      </c>
      <c r="U25" s="36">
        <f t="shared" si="7"/>
        <v>-0.30740639517640711</v>
      </c>
    </row>
    <row r="26" spans="1:21" x14ac:dyDescent="0.2">
      <c r="A26" s="17" t="s">
        <v>44</v>
      </c>
      <c r="B26" s="11" t="s">
        <v>60</v>
      </c>
      <c r="C26" s="10" t="s">
        <v>61</v>
      </c>
      <c r="D26" s="31">
        <v>75271044</v>
      </c>
      <c r="E26" s="31">
        <v>69145548</v>
      </c>
      <c r="F26" s="31">
        <v>14362900</v>
      </c>
      <c r="G26" s="36">
        <f t="shared" si="0"/>
        <v>0.19081574051238084</v>
      </c>
      <c r="H26" s="31">
        <v>12378142</v>
      </c>
      <c r="I26" s="36">
        <f t="shared" si="1"/>
        <v>0.16444759288844193</v>
      </c>
      <c r="J26" s="31">
        <v>10167818</v>
      </c>
      <c r="K26" s="36">
        <f t="shared" si="2"/>
        <v>0.14704949623076238</v>
      </c>
      <c r="L26" s="31">
        <v>0</v>
      </c>
      <c r="M26" s="36">
        <f t="shared" si="3"/>
        <v>0</v>
      </c>
      <c r="N26" s="31">
        <f t="shared" si="4"/>
        <v>36908860</v>
      </c>
      <c r="O26" s="36">
        <f t="shared" si="5"/>
        <v>0.53378505294368339</v>
      </c>
      <c r="P26" s="31">
        <v>15920363</v>
      </c>
      <c r="Q26" s="31">
        <v>69978715</v>
      </c>
      <c r="R26" s="31">
        <v>68208620</v>
      </c>
      <c r="S26" s="31">
        <v>47418678</v>
      </c>
      <c r="T26" s="36">
        <f t="shared" si="6"/>
        <v>0.69520066525316004</v>
      </c>
      <c r="U26" s="36">
        <f t="shared" si="7"/>
        <v>-0.36133252740531108</v>
      </c>
    </row>
    <row r="27" spans="1:21" ht="16.5" x14ac:dyDescent="0.3">
      <c r="A27" s="18" t="s">
        <v>0</v>
      </c>
      <c r="B27" s="13" t="s">
        <v>62</v>
      </c>
      <c r="C27" s="12" t="s">
        <v>0</v>
      </c>
      <c r="D27" s="32">
        <f>SUM(D20:D26)</f>
        <v>188315208</v>
      </c>
      <c r="E27" s="32">
        <f>SUM(E20:E26)</f>
        <v>182050581</v>
      </c>
      <c r="F27" s="32">
        <f>SUM(F20:F26)</f>
        <v>40072310</v>
      </c>
      <c r="G27" s="37">
        <f t="shared" si="0"/>
        <v>0.21279380686025104</v>
      </c>
      <c r="H27" s="32">
        <f>SUM(H20:H26)</f>
        <v>39664638</v>
      </c>
      <c r="I27" s="37">
        <f t="shared" si="1"/>
        <v>0.21062896842617193</v>
      </c>
      <c r="J27" s="32">
        <f>SUM(J20:J26)</f>
        <v>34634062</v>
      </c>
      <c r="K27" s="37">
        <f t="shared" si="2"/>
        <v>0.19024417175576055</v>
      </c>
      <c r="L27" s="32">
        <f>SUM(L20:L26)</f>
        <v>0</v>
      </c>
      <c r="M27" s="37">
        <f t="shared" si="3"/>
        <v>0</v>
      </c>
      <c r="N27" s="32">
        <f t="shared" si="4"/>
        <v>114371010</v>
      </c>
      <c r="O27" s="37">
        <f t="shared" si="5"/>
        <v>0.62823754459756431</v>
      </c>
      <c r="P27" s="32">
        <f>SUM(P20:P26)</f>
        <v>41018085</v>
      </c>
      <c r="Q27" s="32">
        <f>SUM(Q20:Q26)</f>
        <v>165919856</v>
      </c>
      <c r="R27" s="32">
        <f>SUM(R20:R26)</f>
        <v>164573837</v>
      </c>
      <c r="S27" s="32">
        <f>SUM(S20:S26)</f>
        <v>120099949</v>
      </c>
      <c r="T27" s="37">
        <f t="shared" si="6"/>
        <v>0.72976331590300103</v>
      </c>
      <c r="U27" s="37">
        <f t="shared" si="7"/>
        <v>-0.15563922596581481</v>
      </c>
    </row>
    <row r="28" spans="1:21" x14ac:dyDescent="0.2">
      <c r="A28" s="17" t="s">
        <v>29</v>
      </c>
      <c r="B28" s="11" t="s">
        <v>63</v>
      </c>
      <c r="C28" s="10" t="s">
        <v>64</v>
      </c>
      <c r="D28" s="31">
        <v>4341472</v>
      </c>
      <c r="E28" s="31">
        <v>4341472</v>
      </c>
      <c r="F28" s="31">
        <v>1734330</v>
      </c>
      <c r="G28" s="36">
        <f t="shared" si="0"/>
        <v>0.39947971563561852</v>
      </c>
      <c r="H28" s="31">
        <v>1773190</v>
      </c>
      <c r="I28" s="36">
        <f t="shared" si="1"/>
        <v>0.40843059681140403</v>
      </c>
      <c r="J28" s="31">
        <v>1689935</v>
      </c>
      <c r="K28" s="36">
        <f t="shared" si="2"/>
        <v>0.3892539212506726</v>
      </c>
      <c r="L28" s="31">
        <v>0</v>
      </c>
      <c r="M28" s="36">
        <f t="shared" si="3"/>
        <v>0</v>
      </c>
      <c r="N28" s="31">
        <f t="shared" si="4"/>
        <v>5197455</v>
      </c>
      <c r="O28" s="36">
        <f t="shared" si="5"/>
        <v>1.1971642336976951</v>
      </c>
      <c r="P28" s="31">
        <v>1446344</v>
      </c>
      <c r="Q28" s="31">
        <v>3845469</v>
      </c>
      <c r="R28" s="31">
        <v>4065369</v>
      </c>
      <c r="S28" s="31">
        <v>4547433</v>
      </c>
      <c r="T28" s="36">
        <f t="shared" si="6"/>
        <v>1.1185781659672223</v>
      </c>
      <c r="U28" s="36">
        <f t="shared" si="7"/>
        <v>0.16841843987322513</v>
      </c>
    </row>
    <row r="29" spans="1:21" x14ac:dyDescent="0.2">
      <c r="A29" s="17" t="s">
        <v>29</v>
      </c>
      <c r="B29" s="11" t="s">
        <v>65</v>
      </c>
      <c r="C29" s="10" t="s">
        <v>66</v>
      </c>
      <c r="D29" s="31">
        <v>13268063</v>
      </c>
      <c r="E29" s="31">
        <v>13298063</v>
      </c>
      <c r="F29" s="31">
        <v>0</v>
      </c>
      <c r="G29" s="36">
        <f t="shared" si="0"/>
        <v>0</v>
      </c>
      <c r="H29" s="31">
        <v>0</v>
      </c>
      <c r="I29" s="36">
        <f t="shared" si="1"/>
        <v>0</v>
      </c>
      <c r="J29" s="31">
        <v>5852</v>
      </c>
      <c r="K29" s="36">
        <f t="shared" si="2"/>
        <v>4.400640905370955E-4</v>
      </c>
      <c r="L29" s="31">
        <v>0</v>
      </c>
      <c r="M29" s="36">
        <f t="shared" si="3"/>
        <v>0</v>
      </c>
      <c r="N29" s="31">
        <f t="shared" si="4"/>
        <v>5852</v>
      </c>
      <c r="O29" s="36">
        <f t="shared" si="5"/>
        <v>4.400640905370955E-4</v>
      </c>
      <c r="P29" s="31">
        <v>0</v>
      </c>
      <c r="Q29" s="31">
        <v>50000</v>
      </c>
      <c r="R29" s="31">
        <v>30000</v>
      </c>
      <c r="S29" s="31">
        <v>46260</v>
      </c>
      <c r="T29" s="36">
        <f t="shared" si="6"/>
        <v>1.542</v>
      </c>
      <c r="U29" s="36">
        <f t="shared" si="7"/>
        <v>0</v>
      </c>
    </row>
    <row r="30" spans="1:21" x14ac:dyDescent="0.2">
      <c r="A30" s="17" t="s">
        <v>29</v>
      </c>
      <c r="B30" s="11" t="s">
        <v>67</v>
      </c>
      <c r="C30" s="10" t="s">
        <v>68</v>
      </c>
      <c r="D30" s="31">
        <v>2478261</v>
      </c>
      <c r="E30" s="31">
        <v>1378261</v>
      </c>
      <c r="F30" s="31">
        <v>445114</v>
      </c>
      <c r="G30" s="36">
        <f t="shared" si="0"/>
        <v>0.17960739405575118</v>
      </c>
      <c r="H30" s="31">
        <v>310794</v>
      </c>
      <c r="I30" s="36">
        <f t="shared" si="1"/>
        <v>0.12540809866273164</v>
      </c>
      <c r="J30" s="31">
        <v>475371</v>
      </c>
      <c r="K30" s="36">
        <f t="shared" si="2"/>
        <v>0.34490637114450745</v>
      </c>
      <c r="L30" s="31">
        <v>0</v>
      </c>
      <c r="M30" s="36">
        <f t="shared" si="3"/>
        <v>0</v>
      </c>
      <c r="N30" s="31">
        <f t="shared" si="4"/>
        <v>1231279</v>
      </c>
      <c r="O30" s="36">
        <f t="shared" si="5"/>
        <v>0.8933569186097553</v>
      </c>
      <c r="P30" s="31">
        <v>455715</v>
      </c>
      <c r="Q30" s="31">
        <v>2513645</v>
      </c>
      <c r="R30" s="31">
        <v>2484660</v>
      </c>
      <c r="S30" s="31">
        <v>1541149</v>
      </c>
      <c r="T30" s="36">
        <f t="shared" si="6"/>
        <v>0.62026554941118706</v>
      </c>
      <c r="U30" s="36">
        <f t="shared" si="7"/>
        <v>4.3132220795892184E-2</v>
      </c>
    </row>
    <row r="31" spans="1:21" x14ac:dyDescent="0.2">
      <c r="A31" s="17" t="s">
        <v>29</v>
      </c>
      <c r="B31" s="11" t="s">
        <v>69</v>
      </c>
      <c r="C31" s="10" t="s">
        <v>70</v>
      </c>
      <c r="D31" s="31">
        <v>4598252</v>
      </c>
      <c r="E31" s="31">
        <v>5581542</v>
      </c>
      <c r="F31" s="31">
        <v>1642089</v>
      </c>
      <c r="G31" s="36">
        <f t="shared" si="0"/>
        <v>0.35711157196256316</v>
      </c>
      <c r="H31" s="31">
        <v>1674934</v>
      </c>
      <c r="I31" s="36">
        <f t="shared" si="1"/>
        <v>0.36425450366791556</v>
      </c>
      <c r="J31" s="31">
        <v>1832526</v>
      </c>
      <c r="K31" s="36">
        <f t="shared" si="2"/>
        <v>0.32831894841963027</v>
      </c>
      <c r="L31" s="31">
        <v>0</v>
      </c>
      <c r="M31" s="36">
        <f t="shared" si="3"/>
        <v>0</v>
      </c>
      <c r="N31" s="31">
        <f t="shared" si="4"/>
        <v>5149549</v>
      </c>
      <c r="O31" s="36">
        <f t="shared" si="5"/>
        <v>0.92260328776528067</v>
      </c>
      <c r="P31" s="31">
        <v>1507829</v>
      </c>
      <c r="Q31" s="31">
        <v>7546642</v>
      </c>
      <c r="R31" s="31">
        <v>6646346</v>
      </c>
      <c r="S31" s="31">
        <v>4828595</v>
      </c>
      <c r="T31" s="36">
        <f t="shared" si="6"/>
        <v>0.72650370594609426</v>
      </c>
      <c r="U31" s="36">
        <f t="shared" si="7"/>
        <v>0.21534073160815992</v>
      </c>
    </row>
    <row r="32" spans="1:21" x14ac:dyDescent="0.2">
      <c r="A32" s="17" t="s">
        <v>29</v>
      </c>
      <c r="B32" s="11" t="s">
        <v>71</v>
      </c>
      <c r="C32" s="10" t="s">
        <v>72</v>
      </c>
      <c r="D32" s="31">
        <v>4067217</v>
      </c>
      <c r="E32" s="31">
        <v>4076784</v>
      </c>
      <c r="F32" s="31">
        <v>1154148</v>
      </c>
      <c r="G32" s="36">
        <f t="shared" si="0"/>
        <v>0.28376848346178724</v>
      </c>
      <c r="H32" s="31">
        <v>1302975</v>
      </c>
      <c r="I32" s="36">
        <f t="shared" si="1"/>
        <v>0.32036033484321097</v>
      </c>
      <c r="J32" s="31">
        <v>1128907</v>
      </c>
      <c r="K32" s="36">
        <f t="shared" si="2"/>
        <v>0.27691116330911819</v>
      </c>
      <c r="L32" s="31">
        <v>0</v>
      </c>
      <c r="M32" s="36">
        <f t="shared" si="3"/>
        <v>0</v>
      </c>
      <c r="N32" s="31">
        <f t="shared" si="4"/>
        <v>3586030</v>
      </c>
      <c r="O32" s="36">
        <f t="shared" si="5"/>
        <v>0.87962227088803335</v>
      </c>
      <c r="P32" s="31">
        <v>1046312</v>
      </c>
      <c r="Q32" s="31">
        <v>4090123</v>
      </c>
      <c r="R32" s="31">
        <v>3659100</v>
      </c>
      <c r="S32" s="31">
        <v>3127374</v>
      </c>
      <c r="T32" s="36">
        <f t="shared" si="6"/>
        <v>0.85468393867344428</v>
      </c>
      <c r="U32" s="36">
        <f t="shared" si="7"/>
        <v>7.8939169196186265E-2</v>
      </c>
    </row>
    <row r="33" spans="1:21" x14ac:dyDescent="0.2">
      <c r="A33" s="17" t="s">
        <v>29</v>
      </c>
      <c r="B33" s="11" t="s">
        <v>73</v>
      </c>
      <c r="C33" s="10" t="s">
        <v>74</v>
      </c>
      <c r="D33" s="31">
        <v>36443389</v>
      </c>
      <c r="E33" s="31">
        <v>37153389</v>
      </c>
      <c r="F33" s="31">
        <v>8918958</v>
      </c>
      <c r="G33" s="36">
        <f t="shared" si="0"/>
        <v>0.24473459370093159</v>
      </c>
      <c r="H33" s="31">
        <v>8200783</v>
      </c>
      <c r="I33" s="36">
        <f t="shared" si="1"/>
        <v>0.22502800164935263</v>
      </c>
      <c r="J33" s="31">
        <v>7957368</v>
      </c>
      <c r="K33" s="36">
        <f t="shared" si="2"/>
        <v>0.21417610113575372</v>
      </c>
      <c r="L33" s="31">
        <v>0</v>
      </c>
      <c r="M33" s="36">
        <f t="shared" si="3"/>
        <v>0</v>
      </c>
      <c r="N33" s="31">
        <f t="shared" si="4"/>
        <v>25077109</v>
      </c>
      <c r="O33" s="36">
        <f t="shared" si="5"/>
        <v>0.6749615492680896</v>
      </c>
      <c r="P33" s="31">
        <v>8355962</v>
      </c>
      <c r="Q33" s="31">
        <v>32007150</v>
      </c>
      <c r="R33" s="31">
        <v>34507574</v>
      </c>
      <c r="S33" s="31">
        <v>27012835</v>
      </c>
      <c r="T33" s="36">
        <f t="shared" si="6"/>
        <v>0.78280886972813568</v>
      </c>
      <c r="U33" s="36">
        <f t="shared" si="7"/>
        <v>-4.7701748763338103E-2</v>
      </c>
    </row>
    <row r="34" spans="1:21" x14ac:dyDescent="0.2">
      <c r="A34" s="17" t="s">
        <v>44</v>
      </c>
      <c r="B34" s="11" t="s">
        <v>75</v>
      </c>
      <c r="C34" s="10" t="s">
        <v>76</v>
      </c>
      <c r="D34" s="31">
        <v>5912959</v>
      </c>
      <c r="E34" s="31">
        <v>5887584</v>
      </c>
      <c r="F34" s="31">
        <v>1392261</v>
      </c>
      <c r="G34" s="36">
        <f t="shared" si="0"/>
        <v>0.23545926836292963</v>
      </c>
      <c r="H34" s="31">
        <v>1839426</v>
      </c>
      <c r="I34" s="36">
        <f t="shared" si="1"/>
        <v>0.31108384144046997</v>
      </c>
      <c r="J34" s="31">
        <v>1967238</v>
      </c>
      <c r="K34" s="36">
        <f t="shared" si="2"/>
        <v>0.33413332191948342</v>
      </c>
      <c r="L34" s="31">
        <v>0</v>
      </c>
      <c r="M34" s="36">
        <f t="shared" si="3"/>
        <v>0</v>
      </c>
      <c r="N34" s="31">
        <f t="shared" si="4"/>
        <v>5198925</v>
      </c>
      <c r="O34" s="36">
        <f t="shared" si="5"/>
        <v>0.88303198731432109</v>
      </c>
      <c r="P34" s="31">
        <v>1274489</v>
      </c>
      <c r="Q34" s="31">
        <v>6515838</v>
      </c>
      <c r="R34" s="31">
        <v>4091081</v>
      </c>
      <c r="S34" s="31">
        <v>3940662</v>
      </c>
      <c r="T34" s="36">
        <f t="shared" si="6"/>
        <v>0.96323245616500874</v>
      </c>
      <c r="U34" s="36">
        <f t="shared" si="7"/>
        <v>0.54355039549184037</v>
      </c>
    </row>
    <row r="35" spans="1:21" ht="16.5" x14ac:dyDescent="0.3">
      <c r="A35" s="18" t="s">
        <v>0</v>
      </c>
      <c r="B35" s="13" t="s">
        <v>77</v>
      </c>
      <c r="C35" s="12" t="s">
        <v>0</v>
      </c>
      <c r="D35" s="32">
        <f>SUM(D28:D34)</f>
        <v>71109613</v>
      </c>
      <c r="E35" s="32">
        <f>SUM(E28:E34)</f>
        <v>71717095</v>
      </c>
      <c r="F35" s="32">
        <f>SUM(F28:F34)</f>
        <v>15286900</v>
      </c>
      <c r="G35" s="37">
        <f t="shared" si="0"/>
        <v>0.21497656020150188</v>
      </c>
      <c r="H35" s="32">
        <f>SUM(H28:H34)</f>
        <v>15102102</v>
      </c>
      <c r="I35" s="37">
        <f t="shared" si="1"/>
        <v>0.21237778357758746</v>
      </c>
      <c r="J35" s="32">
        <f>SUM(J28:J34)</f>
        <v>15057197</v>
      </c>
      <c r="K35" s="37">
        <f t="shared" si="2"/>
        <v>0.20995268980150408</v>
      </c>
      <c r="L35" s="32">
        <f>SUM(L28:L34)</f>
        <v>0</v>
      </c>
      <c r="M35" s="37">
        <f t="shared" si="3"/>
        <v>0</v>
      </c>
      <c r="N35" s="32">
        <f t="shared" si="4"/>
        <v>45446199</v>
      </c>
      <c r="O35" s="37">
        <f t="shared" si="5"/>
        <v>0.63368711462727267</v>
      </c>
      <c r="P35" s="32">
        <f>SUM(P28:P34)</f>
        <v>14086651</v>
      </c>
      <c r="Q35" s="32">
        <f>SUM(Q28:Q34)</f>
        <v>56568867</v>
      </c>
      <c r="R35" s="32">
        <f>SUM(R28:R34)</f>
        <v>55484130</v>
      </c>
      <c r="S35" s="32">
        <f>SUM(S28:S34)</f>
        <v>45044308</v>
      </c>
      <c r="T35" s="37">
        <f t="shared" si="6"/>
        <v>0.81184129588046172</v>
      </c>
      <c r="U35" s="37">
        <f t="shared" si="7"/>
        <v>6.8898278235188792E-2</v>
      </c>
    </row>
    <row r="36" spans="1:21" x14ac:dyDescent="0.2">
      <c r="A36" s="17" t="s">
        <v>29</v>
      </c>
      <c r="B36" s="11" t="s">
        <v>78</v>
      </c>
      <c r="C36" s="10" t="s">
        <v>79</v>
      </c>
      <c r="D36" s="31">
        <v>14559396</v>
      </c>
      <c r="E36" s="31">
        <v>16234578</v>
      </c>
      <c r="F36" s="31">
        <v>3437140</v>
      </c>
      <c r="G36" s="36">
        <f t="shared" si="0"/>
        <v>0.23607710100061843</v>
      </c>
      <c r="H36" s="31">
        <v>3656784</v>
      </c>
      <c r="I36" s="36">
        <f t="shared" si="1"/>
        <v>0.25116316638410002</v>
      </c>
      <c r="J36" s="31">
        <v>3751268</v>
      </c>
      <c r="K36" s="36">
        <f t="shared" si="2"/>
        <v>0.23106655436316237</v>
      </c>
      <c r="L36" s="31">
        <v>0</v>
      </c>
      <c r="M36" s="36">
        <f t="shared" si="3"/>
        <v>0</v>
      </c>
      <c r="N36" s="31">
        <f t="shared" si="4"/>
        <v>10845192</v>
      </c>
      <c r="O36" s="36">
        <f t="shared" si="5"/>
        <v>0.66803042247233035</v>
      </c>
      <c r="P36" s="31">
        <v>2324849</v>
      </c>
      <c r="Q36" s="31">
        <v>16335012</v>
      </c>
      <c r="R36" s="31">
        <v>16255004</v>
      </c>
      <c r="S36" s="31">
        <v>8535907</v>
      </c>
      <c r="T36" s="36">
        <f t="shared" si="6"/>
        <v>0.52512487846819356</v>
      </c>
      <c r="U36" s="36">
        <f t="shared" si="7"/>
        <v>0.61355339637111905</v>
      </c>
    </row>
    <row r="37" spans="1:21" x14ac:dyDescent="0.2">
      <c r="A37" s="17" t="s">
        <v>29</v>
      </c>
      <c r="B37" s="11" t="s">
        <v>80</v>
      </c>
      <c r="C37" s="10" t="s">
        <v>81</v>
      </c>
      <c r="D37" s="31">
        <v>8241662</v>
      </c>
      <c r="E37" s="31">
        <v>9762933</v>
      </c>
      <c r="F37" s="31">
        <v>1246162</v>
      </c>
      <c r="G37" s="36">
        <f t="shared" si="0"/>
        <v>0.15120275497830413</v>
      </c>
      <c r="H37" s="31">
        <v>1368275</v>
      </c>
      <c r="I37" s="36">
        <f t="shared" si="1"/>
        <v>0.16601930532943476</v>
      </c>
      <c r="J37" s="31">
        <v>1634728</v>
      </c>
      <c r="K37" s="36">
        <f t="shared" si="2"/>
        <v>0.1674423044796067</v>
      </c>
      <c r="L37" s="31">
        <v>0</v>
      </c>
      <c r="M37" s="36">
        <f t="shared" si="3"/>
        <v>0</v>
      </c>
      <c r="N37" s="31">
        <f t="shared" si="4"/>
        <v>4249165</v>
      </c>
      <c r="O37" s="36">
        <f t="shared" si="5"/>
        <v>0.43523447308303764</v>
      </c>
      <c r="P37" s="31">
        <v>1456684</v>
      </c>
      <c r="Q37" s="31">
        <v>7817786</v>
      </c>
      <c r="R37" s="31">
        <v>7972686</v>
      </c>
      <c r="S37" s="31">
        <v>4590021</v>
      </c>
      <c r="T37" s="36">
        <f t="shared" si="6"/>
        <v>0.57571827110712748</v>
      </c>
      <c r="U37" s="36">
        <f t="shared" si="7"/>
        <v>0.12222554788821727</v>
      </c>
    </row>
    <row r="38" spans="1:21" x14ac:dyDescent="0.2">
      <c r="A38" s="17" t="s">
        <v>29</v>
      </c>
      <c r="B38" s="11" t="s">
        <v>82</v>
      </c>
      <c r="C38" s="10" t="s">
        <v>83</v>
      </c>
      <c r="D38" s="31">
        <v>10432779</v>
      </c>
      <c r="E38" s="31">
        <v>9295635</v>
      </c>
      <c r="F38" s="31">
        <v>4651</v>
      </c>
      <c r="G38" s="36">
        <f t="shared" si="0"/>
        <v>4.4580643374119209E-4</v>
      </c>
      <c r="H38" s="31">
        <v>13790</v>
      </c>
      <c r="I38" s="36">
        <f t="shared" si="1"/>
        <v>1.3217954679189505E-3</v>
      </c>
      <c r="J38" s="31">
        <v>8112</v>
      </c>
      <c r="K38" s="36">
        <f t="shared" si="2"/>
        <v>8.7266765530273085E-4</v>
      </c>
      <c r="L38" s="31">
        <v>0</v>
      </c>
      <c r="M38" s="36">
        <f t="shared" si="3"/>
        <v>0</v>
      </c>
      <c r="N38" s="31">
        <f t="shared" si="4"/>
        <v>26553</v>
      </c>
      <c r="O38" s="36">
        <f t="shared" si="5"/>
        <v>2.8565020033596415E-3</v>
      </c>
      <c r="P38" s="31">
        <v>21483</v>
      </c>
      <c r="Q38" s="31">
        <v>176844</v>
      </c>
      <c r="R38" s="31">
        <v>82438</v>
      </c>
      <c r="S38" s="31">
        <v>8087</v>
      </c>
      <c r="T38" s="36">
        <f t="shared" si="6"/>
        <v>9.8097964530920206E-2</v>
      </c>
      <c r="U38" s="36">
        <f t="shared" si="7"/>
        <v>-0.622399106270074</v>
      </c>
    </row>
    <row r="39" spans="1:21" x14ac:dyDescent="0.2">
      <c r="A39" s="17" t="s">
        <v>44</v>
      </c>
      <c r="B39" s="11" t="s">
        <v>84</v>
      </c>
      <c r="C39" s="10" t="s">
        <v>85</v>
      </c>
      <c r="D39" s="31">
        <v>19341478</v>
      </c>
      <c r="E39" s="31">
        <v>17533213</v>
      </c>
      <c r="F39" s="31">
        <v>3812201</v>
      </c>
      <c r="G39" s="36">
        <f t="shared" si="0"/>
        <v>0.19709977696637249</v>
      </c>
      <c r="H39" s="31">
        <v>3471587</v>
      </c>
      <c r="I39" s="36">
        <f t="shared" si="1"/>
        <v>0.17948923034733955</v>
      </c>
      <c r="J39" s="31">
        <v>3454205</v>
      </c>
      <c r="K39" s="36">
        <f t="shared" si="2"/>
        <v>0.1970092418314886</v>
      </c>
      <c r="L39" s="31">
        <v>0</v>
      </c>
      <c r="M39" s="36">
        <f t="shared" si="3"/>
        <v>0</v>
      </c>
      <c r="N39" s="31">
        <f t="shared" si="4"/>
        <v>10737993</v>
      </c>
      <c r="O39" s="36">
        <f t="shared" si="5"/>
        <v>0.61243726406563359</v>
      </c>
      <c r="P39" s="31">
        <v>4060055</v>
      </c>
      <c r="Q39" s="31">
        <v>16676594</v>
      </c>
      <c r="R39" s="31">
        <v>19138197</v>
      </c>
      <c r="S39" s="31">
        <v>13885203</v>
      </c>
      <c r="T39" s="36">
        <f t="shared" si="6"/>
        <v>0.7255230469202506</v>
      </c>
      <c r="U39" s="36">
        <f t="shared" si="7"/>
        <v>-0.14922211644916139</v>
      </c>
    </row>
    <row r="40" spans="1:21" ht="16.5" x14ac:dyDescent="0.3">
      <c r="A40" s="18" t="s">
        <v>0</v>
      </c>
      <c r="B40" s="13" t="s">
        <v>86</v>
      </c>
      <c r="C40" s="12" t="s">
        <v>0</v>
      </c>
      <c r="D40" s="32">
        <f>SUM(D36:D39)</f>
        <v>52575315</v>
      </c>
      <c r="E40" s="32">
        <f>SUM(E36:E39)</f>
        <v>52826359</v>
      </c>
      <c r="F40" s="32">
        <f>SUM(F36:F39)</f>
        <v>8500154</v>
      </c>
      <c r="G40" s="37">
        <f t="shared" si="0"/>
        <v>0.16167575981237584</v>
      </c>
      <c r="H40" s="32">
        <f>SUM(H36:H39)</f>
        <v>8510436</v>
      </c>
      <c r="I40" s="37">
        <f t="shared" si="1"/>
        <v>0.16187132687650088</v>
      </c>
      <c r="J40" s="32">
        <f>SUM(J36:J39)</f>
        <v>8848313</v>
      </c>
      <c r="K40" s="37">
        <f t="shared" si="2"/>
        <v>0.16749806663752845</v>
      </c>
      <c r="L40" s="32">
        <f>SUM(L36:L39)</f>
        <v>0</v>
      </c>
      <c r="M40" s="37">
        <f t="shared" si="3"/>
        <v>0</v>
      </c>
      <c r="N40" s="32">
        <f t="shared" si="4"/>
        <v>25858903</v>
      </c>
      <c r="O40" s="37">
        <f t="shared" si="5"/>
        <v>0.4895075770790866</v>
      </c>
      <c r="P40" s="32">
        <f>SUM(P36:P39)</f>
        <v>7863071</v>
      </c>
      <c r="Q40" s="32">
        <f>SUM(Q36:Q39)</f>
        <v>41006236</v>
      </c>
      <c r="R40" s="32">
        <f>SUM(R36:R39)</f>
        <v>43448325</v>
      </c>
      <c r="S40" s="32">
        <f>SUM(S36:S39)</f>
        <v>27019218</v>
      </c>
      <c r="T40" s="37">
        <f t="shared" si="6"/>
        <v>0.6218701871706217</v>
      </c>
      <c r="U40" s="37">
        <f t="shared" si="7"/>
        <v>0.12529989872913516</v>
      </c>
    </row>
    <row r="41" spans="1:21" x14ac:dyDescent="0.2">
      <c r="A41" s="17" t="s">
        <v>29</v>
      </c>
      <c r="B41" s="11" t="s">
        <v>87</v>
      </c>
      <c r="C41" s="10" t="s">
        <v>88</v>
      </c>
      <c r="D41" s="31">
        <v>0</v>
      </c>
      <c r="E41" s="31">
        <v>0</v>
      </c>
      <c r="F41" s="31">
        <v>0</v>
      </c>
      <c r="G41" s="36">
        <f t="shared" si="0"/>
        <v>0</v>
      </c>
      <c r="H41" s="31">
        <v>0</v>
      </c>
      <c r="I41" s="36">
        <f t="shared" si="1"/>
        <v>0</v>
      </c>
      <c r="J41" s="31">
        <v>0</v>
      </c>
      <c r="K41" s="36">
        <f t="shared" si="2"/>
        <v>0</v>
      </c>
      <c r="L41" s="31">
        <v>0</v>
      </c>
      <c r="M41" s="36">
        <f t="shared" si="3"/>
        <v>0</v>
      </c>
      <c r="N41" s="31">
        <f t="shared" si="4"/>
        <v>0</v>
      </c>
      <c r="O41" s="36">
        <f t="shared" si="5"/>
        <v>0</v>
      </c>
      <c r="P41" s="31">
        <v>0</v>
      </c>
      <c r="Q41" s="31">
        <v>0</v>
      </c>
      <c r="R41" s="31">
        <v>0</v>
      </c>
      <c r="S41" s="31">
        <v>0</v>
      </c>
      <c r="T41" s="36">
        <f t="shared" si="6"/>
        <v>0</v>
      </c>
      <c r="U41" s="36">
        <f t="shared" si="7"/>
        <v>0</v>
      </c>
    </row>
    <row r="42" spans="1:21" x14ac:dyDescent="0.2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x14ac:dyDescent="0.2">
      <c r="A43" s="17" t="s">
        <v>29</v>
      </c>
      <c r="B43" s="11" t="s">
        <v>91</v>
      </c>
      <c r="C43" s="10" t="s">
        <v>92</v>
      </c>
      <c r="D43" s="31">
        <v>68799370</v>
      </c>
      <c r="E43" s="31">
        <v>71350942</v>
      </c>
      <c r="F43" s="31">
        <v>9149157</v>
      </c>
      <c r="G43" s="36">
        <f t="shared" si="0"/>
        <v>0.13298315086315471</v>
      </c>
      <c r="H43" s="31">
        <v>9243808</v>
      </c>
      <c r="I43" s="36">
        <f t="shared" si="1"/>
        <v>0.13435890473997072</v>
      </c>
      <c r="J43" s="31">
        <v>10031091</v>
      </c>
      <c r="K43" s="36">
        <f t="shared" si="2"/>
        <v>0.14058806679805291</v>
      </c>
      <c r="L43" s="31">
        <v>0</v>
      </c>
      <c r="M43" s="36">
        <f t="shared" si="3"/>
        <v>0</v>
      </c>
      <c r="N43" s="31">
        <f t="shared" si="4"/>
        <v>28424056</v>
      </c>
      <c r="O43" s="36">
        <f t="shared" si="5"/>
        <v>0.39836973701062001</v>
      </c>
      <c r="P43" s="31">
        <v>6820425</v>
      </c>
      <c r="Q43" s="31">
        <v>24783277</v>
      </c>
      <c r="R43" s="31">
        <v>32785049</v>
      </c>
      <c r="S43" s="31">
        <v>20536430</v>
      </c>
      <c r="T43" s="36">
        <f t="shared" si="6"/>
        <v>0.62639619663219048</v>
      </c>
      <c r="U43" s="36">
        <f t="shared" si="7"/>
        <v>0.47074280561695203</v>
      </c>
    </row>
    <row r="44" spans="1:21" x14ac:dyDescent="0.2">
      <c r="A44" s="17" t="s">
        <v>29</v>
      </c>
      <c r="B44" s="11" t="s">
        <v>93</v>
      </c>
      <c r="C44" s="10" t="s">
        <v>94</v>
      </c>
      <c r="D44" s="31">
        <v>34184837</v>
      </c>
      <c r="E44" s="31">
        <v>47287300</v>
      </c>
      <c r="F44" s="31">
        <v>8032070</v>
      </c>
      <c r="G44" s="36">
        <f t="shared" si="0"/>
        <v>0.23496002043245079</v>
      </c>
      <c r="H44" s="31">
        <v>8222957</v>
      </c>
      <c r="I44" s="36">
        <f t="shared" si="1"/>
        <v>0.24054398738247604</v>
      </c>
      <c r="J44" s="31">
        <v>8305101</v>
      </c>
      <c r="K44" s="36">
        <f t="shared" si="2"/>
        <v>0.17563068730927756</v>
      </c>
      <c r="L44" s="31">
        <v>0</v>
      </c>
      <c r="M44" s="36">
        <f t="shared" si="3"/>
        <v>0</v>
      </c>
      <c r="N44" s="31">
        <f t="shared" si="4"/>
        <v>24560128</v>
      </c>
      <c r="O44" s="36">
        <f t="shared" si="5"/>
        <v>0.51938106003091744</v>
      </c>
      <c r="P44" s="31">
        <v>8071225</v>
      </c>
      <c r="Q44" s="31">
        <v>37203343</v>
      </c>
      <c r="R44" s="31">
        <v>39962236</v>
      </c>
      <c r="S44" s="31">
        <v>26158595</v>
      </c>
      <c r="T44" s="36">
        <f t="shared" si="6"/>
        <v>0.65458286668443677</v>
      </c>
      <c r="U44" s="36">
        <f t="shared" si="7"/>
        <v>2.897651843431448E-2</v>
      </c>
    </row>
    <row r="45" spans="1:21" x14ac:dyDescent="0.2">
      <c r="A45" s="17" t="s">
        <v>29</v>
      </c>
      <c r="B45" s="11" t="s">
        <v>95</v>
      </c>
      <c r="C45" s="10" t="s">
        <v>96</v>
      </c>
      <c r="D45" s="31">
        <v>127388199</v>
      </c>
      <c r="E45" s="31">
        <v>144559235</v>
      </c>
      <c r="F45" s="31">
        <v>36960494</v>
      </c>
      <c r="G45" s="36">
        <f t="shared" si="0"/>
        <v>0.29014064324749578</v>
      </c>
      <c r="H45" s="31">
        <v>37646573</v>
      </c>
      <c r="I45" s="36">
        <f t="shared" si="1"/>
        <v>0.29552637760425515</v>
      </c>
      <c r="J45" s="31">
        <v>39521804</v>
      </c>
      <c r="K45" s="36">
        <f t="shared" si="2"/>
        <v>0.27339522099712271</v>
      </c>
      <c r="L45" s="31">
        <v>0</v>
      </c>
      <c r="M45" s="36">
        <f t="shared" si="3"/>
        <v>0</v>
      </c>
      <c r="N45" s="31">
        <f t="shared" si="4"/>
        <v>114128871</v>
      </c>
      <c r="O45" s="36">
        <f t="shared" si="5"/>
        <v>0.7894955379364037</v>
      </c>
      <c r="P45" s="31">
        <v>36756690</v>
      </c>
      <c r="Q45" s="31">
        <v>112504561</v>
      </c>
      <c r="R45" s="31">
        <v>116912758</v>
      </c>
      <c r="S45" s="31">
        <v>108499809</v>
      </c>
      <c r="T45" s="36">
        <f t="shared" si="6"/>
        <v>0.92804079602672618</v>
      </c>
      <c r="U45" s="36">
        <f t="shared" si="7"/>
        <v>7.5227502802891033E-2</v>
      </c>
    </row>
    <row r="46" spans="1:21" x14ac:dyDescent="0.2">
      <c r="A46" s="17" t="s">
        <v>44</v>
      </c>
      <c r="B46" s="11" t="s">
        <v>97</v>
      </c>
      <c r="C46" s="10" t="s">
        <v>98</v>
      </c>
      <c r="D46" s="31">
        <v>28399860</v>
      </c>
      <c r="E46" s="31">
        <v>28649860</v>
      </c>
      <c r="F46" s="31">
        <v>1790531</v>
      </c>
      <c r="G46" s="36">
        <f t="shared" si="0"/>
        <v>6.3047176993126022E-2</v>
      </c>
      <c r="H46" s="31">
        <v>9603704</v>
      </c>
      <c r="I46" s="36">
        <f t="shared" si="1"/>
        <v>0.33816025853648574</v>
      </c>
      <c r="J46" s="31">
        <v>6201888</v>
      </c>
      <c r="K46" s="36">
        <f t="shared" si="2"/>
        <v>0.21647184314338708</v>
      </c>
      <c r="L46" s="31">
        <v>0</v>
      </c>
      <c r="M46" s="36">
        <f t="shared" si="3"/>
        <v>0</v>
      </c>
      <c r="N46" s="31">
        <f t="shared" si="4"/>
        <v>17596123</v>
      </c>
      <c r="O46" s="36">
        <f t="shared" si="5"/>
        <v>0.61417832408256101</v>
      </c>
      <c r="P46" s="31">
        <v>3839375</v>
      </c>
      <c r="Q46" s="31">
        <v>30180427</v>
      </c>
      <c r="R46" s="31">
        <v>30230427</v>
      </c>
      <c r="S46" s="31">
        <v>19455176</v>
      </c>
      <c r="T46" s="36">
        <f t="shared" si="6"/>
        <v>0.64356272572663298</v>
      </c>
      <c r="U46" s="36">
        <f t="shared" si="7"/>
        <v>0.61533791307178909</v>
      </c>
    </row>
    <row r="47" spans="1:21" ht="16.5" x14ac:dyDescent="0.3">
      <c r="A47" s="18" t="s">
        <v>0</v>
      </c>
      <c r="B47" s="13" t="s">
        <v>99</v>
      </c>
      <c r="C47" s="12" t="s">
        <v>0</v>
      </c>
      <c r="D47" s="32">
        <f>SUM(D41:D46)</f>
        <v>258772266</v>
      </c>
      <c r="E47" s="32">
        <f>SUM(E41:E46)</f>
        <v>291847337</v>
      </c>
      <c r="F47" s="32">
        <f>SUM(F41:F46)</f>
        <v>55932252</v>
      </c>
      <c r="G47" s="37">
        <f t="shared" si="0"/>
        <v>0.21614469303290795</v>
      </c>
      <c r="H47" s="32">
        <f>SUM(H41:H46)</f>
        <v>64717042</v>
      </c>
      <c r="I47" s="37">
        <f t="shared" si="1"/>
        <v>0.25009265096438116</v>
      </c>
      <c r="J47" s="32">
        <f>SUM(J41:J46)</f>
        <v>64059884</v>
      </c>
      <c r="K47" s="37">
        <f t="shared" si="2"/>
        <v>0.21949792195636858</v>
      </c>
      <c r="L47" s="32">
        <f>SUM(L41:L46)</f>
        <v>0</v>
      </c>
      <c r="M47" s="37">
        <f t="shared" si="3"/>
        <v>0</v>
      </c>
      <c r="N47" s="32">
        <f t="shared" si="4"/>
        <v>184709178</v>
      </c>
      <c r="O47" s="37">
        <f t="shared" si="5"/>
        <v>0.63289656811225248</v>
      </c>
      <c r="P47" s="32">
        <f>SUM(P41:P46)</f>
        <v>55487715</v>
      </c>
      <c r="Q47" s="32">
        <f>SUM(Q41:Q46)</f>
        <v>204671608</v>
      </c>
      <c r="R47" s="32">
        <f>SUM(R41:R46)</f>
        <v>219890470</v>
      </c>
      <c r="S47" s="32">
        <f>SUM(S41:S46)</f>
        <v>174650010</v>
      </c>
      <c r="T47" s="37">
        <f t="shared" si="6"/>
        <v>0.7942591145491662</v>
      </c>
      <c r="U47" s="37">
        <f t="shared" si="7"/>
        <v>0.15448769155478836</v>
      </c>
    </row>
    <row r="48" spans="1:21" x14ac:dyDescent="0.2">
      <c r="A48" s="17" t="s">
        <v>29</v>
      </c>
      <c r="B48" s="11" t="s">
        <v>100</v>
      </c>
      <c r="C48" s="10" t="s">
        <v>101</v>
      </c>
      <c r="D48" s="31">
        <v>24331056</v>
      </c>
      <c r="E48" s="31">
        <v>23375129</v>
      </c>
      <c r="F48" s="31">
        <v>5460604</v>
      </c>
      <c r="G48" s="36">
        <f t="shared" si="0"/>
        <v>0.22442938769283174</v>
      </c>
      <c r="H48" s="31">
        <v>5600996</v>
      </c>
      <c r="I48" s="36">
        <f t="shared" si="1"/>
        <v>0.23019946195512433</v>
      </c>
      <c r="J48" s="31">
        <v>5263527</v>
      </c>
      <c r="K48" s="36">
        <f t="shared" si="2"/>
        <v>0.22517638298381157</v>
      </c>
      <c r="L48" s="31">
        <v>0</v>
      </c>
      <c r="M48" s="36">
        <f t="shared" si="3"/>
        <v>0</v>
      </c>
      <c r="N48" s="31">
        <f t="shared" si="4"/>
        <v>16325127</v>
      </c>
      <c r="O48" s="36">
        <f t="shared" si="5"/>
        <v>0.69839730082345219</v>
      </c>
      <c r="P48" s="31">
        <v>5227390</v>
      </c>
      <c r="Q48" s="31">
        <v>25297176</v>
      </c>
      <c r="R48" s="31">
        <v>24442176</v>
      </c>
      <c r="S48" s="31">
        <v>14939391</v>
      </c>
      <c r="T48" s="36">
        <f t="shared" si="6"/>
        <v>0.61121362516987032</v>
      </c>
      <c r="U48" s="36">
        <f t="shared" si="7"/>
        <v>6.9130101255119314E-3</v>
      </c>
    </row>
    <row r="49" spans="1:21" x14ac:dyDescent="0.2">
      <c r="A49" s="17" t="s">
        <v>29</v>
      </c>
      <c r="B49" s="11" t="s">
        <v>102</v>
      </c>
      <c r="C49" s="10" t="s">
        <v>103</v>
      </c>
      <c r="D49" s="31">
        <v>45165696</v>
      </c>
      <c r="E49" s="31">
        <v>52429286</v>
      </c>
      <c r="F49" s="31">
        <v>9025983</v>
      </c>
      <c r="G49" s="36">
        <f t="shared" si="0"/>
        <v>0.19984155674253309</v>
      </c>
      <c r="H49" s="31">
        <v>11884560</v>
      </c>
      <c r="I49" s="36">
        <f t="shared" si="1"/>
        <v>0.26313244458803425</v>
      </c>
      <c r="J49" s="31">
        <v>12856242</v>
      </c>
      <c r="K49" s="36">
        <f t="shared" si="2"/>
        <v>0.24521108298137037</v>
      </c>
      <c r="L49" s="31">
        <v>0</v>
      </c>
      <c r="M49" s="36">
        <f t="shared" si="3"/>
        <v>0</v>
      </c>
      <c r="N49" s="31">
        <f t="shared" si="4"/>
        <v>33766785</v>
      </c>
      <c r="O49" s="36">
        <f t="shared" si="5"/>
        <v>0.64404434193515436</v>
      </c>
      <c r="P49" s="31">
        <v>9749872</v>
      </c>
      <c r="Q49" s="31">
        <v>36362952</v>
      </c>
      <c r="R49" s="31">
        <v>36169365</v>
      </c>
      <c r="S49" s="31">
        <v>27278325</v>
      </c>
      <c r="T49" s="36">
        <f t="shared" si="6"/>
        <v>0.75418313260406977</v>
      </c>
      <c r="U49" s="36">
        <f t="shared" si="7"/>
        <v>0.3186062340100464</v>
      </c>
    </row>
    <row r="50" spans="1:21" x14ac:dyDescent="0.2">
      <c r="A50" s="17" t="s">
        <v>29</v>
      </c>
      <c r="B50" s="11" t="s">
        <v>104</v>
      </c>
      <c r="C50" s="10" t="s">
        <v>105</v>
      </c>
      <c r="D50" s="31">
        <v>16543920</v>
      </c>
      <c r="E50" s="31">
        <v>17516825</v>
      </c>
      <c r="F50" s="31">
        <v>3573406</v>
      </c>
      <c r="G50" s="36">
        <f t="shared" si="0"/>
        <v>0.21599512086615505</v>
      </c>
      <c r="H50" s="31">
        <v>3295515</v>
      </c>
      <c r="I50" s="36">
        <f t="shared" si="1"/>
        <v>0.19919795308487953</v>
      </c>
      <c r="J50" s="31">
        <v>4795867</v>
      </c>
      <c r="K50" s="36">
        <f t="shared" si="2"/>
        <v>0.27378631686963817</v>
      </c>
      <c r="L50" s="31">
        <v>0</v>
      </c>
      <c r="M50" s="36">
        <f t="shared" si="3"/>
        <v>0</v>
      </c>
      <c r="N50" s="31">
        <f t="shared" si="4"/>
        <v>11664788</v>
      </c>
      <c r="O50" s="36">
        <f t="shared" si="5"/>
        <v>0.6659190806553128</v>
      </c>
      <c r="P50" s="31">
        <v>3224266</v>
      </c>
      <c r="Q50" s="31">
        <v>15956495</v>
      </c>
      <c r="R50" s="31">
        <v>15618890</v>
      </c>
      <c r="S50" s="31">
        <v>9927065</v>
      </c>
      <c r="T50" s="36">
        <f t="shared" si="6"/>
        <v>0.63558069747594104</v>
      </c>
      <c r="U50" s="36">
        <f t="shared" si="7"/>
        <v>0.48742907688137382</v>
      </c>
    </row>
    <row r="51" spans="1:21" x14ac:dyDescent="0.2">
      <c r="A51" s="17" t="s">
        <v>29</v>
      </c>
      <c r="B51" s="11" t="s">
        <v>106</v>
      </c>
      <c r="C51" s="10" t="s">
        <v>107</v>
      </c>
      <c r="D51" s="31">
        <v>7447950</v>
      </c>
      <c r="E51" s="31">
        <v>12975557</v>
      </c>
      <c r="F51" s="31">
        <v>2232097</v>
      </c>
      <c r="G51" s="36">
        <f t="shared" si="0"/>
        <v>0.29969280137487497</v>
      </c>
      <c r="H51" s="31">
        <v>2660963</v>
      </c>
      <c r="I51" s="36">
        <f t="shared" si="1"/>
        <v>0.35727455205794884</v>
      </c>
      <c r="J51" s="31">
        <v>2624597</v>
      </c>
      <c r="K51" s="36">
        <f t="shared" si="2"/>
        <v>0.20227239570524796</v>
      </c>
      <c r="L51" s="31">
        <v>0</v>
      </c>
      <c r="M51" s="36">
        <f t="shared" si="3"/>
        <v>0</v>
      </c>
      <c r="N51" s="31">
        <f t="shared" si="4"/>
        <v>7517657</v>
      </c>
      <c r="O51" s="36">
        <f t="shared" si="5"/>
        <v>0.57937065823070255</v>
      </c>
      <c r="P51" s="31">
        <v>2910151</v>
      </c>
      <c r="Q51" s="31">
        <v>6949000</v>
      </c>
      <c r="R51" s="31">
        <v>8486912</v>
      </c>
      <c r="S51" s="31">
        <v>5350307</v>
      </c>
      <c r="T51" s="36">
        <f t="shared" si="6"/>
        <v>0.63041857863024853</v>
      </c>
      <c r="U51" s="36">
        <f t="shared" si="7"/>
        <v>-9.8123430708578319E-2</v>
      </c>
    </row>
    <row r="52" spans="1:21" x14ac:dyDescent="0.2">
      <c r="A52" s="17" t="s">
        <v>44</v>
      </c>
      <c r="B52" s="11" t="s">
        <v>108</v>
      </c>
      <c r="C52" s="10" t="s">
        <v>109</v>
      </c>
      <c r="D52" s="31">
        <v>34840014</v>
      </c>
      <c r="E52" s="31">
        <v>34840014</v>
      </c>
      <c r="F52" s="31">
        <v>6862977</v>
      </c>
      <c r="G52" s="36">
        <f t="shared" si="0"/>
        <v>0.19698548341570701</v>
      </c>
      <c r="H52" s="31">
        <v>6807554</v>
      </c>
      <c r="I52" s="36">
        <f t="shared" si="1"/>
        <v>0.19539469760258993</v>
      </c>
      <c r="J52" s="31">
        <v>7231013</v>
      </c>
      <c r="K52" s="36">
        <f t="shared" si="2"/>
        <v>0.20754908422252644</v>
      </c>
      <c r="L52" s="31">
        <v>0</v>
      </c>
      <c r="M52" s="36">
        <f t="shared" si="3"/>
        <v>0</v>
      </c>
      <c r="N52" s="31">
        <f t="shared" si="4"/>
        <v>20901544</v>
      </c>
      <c r="O52" s="36">
        <f t="shared" si="5"/>
        <v>0.59992926524082335</v>
      </c>
      <c r="P52" s="31">
        <v>7693348</v>
      </c>
      <c r="Q52" s="31">
        <v>31320406</v>
      </c>
      <c r="R52" s="31">
        <v>29206747</v>
      </c>
      <c r="S52" s="31">
        <v>19833584</v>
      </c>
      <c r="T52" s="36">
        <f t="shared" si="6"/>
        <v>0.67907542048417791</v>
      </c>
      <c r="U52" s="36">
        <f t="shared" si="7"/>
        <v>-6.0095422695034761E-2</v>
      </c>
    </row>
    <row r="53" spans="1:21" ht="16.5" x14ac:dyDescent="0.3">
      <c r="A53" s="18" t="s">
        <v>0</v>
      </c>
      <c r="B53" s="13" t="s">
        <v>110</v>
      </c>
      <c r="C53" s="12" t="s">
        <v>0</v>
      </c>
      <c r="D53" s="32">
        <f>SUM(D48:D52)</f>
        <v>128328636</v>
      </c>
      <c r="E53" s="32">
        <f>SUM(E48:E52)</f>
        <v>141136811</v>
      </c>
      <c r="F53" s="32">
        <f>SUM(F48:F52)</f>
        <v>27155067</v>
      </c>
      <c r="G53" s="37">
        <f t="shared" si="0"/>
        <v>0.21160566999247152</v>
      </c>
      <c r="H53" s="32">
        <f>SUM(H48:H52)</f>
        <v>30249588</v>
      </c>
      <c r="I53" s="37">
        <f t="shared" si="1"/>
        <v>0.23571970327807426</v>
      </c>
      <c r="J53" s="32">
        <f>SUM(J48:J52)</f>
        <v>32771246</v>
      </c>
      <c r="K53" s="37">
        <f t="shared" si="2"/>
        <v>0.23219488783829756</v>
      </c>
      <c r="L53" s="32">
        <f>SUM(L48:L52)</f>
        <v>0</v>
      </c>
      <c r="M53" s="37">
        <f t="shared" si="3"/>
        <v>0</v>
      </c>
      <c r="N53" s="32">
        <f t="shared" si="4"/>
        <v>90175901</v>
      </c>
      <c r="O53" s="37">
        <f t="shared" si="5"/>
        <v>0.6389254536862109</v>
      </c>
      <c r="P53" s="32">
        <f>SUM(P48:P52)</f>
        <v>28805027</v>
      </c>
      <c r="Q53" s="32">
        <f>SUM(Q48:Q52)</f>
        <v>115886029</v>
      </c>
      <c r="R53" s="32">
        <f>SUM(R48:R52)</f>
        <v>113924090</v>
      </c>
      <c r="S53" s="32">
        <f>SUM(S48:S52)</f>
        <v>77328672</v>
      </c>
      <c r="T53" s="37">
        <f t="shared" si="6"/>
        <v>0.67877366411265605</v>
      </c>
      <c r="U53" s="37">
        <f t="shared" si="7"/>
        <v>0.13769190356947081</v>
      </c>
    </row>
    <row r="54" spans="1:21" ht="16.5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2065211054</v>
      </c>
      <c r="E54" s="32">
        <f>SUM(E8:E9,E11:E18,E20:E26,E28:E34,E36:E39,E41:E46,E48:E52)</f>
        <v>2079893413</v>
      </c>
      <c r="F54" s="32">
        <f>SUM(F8:F9,F11:F18,F20:F26,F28:F34,F36:F39,F41:F46,F48:F52)</f>
        <v>410899440</v>
      </c>
      <c r="G54" s="37">
        <f t="shared" si="0"/>
        <v>0.19896244463932644</v>
      </c>
      <c r="H54" s="32">
        <f>SUM(H8:H9,H11:H18,H20:H26,H28:H34,H36:H39,H41:H46,H48:H52)</f>
        <v>457264448</v>
      </c>
      <c r="I54" s="37">
        <f t="shared" si="1"/>
        <v>0.22141293845699123</v>
      </c>
      <c r="J54" s="32">
        <f>SUM(J8:J9,J11:J18,J20:J26,J28:J34,J36:J39,J41:J46,J48:J52)</f>
        <v>443612147</v>
      </c>
      <c r="K54" s="37">
        <f t="shared" si="2"/>
        <v>0.21328600024755212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1311776035</v>
      </c>
      <c r="O54" s="37">
        <f t="shared" si="5"/>
        <v>0.6306938744076882</v>
      </c>
      <c r="P54" s="32">
        <f>SUM(P8:P9,P11:P18,P20:P26,P28:P34,P36:P39,P41:P46,P48:P52)</f>
        <v>440063884</v>
      </c>
      <c r="Q54" s="32">
        <f>SUM(Q8:Q9,Q11:Q18,Q20:Q26,Q28:Q34,Q36:Q39,Q41:Q46,Q48:Q52)</f>
        <v>1876855550</v>
      </c>
      <c r="R54" s="32">
        <f>SUM(R8:R9,R11:R18,R20:R26,R28:R34,R36:R39,R41:R46,R48:R52)</f>
        <v>1848616231</v>
      </c>
      <c r="S54" s="32">
        <f>SUM(S8:S9,S11:S18,S20:S26,S28:S34,S36:S39,S41:S46,S48:S52)</f>
        <v>1259242433</v>
      </c>
      <c r="T54" s="37">
        <f t="shared" si="6"/>
        <v>0.68118109745191346</v>
      </c>
      <c r="U54" s="37">
        <f t="shared" si="7"/>
        <v>8.0630634074028151E-3</v>
      </c>
    </row>
    <row r="55" spans="1:21" ht="14.4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4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x14ac:dyDescent="0.2">
      <c r="A57" s="17" t="s">
        <v>23</v>
      </c>
      <c r="B57" s="11" t="s">
        <v>113</v>
      </c>
      <c r="C57" s="10" t="s">
        <v>114</v>
      </c>
      <c r="D57" s="31">
        <v>331178358</v>
      </c>
      <c r="E57" s="31">
        <v>330165461</v>
      </c>
      <c r="F57" s="31">
        <v>72817342</v>
      </c>
      <c r="G57" s="36">
        <f t="shared" ref="G57:G85" si="8">IF(($D57      =0),0,($F57      /$D57      ))</f>
        <v>0.21987349185419899</v>
      </c>
      <c r="H57" s="31">
        <v>95790146</v>
      </c>
      <c r="I57" s="36">
        <f t="shared" ref="I57:I85" si="9">IF(($D57      =0),0,($H57      /$D57      ))</f>
        <v>0.28924035549448557</v>
      </c>
      <c r="J57" s="31">
        <v>86818025</v>
      </c>
      <c r="K57" s="36">
        <f t="shared" ref="K57:K85" si="10">IF(($E57      =0),0,($J57      /$E57      ))</f>
        <v>0.2629530803647569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255425513</v>
      </c>
      <c r="O57" s="36">
        <f t="shared" ref="O57:O85" si="13">IF(($E57      =0),0,($N57      /$E57      ))</f>
        <v>0.77362881091914093</v>
      </c>
      <c r="P57" s="31">
        <v>86187870</v>
      </c>
      <c r="Q57" s="31">
        <v>320884984</v>
      </c>
      <c r="R57" s="31">
        <v>328429570</v>
      </c>
      <c r="S57" s="31">
        <v>244619823</v>
      </c>
      <c r="T57" s="36">
        <f t="shared" ref="T57:T85" si="14">IF(($R57      =0),0,($S57      /$R57      ))</f>
        <v>0.74481668322374261</v>
      </c>
      <c r="U57" s="36">
        <f t="shared" ref="U57:U85" si="15">IF(($P57      =0),0,(($J57      /$P57      )-1))</f>
        <v>7.3114116870505175E-3</v>
      </c>
    </row>
    <row r="58" spans="1:21" ht="16.5" x14ac:dyDescent="0.3">
      <c r="A58" s="18" t="s">
        <v>0</v>
      </c>
      <c r="B58" s="13" t="s">
        <v>28</v>
      </c>
      <c r="C58" s="12" t="s">
        <v>0</v>
      </c>
      <c r="D58" s="32">
        <f>D57</f>
        <v>331178358</v>
      </c>
      <c r="E58" s="32">
        <f>E57</f>
        <v>330165461</v>
      </c>
      <c r="F58" s="32">
        <f>F57</f>
        <v>72817342</v>
      </c>
      <c r="G58" s="37">
        <f t="shared" si="8"/>
        <v>0.21987349185419899</v>
      </c>
      <c r="H58" s="32">
        <f>H57</f>
        <v>95790146</v>
      </c>
      <c r="I58" s="37">
        <f t="shared" si="9"/>
        <v>0.28924035549448557</v>
      </c>
      <c r="J58" s="32">
        <f>J57</f>
        <v>86818025</v>
      </c>
      <c r="K58" s="37">
        <f t="shared" si="10"/>
        <v>0.2629530803647569</v>
      </c>
      <c r="L58" s="32">
        <f>L57</f>
        <v>0</v>
      </c>
      <c r="M58" s="37">
        <f t="shared" si="11"/>
        <v>0</v>
      </c>
      <c r="N58" s="32">
        <f t="shared" si="12"/>
        <v>255425513</v>
      </c>
      <c r="O58" s="37">
        <f t="shared" si="13"/>
        <v>0.77362881091914093</v>
      </c>
      <c r="P58" s="32">
        <f>P57</f>
        <v>86187870</v>
      </c>
      <c r="Q58" s="32">
        <f>Q57</f>
        <v>320884984</v>
      </c>
      <c r="R58" s="32">
        <f>R57</f>
        <v>328429570</v>
      </c>
      <c r="S58" s="32">
        <f>S57</f>
        <v>244619823</v>
      </c>
      <c r="T58" s="37">
        <f t="shared" si="14"/>
        <v>0.74481668322374261</v>
      </c>
      <c r="U58" s="37">
        <f t="shared" si="15"/>
        <v>7.3114116870505175E-3</v>
      </c>
    </row>
    <row r="59" spans="1:21" x14ac:dyDescent="0.2">
      <c r="A59" s="17" t="s">
        <v>29</v>
      </c>
      <c r="B59" s="11" t="s">
        <v>115</v>
      </c>
      <c r="C59" s="10" t="s">
        <v>116</v>
      </c>
      <c r="D59" s="31">
        <v>0</v>
      </c>
      <c r="E59" s="31">
        <v>0</v>
      </c>
      <c r="F59" s="31">
        <v>0</v>
      </c>
      <c r="G59" s="36">
        <f t="shared" si="8"/>
        <v>0</v>
      </c>
      <c r="H59" s="31">
        <v>0</v>
      </c>
      <c r="I59" s="36">
        <f t="shared" si="9"/>
        <v>0</v>
      </c>
      <c r="J59" s="31">
        <v>0</v>
      </c>
      <c r="K59" s="36">
        <f t="shared" si="10"/>
        <v>0</v>
      </c>
      <c r="L59" s="31">
        <v>0</v>
      </c>
      <c r="M59" s="36">
        <f t="shared" si="11"/>
        <v>0</v>
      </c>
      <c r="N59" s="31">
        <f t="shared" si="12"/>
        <v>0</v>
      </c>
      <c r="O59" s="36">
        <f t="shared" si="13"/>
        <v>0</v>
      </c>
      <c r="P59" s="31">
        <v>0</v>
      </c>
      <c r="Q59" s="31">
        <v>0</v>
      </c>
      <c r="R59" s="31">
        <v>0</v>
      </c>
      <c r="S59" s="31">
        <v>0</v>
      </c>
      <c r="T59" s="36">
        <f t="shared" si="14"/>
        <v>0</v>
      </c>
      <c r="U59" s="36">
        <f t="shared" si="15"/>
        <v>0</v>
      </c>
    </row>
    <row r="60" spans="1:21" x14ac:dyDescent="0.2">
      <c r="A60" s="17" t="s">
        <v>29</v>
      </c>
      <c r="B60" s="11" t="s">
        <v>117</v>
      </c>
      <c r="C60" s="10" t="s">
        <v>118</v>
      </c>
      <c r="D60" s="31">
        <v>0</v>
      </c>
      <c r="E60" s="31">
        <v>0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0</v>
      </c>
      <c r="K60" s="36">
        <f t="shared" si="10"/>
        <v>0</v>
      </c>
      <c r="L60" s="31">
        <v>0</v>
      </c>
      <c r="M60" s="36">
        <f t="shared" si="11"/>
        <v>0</v>
      </c>
      <c r="N60" s="31">
        <f t="shared" si="12"/>
        <v>0</v>
      </c>
      <c r="O60" s="36">
        <f t="shared" si="13"/>
        <v>0</v>
      </c>
      <c r="P60" s="31">
        <v>0</v>
      </c>
      <c r="Q60" s="31">
        <v>0</v>
      </c>
      <c r="R60" s="31">
        <v>0</v>
      </c>
      <c r="S60" s="31">
        <v>0</v>
      </c>
      <c r="T60" s="36">
        <f t="shared" si="14"/>
        <v>0</v>
      </c>
      <c r="U60" s="36">
        <f t="shared" si="15"/>
        <v>0</v>
      </c>
    </row>
    <row r="61" spans="1:21" x14ac:dyDescent="0.2">
      <c r="A61" s="17" t="s">
        <v>29</v>
      </c>
      <c r="B61" s="11" t="s">
        <v>119</v>
      </c>
      <c r="C61" s="10" t="s">
        <v>120</v>
      </c>
      <c r="D61" s="31">
        <v>3983248</v>
      </c>
      <c r="E61" s="31">
        <v>3875078</v>
      </c>
      <c r="F61" s="31">
        <v>256839</v>
      </c>
      <c r="G61" s="36">
        <f t="shared" si="8"/>
        <v>6.4479791366241823E-2</v>
      </c>
      <c r="H61" s="31">
        <v>1112543</v>
      </c>
      <c r="I61" s="36">
        <f t="shared" si="9"/>
        <v>0.27930548135591859</v>
      </c>
      <c r="J61" s="31">
        <v>798463</v>
      </c>
      <c r="K61" s="36">
        <f t="shared" si="10"/>
        <v>0.20605082013833012</v>
      </c>
      <c r="L61" s="31">
        <v>0</v>
      </c>
      <c r="M61" s="36">
        <f t="shared" si="11"/>
        <v>0</v>
      </c>
      <c r="N61" s="31">
        <f t="shared" si="12"/>
        <v>2167845</v>
      </c>
      <c r="O61" s="36">
        <f t="shared" si="13"/>
        <v>0.55943261013068635</v>
      </c>
      <c r="P61" s="31">
        <v>755535</v>
      </c>
      <c r="Q61" s="31">
        <v>4247129</v>
      </c>
      <c r="R61" s="31">
        <v>3372812</v>
      </c>
      <c r="S61" s="31">
        <v>2357705</v>
      </c>
      <c r="T61" s="36">
        <f t="shared" si="14"/>
        <v>0.69903243940071369</v>
      </c>
      <c r="U61" s="36">
        <f t="shared" si="15"/>
        <v>5.6818016372504276E-2</v>
      </c>
    </row>
    <row r="62" spans="1:21" x14ac:dyDescent="0.2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6.5" x14ac:dyDescent="0.3">
      <c r="A63" s="18" t="s">
        <v>0</v>
      </c>
      <c r="B63" s="13" t="s">
        <v>123</v>
      </c>
      <c r="C63" s="12" t="s">
        <v>0</v>
      </c>
      <c r="D63" s="32">
        <f>SUM(D59:D62)</f>
        <v>3983248</v>
      </c>
      <c r="E63" s="32">
        <f>SUM(E59:E62)</f>
        <v>3875078</v>
      </c>
      <c r="F63" s="32">
        <f>SUM(F59:F62)</f>
        <v>256839</v>
      </c>
      <c r="G63" s="37">
        <f t="shared" si="8"/>
        <v>6.4479791366241823E-2</v>
      </c>
      <c r="H63" s="32">
        <f>SUM(H59:H62)</f>
        <v>1112543</v>
      </c>
      <c r="I63" s="37">
        <f t="shared" si="9"/>
        <v>0.27930548135591859</v>
      </c>
      <c r="J63" s="32">
        <f>SUM(J59:J62)</f>
        <v>798463</v>
      </c>
      <c r="K63" s="37">
        <f t="shared" si="10"/>
        <v>0.20605082013833012</v>
      </c>
      <c r="L63" s="32">
        <f>SUM(L59:L62)</f>
        <v>0</v>
      </c>
      <c r="M63" s="37">
        <f t="shared" si="11"/>
        <v>0</v>
      </c>
      <c r="N63" s="32">
        <f t="shared" si="12"/>
        <v>2167845</v>
      </c>
      <c r="O63" s="37">
        <f t="shared" si="13"/>
        <v>0.55943261013068635</v>
      </c>
      <c r="P63" s="32">
        <f>SUM(P59:P62)</f>
        <v>755535</v>
      </c>
      <c r="Q63" s="32">
        <f>SUM(Q59:Q62)</f>
        <v>4247129</v>
      </c>
      <c r="R63" s="32">
        <f>SUM(R59:R62)</f>
        <v>3372812</v>
      </c>
      <c r="S63" s="32">
        <f>SUM(S59:S62)</f>
        <v>2357705</v>
      </c>
      <c r="T63" s="37">
        <f t="shared" si="14"/>
        <v>0.69903243940071369</v>
      </c>
      <c r="U63" s="37">
        <f t="shared" si="15"/>
        <v>5.6818016372504276E-2</v>
      </c>
    </row>
    <row r="64" spans="1:21" x14ac:dyDescent="0.2">
      <c r="A64" s="17" t="s">
        <v>29</v>
      </c>
      <c r="B64" s="11" t="s">
        <v>124</v>
      </c>
      <c r="C64" s="10" t="s">
        <v>125</v>
      </c>
      <c r="D64" s="31">
        <v>4090217</v>
      </c>
      <c r="E64" s="31">
        <v>4140217</v>
      </c>
      <c r="F64" s="31">
        <v>0</v>
      </c>
      <c r="G64" s="36">
        <f t="shared" si="8"/>
        <v>0</v>
      </c>
      <c r="H64" s="31">
        <v>0</v>
      </c>
      <c r="I64" s="36">
        <f t="shared" si="9"/>
        <v>0</v>
      </c>
      <c r="J64" s="31">
        <v>0</v>
      </c>
      <c r="K64" s="36">
        <f t="shared" si="10"/>
        <v>0</v>
      </c>
      <c r="L64" s="31">
        <v>0</v>
      </c>
      <c r="M64" s="36">
        <f t="shared" si="11"/>
        <v>0</v>
      </c>
      <c r="N64" s="31">
        <f t="shared" si="12"/>
        <v>0</v>
      </c>
      <c r="O64" s="36">
        <f t="shared" si="13"/>
        <v>0</v>
      </c>
      <c r="P64" s="31">
        <v>0</v>
      </c>
      <c r="Q64" s="31">
        <v>1891209</v>
      </c>
      <c r="R64" s="31">
        <v>1891209</v>
      </c>
      <c r="S64" s="31">
        <v>0</v>
      </c>
      <c r="T64" s="36">
        <f t="shared" si="14"/>
        <v>0</v>
      </c>
      <c r="U64" s="36">
        <f t="shared" si="15"/>
        <v>0</v>
      </c>
    </row>
    <row r="65" spans="1:21" x14ac:dyDescent="0.2">
      <c r="A65" s="17" t="s">
        <v>29</v>
      </c>
      <c r="B65" s="11" t="s">
        <v>126</v>
      </c>
      <c r="C65" s="10" t="s">
        <v>127</v>
      </c>
      <c r="D65" s="31">
        <v>1921550</v>
      </c>
      <c r="E65" s="31">
        <v>1956550</v>
      </c>
      <c r="F65" s="31">
        <v>273219</v>
      </c>
      <c r="G65" s="36">
        <f t="shared" si="8"/>
        <v>0.14218677630038251</v>
      </c>
      <c r="H65" s="31">
        <v>312281</v>
      </c>
      <c r="I65" s="36">
        <f t="shared" si="9"/>
        <v>0.16251515703468555</v>
      </c>
      <c r="J65" s="31">
        <v>237003</v>
      </c>
      <c r="K65" s="36">
        <f t="shared" si="10"/>
        <v>0.12113311696608826</v>
      </c>
      <c r="L65" s="31">
        <v>0</v>
      </c>
      <c r="M65" s="36">
        <f t="shared" si="11"/>
        <v>0</v>
      </c>
      <c r="N65" s="31">
        <f t="shared" si="12"/>
        <v>822503</v>
      </c>
      <c r="O65" s="36">
        <f t="shared" si="13"/>
        <v>0.42038435000383328</v>
      </c>
      <c r="P65" s="31">
        <v>242364</v>
      </c>
      <c r="Q65" s="31">
        <v>1616442</v>
      </c>
      <c r="R65" s="31">
        <v>1516442</v>
      </c>
      <c r="S65" s="31">
        <v>704835</v>
      </c>
      <c r="T65" s="36">
        <f t="shared" si="14"/>
        <v>0.46479522461129408</v>
      </c>
      <c r="U65" s="36">
        <f t="shared" si="15"/>
        <v>-2.2119621725998906E-2</v>
      </c>
    </row>
    <row r="66" spans="1:21" x14ac:dyDescent="0.2">
      <c r="A66" s="17" t="s">
        <v>29</v>
      </c>
      <c r="B66" s="11" t="s">
        <v>128</v>
      </c>
      <c r="C66" s="10" t="s">
        <v>129</v>
      </c>
      <c r="D66" s="31">
        <v>1346985</v>
      </c>
      <c r="E66" s="31">
        <v>1266985</v>
      </c>
      <c r="F66" s="31">
        <v>0</v>
      </c>
      <c r="G66" s="36">
        <f t="shared" si="8"/>
        <v>0</v>
      </c>
      <c r="H66" s="31">
        <v>0</v>
      </c>
      <c r="I66" s="36">
        <f t="shared" si="9"/>
        <v>0</v>
      </c>
      <c r="J66" s="31">
        <v>1083657</v>
      </c>
      <c r="K66" s="36">
        <f t="shared" si="10"/>
        <v>0.85530373287765837</v>
      </c>
      <c r="L66" s="31">
        <v>0</v>
      </c>
      <c r="M66" s="36">
        <f t="shared" si="11"/>
        <v>0</v>
      </c>
      <c r="N66" s="31">
        <f t="shared" si="12"/>
        <v>1083657</v>
      </c>
      <c r="O66" s="36">
        <f t="shared" si="13"/>
        <v>0.85530373287765837</v>
      </c>
      <c r="P66" s="31">
        <v>0</v>
      </c>
      <c r="Q66" s="31">
        <v>0</v>
      </c>
      <c r="R66" s="31">
        <v>20090</v>
      </c>
      <c r="S66" s="31">
        <v>0</v>
      </c>
      <c r="T66" s="36">
        <f t="shared" si="14"/>
        <v>0</v>
      </c>
      <c r="U66" s="36">
        <f t="shared" si="15"/>
        <v>0</v>
      </c>
    </row>
    <row r="67" spans="1:21" x14ac:dyDescent="0.2">
      <c r="A67" s="17" t="s">
        <v>29</v>
      </c>
      <c r="B67" s="11" t="s">
        <v>130</v>
      </c>
      <c r="C67" s="10" t="s">
        <v>131</v>
      </c>
      <c r="D67" s="31">
        <v>117287021</v>
      </c>
      <c r="E67" s="31">
        <v>114460529</v>
      </c>
      <c r="F67" s="31">
        <v>24407954</v>
      </c>
      <c r="G67" s="36">
        <f t="shared" si="8"/>
        <v>0.20810447560092774</v>
      </c>
      <c r="H67" s="31">
        <v>23940093</v>
      </c>
      <c r="I67" s="36">
        <f t="shared" si="9"/>
        <v>0.20411544939827569</v>
      </c>
      <c r="J67" s="31">
        <v>24147264</v>
      </c>
      <c r="K67" s="36">
        <f t="shared" si="10"/>
        <v>0.21096586055442745</v>
      </c>
      <c r="L67" s="31">
        <v>0</v>
      </c>
      <c r="M67" s="36">
        <f t="shared" si="11"/>
        <v>0</v>
      </c>
      <c r="N67" s="31">
        <f t="shared" si="12"/>
        <v>72495311</v>
      </c>
      <c r="O67" s="36">
        <f t="shared" si="13"/>
        <v>0.63336515769554058</v>
      </c>
      <c r="P67" s="31">
        <v>24081147</v>
      </c>
      <c r="Q67" s="31">
        <v>113836582</v>
      </c>
      <c r="R67" s="31">
        <v>108806243</v>
      </c>
      <c r="S67" s="31">
        <v>73555703</v>
      </c>
      <c r="T67" s="36">
        <f t="shared" si="14"/>
        <v>0.67602465604845852</v>
      </c>
      <c r="U67" s="36">
        <f t="shared" si="15"/>
        <v>2.7455918108885147E-3</v>
      </c>
    </row>
    <row r="68" spans="1:21" x14ac:dyDescent="0.2">
      <c r="A68" s="17" t="s">
        <v>29</v>
      </c>
      <c r="B68" s="11" t="s">
        <v>132</v>
      </c>
      <c r="C68" s="10" t="s">
        <v>133</v>
      </c>
      <c r="D68" s="31">
        <v>2492353</v>
      </c>
      <c r="E68" s="31">
        <v>3060002</v>
      </c>
      <c r="F68" s="31">
        <v>537959</v>
      </c>
      <c r="G68" s="36">
        <f t="shared" si="8"/>
        <v>0.21584382308605563</v>
      </c>
      <c r="H68" s="31">
        <v>557321</v>
      </c>
      <c r="I68" s="36">
        <f t="shared" si="9"/>
        <v>0.22361238556496613</v>
      </c>
      <c r="J68" s="31">
        <v>506319</v>
      </c>
      <c r="K68" s="36">
        <f t="shared" si="10"/>
        <v>0.16546361734404094</v>
      </c>
      <c r="L68" s="31">
        <v>0</v>
      </c>
      <c r="M68" s="36">
        <f t="shared" si="11"/>
        <v>0</v>
      </c>
      <c r="N68" s="31">
        <f t="shared" si="12"/>
        <v>1601599</v>
      </c>
      <c r="O68" s="36">
        <f t="shared" si="13"/>
        <v>0.52339802392286017</v>
      </c>
      <c r="P68" s="31">
        <v>440846</v>
      </c>
      <c r="Q68" s="31">
        <v>2374206</v>
      </c>
      <c r="R68" s="31">
        <v>2374206</v>
      </c>
      <c r="S68" s="31">
        <v>989075</v>
      </c>
      <c r="T68" s="36">
        <f t="shared" si="14"/>
        <v>0.41659190483049913</v>
      </c>
      <c r="U68" s="36">
        <f t="shared" si="15"/>
        <v>0.14851671558775625</v>
      </c>
    </row>
    <row r="69" spans="1:21" x14ac:dyDescent="0.2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6.5" x14ac:dyDescent="0.3">
      <c r="A70" s="18" t="s">
        <v>0</v>
      </c>
      <c r="B70" s="13" t="s">
        <v>136</v>
      </c>
      <c r="C70" s="12" t="s">
        <v>0</v>
      </c>
      <c r="D70" s="32">
        <f>SUM(D64:D69)</f>
        <v>127138126</v>
      </c>
      <c r="E70" s="32">
        <f>SUM(E64:E69)</f>
        <v>124884283</v>
      </c>
      <c r="F70" s="32">
        <f>SUM(F64:F69)</f>
        <v>25219132</v>
      </c>
      <c r="G70" s="37">
        <f t="shared" si="8"/>
        <v>0.19836010482017016</v>
      </c>
      <c r="H70" s="32">
        <f>SUM(H64:H69)</f>
        <v>24809695</v>
      </c>
      <c r="I70" s="37">
        <f t="shared" si="9"/>
        <v>0.19513969397346631</v>
      </c>
      <c r="J70" s="32">
        <f>SUM(J64:J69)</f>
        <v>25974243</v>
      </c>
      <c r="K70" s="37">
        <f t="shared" si="10"/>
        <v>0.20798648457628571</v>
      </c>
      <c r="L70" s="32">
        <f>SUM(L64:L69)</f>
        <v>0</v>
      </c>
      <c r="M70" s="37">
        <f t="shared" si="11"/>
        <v>0</v>
      </c>
      <c r="N70" s="32">
        <f t="shared" si="12"/>
        <v>76003070</v>
      </c>
      <c r="O70" s="37">
        <f t="shared" si="13"/>
        <v>0.60858795177612546</v>
      </c>
      <c r="P70" s="32">
        <f>SUM(P64:P69)</f>
        <v>24764357</v>
      </c>
      <c r="Q70" s="32">
        <f>SUM(Q64:Q69)</f>
        <v>119718439</v>
      </c>
      <c r="R70" s="32">
        <f>SUM(R64:R69)</f>
        <v>114608190</v>
      </c>
      <c r="S70" s="32">
        <f>SUM(S64:S69)</f>
        <v>75249613</v>
      </c>
      <c r="T70" s="37">
        <f t="shared" si="14"/>
        <v>0.65658146245918381</v>
      </c>
      <c r="U70" s="37">
        <f t="shared" si="15"/>
        <v>4.8855942433716271E-2</v>
      </c>
    </row>
    <row r="71" spans="1:21" x14ac:dyDescent="0.2">
      <c r="A71" s="17" t="s">
        <v>29</v>
      </c>
      <c r="B71" s="11" t="s">
        <v>137</v>
      </c>
      <c r="C71" s="10" t="s">
        <v>138</v>
      </c>
      <c r="D71" s="31">
        <v>11171928</v>
      </c>
      <c r="E71" s="31">
        <v>9515396</v>
      </c>
      <c r="F71" s="31">
        <v>2218111</v>
      </c>
      <c r="G71" s="36">
        <f t="shared" si="8"/>
        <v>0.19854325949827104</v>
      </c>
      <c r="H71" s="31">
        <v>2386195</v>
      </c>
      <c r="I71" s="36">
        <f t="shared" si="9"/>
        <v>0.21358846924183542</v>
      </c>
      <c r="J71" s="31">
        <v>2239729</v>
      </c>
      <c r="K71" s="36">
        <f t="shared" si="10"/>
        <v>0.23537948394370556</v>
      </c>
      <c r="L71" s="31">
        <v>0</v>
      </c>
      <c r="M71" s="36">
        <f t="shared" si="11"/>
        <v>0</v>
      </c>
      <c r="N71" s="31">
        <f t="shared" si="12"/>
        <v>6844035</v>
      </c>
      <c r="O71" s="36">
        <f t="shared" si="13"/>
        <v>0.71925908285897933</v>
      </c>
      <c r="P71" s="31">
        <v>2129309</v>
      </c>
      <c r="Q71" s="31">
        <v>9397164</v>
      </c>
      <c r="R71" s="31">
        <v>9420180</v>
      </c>
      <c r="S71" s="31">
        <v>6559755</v>
      </c>
      <c r="T71" s="36">
        <f t="shared" si="14"/>
        <v>0.69635134360489925</v>
      </c>
      <c r="U71" s="36">
        <f t="shared" si="15"/>
        <v>5.1857198743817889E-2</v>
      </c>
    </row>
    <row r="72" spans="1:21" x14ac:dyDescent="0.2">
      <c r="A72" s="17" t="s">
        <v>29</v>
      </c>
      <c r="B72" s="11" t="s">
        <v>139</v>
      </c>
      <c r="C72" s="10" t="s">
        <v>140</v>
      </c>
      <c r="D72" s="31">
        <v>29993145</v>
      </c>
      <c r="E72" s="31">
        <v>32981388</v>
      </c>
      <c r="F72" s="31">
        <v>7309725</v>
      </c>
      <c r="G72" s="36">
        <f t="shared" si="8"/>
        <v>0.24371318846356393</v>
      </c>
      <c r="H72" s="31">
        <v>4957276</v>
      </c>
      <c r="I72" s="36">
        <f t="shared" si="9"/>
        <v>0.16528029988185633</v>
      </c>
      <c r="J72" s="31">
        <v>9508827</v>
      </c>
      <c r="K72" s="36">
        <f t="shared" si="10"/>
        <v>0.28830887893499207</v>
      </c>
      <c r="L72" s="31">
        <v>0</v>
      </c>
      <c r="M72" s="36">
        <f t="shared" si="11"/>
        <v>0</v>
      </c>
      <c r="N72" s="31">
        <f t="shared" si="12"/>
        <v>21775828</v>
      </c>
      <c r="O72" s="36">
        <f t="shared" si="13"/>
        <v>0.66024595447590018</v>
      </c>
      <c r="P72" s="31">
        <v>6877374</v>
      </c>
      <c r="Q72" s="31">
        <v>28441650</v>
      </c>
      <c r="R72" s="31">
        <v>28613642</v>
      </c>
      <c r="S72" s="31">
        <v>21079463</v>
      </c>
      <c r="T72" s="36">
        <f t="shared" si="14"/>
        <v>0.73669276354264868</v>
      </c>
      <c r="U72" s="36">
        <f t="shared" si="15"/>
        <v>0.38262467622089469</v>
      </c>
    </row>
    <row r="73" spans="1:21" x14ac:dyDescent="0.2">
      <c r="A73" s="17" t="s">
        <v>29</v>
      </c>
      <c r="B73" s="11" t="s">
        <v>141</v>
      </c>
      <c r="C73" s="10" t="s">
        <v>142</v>
      </c>
      <c r="D73" s="31">
        <v>10824750</v>
      </c>
      <c r="E73" s="31">
        <v>10824750</v>
      </c>
      <c r="F73" s="31">
        <v>1912733</v>
      </c>
      <c r="G73" s="36">
        <f t="shared" si="8"/>
        <v>0.17669996997621193</v>
      </c>
      <c r="H73" s="31">
        <v>131414</v>
      </c>
      <c r="I73" s="36">
        <f t="shared" si="9"/>
        <v>1.2140141804660616E-2</v>
      </c>
      <c r="J73" s="31">
        <v>107838</v>
      </c>
      <c r="K73" s="36">
        <f t="shared" si="10"/>
        <v>9.9621700270214088E-3</v>
      </c>
      <c r="L73" s="31">
        <v>0</v>
      </c>
      <c r="M73" s="36">
        <f t="shared" si="11"/>
        <v>0</v>
      </c>
      <c r="N73" s="31">
        <f t="shared" si="12"/>
        <v>2151985</v>
      </c>
      <c r="O73" s="36">
        <f t="shared" si="13"/>
        <v>0.19880228180789394</v>
      </c>
      <c r="P73" s="31">
        <v>-18522</v>
      </c>
      <c r="Q73" s="31">
        <v>10002033</v>
      </c>
      <c r="R73" s="31">
        <v>9979033</v>
      </c>
      <c r="S73" s="31">
        <v>3178173</v>
      </c>
      <c r="T73" s="36">
        <f t="shared" si="14"/>
        <v>0.31848506764132356</v>
      </c>
      <c r="U73" s="36">
        <f t="shared" si="15"/>
        <v>-6.8221574344023326</v>
      </c>
    </row>
    <row r="74" spans="1:21" x14ac:dyDescent="0.2">
      <c r="A74" s="17" t="s">
        <v>29</v>
      </c>
      <c r="B74" s="11" t="s">
        <v>143</v>
      </c>
      <c r="C74" s="10" t="s">
        <v>144</v>
      </c>
      <c r="D74" s="31">
        <v>83929256</v>
      </c>
      <c r="E74" s="31">
        <v>95980493</v>
      </c>
      <c r="F74" s="31">
        <v>16040810</v>
      </c>
      <c r="G74" s="36">
        <f t="shared" si="8"/>
        <v>0.19112298576791864</v>
      </c>
      <c r="H74" s="31">
        <v>17198464</v>
      </c>
      <c r="I74" s="36">
        <f t="shared" si="9"/>
        <v>0.20491619751758552</v>
      </c>
      <c r="J74" s="31">
        <v>21553528</v>
      </c>
      <c r="K74" s="36">
        <f t="shared" si="10"/>
        <v>0.22456154710520188</v>
      </c>
      <c r="L74" s="31">
        <v>0</v>
      </c>
      <c r="M74" s="36">
        <f t="shared" si="11"/>
        <v>0</v>
      </c>
      <c r="N74" s="31">
        <f t="shared" si="12"/>
        <v>54792802</v>
      </c>
      <c r="O74" s="36">
        <f t="shared" si="13"/>
        <v>0.57087435464620917</v>
      </c>
      <c r="P74" s="31">
        <v>18257374</v>
      </c>
      <c r="Q74" s="31">
        <v>74313660</v>
      </c>
      <c r="R74" s="31">
        <v>79424797</v>
      </c>
      <c r="S74" s="31">
        <v>51261515</v>
      </c>
      <c r="T74" s="36">
        <f t="shared" si="14"/>
        <v>0.64540945568926034</v>
      </c>
      <c r="U74" s="36">
        <f t="shared" si="15"/>
        <v>0.18053823074446518</v>
      </c>
    </row>
    <row r="75" spans="1:21" x14ac:dyDescent="0.2">
      <c r="A75" s="17" t="s">
        <v>29</v>
      </c>
      <c r="B75" s="11" t="s">
        <v>145</v>
      </c>
      <c r="C75" s="10" t="s">
        <v>146</v>
      </c>
      <c r="D75" s="31">
        <v>0</v>
      </c>
      <c r="E75" s="31">
        <v>0</v>
      </c>
      <c r="F75" s="31">
        <v>0</v>
      </c>
      <c r="G75" s="36">
        <f t="shared" si="8"/>
        <v>0</v>
      </c>
      <c r="H75" s="31">
        <v>0</v>
      </c>
      <c r="I75" s="36">
        <f t="shared" si="9"/>
        <v>0</v>
      </c>
      <c r="J75" s="31">
        <v>0</v>
      </c>
      <c r="K75" s="36">
        <f t="shared" si="10"/>
        <v>0</v>
      </c>
      <c r="L75" s="31">
        <v>0</v>
      </c>
      <c r="M75" s="36">
        <f t="shared" si="11"/>
        <v>0</v>
      </c>
      <c r="N75" s="31">
        <f t="shared" si="12"/>
        <v>0</v>
      </c>
      <c r="O75" s="36">
        <f t="shared" si="13"/>
        <v>0</v>
      </c>
      <c r="P75" s="31">
        <v>0</v>
      </c>
      <c r="Q75" s="31">
        <v>0</v>
      </c>
      <c r="R75" s="31">
        <v>0</v>
      </c>
      <c r="S75" s="31">
        <v>0</v>
      </c>
      <c r="T75" s="36">
        <f t="shared" si="14"/>
        <v>0</v>
      </c>
      <c r="U75" s="36">
        <f t="shared" si="15"/>
        <v>0</v>
      </c>
    </row>
    <row r="76" spans="1:21" x14ac:dyDescent="0.2">
      <c r="A76" s="17" t="s">
        <v>29</v>
      </c>
      <c r="B76" s="11" t="s">
        <v>147</v>
      </c>
      <c r="C76" s="10" t="s">
        <v>148</v>
      </c>
      <c r="D76" s="31">
        <v>6700840</v>
      </c>
      <c r="E76" s="31">
        <v>6700841</v>
      </c>
      <c r="F76" s="31">
        <v>567195</v>
      </c>
      <c r="G76" s="36">
        <f t="shared" si="8"/>
        <v>8.4645357895428042E-2</v>
      </c>
      <c r="H76" s="31">
        <v>1007799</v>
      </c>
      <c r="I76" s="36">
        <f t="shared" si="9"/>
        <v>0.15039890521188387</v>
      </c>
      <c r="J76" s="31">
        <v>1535000</v>
      </c>
      <c r="K76" s="36">
        <f t="shared" si="10"/>
        <v>0.22907572348008257</v>
      </c>
      <c r="L76" s="31">
        <v>0</v>
      </c>
      <c r="M76" s="36">
        <f t="shared" si="11"/>
        <v>0</v>
      </c>
      <c r="N76" s="31">
        <f t="shared" si="12"/>
        <v>3109994</v>
      </c>
      <c r="O76" s="36">
        <f t="shared" si="13"/>
        <v>0.46411995151056412</v>
      </c>
      <c r="P76" s="31">
        <v>1613549</v>
      </c>
      <c r="Q76" s="31">
        <v>6786200</v>
      </c>
      <c r="R76" s="31">
        <v>6715185</v>
      </c>
      <c r="S76" s="31">
        <v>3721694</v>
      </c>
      <c r="T76" s="36">
        <f t="shared" si="14"/>
        <v>0.55422062087641666</v>
      </c>
      <c r="U76" s="36">
        <f t="shared" si="15"/>
        <v>-4.8680889145603867E-2</v>
      </c>
    </row>
    <row r="77" spans="1:21" x14ac:dyDescent="0.2">
      <c r="A77" s="17" t="s">
        <v>44</v>
      </c>
      <c r="B77" s="11" t="s">
        <v>149</v>
      </c>
      <c r="C77" s="10" t="s">
        <v>150</v>
      </c>
      <c r="D77" s="31">
        <v>0</v>
      </c>
      <c r="E77" s="31">
        <v>0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0</v>
      </c>
      <c r="K77" s="36">
        <f t="shared" si="10"/>
        <v>0</v>
      </c>
      <c r="L77" s="31">
        <v>0</v>
      </c>
      <c r="M77" s="36">
        <f t="shared" si="11"/>
        <v>0</v>
      </c>
      <c r="N77" s="31">
        <f t="shared" si="12"/>
        <v>0</v>
      </c>
      <c r="O77" s="36">
        <f t="shared" si="13"/>
        <v>0</v>
      </c>
      <c r="P77" s="31">
        <v>0</v>
      </c>
      <c r="Q77" s="31">
        <v>0</v>
      </c>
      <c r="R77" s="31">
        <v>0</v>
      </c>
      <c r="S77" s="31">
        <v>0</v>
      </c>
      <c r="T77" s="36">
        <f t="shared" si="14"/>
        <v>0</v>
      </c>
      <c r="U77" s="36">
        <f t="shared" si="15"/>
        <v>0</v>
      </c>
    </row>
    <row r="78" spans="1:21" ht="16.5" x14ac:dyDescent="0.3">
      <c r="A78" s="18" t="s">
        <v>0</v>
      </c>
      <c r="B78" s="13" t="s">
        <v>151</v>
      </c>
      <c r="C78" s="12" t="s">
        <v>0</v>
      </c>
      <c r="D78" s="32">
        <f>SUM(D71:D77)</f>
        <v>142619919</v>
      </c>
      <c r="E78" s="32">
        <f>SUM(E71:E77)</f>
        <v>156002868</v>
      </c>
      <c r="F78" s="32">
        <f>SUM(F71:F77)</f>
        <v>28048574</v>
      </c>
      <c r="G78" s="37">
        <f t="shared" si="8"/>
        <v>0.19666659605941861</v>
      </c>
      <c r="H78" s="32">
        <f>SUM(H71:H77)</f>
        <v>25681148</v>
      </c>
      <c r="I78" s="37">
        <f t="shared" si="9"/>
        <v>0.18006704940002105</v>
      </c>
      <c r="J78" s="32">
        <f>SUM(J71:J77)</f>
        <v>34944922</v>
      </c>
      <c r="K78" s="37">
        <f t="shared" si="10"/>
        <v>0.22400179206961759</v>
      </c>
      <c r="L78" s="32">
        <f>SUM(L71:L77)</f>
        <v>0</v>
      </c>
      <c r="M78" s="37">
        <f t="shared" si="11"/>
        <v>0</v>
      </c>
      <c r="N78" s="32">
        <f t="shared" si="12"/>
        <v>88674644</v>
      </c>
      <c r="O78" s="37">
        <f t="shared" si="13"/>
        <v>0.56841675500478617</v>
      </c>
      <c r="P78" s="32">
        <f>SUM(P71:P77)</f>
        <v>28859084</v>
      </c>
      <c r="Q78" s="32">
        <f>SUM(Q71:Q77)</f>
        <v>128940707</v>
      </c>
      <c r="R78" s="32">
        <f>SUM(R71:R77)</f>
        <v>134152837</v>
      </c>
      <c r="S78" s="32">
        <f>SUM(S71:S77)</f>
        <v>85800600</v>
      </c>
      <c r="T78" s="37">
        <f t="shared" si="14"/>
        <v>0.63957350376421784</v>
      </c>
      <c r="U78" s="37">
        <f t="shared" si="15"/>
        <v>0.21088119082365875</v>
      </c>
    </row>
    <row r="79" spans="1:21" x14ac:dyDescent="0.2">
      <c r="A79" s="17" t="s">
        <v>29</v>
      </c>
      <c r="B79" s="11" t="s">
        <v>152</v>
      </c>
      <c r="C79" s="10" t="s">
        <v>153</v>
      </c>
      <c r="D79" s="31">
        <v>46119093</v>
      </c>
      <c r="E79" s="31">
        <v>46445040</v>
      </c>
      <c r="F79" s="31">
        <v>0</v>
      </c>
      <c r="G79" s="36">
        <f t="shared" si="8"/>
        <v>0</v>
      </c>
      <c r="H79" s="31">
        <v>0</v>
      </c>
      <c r="I79" s="36">
        <f t="shared" si="9"/>
        <v>0</v>
      </c>
      <c r="J79" s="31">
        <v>28395404</v>
      </c>
      <c r="K79" s="36">
        <f t="shared" si="10"/>
        <v>0.61137645699088639</v>
      </c>
      <c r="L79" s="31">
        <v>0</v>
      </c>
      <c r="M79" s="36">
        <f t="shared" si="11"/>
        <v>0</v>
      </c>
      <c r="N79" s="31">
        <f t="shared" si="12"/>
        <v>28395404</v>
      </c>
      <c r="O79" s="36">
        <f t="shared" si="13"/>
        <v>0.61137645699088639</v>
      </c>
      <c r="P79" s="31">
        <v>9630287</v>
      </c>
      <c r="Q79" s="31">
        <v>43957604</v>
      </c>
      <c r="R79" s="31">
        <v>44433830</v>
      </c>
      <c r="S79" s="31">
        <v>27770440</v>
      </c>
      <c r="T79" s="36">
        <f t="shared" si="14"/>
        <v>0.62498416184245198</v>
      </c>
      <c r="U79" s="36">
        <f t="shared" si="15"/>
        <v>1.9485522082571372</v>
      </c>
    </row>
    <row r="80" spans="1:21" x14ac:dyDescent="0.2">
      <c r="A80" s="17" t="s">
        <v>29</v>
      </c>
      <c r="B80" s="11" t="s">
        <v>154</v>
      </c>
      <c r="C80" s="10" t="s">
        <v>155</v>
      </c>
      <c r="D80" s="31">
        <v>9508056</v>
      </c>
      <c r="E80" s="31">
        <v>8113056</v>
      </c>
      <c r="F80" s="31">
        <v>1938239</v>
      </c>
      <c r="G80" s="36">
        <f t="shared" si="8"/>
        <v>0.20385229115184009</v>
      </c>
      <c r="H80" s="31">
        <v>1852152</v>
      </c>
      <c r="I80" s="36">
        <f t="shared" si="9"/>
        <v>0.19479817956478171</v>
      </c>
      <c r="J80" s="31">
        <v>2011533</v>
      </c>
      <c r="K80" s="36">
        <f t="shared" si="10"/>
        <v>0.24793776845617729</v>
      </c>
      <c r="L80" s="31">
        <v>0</v>
      </c>
      <c r="M80" s="36">
        <f t="shared" si="11"/>
        <v>0</v>
      </c>
      <c r="N80" s="31">
        <f t="shared" si="12"/>
        <v>5801924</v>
      </c>
      <c r="O80" s="36">
        <f t="shared" si="13"/>
        <v>0.71513422315832653</v>
      </c>
      <c r="P80" s="31">
        <v>795289</v>
      </c>
      <c r="Q80" s="31">
        <v>9029492</v>
      </c>
      <c r="R80" s="31">
        <v>9029492</v>
      </c>
      <c r="S80" s="31">
        <v>994761</v>
      </c>
      <c r="T80" s="36">
        <f t="shared" si="14"/>
        <v>0.11016799173198226</v>
      </c>
      <c r="U80" s="36">
        <f t="shared" si="15"/>
        <v>1.529310728552765</v>
      </c>
    </row>
    <row r="81" spans="1:21" x14ac:dyDescent="0.2">
      <c r="A81" s="17" t="s">
        <v>29</v>
      </c>
      <c r="B81" s="11" t="s">
        <v>156</v>
      </c>
      <c r="C81" s="10" t="s">
        <v>157</v>
      </c>
      <c r="D81" s="31">
        <v>65249670</v>
      </c>
      <c r="E81" s="31">
        <v>63131250</v>
      </c>
      <c r="F81" s="31">
        <v>11777529</v>
      </c>
      <c r="G81" s="36">
        <f t="shared" si="8"/>
        <v>0.18049944160637135</v>
      </c>
      <c r="H81" s="31">
        <v>15127501</v>
      </c>
      <c r="I81" s="36">
        <f t="shared" si="9"/>
        <v>0.23184026831093552</v>
      </c>
      <c r="J81" s="31">
        <v>12642702</v>
      </c>
      <c r="K81" s="36">
        <f t="shared" si="10"/>
        <v>0.20026059994059994</v>
      </c>
      <c r="L81" s="31">
        <v>0</v>
      </c>
      <c r="M81" s="36">
        <f t="shared" si="11"/>
        <v>0</v>
      </c>
      <c r="N81" s="31">
        <f t="shared" si="12"/>
        <v>39547732</v>
      </c>
      <c r="O81" s="36">
        <f t="shared" si="13"/>
        <v>0.62643670131670137</v>
      </c>
      <c r="P81" s="31">
        <v>12068312</v>
      </c>
      <c r="Q81" s="31">
        <v>60881510</v>
      </c>
      <c r="R81" s="31">
        <v>55436770</v>
      </c>
      <c r="S81" s="31">
        <v>34927984</v>
      </c>
      <c r="T81" s="36">
        <f t="shared" si="14"/>
        <v>0.63005084892211438</v>
      </c>
      <c r="U81" s="36">
        <f t="shared" si="15"/>
        <v>4.7594891481095303E-2</v>
      </c>
    </row>
    <row r="82" spans="1:21" x14ac:dyDescent="0.2">
      <c r="A82" s="17" t="s">
        <v>29</v>
      </c>
      <c r="B82" s="11" t="s">
        <v>158</v>
      </c>
      <c r="C82" s="10" t="s">
        <v>159</v>
      </c>
      <c r="D82" s="31">
        <v>0</v>
      </c>
      <c r="E82" s="31">
        <v>0</v>
      </c>
      <c r="F82" s="31">
        <v>0</v>
      </c>
      <c r="G82" s="36">
        <f t="shared" si="8"/>
        <v>0</v>
      </c>
      <c r="H82" s="31">
        <v>0</v>
      </c>
      <c r="I82" s="36">
        <f t="shared" si="9"/>
        <v>0</v>
      </c>
      <c r="J82" s="31">
        <v>0</v>
      </c>
      <c r="K82" s="36">
        <f t="shared" si="10"/>
        <v>0</v>
      </c>
      <c r="L82" s="31">
        <v>0</v>
      </c>
      <c r="M82" s="36">
        <f t="shared" si="11"/>
        <v>0</v>
      </c>
      <c r="N82" s="31">
        <f t="shared" si="12"/>
        <v>0</v>
      </c>
      <c r="O82" s="36">
        <f t="shared" si="13"/>
        <v>0</v>
      </c>
      <c r="P82" s="31">
        <v>0</v>
      </c>
      <c r="Q82" s="31">
        <v>0</v>
      </c>
      <c r="R82" s="31">
        <v>0</v>
      </c>
      <c r="S82" s="31">
        <v>0</v>
      </c>
      <c r="T82" s="36">
        <f t="shared" si="14"/>
        <v>0</v>
      </c>
      <c r="U82" s="36">
        <f t="shared" si="15"/>
        <v>0</v>
      </c>
    </row>
    <row r="83" spans="1:21" x14ac:dyDescent="0.2">
      <c r="A83" s="17" t="s">
        <v>44</v>
      </c>
      <c r="B83" s="11" t="s">
        <v>160</v>
      </c>
      <c r="C83" s="10" t="s">
        <v>161</v>
      </c>
      <c r="D83" s="31">
        <v>13537000</v>
      </c>
      <c r="E83" s="31">
        <v>12909000</v>
      </c>
      <c r="F83" s="31">
        <v>2860739</v>
      </c>
      <c r="G83" s="36">
        <f t="shared" si="8"/>
        <v>0.21132739898057176</v>
      </c>
      <c r="H83" s="31">
        <v>2700255</v>
      </c>
      <c r="I83" s="36">
        <f t="shared" si="9"/>
        <v>0.19947218733840585</v>
      </c>
      <c r="J83" s="31">
        <v>3163947</v>
      </c>
      <c r="K83" s="36">
        <f t="shared" si="10"/>
        <v>0.24509621194515455</v>
      </c>
      <c r="L83" s="31">
        <v>0</v>
      </c>
      <c r="M83" s="36">
        <f t="shared" si="11"/>
        <v>0</v>
      </c>
      <c r="N83" s="31">
        <f t="shared" si="12"/>
        <v>8724941</v>
      </c>
      <c r="O83" s="36">
        <f t="shared" si="13"/>
        <v>0.67588047098923232</v>
      </c>
      <c r="P83" s="31">
        <v>3145864</v>
      </c>
      <c r="Q83" s="31">
        <v>12885600</v>
      </c>
      <c r="R83" s="31">
        <v>13294600</v>
      </c>
      <c r="S83" s="31">
        <v>8887928</v>
      </c>
      <c r="T83" s="36">
        <f t="shared" si="14"/>
        <v>0.66853669911091718</v>
      </c>
      <c r="U83" s="36">
        <f t="shared" si="15"/>
        <v>5.7481823753346983E-3</v>
      </c>
    </row>
    <row r="84" spans="1:21" ht="16.5" x14ac:dyDescent="0.3">
      <c r="A84" s="18" t="s">
        <v>0</v>
      </c>
      <c r="B84" s="13" t="s">
        <v>162</v>
      </c>
      <c r="C84" s="12" t="s">
        <v>0</v>
      </c>
      <c r="D84" s="32">
        <f>SUM(D79:D83)</f>
        <v>134413819</v>
      </c>
      <c r="E84" s="32">
        <f>SUM(E79:E83)</f>
        <v>130598346</v>
      </c>
      <c r="F84" s="32">
        <f>SUM(F79:F83)</f>
        <v>16576507</v>
      </c>
      <c r="G84" s="37">
        <f t="shared" si="8"/>
        <v>0.12332442544467842</v>
      </c>
      <c r="H84" s="32">
        <f>SUM(H79:H83)</f>
        <v>19679908</v>
      </c>
      <c r="I84" s="37">
        <f t="shared" si="9"/>
        <v>0.14641283274601402</v>
      </c>
      <c r="J84" s="32">
        <f>SUM(J79:J83)</f>
        <v>46213586</v>
      </c>
      <c r="K84" s="37">
        <f t="shared" si="10"/>
        <v>0.35386042331654033</v>
      </c>
      <c r="L84" s="32">
        <f>SUM(L79:L83)</f>
        <v>0</v>
      </c>
      <c r="M84" s="37">
        <f t="shared" si="11"/>
        <v>0</v>
      </c>
      <c r="N84" s="32">
        <f t="shared" si="12"/>
        <v>82470001</v>
      </c>
      <c r="O84" s="37">
        <f t="shared" si="13"/>
        <v>0.63147814291614379</v>
      </c>
      <c r="P84" s="32">
        <f>SUM(P79:P83)</f>
        <v>25639752</v>
      </c>
      <c r="Q84" s="32">
        <f>SUM(Q79:Q83)</f>
        <v>126754206</v>
      </c>
      <c r="R84" s="32">
        <f>SUM(R79:R83)</f>
        <v>122194692</v>
      </c>
      <c r="S84" s="32">
        <f>SUM(S79:S83)</f>
        <v>72581113</v>
      </c>
      <c r="T84" s="37">
        <f t="shared" si="14"/>
        <v>0.5939792622088691</v>
      </c>
      <c r="U84" s="37">
        <f t="shared" si="15"/>
        <v>0.80241938377563082</v>
      </c>
    </row>
    <row r="85" spans="1:21" ht="16.5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739333470</v>
      </c>
      <c r="E85" s="32">
        <f>SUM(E57,E59:E62,E64:E69,E71:E77,E79:E83)</f>
        <v>745526036</v>
      </c>
      <c r="F85" s="32">
        <f>SUM(F57,F59:F62,F64:F69,F71:F77,F79:F83)</f>
        <v>142918394</v>
      </c>
      <c r="G85" s="37">
        <f t="shared" si="8"/>
        <v>0.19330707968624766</v>
      </c>
      <c r="H85" s="32">
        <f>SUM(H57,H59:H62,H64:H69,H71:H77,H79:H83)</f>
        <v>167073440</v>
      </c>
      <c r="I85" s="37">
        <f t="shared" si="9"/>
        <v>0.22597846138360272</v>
      </c>
      <c r="J85" s="32">
        <f>SUM(J57,J59:J62,J64:J69,J71:J77,J79:J83)</f>
        <v>194749239</v>
      </c>
      <c r="K85" s="37">
        <f t="shared" si="10"/>
        <v>0.26122392726201182</v>
      </c>
      <c r="L85" s="32">
        <f>SUM(L57,L59:L62,L64:L69,L71:L77,L79:L83)</f>
        <v>0</v>
      </c>
      <c r="M85" s="37">
        <f t="shared" si="11"/>
        <v>0</v>
      </c>
      <c r="N85" s="32">
        <f t="shared" si="12"/>
        <v>504741073</v>
      </c>
      <c r="O85" s="37">
        <f t="shared" si="13"/>
        <v>0.67702675510584043</v>
      </c>
      <c r="P85" s="32">
        <f>SUM(P57,P59:P62,P64:P69,P71:P77,P79:P83)</f>
        <v>166206598</v>
      </c>
      <c r="Q85" s="32">
        <f>SUM(Q57,Q59:Q62,Q64:Q69,Q71:Q77,Q79:Q83)</f>
        <v>700545465</v>
      </c>
      <c r="R85" s="32">
        <f>SUM(R57,R59:R62,R64:R69,R71:R77,R79:R83)</f>
        <v>702758101</v>
      </c>
      <c r="S85" s="32">
        <f>SUM(S57,S59:S62,S64:S69,S71:S77,S79:S83)</f>
        <v>480608854</v>
      </c>
      <c r="T85" s="37">
        <f t="shared" si="14"/>
        <v>0.68388945401854573</v>
      </c>
      <c r="U85" s="37">
        <f t="shared" si="15"/>
        <v>0.17172989125257221</v>
      </c>
    </row>
    <row r="86" spans="1:21" ht="14.4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4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x14ac:dyDescent="0.2">
      <c r="A88" s="17" t="s">
        <v>23</v>
      </c>
      <c r="B88" s="11" t="s">
        <v>165</v>
      </c>
      <c r="C88" s="10" t="s">
        <v>166</v>
      </c>
      <c r="D88" s="31">
        <v>3502949201</v>
      </c>
      <c r="E88" s="31">
        <v>3553939749</v>
      </c>
      <c r="F88" s="31">
        <v>951249565</v>
      </c>
      <c r="G88" s="36">
        <f t="shared" ref="G88:G99" si="16">IF(($D88      =0),0,($F88      /$D88      ))</f>
        <v>0.27155676843056792</v>
      </c>
      <c r="H88" s="31">
        <v>894901023</v>
      </c>
      <c r="I88" s="36">
        <f t="shared" ref="I88:I99" si="17">IF(($D88      =0),0,($H88      /$D88      ))</f>
        <v>0.25547073955412464</v>
      </c>
      <c r="J88" s="31">
        <v>925239491</v>
      </c>
      <c r="K88" s="36">
        <f t="shared" ref="K88:K99" si="18">IF(($E88      =0),0,($J88      /$E88      ))</f>
        <v>0.26034191808129048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2771390079</v>
      </c>
      <c r="O88" s="36">
        <f t="shared" ref="O88:O99" si="21">IF(($E88      =0),0,($N88      /$E88      ))</f>
        <v>0.77980783995558955</v>
      </c>
      <c r="P88" s="31">
        <v>761463379</v>
      </c>
      <c r="Q88" s="31">
        <v>3230912478</v>
      </c>
      <c r="R88" s="31">
        <v>3278005726</v>
      </c>
      <c r="S88" s="31">
        <v>2333297043</v>
      </c>
      <c r="T88" s="36">
        <f t="shared" ref="T88:T99" si="22">IF(($R88      =0),0,($S88      /$R88      ))</f>
        <v>0.7118038338045295</v>
      </c>
      <c r="U88" s="36">
        <f t="shared" ref="U88:U99" si="23">IF(($P88      =0),0,(($J88      /$P88      )-1))</f>
        <v>0.21508074651611042</v>
      </c>
    </row>
    <row r="89" spans="1:21" x14ac:dyDescent="0.2">
      <c r="A89" s="17" t="s">
        <v>23</v>
      </c>
      <c r="B89" s="11" t="s">
        <v>167</v>
      </c>
      <c r="C89" s="10" t="s">
        <v>168</v>
      </c>
      <c r="D89" s="31">
        <v>3031698000</v>
      </c>
      <c r="E89" s="31">
        <v>2734625000</v>
      </c>
      <c r="F89" s="31">
        <v>739861641</v>
      </c>
      <c r="G89" s="36">
        <f t="shared" si="16"/>
        <v>0.24404199923607167</v>
      </c>
      <c r="H89" s="31">
        <v>897252694</v>
      </c>
      <c r="I89" s="36">
        <f t="shared" si="17"/>
        <v>0.29595714810644069</v>
      </c>
      <c r="J89" s="31">
        <v>817470538</v>
      </c>
      <c r="K89" s="36">
        <f t="shared" si="18"/>
        <v>0.29893332285048224</v>
      </c>
      <c r="L89" s="31">
        <v>0</v>
      </c>
      <c r="M89" s="36">
        <f t="shared" si="19"/>
        <v>0</v>
      </c>
      <c r="N89" s="31">
        <f t="shared" si="20"/>
        <v>2454584873</v>
      </c>
      <c r="O89" s="36">
        <f t="shared" si="21"/>
        <v>0.89759468775426243</v>
      </c>
      <c r="P89" s="31">
        <v>770200613</v>
      </c>
      <c r="Q89" s="31">
        <v>3324190000</v>
      </c>
      <c r="R89" s="31">
        <v>2823008000</v>
      </c>
      <c r="S89" s="31">
        <v>2401209161</v>
      </c>
      <c r="T89" s="36">
        <f t="shared" si="22"/>
        <v>0.85058531927645975</v>
      </c>
      <c r="U89" s="36">
        <f t="shared" si="23"/>
        <v>6.137352295251941E-2</v>
      </c>
    </row>
    <row r="90" spans="1:21" x14ac:dyDescent="0.2">
      <c r="A90" s="17" t="s">
        <v>23</v>
      </c>
      <c r="B90" s="11" t="s">
        <v>169</v>
      </c>
      <c r="C90" s="10" t="s">
        <v>170</v>
      </c>
      <c r="D90" s="31">
        <v>4389573394</v>
      </c>
      <c r="E90" s="31">
        <v>4389573394</v>
      </c>
      <c r="F90" s="31">
        <v>881225225</v>
      </c>
      <c r="G90" s="36">
        <f t="shared" si="16"/>
        <v>0.20075418404087403</v>
      </c>
      <c r="H90" s="31">
        <v>1467890004</v>
      </c>
      <c r="I90" s="36">
        <f t="shared" si="17"/>
        <v>0.33440379559581412</v>
      </c>
      <c r="J90" s="31">
        <v>908424724</v>
      </c>
      <c r="K90" s="36">
        <f t="shared" si="18"/>
        <v>0.2069505718349996</v>
      </c>
      <c r="L90" s="31">
        <v>0</v>
      </c>
      <c r="M90" s="36">
        <f t="shared" si="19"/>
        <v>0</v>
      </c>
      <c r="N90" s="31">
        <f t="shared" si="20"/>
        <v>3257539953</v>
      </c>
      <c r="O90" s="36">
        <f t="shared" si="21"/>
        <v>0.74210855147168775</v>
      </c>
      <c r="P90" s="31">
        <v>569040637</v>
      </c>
      <c r="Q90" s="31">
        <v>7152563428</v>
      </c>
      <c r="R90" s="31">
        <v>4080946480</v>
      </c>
      <c r="S90" s="31">
        <v>2089739118</v>
      </c>
      <c r="T90" s="36">
        <f t="shared" si="22"/>
        <v>0.51207216959140323</v>
      </c>
      <c r="U90" s="36">
        <f t="shared" si="23"/>
        <v>0.59641450000696516</v>
      </c>
    </row>
    <row r="91" spans="1:21" ht="16.5" x14ac:dyDescent="0.3">
      <c r="A91" s="18" t="s">
        <v>0</v>
      </c>
      <c r="B91" s="13" t="s">
        <v>28</v>
      </c>
      <c r="C91" s="12" t="s">
        <v>0</v>
      </c>
      <c r="D91" s="32">
        <f>SUM(D88:D90)</f>
        <v>10924220595</v>
      </c>
      <c r="E91" s="32">
        <f>SUM(E88:E90)</f>
        <v>10678138143</v>
      </c>
      <c r="F91" s="32">
        <f>SUM(F88:F90)</f>
        <v>2572336431</v>
      </c>
      <c r="G91" s="37">
        <f t="shared" si="16"/>
        <v>0.23547093439117794</v>
      </c>
      <c r="H91" s="32">
        <f>SUM(H88:H90)</f>
        <v>3260043721</v>
      </c>
      <c r="I91" s="37">
        <f t="shared" si="17"/>
        <v>0.29842346121169661</v>
      </c>
      <c r="J91" s="32">
        <f>SUM(J88:J90)</f>
        <v>2651134753</v>
      </c>
      <c r="K91" s="37">
        <f t="shared" si="18"/>
        <v>0.248276873505138</v>
      </c>
      <c r="L91" s="32">
        <f>SUM(L88:L90)</f>
        <v>0</v>
      </c>
      <c r="M91" s="37">
        <f t="shared" si="19"/>
        <v>0</v>
      </c>
      <c r="N91" s="32">
        <f t="shared" si="20"/>
        <v>8483514905</v>
      </c>
      <c r="O91" s="37">
        <f t="shared" si="21"/>
        <v>0.79447510337383354</v>
      </c>
      <c r="P91" s="32">
        <f>SUM(P88:P90)</f>
        <v>2100704629</v>
      </c>
      <c r="Q91" s="32">
        <f>SUM(Q88:Q90)</f>
        <v>13707665906</v>
      </c>
      <c r="R91" s="32">
        <f>SUM(R88:R90)</f>
        <v>10181960206</v>
      </c>
      <c r="S91" s="32">
        <f>SUM(S88:S90)</f>
        <v>6824245322</v>
      </c>
      <c r="T91" s="37">
        <f t="shared" si="22"/>
        <v>0.67022903094618513</v>
      </c>
      <c r="U91" s="37">
        <f t="shared" si="23"/>
        <v>0.26202166473161981</v>
      </c>
    </row>
    <row r="92" spans="1:21" x14ac:dyDescent="0.2">
      <c r="A92" s="17" t="s">
        <v>29</v>
      </c>
      <c r="B92" s="11" t="s">
        <v>171</v>
      </c>
      <c r="C92" s="10" t="s">
        <v>172</v>
      </c>
      <c r="D92" s="31">
        <v>189227166</v>
      </c>
      <c r="E92" s="31">
        <v>182083580</v>
      </c>
      <c r="F92" s="31">
        <v>42388380</v>
      </c>
      <c r="G92" s="36">
        <f t="shared" si="16"/>
        <v>0.22400789958456599</v>
      </c>
      <c r="H92" s="31">
        <v>43879456</v>
      </c>
      <c r="I92" s="36">
        <f t="shared" si="17"/>
        <v>0.2318877195465687</v>
      </c>
      <c r="J92" s="31">
        <v>42123933</v>
      </c>
      <c r="K92" s="36">
        <f t="shared" si="18"/>
        <v>0.23134394106267023</v>
      </c>
      <c r="L92" s="31">
        <v>0</v>
      </c>
      <c r="M92" s="36">
        <f t="shared" si="19"/>
        <v>0</v>
      </c>
      <c r="N92" s="31">
        <f t="shared" si="20"/>
        <v>128391769</v>
      </c>
      <c r="O92" s="36">
        <f t="shared" si="21"/>
        <v>0.70512546491012529</v>
      </c>
      <c r="P92" s="31">
        <v>41908879</v>
      </c>
      <c r="Q92" s="31">
        <v>187772122</v>
      </c>
      <c r="R92" s="31">
        <v>171939462</v>
      </c>
      <c r="S92" s="31">
        <v>123845761</v>
      </c>
      <c r="T92" s="36">
        <f t="shared" si="22"/>
        <v>0.72028701008730622</v>
      </c>
      <c r="U92" s="36">
        <f t="shared" si="23"/>
        <v>5.131466293813336E-3</v>
      </c>
    </row>
    <row r="93" spans="1:21" x14ac:dyDescent="0.2">
      <c r="A93" s="17" t="s">
        <v>29</v>
      </c>
      <c r="B93" s="11" t="s">
        <v>173</v>
      </c>
      <c r="C93" s="10" t="s">
        <v>174</v>
      </c>
      <c r="D93" s="31">
        <v>198767634</v>
      </c>
      <c r="E93" s="31">
        <v>159287955</v>
      </c>
      <c r="F93" s="31">
        <v>29731199</v>
      </c>
      <c r="G93" s="36">
        <f t="shared" si="16"/>
        <v>0.14957766715681689</v>
      </c>
      <c r="H93" s="31">
        <v>28211877</v>
      </c>
      <c r="I93" s="36">
        <f t="shared" si="17"/>
        <v>0.14193395791992977</v>
      </c>
      <c r="J93" s="31">
        <v>28493328</v>
      </c>
      <c r="K93" s="36">
        <f t="shared" si="18"/>
        <v>0.17887936347729494</v>
      </c>
      <c r="L93" s="31">
        <v>0</v>
      </c>
      <c r="M93" s="36">
        <f t="shared" si="19"/>
        <v>0</v>
      </c>
      <c r="N93" s="31">
        <f t="shared" si="20"/>
        <v>86436404</v>
      </c>
      <c r="O93" s="36">
        <f t="shared" si="21"/>
        <v>0.5426424364604342</v>
      </c>
      <c r="P93" s="31">
        <v>17220629</v>
      </c>
      <c r="Q93" s="31">
        <v>152259751</v>
      </c>
      <c r="R93" s="31">
        <v>186823613</v>
      </c>
      <c r="S93" s="31">
        <v>100188465</v>
      </c>
      <c r="T93" s="36">
        <f t="shared" si="22"/>
        <v>0.53627302989799264</v>
      </c>
      <c r="U93" s="36">
        <f t="shared" si="23"/>
        <v>0.65460437014234496</v>
      </c>
    </row>
    <row r="94" spans="1:21" x14ac:dyDescent="0.2">
      <c r="A94" s="17" t="s">
        <v>29</v>
      </c>
      <c r="B94" s="11" t="s">
        <v>175</v>
      </c>
      <c r="C94" s="10" t="s">
        <v>176</v>
      </c>
      <c r="D94" s="31">
        <v>37223986</v>
      </c>
      <c r="E94" s="31">
        <v>36440925</v>
      </c>
      <c r="F94" s="31">
        <v>7558767</v>
      </c>
      <c r="G94" s="36">
        <f t="shared" si="16"/>
        <v>0.20306173014356926</v>
      </c>
      <c r="H94" s="31">
        <v>8744501</v>
      </c>
      <c r="I94" s="36">
        <f t="shared" si="17"/>
        <v>0.23491576103644568</v>
      </c>
      <c r="J94" s="31">
        <v>8227373</v>
      </c>
      <c r="K94" s="36">
        <f t="shared" si="18"/>
        <v>0.22577289133028319</v>
      </c>
      <c r="L94" s="31">
        <v>0</v>
      </c>
      <c r="M94" s="36">
        <f t="shared" si="19"/>
        <v>0</v>
      </c>
      <c r="N94" s="31">
        <f t="shared" si="20"/>
        <v>24530641</v>
      </c>
      <c r="O94" s="36">
        <f t="shared" si="21"/>
        <v>0.67316186403061939</v>
      </c>
      <c r="P94" s="31">
        <v>9609694</v>
      </c>
      <c r="Q94" s="31">
        <v>61755315</v>
      </c>
      <c r="R94" s="31">
        <v>32960795</v>
      </c>
      <c r="S94" s="31">
        <v>24244153</v>
      </c>
      <c r="T94" s="36">
        <f t="shared" si="22"/>
        <v>0.7355451529612681</v>
      </c>
      <c r="U94" s="36">
        <f t="shared" si="23"/>
        <v>-0.14384651582037888</v>
      </c>
    </row>
    <row r="95" spans="1:21" x14ac:dyDescent="0.2">
      <c r="A95" s="17" t="s">
        <v>44</v>
      </c>
      <c r="B95" s="11" t="s">
        <v>177</v>
      </c>
      <c r="C95" s="10" t="s">
        <v>178</v>
      </c>
      <c r="D95" s="31">
        <v>5703353</v>
      </c>
      <c r="E95" s="31">
        <v>5196125</v>
      </c>
      <c r="F95" s="31">
        <v>1195299</v>
      </c>
      <c r="G95" s="36">
        <f t="shared" si="16"/>
        <v>0.20957829543428225</v>
      </c>
      <c r="H95" s="31">
        <v>1334617</v>
      </c>
      <c r="I95" s="36">
        <f t="shared" si="17"/>
        <v>0.23400568051810927</v>
      </c>
      <c r="J95" s="31">
        <v>1424816</v>
      </c>
      <c r="K95" s="36">
        <f t="shared" si="18"/>
        <v>0.27420741417883521</v>
      </c>
      <c r="L95" s="31">
        <v>0</v>
      </c>
      <c r="M95" s="36">
        <f t="shared" si="19"/>
        <v>0</v>
      </c>
      <c r="N95" s="31">
        <f t="shared" si="20"/>
        <v>3954732</v>
      </c>
      <c r="O95" s="36">
        <f t="shared" si="21"/>
        <v>0.76109254492530487</v>
      </c>
      <c r="P95" s="31">
        <v>1330227</v>
      </c>
      <c r="Q95" s="31">
        <v>5145547</v>
      </c>
      <c r="R95" s="31">
        <v>5609589</v>
      </c>
      <c r="S95" s="31">
        <v>3626000</v>
      </c>
      <c r="T95" s="36">
        <f t="shared" si="22"/>
        <v>0.64639316712864348</v>
      </c>
      <c r="U95" s="36">
        <f t="shared" si="23"/>
        <v>7.1107412494258559E-2</v>
      </c>
    </row>
    <row r="96" spans="1:21" ht="16.5" x14ac:dyDescent="0.3">
      <c r="A96" s="18" t="s">
        <v>0</v>
      </c>
      <c r="B96" s="13" t="s">
        <v>179</v>
      </c>
      <c r="C96" s="12" t="s">
        <v>0</v>
      </c>
      <c r="D96" s="32">
        <f>SUM(D92:D95)</f>
        <v>430922139</v>
      </c>
      <c r="E96" s="32">
        <f>SUM(E92:E95)</f>
        <v>383008585</v>
      </c>
      <c r="F96" s="32">
        <f>SUM(F92:F95)</f>
        <v>80873645</v>
      </c>
      <c r="G96" s="37">
        <f t="shared" si="16"/>
        <v>0.18767577174771241</v>
      </c>
      <c r="H96" s="32">
        <f>SUM(H92:H95)</f>
        <v>82170451</v>
      </c>
      <c r="I96" s="37">
        <f t="shared" si="17"/>
        <v>0.19068514602356043</v>
      </c>
      <c r="J96" s="32">
        <f>SUM(J92:J95)</f>
        <v>80269450</v>
      </c>
      <c r="K96" s="37">
        <f t="shared" si="18"/>
        <v>0.20957611172083779</v>
      </c>
      <c r="L96" s="32">
        <f>SUM(L92:L95)</f>
        <v>0</v>
      </c>
      <c r="M96" s="37">
        <f t="shared" si="19"/>
        <v>0</v>
      </c>
      <c r="N96" s="32">
        <f t="shared" si="20"/>
        <v>243313546</v>
      </c>
      <c r="O96" s="37">
        <f t="shared" si="21"/>
        <v>0.6352691702719927</v>
      </c>
      <c r="P96" s="32">
        <f>SUM(P92:P95)</f>
        <v>70069429</v>
      </c>
      <c r="Q96" s="32">
        <f>SUM(Q92:Q95)</f>
        <v>406932735</v>
      </c>
      <c r="R96" s="32">
        <f>SUM(R92:R95)</f>
        <v>397333459</v>
      </c>
      <c r="S96" s="32">
        <f>SUM(S92:S95)</f>
        <v>251904379</v>
      </c>
      <c r="T96" s="37">
        <f t="shared" si="22"/>
        <v>0.63398733052581913</v>
      </c>
      <c r="U96" s="37">
        <f t="shared" si="23"/>
        <v>0.1455702029482786</v>
      </c>
    </row>
    <row r="97" spans="1:21" x14ac:dyDescent="0.2">
      <c r="A97" s="17" t="s">
        <v>29</v>
      </c>
      <c r="B97" s="11" t="s">
        <v>180</v>
      </c>
      <c r="C97" s="10" t="s">
        <v>181</v>
      </c>
      <c r="D97" s="31">
        <v>106045370</v>
      </c>
      <c r="E97" s="31">
        <v>0</v>
      </c>
      <c r="F97" s="31">
        <v>19861019</v>
      </c>
      <c r="G97" s="36">
        <f t="shared" si="16"/>
        <v>0.18728794100110169</v>
      </c>
      <c r="H97" s="31">
        <v>20176153</v>
      </c>
      <c r="I97" s="36">
        <f t="shared" si="17"/>
        <v>0.19025963132572407</v>
      </c>
      <c r="J97" s="31">
        <v>53569154</v>
      </c>
      <c r="K97" s="36">
        <f t="shared" si="18"/>
        <v>0</v>
      </c>
      <c r="L97" s="31">
        <v>0</v>
      </c>
      <c r="M97" s="36">
        <f t="shared" si="19"/>
        <v>0</v>
      </c>
      <c r="N97" s="31">
        <f t="shared" si="20"/>
        <v>93606326</v>
      </c>
      <c r="O97" s="36">
        <f t="shared" si="21"/>
        <v>0</v>
      </c>
      <c r="P97" s="31">
        <v>19097944</v>
      </c>
      <c r="Q97" s="31">
        <v>114722281</v>
      </c>
      <c r="R97" s="31">
        <v>105007548</v>
      </c>
      <c r="S97" s="31">
        <v>58388268</v>
      </c>
      <c r="T97" s="36">
        <f t="shared" si="22"/>
        <v>0.55603877161287496</v>
      </c>
      <c r="U97" s="36">
        <f t="shared" si="23"/>
        <v>1.8049696867893212</v>
      </c>
    </row>
    <row r="98" spans="1:21" x14ac:dyDescent="0.2">
      <c r="A98" s="17" t="s">
        <v>29</v>
      </c>
      <c r="B98" s="11" t="s">
        <v>182</v>
      </c>
      <c r="C98" s="10" t="s">
        <v>183</v>
      </c>
      <c r="D98" s="31">
        <v>0</v>
      </c>
      <c r="E98" s="31">
        <v>0</v>
      </c>
      <c r="F98" s="31">
        <v>0</v>
      </c>
      <c r="G98" s="36">
        <f t="shared" si="16"/>
        <v>0</v>
      </c>
      <c r="H98" s="31">
        <v>0</v>
      </c>
      <c r="I98" s="36">
        <f t="shared" si="17"/>
        <v>0</v>
      </c>
      <c r="J98" s="31">
        <v>0</v>
      </c>
      <c r="K98" s="36">
        <f t="shared" si="18"/>
        <v>0</v>
      </c>
      <c r="L98" s="31">
        <v>0</v>
      </c>
      <c r="M98" s="36">
        <f t="shared" si="19"/>
        <v>0</v>
      </c>
      <c r="N98" s="31">
        <f t="shared" si="20"/>
        <v>0</v>
      </c>
      <c r="O98" s="36">
        <f t="shared" si="21"/>
        <v>0</v>
      </c>
      <c r="P98" s="31">
        <v>0</v>
      </c>
      <c r="Q98" s="31">
        <v>0</v>
      </c>
      <c r="R98" s="31">
        <v>0</v>
      </c>
      <c r="S98" s="31">
        <v>0</v>
      </c>
      <c r="T98" s="36">
        <f t="shared" si="22"/>
        <v>0</v>
      </c>
      <c r="U98" s="36">
        <f t="shared" si="23"/>
        <v>0</v>
      </c>
    </row>
    <row r="99" spans="1:21" x14ac:dyDescent="0.2">
      <c r="A99" s="17" t="s">
        <v>29</v>
      </c>
      <c r="B99" s="11" t="s">
        <v>184</v>
      </c>
      <c r="C99" s="10" t="s">
        <v>185</v>
      </c>
      <c r="D99" s="31">
        <v>49380693</v>
      </c>
      <c r="E99" s="31">
        <v>49380696</v>
      </c>
      <c r="F99" s="31">
        <v>18944984</v>
      </c>
      <c r="G99" s="36">
        <f t="shared" si="16"/>
        <v>0.38365164296094428</v>
      </c>
      <c r="H99" s="31">
        <v>19829999</v>
      </c>
      <c r="I99" s="36">
        <f t="shared" si="17"/>
        <v>0.40157393092883487</v>
      </c>
      <c r="J99" s="31">
        <v>18196601</v>
      </c>
      <c r="K99" s="36">
        <f t="shared" si="18"/>
        <v>0.36849624395735531</v>
      </c>
      <c r="L99" s="31">
        <v>0</v>
      </c>
      <c r="M99" s="36">
        <f t="shared" si="19"/>
        <v>0</v>
      </c>
      <c r="N99" s="31">
        <f t="shared" si="20"/>
        <v>56971584</v>
      </c>
      <c r="O99" s="36">
        <f t="shared" si="21"/>
        <v>1.1537217701427294</v>
      </c>
      <c r="P99" s="31">
        <v>17059413</v>
      </c>
      <c r="Q99" s="31">
        <v>53445437</v>
      </c>
      <c r="R99" s="31">
        <v>52985847</v>
      </c>
      <c r="S99" s="31">
        <v>52049787</v>
      </c>
      <c r="T99" s="36">
        <f t="shared" si="22"/>
        <v>0.98233377301678315</v>
      </c>
      <c r="U99" s="36">
        <f t="shared" si="23"/>
        <v>6.6660441364541745E-2</v>
      </c>
    </row>
    <row r="100" spans="1:21" x14ac:dyDescent="0.2">
      <c r="A100" s="17" t="s">
        <v>44</v>
      </c>
      <c r="B100" s="11" t="s">
        <v>186</v>
      </c>
      <c r="C100" s="10" t="s">
        <v>187</v>
      </c>
      <c r="D100" s="31">
        <v>121509972</v>
      </c>
      <c r="E100" s="31">
        <v>131615144</v>
      </c>
      <c r="F100" s="31">
        <v>27969525</v>
      </c>
      <c r="G100" s="36">
        <f>IF(($D100     =0),0,($F100     /$D100     ))</f>
        <v>0.23018295979855877</v>
      </c>
      <c r="H100" s="31">
        <v>26467607</v>
      </c>
      <c r="I100" s="36">
        <f>IF(($D100     =0),0,($H100     /$D100     ))</f>
        <v>0.21782250925051649</v>
      </c>
      <c r="J100" s="31">
        <v>26377680</v>
      </c>
      <c r="K100" s="36">
        <f>IF(($E100     =0),0,($J100     /$E100     ))</f>
        <v>0.20041523489120674</v>
      </c>
      <c r="L100" s="31">
        <v>0</v>
      </c>
      <c r="M100" s="36">
        <f>IF(($E100     =0),0,($L100     /$E100     ))</f>
        <v>0</v>
      </c>
      <c r="N100" s="31">
        <f>$F100     +$H100     +$J100</f>
        <v>80814812</v>
      </c>
      <c r="O100" s="36">
        <f>IF(($E100     =0),0,($N100     /$E100     ))</f>
        <v>0.61402365673056591</v>
      </c>
      <c r="P100" s="31">
        <v>24871350</v>
      </c>
      <c r="Q100" s="31">
        <v>104844036</v>
      </c>
      <c r="R100" s="31">
        <v>106760914</v>
      </c>
      <c r="S100" s="31">
        <v>78726413</v>
      </c>
      <c r="T100" s="36">
        <f>IF(($R100     =0),0,($S100     /$R100     ))</f>
        <v>0.73740857070594201</v>
      </c>
      <c r="U100" s="36">
        <f>IF(($P100     =0),0,(($J100     /$P100     )-1))</f>
        <v>6.05648668045764E-2</v>
      </c>
    </row>
    <row r="101" spans="1:21" ht="16.5" x14ac:dyDescent="0.3">
      <c r="A101" s="18" t="s">
        <v>0</v>
      </c>
      <c r="B101" s="13" t="s">
        <v>188</v>
      </c>
      <c r="C101" s="12" t="s">
        <v>0</v>
      </c>
      <c r="D101" s="32">
        <f>SUM(D97:D100)</f>
        <v>276936035</v>
      </c>
      <c r="E101" s="32">
        <f>SUM(E97:E100)</f>
        <v>180995840</v>
      </c>
      <c r="F101" s="32">
        <f>SUM(F97:F100)</f>
        <v>66775528</v>
      </c>
      <c r="G101" s="37">
        <f>IF(($D101     =0),0,($F101     /$D101     ))</f>
        <v>0.24112256824937933</v>
      </c>
      <c r="H101" s="32">
        <f>SUM(H97:H100)</f>
        <v>66473759</v>
      </c>
      <c r="I101" s="37">
        <f>IF(($D101     =0),0,($H101     /$D101     ))</f>
        <v>0.24003289784949799</v>
      </c>
      <c r="J101" s="32">
        <f>SUM(J97:J100)</f>
        <v>98143435</v>
      </c>
      <c r="K101" s="37">
        <f>IF(($E101     =0),0,($J101     /$E101     ))</f>
        <v>0.54224138521636744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231392722</v>
      </c>
      <c r="O101" s="37">
        <f>IF(($E101     =0),0,($N101     /$E101     ))</f>
        <v>1.2784422117105012</v>
      </c>
      <c r="P101" s="32">
        <f>SUM(P97:P100)</f>
        <v>61028707</v>
      </c>
      <c r="Q101" s="32">
        <f>SUM(Q97:Q100)</f>
        <v>273011754</v>
      </c>
      <c r="R101" s="32">
        <f>SUM(R97:R100)</f>
        <v>264754309</v>
      </c>
      <c r="S101" s="32">
        <f>SUM(S97:S100)</f>
        <v>189164468</v>
      </c>
      <c r="T101" s="37">
        <f>IF(($R101     =0),0,($S101     /$R101     ))</f>
        <v>0.71449061099133993</v>
      </c>
      <c r="U101" s="37">
        <f>IF(($P101     =0),0,(($J101     /$P101     )-1))</f>
        <v>0.60815196363245905</v>
      </c>
    </row>
    <row r="102" spans="1:21" ht="16.5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11632078769</v>
      </c>
      <c r="E102" s="32">
        <f>SUM(E88:E90,E92:E95,E97:E100)</f>
        <v>11242142568</v>
      </c>
      <c r="F102" s="32">
        <f>SUM(F88:F90,F92:F95,F97:F100)</f>
        <v>2719985604</v>
      </c>
      <c r="G102" s="37">
        <f>IF(($D102     =0),0,($F102     /$D102     ))</f>
        <v>0.23383486804171932</v>
      </c>
      <c r="H102" s="32">
        <f>SUM(H88:H90,H92:H95,H97:H100)</f>
        <v>3408687931</v>
      </c>
      <c r="I102" s="37">
        <f>IF(($D102     =0),0,($H102     /$D102     ))</f>
        <v>0.29304202616683639</v>
      </c>
      <c r="J102" s="32">
        <f>SUM(J88:J90,J92:J95,J97:J100)</f>
        <v>2829547638</v>
      </c>
      <c r="K102" s="37">
        <f>IF(($E102     =0),0,($J102     /$E102     ))</f>
        <v>0.25169113635456969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8958221173</v>
      </c>
      <c r="O102" s="37">
        <f>IF(($E102     =0),0,($N102     /$E102     ))</f>
        <v>0.7968428721495644</v>
      </c>
      <c r="P102" s="32">
        <f>SUM(P88:P90,P92:P95,P97:P100)</f>
        <v>2231802765</v>
      </c>
      <c r="Q102" s="32">
        <f>SUM(Q88:Q90,Q92:Q95,Q97:Q100)</f>
        <v>14387610395</v>
      </c>
      <c r="R102" s="32">
        <f>SUM(R88:R90,R92:R95,R97:R100)</f>
        <v>10844047974</v>
      </c>
      <c r="S102" s="32">
        <f>SUM(S88:S90,S92:S95,S97:S100)</f>
        <v>7265314169</v>
      </c>
      <c r="T102" s="37">
        <f>IF(($R102     =0),0,($S102     /$R102     ))</f>
        <v>0.66998174357209828</v>
      </c>
      <c r="U102" s="37">
        <f>IF(($P102     =0),0,(($J102     /$P102     )-1))</f>
        <v>0.26783051010334247</v>
      </c>
    </row>
    <row r="103" spans="1:21" ht="14.4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x14ac:dyDescent="0.2">
      <c r="A105" s="17" t="s">
        <v>23</v>
      </c>
      <c r="B105" s="11" t="s">
        <v>191</v>
      </c>
      <c r="C105" s="10" t="s">
        <v>192</v>
      </c>
      <c r="D105" s="31">
        <v>2265061930</v>
      </c>
      <c r="E105" s="31">
        <v>2317926877</v>
      </c>
      <c r="F105" s="31">
        <v>457862395</v>
      </c>
      <c r="G105" s="36">
        <f t="shared" ref="G105:G136" si="24">IF(($D105     =0),0,($F105     /$D105     ))</f>
        <v>0.20214122578096574</v>
      </c>
      <c r="H105" s="31">
        <v>568537802</v>
      </c>
      <c r="I105" s="36">
        <f t="shared" ref="I105:I136" si="25">IF(($D105     =0),0,($H105     /$D105     ))</f>
        <v>0.2510032041375575</v>
      </c>
      <c r="J105" s="31">
        <v>523776314</v>
      </c>
      <c r="K105" s="36">
        <f t="shared" ref="K105:K136" si="26">IF(($E105     =0),0,($J105     /$E105     ))</f>
        <v>0.22596757438608361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1550176511</v>
      </c>
      <c r="O105" s="36">
        <f t="shared" ref="O105:O136" si="29">IF(($E105     =0),0,($N105     /$E105     ))</f>
        <v>0.6687771414973761</v>
      </c>
      <c r="P105" s="31">
        <v>479631668</v>
      </c>
      <c r="Q105" s="31">
        <v>2093383050</v>
      </c>
      <c r="R105" s="31">
        <v>2096329970</v>
      </c>
      <c r="S105" s="31">
        <v>1489576545</v>
      </c>
      <c r="T105" s="36">
        <f t="shared" ref="T105:T136" si="30">IF(($R105     =0),0,($S105     /$R105     ))</f>
        <v>0.71056396956439072</v>
      </c>
      <c r="U105" s="36">
        <f t="shared" ref="U105:U136" si="31">IF(($P105     =0),0,(($J105     /$P105     )-1))</f>
        <v>9.2038639116714949E-2</v>
      </c>
    </row>
    <row r="106" spans="1:21" ht="16.5" x14ac:dyDescent="0.3">
      <c r="A106" s="18" t="s">
        <v>0</v>
      </c>
      <c r="B106" s="13" t="s">
        <v>28</v>
      </c>
      <c r="C106" s="12" t="s">
        <v>0</v>
      </c>
      <c r="D106" s="32">
        <f>D105</f>
        <v>2265061930</v>
      </c>
      <c r="E106" s="32">
        <f>E105</f>
        <v>2317926877</v>
      </c>
      <c r="F106" s="32">
        <f>F105</f>
        <v>457862395</v>
      </c>
      <c r="G106" s="37">
        <f t="shared" si="24"/>
        <v>0.20214122578096574</v>
      </c>
      <c r="H106" s="32">
        <f>H105</f>
        <v>568537802</v>
      </c>
      <c r="I106" s="37">
        <f t="shared" si="25"/>
        <v>0.2510032041375575</v>
      </c>
      <c r="J106" s="32">
        <f>J105</f>
        <v>523776314</v>
      </c>
      <c r="K106" s="37">
        <f t="shared" si="26"/>
        <v>0.22596757438608361</v>
      </c>
      <c r="L106" s="32">
        <f>L105</f>
        <v>0</v>
      </c>
      <c r="M106" s="37">
        <f t="shared" si="27"/>
        <v>0</v>
      </c>
      <c r="N106" s="32">
        <f t="shared" si="28"/>
        <v>1550176511</v>
      </c>
      <c r="O106" s="37">
        <f t="shared" si="29"/>
        <v>0.6687771414973761</v>
      </c>
      <c r="P106" s="32">
        <f>P105</f>
        <v>479631668</v>
      </c>
      <c r="Q106" s="32">
        <f>Q105</f>
        <v>2093383050</v>
      </c>
      <c r="R106" s="32">
        <f>R105</f>
        <v>2096329970</v>
      </c>
      <c r="S106" s="32">
        <f>S105</f>
        <v>1489576545</v>
      </c>
      <c r="T106" s="37">
        <f t="shared" si="30"/>
        <v>0.71056396956439072</v>
      </c>
      <c r="U106" s="37">
        <f t="shared" si="31"/>
        <v>9.2038639116714949E-2</v>
      </c>
    </row>
    <row r="107" spans="1:21" x14ac:dyDescent="0.2">
      <c r="A107" s="17" t="s">
        <v>29</v>
      </c>
      <c r="B107" s="11" t="s">
        <v>193</v>
      </c>
      <c r="C107" s="10" t="s">
        <v>194</v>
      </c>
      <c r="D107" s="31">
        <v>7074477</v>
      </c>
      <c r="E107" s="31">
        <v>7374477</v>
      </c>
      <c r="F107" s="31">
        <v>1548153</v>
      </c>
      <c r="G107" s="36">
        <f t="shared" si="24"/>
        <v>0.2188363888948964</v>
      </c>
      <c r="H107" s="31">
        <v>1959127</v>
      </c>
      <c r="I107" s="36">
        <f t="shared" si="25"/>
        <v>0.27692888110315433</v>
      </c>
      <c r="J107" s="31">
        <v>973132</v>
      </c>
      <c r="K107" s="36">
        <f t="shared" si="26"/>
        <v>0.13195945963354419</v>
      </c>
      <c r="L107" s="31">
        <v>0</v>
      </c>
      <c r="M107" s="36">
        <f t="shared" si="27"/>
        <v>0</v>
      </c>
      <c r="N107" s="31">
        <f t="shared" si="28"/>
        <v>4480412</v>
      </c>
      <c r="O107" s="36">
        <f t="shared" si="29"/>
        <v>0.60755657655451367</v>
      </c>
      <c r="P107" s="31">
        <v>1272052</v>
      </c>
      <c r="Q107" s="31">
        <v>6733850</v>
      </c>
      <c r="R107" s="31">
        <v>6705873</v>
      </c>
      <c r="S107" s="31">
        <v>4007576</v>
      </c>
      <c r="T107" s="36">
        <f t="shared" si="30"/>
        <v>0.5976218159813047</v>
      </c>
      <c r="U107" s="36">
        <f t="shared" si="31"/>
        <v>-0.23499039347448059</v>
      </c>
    </row>
    <row r="108" spans="1:21" x14ac:dyDescent="0.2">
      <c r="A108" s="17" t="s">
        <v>29</v>
      </c>
      <c r="B108" s="11" t="s">
        <v>195</v>
      </c>
      <c r="C108" s="10" t="s">
        <v>196</v>
      </c>
      <c r="D108" s="31">
        <v>19267989</v>
      </c>
      <c r="E108" s="31">
        <v>19346255</v>
      </c>
      <c r="F108" s="31">
        <v>2048289</v>
      </c>
      <c r="G108" s="36">
        <f t="shared" si="24"/>
        <v>0.10630528178109298</v>
      </c>
      <c r="H108" s="31">
        <v>3944100</v>
      </c>
      <c r="I108" s="36">
        <f t="shared" si="25"/>
        <v>0.20469702364891323</v>
      </c>
      <c r="J108" s="31">
        <v>3372805</v>
      </c>
      <c r="K108" s="36">
        <f t="shared" si="26"/>
        <v>0.17433890952021464</v>
      </c>
      <c r="L108" s="31">
        <v>0</v>
      </c>
      <c r="M108" s="36">
        <f t="shared" si="27"/>
        <v>0</v>
      </c>
      <c r="N108" s="31">
        <f t="shared" si="28"/>
        <v>9365194</v>
      </c>
      <c r="O108" s="36">
        <f t="shared" si="29"/>
        <v>0.48408304346241687</v>
      </c>
      <c r="P108" s="31">
        <v>2046429</v>
      </c>
      <c r="Q108" s="31">
        <v>11657838</v>
      </c>
      <c r="R108" s="31">
        <v>11577838</v>
      </c>
      <c r="S108" s="31">
        <v>6971920</v>
      </c>
      <c r="T108" s="36">
        <f t="shared" si="30"/>
        <v>0.60217805776864386</v>
      </c>
      <c r="U108" s="36">
        <f t="shared" si="31"/>
        <v>0.64814171417625532</v>
      </c>
    </row>
    <row r="109" spans="1:21" x14ac:dyDescent="0.2">
      <c r="A109" s="17" t="s">
        <v>29</v>
      </c>
      <c r="B109" s="11" t="s">
        <v>197</v>
      </c>
      <c r="C109" s="10" t="s">
        <v>198</v>
      </c>
      <c r="D109" s="31">
        <v>0</v>
      </c>
      <c r="E109" s="31">
        <v>0</v>
      </c>
      <c r="F109" s="31">
        <v>0</v>
      </c>
      <c r="G109" s="36">
        <f t="shared" si="24"/>
        <v>0</v>
      </c>
      <c r="H109" s="31">
        <v>0</v>
      </c>
      <c r="I109" s="36">
        <f t="shared" si="25"/>
        <v>0</v>
      </c>
      <c r="J109" s="31">
        <v>0</v>
      </c>
      <c r="K109" s="36">
        <f t="shared" si="26"/>
        <v>0</v>
      </c>
      <c r="L109" s="31">
        <v>0</v>
      </c>
      <c r="M109" s="36">
        <f t="shared" si="27"/>
        <v>0</v>
      </c>
      <c r="N109" s="31">
        <f t="shared" si="28"/>
        <v>0</v>
      </c>
      <c r="O109" s="36">
        <f t="shared" si="29"/>
        <v>0</v>
      </c>
      <c r="P109" s="31">
        <v>0</v>
      </c>
      <c r="Q109" s="31">
        <v>0</v>
      </c>
      <c r="R109" s="31">
        <v>0</v>
      </c>
      <c r="S109" s="31">
        <v>0</v>
      </c>
      <c r="T109" s="36">
        <f t="shared" si="30"/>
        <v>0</v>
      </c>
      <c r="U109" s="36">
        <f t="shared" si="31"/>
        <v>0</v>
      </c>
    </row>
    <row r="110" spans="1:21" x14ac:dyDescent="0.2">
      <c r="A110" s="17" t="s">
        <v>29</v>
      </c>
      <c r="B110" s="11" t="s">
        <v>199</v>
      </c>
      <c r="C110" s="10" t="s">
        <v>200</v>
      </c>
      <c r="D110" s="31">
        <v>52947190</v>
      </c>
      <c r="E110" s="31">
        <v>58164851</v>
      </c>
      <c r="F110" s="31">
        <v>13609225</v>
      </c>
      <c r="G110" s="36">
        <f t="shared" si="24"/>
        <v>0.25703394268893215</v>
      </c>
      <c r="H110" s="31">
        <v>14919317</v>
      </c>
      <c r="I110" s="36">
        <f t="shared" si="25"/>
        <v>0.28177731433906122</v>
      </c>
      <c r="J110" s="31">
        <v>14767898</v>
      </c>
      <c r="K110" s="36">
        <f t="shared" si="26"/>
        <v>0.25389728927527039</v>
      </c>
      <c r="L110" s="31">
        <v>0</v>
      </c>
      <c r="M110" s="36">
        <f t="shared" si="27"/>
        <v>0</v>
      </c>
      <c r="N110" s="31">
        <f t="shared" si="28"/>
        <v>43296440</v>
      </c>
      <c r="O110" s="36">
        <f t="shared" si="29"/>
        <v>0.74437463959118544</v>
      </c>
      <c r="P110" s="31">
        <v>13224032</v>
      </c>
      <c r="Q110" s="31">
        <v>49505464</v>
      </c>
      <c r="R110" s="31">
        <v>48140297</v>
      </c>
      <c r="S110" s="31">
        <v>38635243</v>
      </c>
      <c r="T110" s="36">
        <f t="shared" si="30"/>
        <v>0.80255514418616902</v>
      </c>
      <c r="U110" s="36">
        <f t="shared" si="31"/>
        <v>0.11674699516758591</v>
      </c>
    </row>
    <row r="111" spans="1:21" x14ac:dyDescent="0.2">
      <c r="A111" s="17" t="s">
        <v>44</v>
      </c>
      <c r="B111" s="11" t="s">
        <v>201</v>
      </c>
      <c r="C111" s="10" t="s">
        <v>202</v>
      </c>
      <c r="D111" s="31">
        <v>0</v>
      </c>
      <c r="E111" s="31">
        <v>0</v>
      </c>
      <c r="F111" s="31">
        <v>0</v>
      </c>
      <c r="G111" s="36">
        <f t="shared" si="24"/>
        <v>0</v>
      </c>
      <c r="H111" s="31">
        <v>0</v>
      </c>
      <c r="I111" s="36">
        <f t="shared" si="25"/>
        <v>0</v>
      </c>
      <c r="J111" s="31">
        <v>0</v>
      </c>
      <c r="K111" s="36">
        <f t="shared" si="26"/>
        <v>0</v>
      </c>
      <c r="L111" s="31">
        <v>0</v>
      </c>
      <c r="M111" s="36">
        <f t="shared" si="27"/>
        <v>0</v>
      </c>
      <c r="N111" s="31">
        <f t="shared" si="28"/>
        <v>0</v>
      </c>
      <c r="O111" s="36">
        <f t="shared" si="29"/>
        <v>0</v>
      </c>
      <c r="P111" s="31">
        <v>0</v>
      </c>
      <c r="Q111" s="31">
        <v>0</v>
      </c>
      <c r="R111" s="31">
        <v>0</v>
      </c>
      <c r="S111" s="31">
        <v>0</v>
      </c>
      <c r="T111" s="36">
        <f t="shared" si="30"/>
        <v>0</v>
      </c>
      <c r="U111" s="36">
        <f t="shared" si="31"/>
        <v>0</v>
      </c>
    </row>
    <row r="112" spans="1:21" ht="16.5" x14ac:dyDescent="0.3">
      <c r="A112" s="18" t="s">
        <v>0</v>
      </c>
      <c r="B112" s="13" t="s">
        <v>203</v>
      </c>
      <c r="C112" s="12" t="s">
        <v>0</v>
      </c>
      <c r="D112" s="32">
        <f>SUM(D107:D111)</f>
        <v>79289656</v>
      </c>
      <c r="E112" s="32">
        <f>SUM(E107:E111)</f>
        <v>84885583</v>
      </c>
      <c r="F112" s="32">
        <f>SUM(F107:F111)</f>
        <v>17205667</v>
      </c>
      <c r="G112" s="37">
        <f t="shared" si="24"/>
        <v>0.21699762450728755</v>
      </c>
      <c r="H112" s="32">
        <f>SUM(H107:H111)</f>
        <v>20822544</v>
      </c>
      <c r="I112" s="37">
        <f t="shared" si="25"/>
        <v>0.26261362516190007</v>
      </c>
      <c r="J112" s="32">
        <f>SUM(J107:J111)</f>
        <v>19113835</v>
      </c>
      <c r="K112" s="37">
        <f t="shared" si="26"/>
        <v>0.22517174677353632</v>
      </c>
      <c r="L112" s="32">
        <f>SUM(L107:L111)</f>
        <v>0</v>
      </c>
      <c r="M112" s="37">
        <f t="shared" si="27"/>
        <v>0</v>
      </c>
      <c r="N112" s="32">
        <f t="shared" si="28"/>
        <v>57142046</v>
      </c>
      <c r="O112" s="37">
        <f t="shared" si="29"/>
        <v>0.67316550090726246</v>
      </c>
      <c r="P112" s="32">
        <f>SUM(P107:P111)</f>
        <v>16542513</v>
      </c>
      <c r="Q112" s="32">
        <f>SUM(Q107:Q111)</f>
        <v>67897152</v>
      </c>
      <c r="R112" s="32">
        <f>SUM(R107:R111)</f>
        <v>66424008</v>
      </c>
      <c r="S112" s="32">
        <f>SUM(S107:S111)</f>
        <v>49614739</v>
      </c>
      <c r="T112" s="37">
        <f t="shared" si="30"/>
        <v>0.74693985644467586</v>
      </c>
      <c r="U112" s="37">
        <f t="shared" si="31"/>
        <v>0.15543720594325672</v>
      </c>
    </row>
    <row r="113" spans="1:21" x14ac:dyDescent="0.2">
      <c r="A113" s="17" t="s">
        <v>29</v>
      </c>
      <c r="B113" s="11" t="s">
        <v>204</v>
      </c>
      <c r="C113" s="10" t="s">
        <v>205</v>
      </c>
      <c r="D113" s="31">
        <v>810000</v>
      </c>
      <c r="E113" s="31">
        <v>918000</v>
      </c>
      <c r="F113" s="31">
        <v>27100</v>
      </c>
      <c r="G113" s="36">
        <f t="shared" si="24"/>
        <v>3.3456790123456794E-2</v>
      </c>
      <c r="H113" s="31">
        <v>45500</v>
      </c>
      <c r="I113" s="36">
        <f t="shared" si="25"/>
        <v>5.6172839506172842E-2</v>
      </c>
      <c r="J113" s="31">
        <v>104309</v>
      </c>
      <c r="K113" s="36">
        <f t="shared" si="26"/>
        <v>0.11362636165577342</v>
      </c>
      <c r="L113" s="31">
        <v>0</v>
      </c>
      <c r="M113" s="36">
        <f t="shared" si="27"/>
        <v>0</v>
      </c>
      <c r="N113" s="31">
        <f t="shared" si="28"/>
        <v>176909</v>
      </c>
      <c r="O113" s="36">
        <f t="shared" si="29"/>
        <v>0.19271132897603485</v>
      </c>
      <c r="P113" s="31">
        <v>474213</v>
      </c>
      <c r="Q113" s="31">
        <v>1618500</v>
      </c>
      <c r="R113" s="31">
        <v>2110000</v>
      </c>
      <c r="S113" s="31">
        <v>1618871</v>
      </c>
      <c r="T113" s="36">
        <f t="shared" si="30"/>
        <v>0.76723744075829381</v>
      </c>
      <c r="U113" s="36">
        <f t="shared" si="31"/>
        <v>-0.7800376624006512</v>
      </c>
    </row>
    <row r="114" spans="1:21" x14ac:dyDescent="0.2">
      <c r="A114" s="17" t="s">
        <v>29</v>
      </c>
      <c r="B114" s="11" t="s">
        <v>206</v>
      </c>
      <c r="C114" s="10" t="s">
        <v>207</v>
      </c>
      <c r="D114" s="31">
        <v>34055066</v>
      </c>
      <c r="E114" s="31">
        <v>34448098</v>
      </c>
      <c r="F114" s="31">
        <v>4421542</v>
      </c>
      <c r="G114" s="36">
        <f t="shared" si="24"/>
        <v>0.12983507358347213</v>
      </c>
      <c r="H114" s="31">
        <v>9971340</v>
      </c>
      <c r="I114" s="36">
        <f t="shared" si="25"/>
        <v>0.29280048965402095</v>
      </c>
      <c r="J114" s="31">
        <v>9072238</v>
      </c>
      <c r="K114" s="36">
        <f t="shared" si="26"/>
        <v>0.26335962002894908</v>
      </c>
      <c r="L114" s="31">
        <v>0</v>
      </c>
      <c r="M114" s="36">
        <f t="shared" si="27"/>
        <v>0</v>
      </c>
      <c r="N114" s="31">
        <f t="shared" si="28"/>
        <v>23465120</v>
      </c>
      <c r="O114" s="36">
        <f t="shared" si="29"/>
        <v>0.68117316665785144</v>
      </c>
      <c r="P114" s="31">
        <v>4089933</v>
      </c>
      <c r="Q114" s="31">
        <v>16068347</v>
      </c>
      <c r="R114" s="31">
        <v>16202957</v>
      </c>
      <c r="S114" s="31">
        <v>11897479</v>
      </c>
      <c r="T114" s="36">
        <f t="shared" si="30"/>
        <v>0.73427825550607828</v>
      </c>
      <c r="U114" s="36">
        <f t="shared" si="31"/>
        <v>1.2181874373003176</v>
      </c>
    </row>
    <row r="115" spans="1:21" x14ac:dyDescent="0.2">
      <c r="A115" s="17" t="s">
        <v>29</v>
      </c>
      <c r="B115" s="11" t="s">
        <v>208</v>
      </c>
      <c r="C115" s="10" t="s">
        <v>209</v>
      </c>
      <c r="D115" s="31">
        <v>0</v>
      </c>
      <c r="E115" s="31">
        <v>6584273</v>
      </c>
      <c r="F115" s="31">
        <v>0</v>
      </c>
      <c r="G115" s="36">
        <f t="shared" si="24"/>
        <v>0</v>
      </c>
      <c r="H115" s="31">
        <v>0</v>
      </c>
      <c r="I115" s="36">
        <f t="shared" si="25"/>
        <v>0</v>
      </c>
      <c r="J115" s="31">
        <v>0</v>
      </c>
      <c r="K115" s="36">
        <f t="shared" si="26"/>
        <v>0</v>
      </c>
      <c r="L115" s="31">
        <v>0</v>
      </c>
      <c r="M115" s="36">
        <f t="shared" si="27"/>
        <v>0</v>
      </c>
      <c r="N115" s="31">
        <f t="shared" si="28"/>
        <v>0</v>
      </c>
      <c r="O115" s="36">
        <f t="shared" si="29"/>
        <v>0</v>
      </c>
      <c r="P115" s="31">
        <v>0</v>
      </c>
      <c r="Q115" s="31">
        <v>0</v>
      </c>
      <c r="R115" s="31">
        <v>0</v>
      </c>
      <c r="S115" s="31">
        <v>0</v>
      </c>
      <c r="T115" s="36">
        <f t="shared" si="30"/>
        <v>0</v>
      </c>
      <c r="U115" s="36">
        <f t="shared" si="31"/>
        <v>0</v>
      </c>
    </row>
    <row r="116" spans="1:21" x14ac:dyDescent="0.2">
      <c r="A116" s="17" t="s">
        <v>29</v>
      </c>
      <c r="B116" s="11" t="s">
        <v>210</v>
      </c>
      <c r="C116" s="10" t="s">
        <v>211</v>
      </c>
      <c r="D116" s="31">
        <v>38000</v>
      </c>
      <c r="E116" s="31">
        <v>30814</v>
      </c>
      <c r="F116" s="31">
        <v>17975</v>
      </c>
      <c r="G116" s="36">
        <f t="shared" si="24"/>
        <v>0.47302631578947368</v>
      </c>
      <c r="H116" s="31">
        <v>0</v>
      </c>
      <c r="I116" s="36">
        <f t="shared" si="25"/>
        <v>0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17975</v>
      </c>
      <c r="O116" s="36">
        <f t="shared" si="29"/>
        <v>0.58333874213020054</v>
      </c>
      <c r="P116" s="31">
        <v>4400</v>
      </c>
      <c r="Q116" s="31">
        <v>38000</v>
      </c>
      <c r="R116" s="31">
        <v>15900</v>
      </c>
      <c r="S116" s="31">
        <v>4400</v>
      </c>
      <c r="T116" s="36">
        <f t="shared" si="30"/>
        <v>0.27672955974842767</v>
      </c>
      <c r="U116" s="36">
        <f t="shared" si="31"/>
        <v>-1</v>
      </c>
    </row>
    <row r="117" spans="1:21" x14ac:dyDescent="0.2">
      <c r="A117" s="17" t="s">
        <v>29</v>
      </c>
      <c r="B117" s="11" t="s">
        <v>212</v>
      </c>
      <c r="C117" s="10" t="s">
        <v>213</v>
      </c>
      <c r="D117" s="31">
        <v>236003440</v>
      </c>
      <c r="E117" s="31">
        <v>220719252</v>
      </c>
      <c r="F117" s="31">
        <v>52971712</v>
      </c>
      <c r="G117" s="36">
        <f t="shared" si="24"/>
        <v>0.22445313508989531</v>
      </c>
      <c r="H117" s="31">
        <v>56256788</v>
      </c>
      <c r="I117" s="36">
        <f t="shared" si="25"/>
        <v>0.2383727457531975</v>
      </c>
      <c r="J117" s="31">
        <v>58577712</v>
      </c>
      <c r="K117" s="36">
        <f t="shared" si="26"/>
        <v>0.26539466525557093</v>
      </c>
      <c r="L117" s="31">
        <v>0</v>
      </c>
      <c r="M117" s="36">
        <f t="shared" si="27"/>
        <v>0</v>
      </c>
      <c r="N117" s="31">
        <f t="shared" si="28"/>
        <v>167806212</v>
      </c>
      <c r="O117" s="36">
        <f t="shared" si="29"/>
        <v>0.76026993784846641</v>
      </c>
      <c r="P117" s="31">
        <v>36834772</v>
      </c>
      <c r="Q117" s="31">
        <v>74706614</v>
      </c>
      <c r="R117" s="31">
        <v>191862094</v>
      </c>
      <c r="S117" s="31">
        <v>87812140</v>
      </c>
      <c r="T117" s="36">
        <f t="shared" si="30"/>
        <v>0.45768363186946143</v>
      </c>
      <c r="U117" s="36">
        <f t="shared" si="31"/>
        <v>0.59028300758859054</v>
      </c>
    </row>
    <row r="118" spans="1:21" x14ac:dyDescent="0.2">
      <c r="A118" s="17" t="s">
        <v>29</v>
      </c>
      <c r="B118" s="11" t="s">
        <v>214</v>
      </c>
      <c r="C118" s="10" t="s">
        <v>215</v>
      </c>
      <c r="D118" s="31">
        <v>0</v>
      </c>
      <c r="E118" s="31">
        <v>0</v>
      </c>
      <c r="F118" s="31">
        <v>0</v>
      </c>
      <c r="G118" s="36">
        <f t="shared" si="24"/>
        <v>0</v>
      </c>
      <c r="H118" s="31">
        <v>0</v>
      </c>
      <c r="I118" s="36">
        <f t="shared" si="25"/>
        <v>0</v>
      </c>
      <c r="J118" s="31">
        <v>0</v>
      </c>
      <c r="K118" s="36">
        <f t="shared" si="26"/>
        <v>0</v>
      </c>
      <c r="L118" s="31">
        <v>0</v>
      </c>
      <c r="M118" s="36">
        <f t="shared" si="27"/>
        <v>0</v>
      </c>
      <c r="N118" s="31">
        <f t="shared" si="28"/>
        <v>0</v>
      </c>
      <c r="O118" s="36">
        <f t="shared" si="29"/>
        <v>0</v>
      </c>
      <c r="P118" s="31">
        <v>0</v>
      </c>
      <c r="Q118" s="31">
        <v>0</v>
      </c>
      <c r="R118" s="31">
        <v>0</v>
      </c>
      <c r="S118" s="31">
        <v>0</v>
      </c>
      <c r="T118" s="36">
        <f t="shared" si="30"/>
        <v>0</v>
      </c>
      <c r="U118" s="36">
        <f t="shared" si="31"/>
        <v>0</v>
      </c>
    </row>
    <row r="119" spans="1:21" x14ac:dyDescent="0.2">
      <c r="A119" s="17" t="s">
        <v>29</v>
      </c>
      <c r="B119" s="11" t="s">
        <v>216</v>
      </c>
      <c r="C119" s="10" t="s">
        <v>217</v>
      </c>
      <c r="D119" s="31">
        <v>0</v>
      </c>
      <c r="E119" s="31">
        <v>0</v>
      </c>
      <c r="F119" s="31">
        <v>0</v>
      </c>
      <c r="G119" s="36">
        <f t="shared" si="24"/>
        <v>0</v>
      </c>
      <c r="H119" s="31">
        <v>0</v>
      </c>
      <c r="I119" s="36">
        <f t="shared" si="25"/>
        <v>0</v>
      </c>
      <c r="J119" s="31">
        <v>0</v>
      </c>
      <c r="K119" s="36">
        <f t="shared" si="26"/>
        <v>0</v>
      </c>
      <c r="L119" s="31">
        <v>0</v>
      </c>
      <c r="M119" s="36">
        <f t="shared" si="27"/>
        <v>0</v>
      </c>
      <c r="N119" s="31">
        <f t="shared" si="28"/>
        <v>0</v>
      </c>
      <c r="O119" s="36">
        <f t="shared" si="29"/>
        <v>0</v>
      </c>
      <c r="P119" s="31">
        <v>0</v>
      </c>
      <c r="Q119" s="31">
        <v>0</v>
      </c>
      <c r="R119" s="31">
        <v>0</v>
      </c>
      <c r="S119" s="31">
        <v>0</v>
      </c>
      <c r="T119" s="36">
        <f t="shared" si="30"/>
        <v>0</v>
      </c>
      <c r="U119" s="36">
        <f t="shared" si="31"/>
        <v>0</v>
      </c>
    </row>
    <row r="120" spans="1:21" x14ac:dyDescent="0.2">
      <c r="A120" s="17" t="s">
        <v>44</v>
      </c>
      <c r="B120" s="11" t="s">
        <v>218</v>
      </c>
      <c r="C120" s="10" t="s">
        <v>219</v>
      </c>
      <c r="D120" s="31">
        <v>18283169</v>
      </c>
      <c r="E120" s="31">
        <v>6629439</v>
      </c>
      <c r="F120" s="31">
        <v>1386877</v>
      </c>
      <c r="G120" s="36">
        <f t="shared" si="24"/>
        <v>7.585539465286352E-2</v>
      </c>
      <c r="H120" s="31">
        <v>1387000</v>
      </c>
      <c r="I120" s="36">
        <f t="shared" si="25"/>
        <v>7.5862122151799827E-2</v>
      </c>
      <c r="J120" s="31">
        <v>1485186</v>
      </c>
      <c r="K120" s="36">
        <f t="shared" si="26"/>
        <v>0.22402891104360415</v>
      </c>
      <c r="L120" s="31">
        <v>0</v>
      </c>
      <c r="M120" s="36">
        <f t="shared" si="27"/>
        <v>0</v>
      </c>
      <c r="N120" s="31">
        <f t="shared" si="28"/>
        <v>4259063</v>
      </c>
      <c r="O120" s="36">
        <f t="shared" si="29"/>
        <v>0.64244697024891551</v>
      </c>
      <c r="P120" s="31">
        <v>1246884</v>
      </c>
      <c r="Q120" s="31">
        <v>16268469</v>
      </c>
      <c r="R120" s="31">
        <v>13552290</v>
      </c>
      <c r="S120" s="31">
        <v>3656577</v>
      </c>
      <c r="T120" s="36">
        <f t="shared" si="30"/>
        <v>0.26981248187575679</v>
      </c>
      <c r="U120" s="36">
        <f t="shared" si="31"/>
        <v>0.19111801899775771</v>
      </c>
    </row>
    <row r="121" spans="1:21" ht="16.5" x14ac:dyDescent="0.3">
      <c r="A121" s="18" t="s">
        <v>0</v>
      </c>
      <c r="B121" s="13" t="s">
        <v>220</v>
      </c>
      <c r="C121" s="12" t="s">
        <v>0</v>
      </c>
      <c r="D121" s="32">
        <f>SUM(D113:D120)</f>
        <v>289189675</v>
      </c>
      <c r="E121" s="32">
        <f>SUM(E113:E120)</f>
        <v>269329876</v>
      </c>
      <c r="F121" s="32">
        <f>SUM(F113:F120)</f>
        <v>58825206</v>
      </c>
      <c r="G121" s="37">
        <f t="shared" si="24"/>
        <v>0.20341392202193942</v>
      </c>
      <c r="H121" s="32">
        <f>SUM(H113:H120)</f>
        <v>67660628</v>
      </c>
      <c r="I121" s="37">
        <f t="shared" si="25"/>
        <v>0.23396626452863506</v>
      </c>
      <c r="J121" s="32">
        <f>SUM(J113:J120)</f>
        <v>69239445</v>
      </c>
      <c r="K121" s="37">
        <f t="shared" si="26"/>
        <v>0.25708044732475205</v>
      </c>
      <c r="L121" s="32">
        <f>SUM(L113:L120)</f>
        <v>0</v>
      </c>
      <c r="M121" s="37">
        <f t="shared" si="27"/>
        <v>0</v>
      </c>
      <c r="N121" s="32">
        <f t="shared" si="28"/>
        <v>195725279</v>
      </c>
      <c r="O121" s="37">
        <f t="shared" si="29"/>
        <v>0.72671209710132567</v>
      </c>
      <c r="P121" s="32">
        <f>SUM(P113:P120)</f>
        <v>42650202</v>
      </c>
      <c r="Q121" s="32">
        <f>SUM(Q113:Q120)</f>
        <v>108699930</v>
      </c>
      <c r="R121" s="32">
        <f>SUM(R113:R120)</f>
        <v>223743241</v>
      </c>
      <c r="S121" s="32">
        <f>SUM(S113:S120)</f>
        <v>104989467</v>
      </c>
      <c r="T121" s="37">
        <f t="shared" si="30"/>
        <v>0.4692408428999203</v>
      </c>
      <c r="U121" s="37">
        <f t="shared" si="31"/>
        <v>0.62342595704470516</v>
      </c>
    </row>
    <row r="122" spans="1:21" x14ac:dyDescent="0.2">
      <c r="A122" s="17" t="s">
        <v>29</v>
      </c>
      <c r="B122" s="11" t="s">
        <v>221</v>
      </c>
      <c r="C122" s="10" t="s">
        <v>222</v>
      </c>
      <c r="D122" s="31">
        <v>11381230</v>
      </c>
      <c r="E122" s="31">
        <v>11172134</v>
      </c>
      <c r="F122" s="31">
        <v>1520554</v>
      </c>
      <c r="G122" s="36">
        <f t="shared" si="24"/>
        <v>0.13360190418786019</v>
      </c>
      <c r="H122" s="31">
        <v>1720723</v>
      </c>
      <c r="I122" s="36">
        <f t="shared" si="25"/>
        <v>0.15118954629684137</v>
      </c>
      <c r="J122" s="31">
        <v>1774085</v>
      </c>
      <c r="K122" s="36">
        <f t="shared" si="26"/>
        <v>0.15879553539189559</v>
      </c>
      <c r="L122" s="31">
        <v>0</v>
      </c>
      <c r="M122" s="36">
        <f t="shared" si="27"/>
        <v>0</v>
      </c>
      <c r="N122" s="31">
        <f t="shared" si="28"/>
        <v>5015362</v>
      </c>
      <c r="O122" s="36">
        <f t="shared" si="29"/>
        <v>0.4489171003498526</v>
      </c>
      <c r="P122" s="31">
        <v>1809198</v>
      </c>
      <c r="Q122" s="31">
        <v>10075392</v>
      </c>
      <c r="R122" s="31">
        <v>10972239</v>
      </c>
      <c r="S122" s="31">
        <v>6824427</v>
      </c>
      <c r="T122" s="36">
        <f t="shared" si="30"/>
        <v>0.62197214260462241</v>
      </c>
      <c r="U122" s="36">
        <f t="shared" si="31"/>
        <v>-1.9408047101533432E-2</v>
      </c>
    </row>
    <row r="123" spans="1:21" x14ac:dyDescent="0.2">
      <c r="A123" s="17" t="s">
        <v>29</v>
      </c>
      <c r="B123" s="11" t="s">
        <v>223</v>
      </c>
      <c r="C123" s="10" t="s">
        <v>224</v>
      </c>
      <c r="D123" s="31">
        <v>6227232</v>
      </c>
      <c r="E123" s="31">
        <v>10951681</v>
      </c>
      <c r="F123" s="31">
        <v>2648634</v>
      </c>
      <c r="G123" s="36">
        <f t="shared" si="24"/>
        <v>0.42533086931721831</v>
      </c>
      <c r="H123" s="31">
        <v>2619042</v>
      </c>
      <c r="I123" s="36">
        <f t="shared" si="25"/>
        <v>0.42057883823824133</v>
      </c>
      <c r="J123" s="31">
        <v>4139266</v>
      </c>
      <c r="K123" s="36">
        <f t="shared" si="26"/>
        <v>0.37795713735635655</v>
      </c>
      <c r="L123" s="31">
        <v>0</v>
      </c>
      <c r="M123" s="36">
        <f t="shared" si="27"/>
        <v>0</v>
      </c>
      <c r="N123" s="31">
        <f t="shared" si="28"/>
        <v>9406942</v>
      </c>
      <c r="O123" s="36">
        <f t="shared" si="29"/>
        <v>0.85894959869630971</v>
      </c>
      <c r="P123" s="31">
        <v>601090</v>
      </c>
      <c r="Q123" s="31">
        <v>11723468</v>
      </c>
      <c r="R123" s="31">
        <v>11723468</v>
      </c>
      <c r="S123" s="31">
        <v>1932705</v>
      </c>
      <c r="T123" s="36">
        <f t="shared" si="30"/>
        <v>0.1648577878150049</v>
      </c>
      <c r="U123" s="36">
        <f t="shared" si="31"/>
        <v>5.8862666156482391</v>
      </c>
    </row>
    <row r="124" spans="1:21" x14ac:dyDescent="0.2">
      <c r="A124" s="17" t="s">
        <v>29</v>
      </c>
      <c r="B124" s="11" t="s">
        <v>225</v>
      </c>
      <c r="C124" s="10" t="s">
        <v>226</v>
      </c>
      <c r="D124" s="31">
        <v>78510848</v>
      </c>
      <c r="E124" s="31">
        <v>77391375</v>
      </c>
      <c r="F124" s="31">
        <v>14015659</v>
      </c>
      <c r="G124" s="36">
        <f t="shared" si="24"/>
        <v>0.17851875705125489</v>
      </c>
      <c r="H124" s="31">
        <v>15067292</v>
      </c>
      <c r="I124" s="36">
        <f t="shared" si="25"/>
        <v>0.19191350474268218</v>
      </c>
      <c r="J124" s="31">
        <v>18139104</v>
      </c>
      <c r="K124" s="36">
        <f t="shared" si="26"/>
        <v>0.2343814669270316</v>
      </c>
      <c r="L124" s="31">
        <v>0</v>
      </c>
      <c r="M124" s="36">
        <f t="shared" si="27"/>
        <v>0</v>
      </c>
      <c r="N124" s="31">
        <f t="shared" si="28"/>
        <v>47222055</v>
      </c>
      <c r="O124" s="36">
        <f t="shared" si="29"/>
        <v>0.61017206374741373</v>
      </c>
      <c r="P124" s="31">
        <v>13169609</v>
      </c>
      <c r="Q124" s="31">
        <v>57065544</v>
      </c>
      <c r="R124" s="31">
        <v>64181816</v>
      </c>
      <c r="S124" s="31">
        <v>42635880</v>
      </c>
      <c r="T124" s="36">
        <f t="shared" si="30"/>
        <v>0.66429843618011686</v>
      </c>
      <c r="U124" s="36">
        <f t="shared" si="31"/>
        <v>0.3773456751829154</v>
      </c>
    </row>
    <row r="125" spans="1:21" x14ac:dyDescent="0.2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6.5" x14ac:dyDescent="0.3">
      <c r="A126" s="18" t="s">
        <v>0</v>
      </c>
      <c r="B126" s="13" t="s">
        <v>229</v>
      </c>
      <c r="C126" s="12" t="s">
        <v>0</v>
      </c>
      <c r="D126" s="32">
        <f>SUM(D122:D125)</f>
        <v>96119310</v>
      </c>
      <c r="E126" s="32">
        <f>SUM(E122:E125)</f>
        <v>99515190</v>
      </c>
      <c r="F126" s="32">
        <f>SUM(F122:F125)</f>
        <v>18184847</v>
      </c>
      <c r="G126" s="37">
        <f t="shared" si="24"/>
        <v>0.18919036143725959</v>
      </c>
      <c r="H126" s="32">
        <f>SUM(H122:H125)</f>
        <v>19407057</v>
      </c>
      <c r="I126" s="37">
        <f t="shared" si="25"/>
        <v>0.20190591255804896</v>
      </c>
      <c r="J126" s="32">
        <f>SUM(J122:J125)</f>
        <v>24052455</v>
      </c>
      <c r="K126" s="37">
        <f t="shared" si="26"/>
        <v>0.24169631791890264</v>
      </c>
      <c r="L126" s="32">
        <f>SUM(L122:L125)</f>
        <v>0</v>
      </c>
      <c r="M126" s="37">
        <f t="shared" si="27"/>
        <v>0</v>
      </c>
      <c r="N126" s="32">
        <f t="shared" si="28"/>
        <v>61644359</v>
      </c>
      <c r="O126" s="37">
        <f t="shared" si="29"/>
        <v>0.61944672969021108</v>
      </c>
      <c r="P126" s="32">
        <f>SUM(P122:P125)</f>
        <v>15579897</v>
      </c>
      <c r="Q126" s="32">
        <f>SUM(Q122:Q125)</f>
        <v>78864404</v>
      </c>
      <c r="R126" s="32">
        <f>SUM(R122:R125)</f>
        <v>86877523</v>
      </c>
      <c r="S126" s="32">
        <f>SUM(S122:S125)</f>
        <v>51393012</v>
      </c>
      <c r="T126" s="37">
        <f t="shared" si="30"/>
        <v>0.59155705901053368</v>
      </c>
      <c r="U126" s="37">
        <f t="shared" si="31"/>
        <v>0.54381347963982041</v>
      </c>
    </row>
    <row r="127" spans="1:21" x14ac:dyDescent="0.2">
      <c r="A127" s="17" t="s">
        <v>29</v>
      </c>
      <c r="B127" s="11" t="s">
        <v>230</v>
      </c>
      <c r="C127" s="10" t="s">
        <v>231</v>
      </c>
      <c r="D127" s="31">
        <v>7189044</v>
      </c>
      <c r="E127" s="31">
        <v>6619584</v>
      </c>
      <c r="F127" s="31">
        <v>1749773</v>
      </c>
      <c r="G127" s="36">
        <f t="shared" si="24"/>
        <v>0.24339439291232604</v>
      </c>
      <c r="H127" s="31">
        <v>1375374</v>
      </c>
      <c r="I127" s="36">
        <f t="shared" si="25"/>
        <v>0.19131528475830722</v>
      </c>
      <c r="J127" s="31">
        <v>1433572</v>
      </c>
      <c r="K127" s="36">
        <f t="shared" si="26"/>
        <v>0.21656527056685132</v>
      </c>
      <c r="L127" s="31">
        <v>0</v>
      </c>
      <c r="M127" s="36">
        <f t="shared" si="27"/>
        <v>0</v>
      </c>
      <c r="N127" s="31">
        <f t="shared" si="28"/>
        <v>4558719</v>
      </c>
      <c r="O127" s="36">
        <f t="shared" si="29"/>
        <v>0.6886715237694695</v>
      </c>
      <c r="P127" s="31">
        <v>2178110</v>
      </c>
      <c r="Q127" s="31">
        <v>4374139</v>
      </c>
      <c r="R127" s="31">
        <v>4374139</v>
      </c>
      <c r="S127" s="31">
        <v>4719092</v>
      </c>
      <c r="T127" s="36">
        <f t="shared" si="30"/>
        <v>1.0788619200258611</v>
      </c>
      <c r="U127" s="36">
        <f t="shared" si="31"/>
        <v>-0.34182754773634028</v>
      </c>
    </row>
    <row r="128" spans="1:21" x14ac:dyDescent="0.2">
      <c r="A128" s="17" t="s">
        <v>29</v>
      </c>
      <c r="B128" s="11" t="s">
        <v>232</v>
      </c>
      <c r="C128" s="10" t="s">
        <v>233</v>
      </c>
      <c r="D128" s="31">
        <v>18310863</v>
      </c>
      <c r="E128" s="31">
        <v>18102291</v>
      </c>
      <c r="F128" s="31">
        <v>46156</v>
      </c>
      <c r="G128" s="36">
        <f t="shared" si="24"/>
        <v>2.5206894945366586E-3</v>
      </c>
      <c r="H128" s="31">
        <v>2431305</v>
      </c>
      <c r="I128" s="36">
        <f t="shared" si="25"/>
        <v>0.1327793780118392</v>
      </c>
      <c r="J128" s="31">
        <v>205034</v>
      </c>
      <c r="K128" s="36">
        <f t="shared" si="26"/>
        <v>1.1326411668003791E-2</v>
      </c>
      <c r="L128" s="31">
        <v>0</v>
      </c>
      <c r="M128" s="36">
        <f t="shared" si="27"/>
        <v>0</v>
      </c>
      <c r="N128" s="31">
        <f t="shared" si="28"/>
        <v>2682495</v>
      </c>
      <c r="O128" s="36">
        <f t="shared" si="29"/>
        <v>0.14818538714243407</v>
      </c>
      <c r="P128" s="31">
        <v>655724</v>
      </c>
      <c r="Q128" s="31">
        <v>19047782</v>
      </c>
      <c r="R128" s="31">
        <v>17856315</v>
      </c>
      <c r="S128" s="31">
        <v>2419810</v>
      </c>
      <c r="T128" s="36">
        <f t="shared" si="30"/>
        <v>0.13551564250518655</v>
      </c>
      <c r="U128" s="36">
        <f t="shared" si="31"/>
        <v>-0.68731661491725182</v>
      </c>
    </row>
    <row r="129" spans="1:21" x14ac:dyDescent="0.2">
      <c r="A129" s="17" t="s">
        <v>29</v>
      </c>
      <c r="B129" s="11" t="s">
        <v>234</v>
      </c>
      <c r="C129" s="10" t="s">
        <v>235</v>
      </c>
      <c r="D129" s="31">
        <v>5679540</v>
      </c>
      <c r="E129" s="31">
        <v>5148144</v>
      </c>
      <c r="F129" s="31">
        <v>2379770</v>
      </c>
      <c r="G129" s="36">
        <f t="shared" si="24"/>
        <v>0.41900752525732715</v>
      </c>
      <c r="H129" s="31">
        <v>4437142</v>
      </c>
      <c r="I129" s="36">
        <f t="shared" si="25"/>
        <v>0.78125024209707128</v>
      </c>
      <c r="J129" s="31">
        <v>4538883</v>
      </c>
      <c r="K129" s="36">
        <f t="shared" si="26"/>
        <v>0.88165424277176396</v>
      </c>
      <c r="L129" s="31">
        <v>0</v>
      </c>
      <c r="M129" s="36">
        <f t="shared" si="27"/>
        <v>0</v>
      </c>
      <c r="N129" s="31">
        <f t="shared" si="28"/>
        <v>11355795</v>
      </c>
      <c r="O129" s="36">
        <f t="shared" si="29"/>
        <v>2.2058036838130404</v>
      </c>
      <c r="P129" s="31">
        <v>543072</v>
      </c>
      <c r="Q129" s="31">
        <v>11350953</v>
      </c>
      <c r="R129" s="31">
        <v>10697916</v>
      </c>
      <c r="S129" s="31">
        <v>1433681</v>
      </c>
      <c r="T129" s="36">
        <f t="shared" si="30"/>
        <v>0.13401498011388385</v>
      </c>
      <c r="U129" s="36">
        <f t="shared" si="31"/>
        <v>7.3577923369276998</v>
      </c>
    </row>
    <row r="130" spans="1:21" x14ac:dyDescent="0.2">
      <c r="A130" s="17" t="s">
        <v>29</v>
      </c>
      <c r="B130" s="11" t="s">
        <v>236</v>
      </c>
      <c r="C130" s="10" t="s">
        <v>237</v>
      </c>
      <c r="D130" s="31">
        <v>55275145</v>
      </c>
      <c r="E130" s="31">
        <v>56432724</v>
      </c>
      <c r="F130" s="31">
        <v>13794903</v>
      </c>
      <c r="G130" s="36">
        <f t="shared" si="24"/>
        <v>0.24956792062689298</v>
      </c>
      <c r="H130" s="31">
        <v>13244842</v>
      </c>
      <c r="I130" s="36">
        <f t="shared" si="25"/>
        <v>0.23961659440242083</v>
      </c>
      <c r="J130" s="31">
        <v>12694336</v>
      </c>
      <c r="K130" s="36">
        <f t="shared" si="26"/>
        <v>0.22494636268134072</v>
      </c>
      <c r="L130" s="31">
        <v>0</v>
      </c>
      <c r="M130" s="36">
        <f t="shared" si="27"/>
        <v>0</v>
      </c>
      <c r="N130" s="31">
        <f t="shared" si="28"/>
        <v>39734081</v>
      </c>
      <c r="O130" s="36">
        <f t="shared" si="29"/>
        <v>0.70409645651696695</v>
      </c>
      <c r="P130" s="31">
        <v>12328119</v>
      </c>
      <c r="Q130" s="31">
        <v>51392030</v>
      </c>
      <c r="R130" s="31">
        <v>52162597</v>
      </c>
      <c r="S130" s="31">
        <v>39146645</v>
      </c>
      <c r="T130" s="36">
        <f t="shared" si="30"/>
        <v>0.75047346664890935</v>
      </c>
      <c r="U130" s="36">
        <f t="shared" si="31"/>
        <v>2.9705829413229967E-2</v>
      </c>
    </row>
    <row r="131" spans="1:21" x14ac:dyDescent="0.2">
      <c r="A131" s="17" t="s">
        <v>44</v>
      </c>
      <c r="B131" s="11" t="s">
        <v>238</v>
      </c>
      <c r="C131" s="10" t="s">
        <v>239</v>
      </c>
      <c r="D131" s="31">
        <v>0</v>
      </c>
      <c r="E131" s="31">
        <v>0</v>
      </c>
      <c r="F131" s="31">
        <v>0</v>
      </c>
      <c r="G131" s="36">
        <f t="shared" si="24"/>
        <v>0</v>
      </c>
      <c r="H131" s="31">
        <v>0</v>
      </c>
      <c r="I131" s="36">
        <f t="shared" si="25"/>
        <v>0</v>
      </c>
      <c r="J131" s="31">
        <v>0</v>
      </c>
      <c r="K131" s="36">
        <f t="shared" si="26"/>
        <v>0</v>
      </c>
      <c r="L131" s="31">
        <v>0</v>
      </c>
      <c r="M131" s="36">
        <f t="shared" si="27"/>
        <v>0</v>
      </c>
      <c r="N131" s="31">
        <f t="shared" si="28"/>
        <v>0</v>
      </c>
      <c r="O131" s="36">
        <f t="shared" si="29"/>
        <v>0</v>
      </c>
      <c r="P131" s="31">
        <v>0</v>
      </c>
      <c r="Q131" s="31">
        <v>0</v>
      </c>
      <c r="R131" s="31">
        <v>0</v>
      </c>
      <c r="S131" s="31">
        <v>0</v>
      </c>
      <c r="T131" s="36">
        <f t="shared" si="30"/>
        <v>0</v>
      </c>
      <c r="U131" s="36">
        <f t="shared" si="31"/>
        <v>0</v>
      </c>
    </row>
    <row r="132" spans="1:21" ht="16.5" x14ac:dyDescent="0.3">
      <c r="A132" s="18" t="s">
        <v>0</v>
      </c>
      <c r="B132" s="13" t="s">
        <v>240</v>
      </c>
      <c r="C132" s="12" t="s">
        <v>0</v>
      </c>
      <c r="D132" s="32">
        <f>SUM(D127:D131)</f>
        <v>86454592</v>
      </c>
      <c r="E132" s="32">
        <f>SUM(E127:E131)</f>
        <v>86302743</v>
      </c>
      <c r="F132" s="32">
        <f>SUM(F127:F131)</f>
        <v>17970602</v>
      </c>
      <c r="G132" s="37">
        <f t="shared" si="24"/>
        <v>0.2078617408778009</v>
      </c>
      <c r="H132" s="32">
        <f>SUM(H127:H131)</f>
        <v>21488663</v>
      </c>
      <c r="I132" s="37">
        <f t="shared" si="25"/>
        <v>0.248554327802507</v>
      </c>
      <c r="J132" s="32">
        <f>SUM(J127:J131)</f>
        <v>18871825</v>
      </c>
      <c r="K132" s="37">
        <f t="shared" si="26"/>
        <v>0.21867004852904851</v>
      </c>
      <c r="L132" s="32">
        <f>SUM(L127:L131)</f>
        <v>0</v>
      </c>
      <c r="M132" s="37">
        <f t="shared" si="27"/>
        <v>0</v>
      </c>
      <c r="N132" s="32">
        <f t="shared" si="28"/>
        <v>58331090</v>
      </c>
      <c r="O132" s="37">
        <f t="shared" si="29"/>
        <v>0.67588917770551049</v>
      </c>
      <c r="P132" s="32">
        <f>SUM(P127:P131)</f>
        <v>15705025</v>
      </c>
      <c r="Q132" s="32">
        <f>SUM(Q127:Q131)</f>
        <v>86164904</v>
      </c>
      <c r="R132" s="32">
        <f>SUM(R127:R131)</f>
        <v>85090967</v>
      </c>
      <c r="S132" s="32">
        <f>SUM(S127:S131)</f>
        <v>47719228</v>
      </c>
      <c r="T132" s="37">
        <f t="shared" si="30"/>
        <v>0.56080251150512839</v>
      </c>
      <c r="U132" s="37">
        <f t="shared" si="31"/>
        <v>0.20164246793621787</v>
      </c>
    </row>
    <row r="133" spans="1:21" x14ac:dyDescent="0.2">
      <c r="A133" s="17" t="s">
        <v>29</v>
      </c>
      <c r="B133" s="11" t="s">
        <v>241</v>
      </c>
      <c r="C133" s="10" t="s">
        <v>242</v>
      </c>
      <c r="D133" s="31">
        <v>93965469</v>
      </c>
      <c r="E133" s="31">
        <v>93191646</v>
      </c>
      <c r="F133" s="31">
        <v>19562123</v>
      </c>
      <c r="G133" s="36">
        <f t="shared" si="24"/>
        <v>0.20818416816500965</v>
      </c>
      <c r="H133" s="31">
        <v>20115170</v>
      </c>
      <c r="I133" s="36">
        <f t="shared" si="25"/>
        <v>0.21406980898483038</v>
      </c>
      <c r="J133" s="31">
        <v>21149045</v>
      </c>
      <c r="K133" s="36">
        <f t="shared" si="26"/>
        <v>0.22694142562950331</v>
      </c>
      <c r="L133" s="31">
        <v>0</v>
      </c>
      <c r="M133" s="36">
        <f t="shared" si="27"/>
        <v>0</v>
      </c>
      <c r="N133" s="31">
        <f t="shared" si="28"/>
        <v>60826338</v>
      </c>
      <c r="O133" s="36">
        <f t="shared" si="29"/>
        <v>0.65270161662344717</v>
      </c>
      <c r="P133" s="31">
        <v>23954923</v>
      </c>
      <c r="Q133" s="31">
        <v>70215188</v>
      </c>
      <c r="R133" s="31">
        <v>78507359</v>
      </c>
      <c r="S133" s="31">
        <v>63002539</v>
      </c>
      <c r="T133" s="36">
        <f t="shared" si="30"/>
        <v>0.80250488365046135</v>
      </c>
      <c r="U133" s="36">
        <f t="shared" si="31"/>
        <v>-0.11713158084457209</v>
      </c>
    </row>
    <row r="134" spans="1:21" x14ac:dyDescent="0.2">
      <c r="A134" s="17" t="s">
        <v>29</v>
      </c>
      <c r="B134" s="11" t="s">
        <v>243</v>
      </c>
      <c r="C134" s="10" t="s">
        <v>244</v>
      </c>
      <c r="D134" s="31">
        <v>14394794</v>
      </c>
      <c r="E134" s="31">
        <v>14693251</v>
      </c>
      <c r="F134" s="31">
        <v>2587941</v>
      </c>
      <c r="G134" s="36">
        <f t="shared" si="24"/>
        <v>0.17978312159243126</v>
      </c>
      <c r="H134" s="31">
        <v>4833348</v>
      </c>
      <c r="I134" s="36">
        <f t="shared" si="25"/>
        <v>0.33577055705000014</v>
      </c>
      <c r="J134" s="31">
        <v>4307610</v>
      </c>
      <c r="K134" s="36">
        <f t="shared" si="26"/>
        <v>0.29316929248673423</v>
      </c>
      <c r="L134" s="31">
        <v>0</v>
      </c>
      <c r="M134" s="36">
        <f t="shared" si="27"/>
        <v>0</v>
      </c>
      <c r="N134" s="31">
        <f t="shared" si="28"/>
        <v>11728899</v>
      </c>
      <c r="O134" s="36">
        <f t="shared" si="29"/>
        <v>0.79825077513478804</v>
      </c>
      <c r="P134" s="31">
        <v>2462416</v>
      </c>
      <c r="Q134" s="31">
        <v>9568234</v>
      </c>
      <c r="R134" s="31">
        <v>9358234</v>
      </c>
      <c r="S134" s="31">
        <v>8451146</v>
      </c>
      <c r="T134" s="36">
        <f t="shared" si="30"/>
        <v>0.9030706007137671</v>
      </c>
      <c r="U134" s="36">
        <f t="shared" si="31"/>
        <v>0.74934292174839667</v>
      </c>
    </row>
    <row r="135" spans="1:21" x14ac:dyDescent="0.2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x14ac:dyDescent="0.2">
      <c r="A136" s="17" t="s">
        <v>44</v>
      </c>
      <c r="B136" s="11" t="s">
        <v>247</v>
      </c>
      <c r="C136" s="10" t="s">
        <v>248</v>
      </c>
      <c r="D136" s="31">
        <v>9259109</v>
      </c>
      <c r="E136" s="31">
        <v>8889985</v>
      </c>
      <c r="F136" s="31">
        <v>2160096</v>
      </c>
      <c r="G136" s="36">
        <f t="shared" si="24"/>
        <v>0.23329415389752944</v>
      </c>
      <c r="H136" s="31">
        <v>2331035</v>
      </c>
      <c r="I136" s="36">
        <f t="shared" si="25"/>
        <v>0.25175586549418522</v>
      </c>
      <c r="J136" s="31">
        <v>2704775</v>
      </c>
      <c r="K136" s="36">
        <f t="shared" si="26"/>
        <v>0.30424966971260359</v>
      </c>
      <c r="L136" s="31">
        <v>0</v>
      </c>
      <c r="M136" s="36">
        <f t="shared" si="27"/>
        <v>0</v>
      </c>
      <c r="N136" s="31">
        <f t="shared" si="28"/>
        <v>7195906</v>
      </c>
      <c r="O136" s="36">
        <f t="shared" si="29"/>
        <v>0.80943961097797124</v>
      </c>
      <c r="P136" s="31">
        <v>2333802</v>
      </c>
      <c r="Q136" s="31">
        <v>6988910</v>
      </c>
      <c r="R136" s="31">
        <v>8649145</v>
      </c>
      <c r="S136" s="31">
        <v>6795257</v>
      </c>
      <c r="T136" s="36">
        <f t="shared" si="30"/>
        <v>0.78565650130735465</v>
      </c>
      <c r="U136" s="36">
        <f t="shared" si="31"/>
        <v>0.15895650102279446</v>
      </c>
    </row>
    <row r="137" spans="1:21" ht="16.5" x14ac:dyDescent="0.3">
      <c r="A137" s="18" t="s">
        <v>0</v>
      </c>
      <c r="B137" s="13" t="s">
        <v>249</v>
      </c>
      <c r="C137" s="12" t="s">
        <v>0</v>
      </c>
      <c r="D137" s="32">
        <f>SUM(D133:D136)</f>
        <v>117619372</v>
      </c>
      <c r="E137" s="32">
        <f>SUM(E133:E136)</f>
        <v>116774882</v>
      </c>
      <c r="F137" s="32">
        <f>SUM(F133:F136)</f>
        <v>24310160</v>
      </c>
      <c r="G137" s="37">
        <f t="shared" ref="G137:G170" si="32">IF(($D137     =0),0,($F137     /$D137     ))</f>
        <v>0.20668500083472643</v>
      </c>
      <c r="H137" s="32">
        <f>SUM(H133:H136)</f>
        <v>27279553</v>
      </c>
      <c r="I137" s="37">
        <f t="shared" ref="I137:I170" si="33">IF(($D137     =0),0,($H137     /$D137     ))</f>
        <v>0.23193078262652175</v>
      </c>
      <c r="J137" s="32">
        <f>SUM(J133:J136)</f>
        <v>28161430</v>
      </c>
      <c r="K137" s="37">
        <f t="shared" ref="K137:K170" si="34">IF(($E137     =0),0,($J137     /$E137     ))</f>
        <v>0.24115999534899979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79751143</v>
      </c>
      <c r="O137" s="37">
        <f t="shared" ref="O137:O170" si="37">IF(($E137     =0),0,($N137     /$E137     ))</f>
        <v>0.68294775069864766</v>
      </c>
      <c r="P137" s="32">
        <f>SUM(P133:P136)</f>
        <v>28751141</v>
      </c>
      <c r="Q137" s="32">
        <f>SUM(Q133:Q136)</f>
        <v>86772332</v>
      </c>
      <c r="R137" s="32">
        <f>SUM(R133:R136)</f>
        <v>96514738</v>
      </c>
      <c r="S137" s="32">
        <f>SUM(S133:S136)</f>
        <v>78248942</v>
      </c>
      <c r="T137" s="37">
        <f t="shared" ref="T137:T170" si="38">IF(($R137     =0),0,($S137     /$R137     ))</f>
        <v>0.81074604378038095</v>
      </c>
      <c r="U137" s="37">
        <f t="shared" ref="U137:U170" si="39">IF(($P137     =0),0,(($J137     /$P137     )-1))</f>
        <v>-2.0510872942399061E-2</v>
      </c>
    </row>
    <row r="138" spans="1:21" x14ac:dyDescent="0.2">
      <c r="A138" s="17" t="s">
        <v>29</v>
      </c>
      <c r="B138" s="11" t="s">
        <v>250</v>
      </c>
      <c r="C138" s="10" t="s">
        <v>251</v>
      </c>
      <c r="D138" s="31">
        <v>853818</v>
      </c>
      <c r="E138" s="31">
        <v>853824</v>
      </c>
      <c r="F138" s="31">
        <v>158781</v>
      </c>
      <c r="G138" s="36">
        <f t="shared" si="32"/>
        <v>0.18596586157705741</v>
      </c>
      <c r="H138" s="31">
        <v>0</v>
      </c>
      <c r="I138" s="36">
        <f t="shared" si="33"/>
        <v>0</v>
      </c>
      <c r="J138" s="31">
        <v>29839</v>
      </c>
      <c r="K138" s="36">
        <f t="shared" si="34"/>
        <v>3.4947483322089801E-2</v>
      </c>
      <c r="L138" s="31">
        <v>0</v>
      </c>
      <c r="M138" s="36">
        <f t="shared" si="35"/>
        <v>0</v>
      </c>
      <c r="N138" s="31">
        <f t="shared" si="36"/>
        <v>188620</v>
      </c>
      <c r="O138" s="36">
        <f t="shared" si="37"/>
        <v>0.22091203807810508</v>
      </c>
      <c r="P138" s="31">
        <v>0</v>
      </c>
      <c r="Q138" s="31">
        <v>803818</v>
      </c>
      <c r="R138" s="31">
        <v>803818</v>
      </c>
      <c r="S138" s="31">
        <v>36740</v>
      </c>
      <c r="T138" s="36">
        <f t="shared" si="38"/>
        <v>4.5706863991600087E-2</v>
      </c>
      <c r="U138" s="36">
        <f t="shared" si="39"/>
        <v>0</v>
      </c>
    </row>
    <row r="139" spans="1:21" x14ac:dyDescent="0.2">
      <c r="A139" s="17" t="s">
        <v>29</v>
      </c>
      <c r="B139" s="11" t="s">
        <v>252</v>
      </c>
      <c r="C139" s="10" t="s">
        <v>253</v>
      </c>
      <c r="D139" s="31">
        <v>23478305</v>
      </c>
      <c r="E139" s="31">
        <v>23141631</v>
      </c>
      <c r="F139" s="31">
        <v>7286520</v>
      </c>
      <c r="G139" s="36">
        <f t="shared" si="32"/>
        <v>0.31035119443247711</v>
      </c>
      <c r="H139" s="31">
        <v>5291010</v>
      </c>
      <c r="I139" s="36">
        <f t="shared" si="33"/>
        <v>0.22535740974486873</v>
      </c>
      <c r="J139" s="31">
        <v>5849024</v>
      </c>
      <c r="K139" s="36">
        <f t="shared" si="34"/>
        <v>0.25274899595452022</v>
      </c>
      <c r="L139" s="31">
        <v>0</v>
      </c>
      <c r="M139" s="36">
        <f t="shared" si="35"/>
        <v>0</v>
      </c>
      <c r="N139" s="31">
        <f t="shared" si="36"/>
        <v>18426554</v>
      </c>
      <c r="O139" s="36">
        <f t="shared" si="37"/>
        <v>0.79625131003082716</v>
      </c>
      <c r="P139" s="31">
        <v>11615431</v>
      </c>
      <c r="Q139" s="31">
        <v>21246750</v>
      </c>
      <c r="R139" s="31">
        <v>29313505</v>
      </c>
      <c r="S139" s="31">
        <v>27985543</v>
      </c>
      <c r="T139" s="36">
        <f t="shared" si="38"/>
        <v>0.95469794553738963</v>
      </c>
      <c r="U139" s="36">
        <f t="shared" si="39"/>
        <v>-0.49644365327468265</v>
      </c>
    </row>
    <row r="140" spans="1:21" x14ac:dyDescent="0.2">
      <c r="A140" s="17" t="s">
        <v>29</v>
      </c>
      <c r="B140" s="11" t="s">
        <v>254</v>
      </c>
      <c r="C140" s="10" t="s">
        <v>255</v>
      </c>
      <c r="D140" s="31">
        <v>58350430</v>
      </c>
      <c r="E140" s="31">
        <v>41071088</v>
      </c>
      <c r="F140" s="31">
        <v>10504216</v>
      </c>
      <c r="G140" s="36">
        <f t="shared" si="32"/>
        <v>0.18001951313812084</v>
      </c>
      <c r="H140" s="31">
        <v>12008681</v>
      </c>
      <c r="I140" s="36">
        <f t="shared" si="33"/>
        <v>0.20580278500089888</v>
      </c>
      <c r="J140" s="31">
        <v>9771006</v>
      </c>
      <c r="K140" s="36">
        <f t="shared" si="34"/>
        <v>0.23790472752998412</v>
      </c>
      <c r="L140" s="31">
        <v>0</v>
      </c>
      <c r="M140" s="36">
        <f t="shared" si="35"/>
        <v>0</v>
      </c>
      <c r="N140" s="31">
        <f t="shared" si="36"/>
        <v>32283903</v>
      </c>
      <c r="O140" s="36">
        <f t="shared" si="37"/>
        <v>0.78604937371028494</v>
      </c>
      <c r="P140" s="31">
        <v>9618848</v>
      </c>
      <c r="Q140" s="31">
        <v>33288278</v>
      </c>
      <c r="R140" s="31">
        <v>38953725</v>
      </c>
      <c r="S140" s="31">
        <v>28569149</v>
      </c>
      <c r="T140" s="36">
        <f t="shared" si="38"/>
        <v>0.73341250419568349</v>
      </c>
      <c r="U140" s="36">
        <f t="shared" si="39"/>
        <v>1.5818734218484343E-2</v>
      </c>
    </row>
    <row r="141" spans="1:21" x14ac:dyDescent="0.2">
      <c r="A141" s="17" t="s">
        <v>29</v>
      </c>
      <c r="B141" s="11" t="s">
        <v>256</v>
      </c>
      <c r="C141" s="10" t="s">
        <v>257</v>
      </c>
      <c r="D141" s="31">
        <v>19660462</v>
      </c>
      <c r="E141" s="31">
        <v>18189935</v>
      </c>
      <c r="F141" s="31">
        <v>4709439</v>
      </c>
      <c r="G141" s="36">
        <f t="shared" si="32"/>
        <v>0.23953857238960102</v>
      </c>
      <c r="H141" s="31">
        <v>4986453</v>
      </c>
      <c r="I141" s="36">
        <f t="shared" si="33"/>
        <v>0.25362847526166982</v>
      </c>
      <c r="J141" s="31">
        <v>4778585</v>
      </c>
      <c r="K141" s="36">
        <f t="shared" si="34"/>
        <v>0.26270489696637178</v>
      </c>
      <c r="L141" s="31">
        <v>0</v>
      </c>
      <c r="M141" s="36">
        <f t="shared" si="35"/>
        <v>0</v>
      </c>
      <c r="N141" s="31">
        <f t="shared" si="36"/>
        <v>14474477</v>
      </c>
      <c r="O141" s="36">
        <f t="shared" si="37"/>
        <v>0.79574099632571527</v>
      </c>
      <c r="P141" s="31">
        <v>4064202</v>
      </c>
      <c r="Q141" s="31">
        <v>10390017</v>
      </c>
      <c r="R141" s="31">
        <v>10878990</v>
      </c>
      <c r="S141" s="31">
        <v>12142275</v>
      </c>
      <c r="T141" s="36">
        <f t="shared" si="38"/>
        <v>1.1161215333408707</v>
      </c>
      <c r="U141" s="36">
        <f t="shared" si="39"/>
        <v>0.17577448168176679</v>
      </c>
    </row>
    <row r="142" spans="1:21" x14ac:dyDescent="0.2">
      <c r="A142" s="17" t="s">
        <v>29</v>
      </c>
      <c r="B142" s="11" t="s">
        <v>258</v>
      </c>
      <c r="C142" s="10" t="s">
        <v>259</v>
      </c>
      <c r="D142" s="31">
        <v>41541261</v>
      </c>
      <c r="E142" s="31">
        <v>43297609</v>
      </c>
      <c r="F142" s="31">
        <v>14358537</v>
      </c>
      <c r="G142" s="36">
        <f t="shared" si="32"/>
        <v>0.34564518876786143</v>
      </c>
      <c r="H142" s="31">
        <v>14864853</v>
      </c>
      <c r="I142" s="36">
        <f t="shared" si="33"/>
        <v>0.3578334562352356</v>
      </c>
      <c r="J142" s="31">
        <v>11689255</v>
      </c>
      <c r="K142" s="36">
        <f t="shared" si="34"/>
        <v>0.2699746076047756</v>
      </c>
      <c r="L142" s="31">
        <v>0</v>
      </c>
      <c r="M142" s="36">
        <f t="shared" si="35"/>
        <v>0</v>
      </c>
      <c r="N142" s="31">
        <f t="shared" si="36"/>
        <v>40912645</v>
      </c>
      <c r="O142" s="36">
        <f t="shared" si="37"/>
        <v>0.94491695834751521</v>
      </c>
      <c r="P142" s="31">
        <v>9670689</v>
      </c>
      <c r="Q142" s="31">
        <v>42215889</v>
      </c>
      <c r="R142" s="31">
        <v>39987930</v>
      </c>
      <c r="S142" s="31">
        <v>36225958</v>
      </c>
      <c r="T142" s="36">
        <f t="shared" si="38"/>
        <v>0.90592231205766338</v>
      </c>
      <c r="U142" s="36">
        <f t="shared" si="39"/>
        <v>0.20873031900829409</v>
      </c>
    </row>
    <row r="143" spans="1:21" x14ac:dyDescent="0.2">
      <c r="A143" s="17" t="s">
        <v>44</v>
      </c>
      <c r="B143" s="11" t="s">
        <v>260</v>
      </c>
      <c r="C143" s="10" t="s">
        <v>261</v>
      </c>
      <c r="D143" s="31">
        <v>5887260</v>
      </c>
      <c r="E143" s="31">
        <v>5887260</v>
      </c>
      <c r="F143" s="31">
        <v>1903475</v>
      </c>
      <c r="G143" s="36">
        <f t="shared" si="32"/>
        <v>0.32332103559210906</v>
      </c>
      <c r="H143" s="31">
        <v>1752105</v>
      </c>
      <c r="I143" s="36">
        <f t="shared" si="33"/>
        <v>0.2976095840849563</v>
      </c>
      <c r="J143" s="31">
        <v>1708652</v>
      </c>
      <c r="K143" s="36">
        <f t="shared" si="34"/>
        <v>0.29022873119243925</v>
      </c>
      <c r="L143" s="31">
        <v>0</v>
      </c>
      <c r="M143" s="36">
        <f t="shared" si="35"/>
        <v>0</v>
      </c>
      <c r="N143" s="31">
        <f t="shared" si="36"/>
        <v>5364232</v>
      </c>
      <c r="O143" s="36">
        <f t="shared" si="37"/>
        <v>0.91115935086950461</v>
      </c>
      <c r="P143" s="31">
        <v>0</v>
      </c>
      <c r="Q143" s="31">
        <v>0</v>
      </c>
      <c r="R143" s="31">
        <v>0</v>
      </c>
      <c r="S143" s="31">
        <v>0</v>
      </c>
      <c r="T143" s="36">
        <f t="shared" si="38"/>
        <v>0</v>
      </c>
      <c r="U143" s="36">
        <f t="shared" si="39"/>
        <v>0</v>
      </c>
    </row>
    <row r="144" spans="1:21" ht="16.5" x14ac:dyDescent="0.3">
      <c r="A144" s="18" t="s">
        <v>0</v>
      </c>
      <c r="B144" s="13" t="s">
        <v>262</v>
      </c>
      <c r="C144" s="12" t="s">
        <v>0</v>
      </c>
      <c r="D144" s="32">
        <f>SUM(D138:D143)</f>
        <v>149771536</v>
      </c>
      <c r="E144" s="32">
        <f>SUM(E138:E143)</f>
        <v>132441347</v>
      </c>
      <c r="F144" s="32">
        <f>SUM(F138:F143)</f>
        <v>38920968</v>
      </c>
      <c r="G144" s="37">
        <f t="shared" si="32"/>
        <v>0.25986892462663935</v>
      </c>
      <c r="H144" s="32">
        <f>SUM(H138:H143)</f>
        <v>38903102</v>
      </c>
      <c r="I144" s="37">
        <f t="shared" si="33"/>
        <v>0.259749636272676</v>
      </c>
      <c r="J144" s="32">
        <f>SUM(J138:J143)</f>
        <v>33826361</v>
      </c>
      <c r="K144" s="37">
        <f t="shared" si="34"/>
        <v>0.25540634980101795</v>
      </c>
      <c r="L144" s="32">
        <f>SUM(L138:L143)</f>
        <v>0</v>
      </c>
      <c r="M144" s="37">
        <f t="shared" si="35"/>
        <v>0</v>
      </c>
      <c r="N144" s="32">
        <f t="shared" si="36"/>
        <v>111650431</v>
      </c>
      <c r="O144" s="37">
        <f t="shared" si="37"/>
        <v>0.8430179360830572</v>
      </c>
      <c r="P144" s="32">
        <f>SUM(P138:P143)</f>
        <v>34969170</v>
      </c>
      <c r="Q144" s="32">
        <f>SUM(Q138:Q143)</f>
        <v>107944752</v>
      </c>
      <c r="R144" s="32">
        <f>SUM(R138:R143)</f>
        <v>119937968</v>
      </c>
      <c r="S144" s="32">
        <f>SUM(S138:S143)</f>
        <v>104959665</v>
      </c>
      <c r="T144" s="37">
        <f t="shared" si="38"/>
        <v>0.87511625176107699</v>
      </c>
      <c r="U144" s="37">
        <f t="shared" si="39"/>
        <v>-3.2680472541956274E-2</v>
      </c>
    </row>
    <row r="145" spans="1:21" x14ac:dyDescent="0.2">
      <c r="A145" s="17" t="s">
        <v>29</v>
      </c>
      <c r="B145" s="11" t="s">
        <v>263</v>
      </c>
      <c r="C145" s="10" t="s">
        <v>264</v>
      </c>
      <c r="D145" s="31">
        <v>213044</v>
      </c>
      <c r="E145" s="31">
        <v>130435</v>
      </c>
      <c r="F145" s="31">
        <v>0</v>
      </c>
      <c r="G145" s="36">
        <f t="shared" si="32"/>
        <v>0</v>
      </c>
      <c r="H145" s="31">
        <v>0</v>
      </c>
      <c r="I145" s="36">
        <f t="shared" si="33"/>
        <v>0</v>
      </c>
      <c r="J145" s="31">
        <v>0</v>
      </c>
      <c r="K145" s="36">
        <f t="shared" si="34"/>
        <v>0</v>
      </c>
      <c r="L145" s="31">
        <v>0</v>
      </c>
      <c r="M145" s="36">
        <f t="shared" si="35"/>
        <v>0</v>
      </c>
      <c r="N145" s="31">
        <f t="shared" si="36"/>
        <v>0</v>
      </c>
      <c r="O145" s="36">
        <f t="shared" si="37"/>
        <v>0</v>
      </c>
      <c r="P145" s="31">
        <v>521100</v>
      </c>
      <c r="Q145" s="31">
        <v>1788532</v>
      </c>
      <c r="R145" s="31">
        <v>108335</v>
      </c>
      <c r="S145" s="31">
        <v>704590</v>
      </c>
      <c r="T145" s="36">
        <f t="shared" si="38"/>
        <v>6.5038076337287123</v>
      </c>
      <c r="U145" s="36">
        <f t="shared" si="39"/>
        <v>-1</v>
      </c>
    </row>
    <row r="146" spans="1:21" x14ac:dyDescent="0.2">
      <c r="A146" s="17" t="s">
        <v>29</v>
      </c>
      <c r="B146" s="11" t="s">
        <v>265</v>
      </c>
      <c r="C146" s="10" t="s">
        <v>266</v>
      </c>
      <c r="D146" s="31">
        <v>23291865</v>
      </c>
      <c r="E146" s="31">
        <v>24499593</v>
      </c>
      <c r="F146" s="31">
        <v>5539340</v>
      </c>
      <c r="G146" s="36">
        <f t="shared" si="32"/>
        <v>0.23782294805503981</v>
      </c>
      <c r="H146" s="31">
        <v>5606804</v>
      </c>
      <c r="I146" s="36">
        <f t="shared" si="33"/>
        <v>0.24071940997425495</v>
      </c>
      <c r="J146" s="31">
        <v>6337378</v>
      </c>
      <c r="K146" s="36">
        <f t="shared" si="34"/>
        <v>0.25867278693160334</v>
      </c>
      <c r="L146" s="31">
        <v>0</v>
      </c>
      <c r="M146" s="36">
        <f t="shared" si="35"/>
        <v>0</v>
      </c>
      <c r="N146" s="31">
        <f t="shared" si="36"/>
        <v>17483522</v>
      </c>
      <c r="O146" s="36">
        <f t="shared" si="37"/>
        <v>0.71362499777037114</v>
      </c>
      <c r="P146" s="31">
        <v>5428194</v>
      </c>
      <c r="Q146" s="31">
        <v>2544681</v>
      </c>
      <c r="R146" s="31">
        <v>22738177</v>
      </c>
      <c r="S146" s="31">
        <v>16010068</v>
      </c>
      <c r="T146" s="36">
        <f t="shared" si="38"/>
        <v>0.7041051707883178</v>
      </c>
      <c r="U146" s="36">
        <f t="shared" si="39"/>
        <v>0.16749290832273123</v>
      </c>
    </row>
    <row r="147" spans="1:21" x14ac:dyDescent="0.2">
      <c r="A147" s="17" t="s">
        <v>29</v>
      </c>
      <c r="B147" s="11" t="s">
        <v>267</v>
      </c>
      <c r="C147" s="10" t="s">
        <v>268</v>
      </c>
      <c r="D147" s="31">
        <v>25513722</v>
      </c>
      <c r="E147" s="31">
        <v>24773721</v>
      </c>
      <c r="F147" s="31">
        <v>6594293</v>
      </c>
      <c r="G147" s="36">
        <f t="shared" si="32"/>
        <v>0.25846064325698931</v>
      </c>
      <c r="H147" s="31">
        <v>6816621</v>
      </c>
      <c r="I147" s="36">
        <f t="shared" si="33"/>
        <v>0.26717469916776548</v>
      </c>
      <c r="J147" s="31">
        <v>375795</v>
      </c>
      <c r="K147" s="36">
        <f t="shared" si="34"/>
        <v>1.5169097932442203E-2</v>
      </c>
      <c r="L147" s="31">
        <v>0</v>
      </c>
      <c r="M147" s="36">
        <f t="shared" si="35"/>
        <v>0</v>
      </c>
      <c r="N147" s="31">
        <f t="shared" si="36"/>
        <v>13786709</v>
      </c>
      <c r="O147" s="36">
        <f t="shared" si="37"/>
        <v>0.5565053792282556</v>
      </c>
      <c r="P147" s="31">
        <v>2820240</v>
      </c>
      <c r="Q147" s="31">
        <v>23658187</v>
      </c>
      <c r="R147" s="31">
        <v>23658164</v>
      </c>
      <c r="S147" s="31">
        <v>14165395</v>
      </c>
      <c r="T147" s="36">
        <f t="shared" si="38"/>
        <v>0.59875292943273195</v>
      </c>
      <c r="U147" s="36">
        <f t="shared" si="39"/>
        <v>-0.86675070206790905</v>
      </c>
    </row>
    <row r="148" spans="1:21" x14ac:dyDescent="0.2">
      <c r="A148" s="17" t="s">
        <v>29</v>
      </c>
      <c r="B148" s="11" t="s">
        <v>269</v>
      </c>
      <c r="C148" s="10" t="s">
        <v>270</v>
      </c>
      <c r="D148" s="31">
        <v>15866981</v>
      </c>
      <c r="E148" s="31">
        <v>15693068</v>
      </c>
      <c r="F148" s="31">
        <v>3492845</v>
      </c>
      <c r="G148" s="36">
        <f t="shared" si="32"/>
        <v>0.22013292887916108</v>
      </c>
      <c r="H148" s="31">
        <v>4349928</v>
      </c>
      <c r="I148" s="36">
        <f t="shared" si="33"/>
        <v>0.27414969489154867</v>
      </c>
      <c r="J148" s="31">
        <v>3683756</v>
      </c>
      <c r="K148" s="36">
        <f t="shared" si="34"/>
        <v>0.23473778358699524</v>
      </c>
      <c r="L148" s="31">
        <v>0</v>
      </c>
      <c r="M148" s="36">
        <f t="shared" si="35"/>
        <v>0</v>
      </c>
      <c r="N148" s="31">
        <f t="shared" si="36"/>
        <v>11526529</v>
      </c>
      <c r="O148" s="36">
        <f t="shared" si="37"/>
        <v>0.73449812363012768</v>
      </c>
      <c r="P148" s="31">
        <v>3610177</v>
      </c>
      <c r="Q148" s="31">
        <v>14117493</v>
      </c>
      <c r="R148" s="31">
        <v>14721802</v>
      </c>
      <c r="S148" s="31">
        <v>11680743</v>
      </c>
      <c r="T148" s="36">
        <f t="shared" si="38"/>
        <v>0.79343160572326676</v>
      </c>
      <c r="U148" s="36">
        <f t="shared" si="39"/>
        <v>2.0380995170042882E-2</v>
      </c>
    </row>
    <row r="149" spans="1:21" x14ac:dyDescent="0.2">
      <c r="A149" s="17" t="s">
        <v>44</v>
      </c>
      <c r="B149" s="11" t="s">
        <v>271</v>
      </c>
      <c r="C149" s="10" t="s">
        <v>272</v>
      </c>
      <c r="D149" s="31">
        <v>0</v>
      </c>
      <c r="E149" s="31">
        <v>0</v>
      </c>
      <c r="F149" s="31">
        <v>0</v>
      </c>
      <c r="G149" s="36">
        <f t="shared" si="32"/>
        <v>0</v>
      </c>
      <c r="H149" s="31">
        <v>0</v>
      </c>
      <c r="I149" s="36">
        <f t="shared" si="33"/>
        <v>0</v>
      </c>
      <c r="J149" s="31">
        <v>0</v>
      </c>
      <c r="K149" s="36">
        <f t="shared" si="34"/>
        <v>0</v>
      </c>
      <c r="L149" s="31">
        <v>0</v>
      </c>
      <c r="M149" s="36">
        <f t="shared" si="35"/>
        <v>0</v>
      </c>
      <c r="N149" s="31">
        <f t="shared" si="36"/>
        <v>0</v>
      </c>
      <c r="O149" s="36">
        <f t="shared" si="37"/>
        <v>0</v>
      </c>
      <c r="P149" s="31">
        <v>0</v>
      </c>
      <c r="Q149" s="31">
        <v>0</v>
      </c>
      <c r="R149" s="31">
        <v>0</v>
      </c>
      <c r="S149" s="31">
        <v>0</v>
      </c>
      <c r="T149" s="36">
        <f t="shared" si="38"/>
        <v>0</v>
      </c>
      <c r="U149" s="36">
        <f t="shared" si="39"/>
        <v>0</v>
      </c>
    </row>
    <row r="150" spans="1:21" ht="16.5" x14ac:dyDescent="0.3">
      <c r="A150" s="18" t="s">
        <v>0</v>
      </c>
      <c r="B150" s="13" t="s">
        <v>273</v>
      </c>
      <c r="C150" s="12" t="s">
        <v>0</v>
      </c>
      <c r="D150" s="32">
        <f>SUM(D145:D149)</f>
        <v>64885612</v>
      </c>
      <c r="E150" s="32">
        <f>SUM(E145:E149)</f>
        <v>65096817</v>
      </c>
      <c r="F150" s="32">
        <f>SUM(F145:F149)</f>
        <v>15626478</v>
      </c>
      <c r="G150" s="37">
        <f t="shared" si="32"/>
        <v>0.24083117224817113</v>
      </c>
      <c r="H150" s="32">
        <f>SUM(H145:H149)</f>
        <v>16773353</v>
      </c>
      <c r="I150" s="37">
        <f t="shared" si="33"/>
        <v>0.25850650834579475</v>
      </c>
      <c r="J150" s="32">
        <f>SUM(J145:J149)</f>
        <v>10396929</v>
      </c>
      <c r="K150" s="37">
        <f t="shared" si="34"/>
        <v>0.15971485979107089</v>
      </c>
      <c r="L150" s="32">
        <f>SUM(L145:L149)</f>
        <v>0</v>
      </c>
      <c r="M150" s="37">
        <f t="shared" si="35"/>
        <v>0</v>
      </c>
      <c r="N150" s="32">
        <f t="shared" si="36"/>
        <v>42796760</v>
      </c>
      <c r="O150" s="37">
        <f t="shared" si="37"/>
        <v>0.65743245172801612</v>
      </c>
      <c r="P150" s="32">
        <f>SUM(P145:P149)</f>
        <v>12379711</v>
      </c>
      <c r="Q150" s="32">
        <f>SUM(Q145:Q149)</f>
        <v>42108893</v>
      </c>
      <c r="R150" s="32">
        <f>SUM(R145:R149)</f>
        <v>61226478</v>
      </c>
      <c r="S150" s="32">
        <f>SUM(S145:S149)</f>
        <v>42560796</v>
      </c>
      <c r="T150" s="37">
        <f t="shared" si="38"/>
        <v>0.69513709411800562</v>
      </c>
      <c r="U150" s="37">
        <f t="shared" si="39"/>
        <v>-0.16016383581167604</v>
      </c>
    </row>
    <row r="151" spans="1:21" x14ac:dyDescent="0.2">
      <c r="A151" s="17" t="s">
        <v>29</v>
      </c>
      <c r="B151" s="11" t="s">
        <v>274</v>
      </c>
      <c r="C151" s="10" t="s">
        <v>275</v>
      </c>
      <c r="D151" s="31">
        <v>23791384</v>
      </c>
      <c r="E151" s="31">
        <v>28667448</v>
      </c>
      <c r="F151" s="31">
        <v>5124370</v>
      </c>
      <c r="G151" s="36">
        <f t="shared" si="32"/>
        <v>0.21538763781039388</v>
      </c>
      <c r="H151" s="31">
        <v>6329047</v>
      </c>
      <c r="I151" s="36">
        <f t="shared" si="33"/>
        <v>0.26602264920779722</v>
      </c>
      <c r="J151" s="31">
        <v>5529818</v>
      </c>
      <c r="K151" s="36">
        <f t="shared" si="34"/>
        <v>0.192895370386649</v>
      </c>
      <c r="L151" s="31">
        <v>0</v>
      </c>
      <c r="M151" s="36">
        <f t="shared" si="35"/>
        <v>0</v>
      </c>
      <c r="N151" s="31">
        <f t="shared" si="36"/>
        <v>16983235</v>
      </c>
      <c r="O151" s="36">
        <f t="shared" si="37"/>
        <v>0.59242228328102309</v>
      </c>
      <c r="P151" s="31">
        <v>5095592</v>
      </c>
      <c r="Q151" s="31">
        <v>22757881</v>
      </c>
      <c r="R151" s="31">
        <v>20397867</v>
      </c>
      <c r="S151" s="31">
        <v>17324929</v>
      </c>
      <c r="T151" s="36">
        <f t="shared" si="38"/>
        <v>0.84935003253036212</v>
      </c>
      <c r="U151" s="36">
        <f t="shared" si="39"/>
        <v>8.5216006305057324E-2</v>
      </c>
    </row>
    <row r="152" spans="1:21" x14ac:dyDescent="0.2">
      <c r="A152" s="17" t="s">
        <v>29</v>
      </c>
      <c r="B152" s="11" t="s">
        <v>276</v>
      </c>
      <c r="C152" s="10" t="s">
        <v>277</v>
      </c>
      <c r="D152" s="31">
        <v>140086100</v>
      </c>
      <c r="E152" s="31">
        <v>174835000</v>
      </c>
      <c r="F152" s="31">
        <v>35715942</v>
      </c>
      <c r="G152" s="36">
        <f t="shared" si="32"/>
        <v>0.25495707282878172</v>
      </c>
      <c r="H152" s="31">
        <v>36244123</v>
      </c>
      <c r="I152" s="36">
        <f t="shared" si="33"/>
        <v>0.25872747545973512</v>
      </c>
      <c r="J152" s="31">
        <v>35770994</v>
      </c>
      <c r="K152" s="36">
        <f t="shared" si="34"/>
        <v>0.20459858723939714</v>
      </c>
      <c r="L152" s="31">
        <v>0</v>
      </c>
      <c r="M152" s="36">
        <f t="shared" si="35"/>
        <v>0</v>
      </c>
      <c r="N152" s="31">
        <f t="shared" si="36"/>
        <v>107731059</v>
      </c>
      <c r="O152" s="36">
        <f t="shared" si="37"/>
        <v>0.61618702776903933</v>
      </c>
      <c r="P152" s="31">
        <v>32325078</v>
      </c>
      <c r="Q152" s="31">
        <v>151931900</v>
      </c>
      <c r="R152" s="31">
        <v>152946215</v>
      </c>
      <c r="S152" s="31">
        <v>93540947</v>
      </c>
      <c r="T152" s="36">
        <f t="shared" si="38"/>
        <v>0.61159373574560183</v>
      </c>
      <c r="U152" s="36">
        <f t="shared" si="39"/>
        <v>0.10660193921264471</v>
      </c>
    </row>
    <row r="153" spans="1:21" x14ac:dyDescent="0.2">
      <c r="A153" s="17" t="s">
        <v>29</v>
      </c>
      <c r="B153" s="11" t="s">
        <v>278</v>
      </c>
      <c r="C153" s="10" t="s">
        <v>279</v>
      </c>
      <c r="D153" s="31">
        <v>53164720</v>
      </c>
      <c r="E153" s="31">
        <v>52979640</v>
      </c>
      <c r="F153" s="31">
        <v>13216041</v>
      </c>
      <c r="G153" s="36">
        <f t="shared" si="32"/>
        <v>0.24858667552467126</v>
      </c>
      <c r="H153" s="31">
        <v>13124274</v>
      </c>
      <c r="I153" s="36">
        <f t="shared" si="33"/>
        <v>0.24686058724658005</v>
      </c>
      <c r="J153" s="31">
        <v>10866860</v>
      </c>
      <c r="K153" s="36">
        <f t="shared" si="34"/>
        <v>0.20511388903359856</v>
      </c>
      <c r="L153" s="31">
        <v>0</v>
      </c>
      <c r="M153" s="36">
        <f t="shared" si="35"/>
        <v>0</v>
      </c>
      <c r="N153" s="31">
        <f t="shared" si="36"/>
        <v>37207175</v>
      </c>
      <c r="O153" s="36">
        <f t="shared" si="37"/>
        <v>0.70229195592873039</v>
      </c>
      <c r="P153" s="31">
        <v>-29334771</v>
      </c>
      <c r="Q153" s="31">
        <v>55385930</v>
      </c>
      <c r="R153" s="31">
        <v>51233867</v>
      </c>
      <c r="S153" s="31">
        <v>36760465</v>
      </c>
      <c r="T153" s="36">
        <f t="shared" si="38"/>
        <v>0.71750322887007534</v>
      </c>
      <c r="U153" s="36">
        <f t="shared" si="39"/>
        <v>-1.3704429804480152</v>
      </c>
    </row>
    <row r="154" spans="1:21" x14ac:dyDescent="0.2">
      <c r="A154" s="17" t="s">
        <v>29</v>
      </c>
      <c r="B154" s="11" t="s">
        <v>280</v>
      </c>
      <c r="C154" s="10" t="s">
        <v>281</v>
      </c>
      <c r="D154" s="31">
        <v>19922391</v>
      </c>
      <c r="E154" s="31">
        <v>18181098</v>
      </c>
      <c r="F154" s="31">
        <v>4782070</v>
      </c>
      <c r="G154" s="36">
        <f t="shared" si="32"/>
        <v>0.24003494359688052</v>
      </c>
      <c r="H154" s="31">
        <v>5511082</v>
      </c>
      <c r="I154" s="36">
        <f t="shared" si="33"/>
        <v>0.27662753933501255</v>
      </c>
      <c r="J154" s="31">
        <v>4942568</v>
      </c>
      <c r="K154" s="36">
        <f t="shared" si="34"/>
        <v>0.27185200805803916</v>
      </c>
      <c r="L154" s="31">
        <v>0</v>
      </c>
      <c r="M154" s="36">
        <f t="shared" si="35"/>
        <v>0</v>
      </c>
      <c r="N154" s="31">
        <f t="shared" si="36"/>
        <v>15235720</v>
      </c>
      <c r="O154" s="36">
        <f t="shared" si="37"/>
        <v>0.83799779309258438</v>
      </c>
      <c r="P154" s="31">
        <v>2776009</v>
      </c>
      <c r="Q154" s="31">
        <v>18246650</v>
      </c>
      <c r="R154" s="31">
        <v>17247927</v>
      </c>
      <c r="S154" s="31">
        <v>11197215</v>
      </c>
      <c r="T154" s="36">
        <f t="shared" si="38"/>
        <v>0.64919192897789979</v>
      </c>
      <c r="U154" s="36">
        <f t="shared" si="39"/>
        <v>0.78045820456633974</v>
      </c>
    </row>
    <row r="155" spans="1:21" x14ac:dyDescent="0.2">
      <c r="A155" s="17" t="s">
        <v>29</v>
      </c>
      <c r="B155" s="11" t="s">
        <v>282</v>
      </c>
      <c r="C155" s="10" t="s">
        <v>283</v>
      </c>
      <c r="D155" s="31">
        <v>10438161</v>
      </c>
      <c r="E155" s="31">
        <v>8599161</v>
      </c>
      <c r="F155" s="31">
        <v>1942023</v>
      </c>
      <c r="G155" s="36">
        <f t="shared" si="32"/>
        <v>0.18605030138929646</v>
      </c>
      <c r="H155" s="31">
        <v>2258964</v>
      </c>
      <c r="I155" s="36">
        <f t="shared" si="33"/>
        <v>0.21641398326774228</v>
      </c>
      <c r="J155" s="31">
        <v>2150087</v>
      </c>
      <c r="K155" s="36">
        <f t="shared" si="34"/>
        <v>0.25003450918060494</v>
      </c>
      <c r="L155" s="31">
        <v>0</v>
      </c>
      <c r="M155" s="36">
        <f t="shared" si="35"/>
        <v>0</v>
      </c>
      <c r="N155" s="31">
        <f t="shared" si="36"/>
        <v>6351074</v>
      </c>
      <c r="O155" s="36">
        <f t="shared" si="37"/>
        <v>0.738569030164687</v>
      </c>
      <c r="P155" s="31">
        <v>1105503</v>
      </c>
      <c r="Q155" s="31">
        <v>347826</v>
      </c>
      <c r="R155" s="31">
        <v>6781871</v>
      </c>
      <c r="S155" s="31">
        <v>1105503</v>
      </c>
      <c r="T155" s="36">
        <f t="shared" si="38"/>
        <v>0.16300855619341625</v>
      </c>
      <c r="U155" s="36">
        <f t="shared" si="39"/>
        <v>0.94489476735929245</v>
      </c>
    </row>
    <row r="156" spans="1:21" x14ac:dyDescent="0.2">
      <c r="A156" s="17" t="s">
        <v>44</v>
      </c>
      <c r="B156" s="11" t="s">
        <v>284</v>
      </c>
      <c r="C156" s="10" t="s">
        <v>285</v>
      </c>
      <c r="D156" s="31">
        <v>3799845</v>
      </c>
      <c r="E156" s="31">
        <v>3976037</v>
      </c>
      <c r="F156" s="31">
        <v>878988</v>
      </c>
      <c r="G156" s="36">
        <f t="shared" si="32"/>
        <v>0.23132206708431527</v>
      </c>
      <c r="H156" s="31">
        <v>937276</v>
      </c>
      <c r="I156" s="36">
        <f t="shared" si="33"/>
        <v>0.24666164014584804</v>
      </c>
      <c r="J156" s="31">
        <v>1063637</v>
      </c>
      <c r="K156" s="36">
        <f t="shared" si="34"/>
        <v>0.26751184659498894</v>
      </c>
      <c r="L156" s="31">
        <v>0</v>
      </c>
      <c r="M156" s="36">
        <f t="shared" si="35"/>
        <v>0</v>
      </c>
      <c r="N156" s="31">
        <f t="shared" si="36"/>
        <v>2879901</v>
      </c>
      <c r="O156" s="36">
        <f t="shared" si="37"/>
        <v>0.72431443671173079</v>
      </c>
      <c r="P156" s="31">
        <v>723379</v>
      </c>
      <c r="Q156" s="31">
        <v>1501000</v>
      </c>
      <c r="R156" s="31">
        <v>2953314</v>
      </c>
      <c r="S156" s="31">
        <v>1833235</v>
      </c>
      <c r="T156" s="36">
        <f t="shared" si="38"/>
        <v>0.62073826216921058</v>
      </c>
      <c r="U156" s="36">
        <f t="shared" si="39"/>
        <v>0.47037306861271899</v>
      </c>
    </row>
    <row r="157" spans="1:21" ht="16.5" x14ac:dyDescent="0.3">
      <c r="A157" s="18" t="s">
        <v>0</v>
      </c>
      <c r="B157" s="13" t="s">
        <v>286</v>
      </c>
      <c r="C157" s="12" t="s">
        <v>0</v>
      </c>
      <c r="D157" s="32">
        <f>SUM(D151:D156)</f>
        <v>251202601</v>
      </c>
      <c r="E157" s="32">
        <f>SUM(E151:E156)</f>
        <v>287238384</v>
      </c>
      <c r="F157" s="32">
        <f>SUM(F151:F156)</f>
        <v>61659434</v>
      </c>
      <c r="G157" s="37">
        <f t="shared" si="32"/>
        <v>0.24545698871963512</v>
      </c>
      <c r="H157" s="32">
        <f>SUM(H151:H156)</f>
        <v>64404766</v>
      </c>
      <c r="I157" s="37">
        <f t="shared" si="33"/>
        <v>0.25638574498677263</v>
      </c>
      <c r="J157" s="32">
        <f>SUM(J151:J156)</f>
        <v>60323964</v>
      </c>
      <c r="K157" s="37">
        <f t="shared" si="34"/>
        <v>0.21001358927015826</v>
      </c>
      <c r="L157" s="32">
        <f>SUM(L151:L156)</f>
        <v>0</v>
      </c>
      <c r="M157" s="37">
        <f t="shared" si="35"/>
        <v>0</v>
      </c>
      <c r="N157" s="32">
        <f t="shared" si="36"/>
        <v>186388164</v>
      </c>
      <c r="O157" s="37">
        <f t="shared" si="37"/>
        <v>0.64889713346945999</v>
      </c>
      <c r="P157" s="32">
        <f>SUM(P151:P156)</f>
        <v>12690790</v>
      </c>
      <c r="Q157" s="32">
        <f>SUM(Q151:Q156)</f>
        <v>250171187</v>
      </c>
      <c r="R157" s="32">
        <f>SUM(R151:R156)</f>
        <v>251561061</v>
      </c>
      <c r="S157" s="32">
        <f>SUM(S151:S156)</f>
        <v>161762294</v>
      </c>
      <c r="T157" s="37">
        <f t="shared" si="38"/>
        <v>0.64303391533238918</v>
      </c>
      <c r="U157" s="37">
        <f t="shared" si="39"/>
        <v>3.7533655509231494</v>
      </c>
    </row>
    <row r="158" spans="1:21" x14ac:dyDescent="0.2">
      <c r="A158" s="17" t="s">
        <v>29</v>
      </c>
      <c r="B158" s="11" t="s">
        <v>287</v>
      </c>
      <c r="C158" s="10" t="s">
        <v>288</v>
      </c>
      <c r="D158" s="31">
        <v>1223044</v>
      </c>
      <c r="E158" s="31">
        <v>1162175</v>
      </c>
      <c r="F158" s="31">
        <v>0</v>
      </c>
      <c r="G158" s="36">
        <f t="shared" si="32"/>
        <v>0</v>
      </c>
      <c r="H158" s="31">
        <v>249900</v>
      </c>
      <c r="I158" s="36">
        <f t="shared" si="33"/>
        <v>0.20432625481994107</v>
      </c>
      <c r="J158" s="31">
        <v>116785</v>
      </c>
      <c r="K158" s="36">
        <f t="shared" si="34"/>
        <v>0.10048830855938219</v>
      </c>
      <c r="L158" s="31">
        <v>0</v>
      </c>
      <c r="M158" s="36">
        <f t="shared" si="35"/>
        <v>0</v>
      </c>
      <c r="N158" s="31">
        <f t="shared" si="36"/>
        <v>366685</v>
      </c>
      <c r="O158" s="36">
        <f t="shared" si="37"/>
        <v>0.3155161658097963</v>
      </c>
      <c r="P158" s="31">
        <v>0</v>
      </c>
      <c r="Q158" s="31">
        <v>1072500</v>
      </c>
      <c r="R158" s="31">
        <v>1072500</v>
      </c>
      <c r="S158" s="31">
        <v>0</v>
      </c>
      <c r="T158" s="36">
        <f t="shared" si="38"/>
        <v>0</v>
      </c>
      <c r="U158" s="36">
        <f t="shared" si="39"/>
        <v>0</v>
      </c>
    </row>
    <row r="159" spans="1:21" x14ac:dyDescent="0.2">
      <c r="A159" s="17" t="s">
        <v>29</v>
      </c>
      <c r="B159" s="11" t="s">
        <v>289</v>
      </c>
      <c r="C159" s="10" t="s">
        <v>290</v>
      </c>
      <c r="D159" s="31">
        <v>138570853</v>
      </c>
      <c r="E159" s="31">
        <v>144322372</v>
      </c>
      <c r="F159" s="31">
        <v>32207200</v>
      </c>
      <c r="G159" s="36">
        <f t="shared" si="32"/>
        <v>0.23242405818199011</v>
      </c>
      <c r="H159" s="31">
        <v>33205270</v>
      </c>
      <c r="I159" s="36">
        <f t="shared" si="33"/>
        <v>0.23962665510906539</v>
      </c>
      <c r="J159" s="31">
        <v>35210130</v>
      </c>
      <c r="K159" s="36">
        <f t="shared" si="34"/>
        <v>0.24396862047139858</v>
      </c>
      <c r="L159" s="31">
        <v>0</v>
      </c>
      <c r="M159" s="36">
        <f t="shared" si="35"/>
        <v>0</v>
      </c>
      <c r="N159" s="31">
        <f t="shared" si="36"/>
        <v>100622600</v>
      </c>
      <c r="O159" s="36">
        <f t="shared" si="37"/>
        <v>0.69720722162188409</v>
      </c>
      <c r="P159" s="31">
        <v>32668835</v>
      </c>
      <c r="Q159" s="31">
        <v>151145748</v>
      </c>
      <c r="R159" s="31">
        <v>132062949</v>
      </c>
      <c r="S159" s="31">
        <v>93970268</v>
      </c>
      <c r="T159" s="36">
        <f t="shared" si="38"/>
        <v>0.71155663803933378</v>
      </c>
      <c r="U159" s="36">
        <f t="shared" si="39"/>
        <v>7.7789581416049858E-2</v>
      </c>
    </row>
    <row r="160" spans="1:21" x14ac:dyDescent="0.2">
      <c r="A160" s="17" t="s">
        <v>29</v>
      </c>
      <c r="B160" s="11" t="s">
        <v>291</v>
      </c>
      <c r="C160" s="10" t="s">
        <v>292</v>
      </c>
      <c r="D160" s="31">
        <v>0</v>
      </c>
      <c r="E160" s="31">
        <v>0</v>
      </c>
      <c r="F160" s="31">
        <v>0</v>
      </c>
      <c r="G160" s="36">
        <f t="shared" si="32"/>
        <v>0</v>
      </c>
      <c r="H160" s="31">
        <v>0</v>
      </c>
      <c r="I160" s="36">
        <f t="shared" si="33"/>
        <v>0</v>
      </c>
      <c r="J160" s="31">
        <v>0</v>
      </c>
      <c r="K160" s="36">
        <f t="shared" si="34"/>
        <v>0</v>
      </c>
      <c r="L160" s="31">
        <v>0</v>
      </c>
      <c r="M160" s="36">
        <f t="shared" si="35"/>
        <v>0</v>
      </c>
      <c r="N160" s="31">
        <f t="shared" si="36"/>
        <v>0</v>
      </c>
      <c r="O160" s="36">
        <f t="shared" si="37"/>
        <v>0</v>
      </c>
      <c r="P160" s="31">
        <v>0</v>
      </c>
      <c r="Q160" s="31">
        <v>0</v>
      </c>
      <c r="R160" s="31">
        <v>0</v>
      </c>
      <c r="S160" s="31">
        <v>0</v>
      </c>
      <c r="T160" s="36">
        <f t="shared" si="38"/>
        <v>0</v>
      </c>
      <c r="U160" s="36">
        <f t="shared" si="39"/>
        <v>0</v>
      </c>
    </row>
    <row r="161" spans="1:21" x14ac:dyDescent="0.2">
      <c r="A161" s="17" t="s">
        <v>29</v>
      </c>
      <c r="B161" s="11" t="s">
        <v>293</v>
      </c>
      <c r="C161" s="10" t="s">
        <v>294</v>
      </c>
      <c r="D161" s="31">
        <v>0</v>
      </c>
      <c r="E161" s="31">
        <v>0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0</v>
      </c>
      <c r="K161" s="36">
        <f t="shared" si="34"/>
        <v>0</v>
      </c>
      <c r="L161" s="31">
        <v>0</v>
      </c>
      <c r="M161" s="36">
        <f t="shared" si="35"/>
        <v>0</v>
      </c>
      <c r="N161" s="31">
        <f t="shared" si="36"/>
        <v>0</v>
      </c>
      <c r="O161" s="36">
        <f t="shared" si="37"/>
        <v>0</v>
      </c>
      <c r="P161" s="31">
        <v>0</v>
      </c>
      <c r="Q161" s="31">
        <v>0</v>
      </c>
      <c r="R161" s="31">
        <v>0</v>
      </c>
      <c r="S161" s="31">
        <v>0</v>
      </c>
      <c r="T161" s="36">
        <f t="shared" si="38"/>
        <v>0</v>
      </c>
      <c r="U161" s="36">
        <f t="shared" si="39"/>
        <v>0</v>
      </c>
    </row>
    <row r="162" spans="1:21" x14ac:dyDescent="0.2">
      <c r="A162" s="17" t="s">
        <v>44</v>
      </c>
      <c r="B162" s="11" t="s">
        <v>295</v>
      </c>
      <c r="C162" s="10" t="s">
        <v>296</v>
      </c>
      <c r="D162" s="31">
        <v>0</v>
      </c>
      <c r="E162" s="31">
        <v>0</v>
      </c>
      <c r="F162" s="31">
        <v>0</v>
      </c>
      <c r="G162" s="36">
        <f t="shared" si="32"/>
        <v>0</v>
      </c>
      <c r="H162" s="31">
        <v>0</v>
      </c>
      <c r="I162" s="36">
        <f t="shared" si="33"/>
        <v>0</v>
      </c>
      <c r="J162" s="31">
        <v>0</v>
      </c>
      <c r="K162" s="36">
        <f t="shared" si="34"/>
        <v>0</v>
      </c>
      <c r="L162" s="31">
        <v>0</v>
      </c>
      <c r="M162" s="36">
        <f t="shared" si="35"/>
        <v>0</v>
      </c>
      <c r="N162" s="31">
        <f t="shared" si="36"/>
        <v>0</v>
      </c>
      <c r="O162" s="36">
        <f t="shared" si="37"/>
        <v>0</v>
      </c>
      <c r="P162" s="31">
        <v>0</v>
      </c>
      <c r="Q162" s="31">
        <v>0</v>
      </c>
      <c r="R162" s="31">
        <v>0</v>
      </c>
      <c r="S162" s="31">
        <v>0</v>
      </c>
      <c r="T162" s="36">
        <f t="shared" si="38"/>
        <v>0</v>
      </c>
      <c r="U162" s="36">
        <f t="shared" si="39"/>
        <v>0</v>
      </c>
    </row>
    <row r="163" spans="1:21" ht="16.5" x14ac:dyDescent="0.3">
      <c r="A163" s="18" t="s">
        <v>0</v>
      </c>
      <c r="B163" s="13" t="s">
        <v>297</v>
      </c>
      <c r="C163" s="12" t="s">
        <v>0</v>
      </c>
      <c r="D163" s="32">
        <f>SUM(D158:D162)</f>
        <v>139793897</v>
      </c>
      <c r="E163" s="32">
        <f>SUM(E158:E162)</f>
        <v>145484547</v>
      </c>
      <c r="F163" s="32">
        <f>SUM(F158:F162)</f>
        <v>32207200</v>
      </c>
      <c r="G163" s="37">
        <f t="shared" si="32"/>
        <v>0.23039060138655409</v>
      </c>
      <c r="H163" s="32">
        <f>SUM(H158:H162)</f>
        <v>33455170</v>
      </c>
      <c r="I163" s="37">
        <f t="shared" si="33"/>
        <v>0.23931781514038486</v>
      </c>
      <c r="J163" s="32">
        <f>SUM(J158:J162)</f>
        <v>35326915</v>
      </c>
      <c r="K163" s="37">
        <f t="shared" si="34"/>
        <v>0.24282245591347926</v>
      </c>
      <c r="L163" s="32">
        <f>SUM(L158:L162)</f>
        <v>0</v>
      </c>
      <c r="M163" s="37">
        <f t="shared" si="35"/>
        <v>0</v>
      </c>
      <c r="N163" s="32">
        <f t="shared" si="36"/>
        <v>100989285</v>
      </c>
      <c r="O163" s="37">
        <f t="shared" si="37"/>
        <v>0.69415815687971316</v>
      </c>
      <c r="P163" s="32">
        <f>SUM(P158:P162)</f>
        <v>32668835</v>
      </c>
      <c r="Q163" s="32">
        <f>SUM(Q158:Q162)</f>
        <v>152218248</v>
      </c>
      <c r="R163" s="32">
        <f>SUM(R158:R162)</f>
        <v>133135449</v>
      </c>
      <c r="S163" s="32">
        <f>SUM(S158:S162)</f>
        <v>93970268</v>
      </c>
      <c r="T163" s="37">
        <f t="shared" si="38"/>
        <v>0.70582454714972265</v>
      </c>
      <c r="U163" s="37">
        <f t="shared" si="39"/>
        <v>8.1364395149077007E-2</v>
      </c>
    </row>
    <row r="164" spans="1:21" x14ac:dyDescent="0.2">
      <c r="A164" s="17" t="s">
        <v>29</v>
      </c>
      <c r="B164" s="11" t="s">
        <v>298</v>
      </c>
      <c r="C164" s="10" t="s">
        <v>299</v>
      </c>
      <c r="D164" s="31">
        <v>39014920</v>
      </c>
      <c r="E164" s="31">
        <v>42539561</v>
      </c>
      <c r="F164" s="31">
        <v>9450138</v>
      </c>
      <c r="G164" s="36">
        <f t="shared" si="32"/>
        <v>0.24221856664065952</v>
      </c>
      <c r="H164" s="31">
        <v>11676800</v>
      </c>
      <c r="I164" s="36">
        <f t="shared" si="33"/>
        <v>0.29929063035372111</v>
      </c>
      <c r="J164" s="31">
        <v>10630478</v>
      </c>
      <c r="K164" s="36">
        <f t="shared" si="34"/>
        <v>0.24989627890142072</v>
      </c>
      <c r="L164" s="31">
        <v>0</v>
      </c>
      <c r="M164" s="36">
        <f t="shared" si="35"/>
        <v>0</v>
      </c>
      <c r="N164" s="31">
        <f t="shared" si="36"/>
        <v>31757416</v>
      </c>
      <c r="O164" s="36">
        <f t="shared" si="37"/>
        <v>0.74653840456886711</v>
      </c>
      <c r="P164" s="31">
        <v>10505068</v>
      </c>
      <c r="Q164" s="31">
        <v>34901020</v>
      </c>
      <c r="R164" s="31">
        <v>38110813</v>
      </c>
      <c r="S164" s="31">
        <v>27998323</v>
      </c>
      <c r="T164" s="36">
        <f t="shared" si="38"/>
        <v>0.73465562122749783</v>
      </c>
      <c r="U164" s="36">
        <f t="shared" si="39"/>
        <v>1.1938047426251819E-2</v>
      </c>
    </row>
    <row r="165" spans="1:21" x14ac:dyDescent="0.2">
      <c r="A165" s="17" t="s">
        <v>29</v>
      </c>
      <c r="B165" s="11" t="s">
        <v>300</v>
      </c>
      <c r="C165" s="10" t="s">
        <v>301</v>
      </c>
      <c r="D165" s="31">
        <v>19961185</v>
      </c>
      <c r="E165" s="31">
        <v>20819890</v>
      </c>
      <c r="F165" s="31">
        <v>4213166</v>
      </c>
      <c r="G165" s="36">
        <f t="shared" si="32"/>
        <v>0.21106793008531308</v>
      </c>
      <c r="H165" s="31">
        <v>5345761</v>
      </c>
      <c r="I165" s="36">
        <f t="shared" si="33"/>
        <v>0.26780779798393733</v>
      </c>
      <c r="J165" s="31">
        <v>3854599</v>
      </c>
      <c r="K165" s="36">
        <f t="shared" si="34"/>
        <v>0.18514021928069746</v>
      </c>
      <c r="L165" s="31">
        <v>0</v>
      </c>
      <c r="M165" s="36">
        <f t="shared" si="35"/>
        <v>0</v>
      </c>
      <c r="N165" s="31">
        <f t="shared" si="36"/>
        <v>13413526</v>
      </c>
      <c r="O165" s="36">
        <f t="shared" si="37"/>
        <v>0.64426497930584647</v>
      </c>
      <c r="P165" s="31">
        <v>4505385</v>
      </c>
      <c r="Q165" s="31">
        <v>18970599</v>
      </c>
      <c r="R165" s="31">
        <v>18921599</v>
      </c>
      <c r="S165" s="31">
        <v>13968576</v>
      </c>
      <c r="T165" s="36">
        <f t="shared" si="38"/>
        <v>0.73823443779777809</v>
      </c>
      <c r="U165" s="36">
        <f t="shared" si="39"/>
        <v>-0.1444462570901266</v>
      </c>
    </row>
    <row r="166" spans="1:21" x14ac:dyDescent="0.2">
      <c r="A166" s="17" t="s">
        <v>29</v>
      </c>
      <c r="B166" s="11" t="s">
        <v>302</v>
      </c>
      <c r="C166" s="10" t="s">
        <v>303</v>
      </c>
      <c r="D166" s="31">
        <v>0</v>
      </c>
      <c r="E166" s="31">
        <v>0</v>
      </c>
      <c r="F166" s="31">
        <v>0</v>
      </c>
      <c r="G166" s="36">
        <f t="shared" si="32"/>
        <v>0</v>
      </c>
      <c r="H166" s="31">
        <v>0</v>
      </c>
      <c r="I166" s="36">
        <f t="shared" si="33"/>
        <v>0</v>
      </c>
      <c r="J166" s="31">
        <v>0</v>
      </c>
      <c r="K166" s="36">
        <f t="shared" si="34"/>
        <v>0</v>
      </c>
      <c r="L166" s="31">
        <v>0</v>
      </c>
      <c r="M166" s="36">
        <f t="shared" si="35"/>
        <v>0</v>
      </c>
      <c r="N166" s="31">
        <f t="shared" si="36"/>
        <v>0</v>
      </c>
      <c r="O166" s="36">
        <f t="shared" si="37"/>
        <v>0</v>
      </c>
      <c r="P166" s="31">
        <v>0</v>
      </c>
      <c r="Q166" s="31">
        <v>0</v>
      </c>
      <c r="R166" s="31">
        <v>0</v>
      </c>
      <c r="S166" s="31">
        <v>0</v>
      </c>
      <c r="T166" s="36">
        <f t="shared" si="38"/>
        <v>0</v>
      </c>
      <c r="U166" s="36">
        <f t="shared" si="39"/>
        <v>0</v>
      </c>
    </row>
    <row r="167" spans="1:21" x14ac:dyDescent="0.2">
      <c r="A167" s="17" t="s">
        <v>29</v>
      </c>
      <c r="B167" s="11" t="s">
        <v>304</v>
      </c>
      <c r="C167" s="10" t="s">
        <v>305</v>
      </c>
      <c r="D167" s="31">
        <v>15852767</v>
      </c>
      <c r="E167" s="31">
        <v>16438367</v>
      </c>
      <c r="F167" s="31">
        <v>2271468</v>
      </c>
      <c r="G167" s="36">
        <f t="shared" si="32"/>
        <v>0.14328527000996102</v>
      </c>
      <c r="H167" s="31">
        <v>105785</v>
      </c>
      <c r="I167" s="36">
        <f t="shared" si="33"/>
        <v>6.6729675645898281E-3</v>
      </c>
      <c r="J167" s="31">
        <v>5535336</v>
      </c>
      <c r="K167" s="36">
        <f t="shared" si="34"/>
        <v>0.33673271803701671</v>
      </c>
      <c r="L167" s="31">
        <v>0</v>
      </c>
      <c r="M167" s="36">
        <f t="shared" si="35"/>
        <v>0</v>
      </c>
      <c r="N167" s="31">
        <f t="shared" si="36"/>
        <v>7912589</v>
      </c>
      <c r="O167" s="36">
        <f t="shared" si="37"/>
        <v>0.48134884687755175</v>
      </c>
      <c r="P167" s="31">
        <v>3222416</v>
      </c>
      <c r="Q167" s="31">
        <v>14211259</v>
      </c>
      <c r="R167" s="31">
        <v>14155795</v>
      </c>
      <c r="S167" s="31">
        <v>9921056</v>
      </c>
      <c r="T167" s="36">
        <f t="shared" si="38"/>
        <v>0.70084767404444615</v>
      </c>
      <c r="U167" s="36">
        <f t="shared" si="39"/>
        <v>0.7177595940437238</v>
      </c>
    </row>
    <row r="168" spans="1:21" x14ac:dyDescent="0.2">
      <c r="A168" s="17" t="s">
        <v>44</v>
      </c>
      <c r="B168" s="11" t="s">
        <v>306</v>
      </c>
      <c r="C168" s="10" t="s">
        <v>307</v>
      </c>
      <c r="D168" s="31">
        <v>0</v>
      </c>
      <c r="E168" s="31">
        <v>0</v>
      </c>
      <c r="F168" s="31">
        <v>0</v>
      </c>
      <c r="G168" s="36">
        <f t="shared" si="32"/>
        <v>0</v>
      </c>
      <c r="H168" s="31">
        <v>0</v>
      </c>
      <c r="I168" s="36">
        <f t="shared" si="33"/>
        <v>0</v>
      </c>
      <c r="J168" s="31">
        <v>0</v>
      </c>
      <c r="K168" s="36">
        <f t="shared" si="34"/>
        <v>0</v>
      </c>
      <c r="L168" s="31">
        <v>0</v>
      </c>
      <c r="M168" s="36">
        <f t="shared" si="35"/>
        <v>0</v>
      </c>
      <c r="N168" s="31">
        <f t="shared" si="36"/>
        <v>0</v>
      </c>
      <c r="O168" s="36">
        <f t="shared" si="37"/>
        <v>0</v>
      </c>
      <c r="P168" s="31">
        <v>0</v>
      </c>
      <c r="Q168" s="31">
        <v>0</v>
      </c>
      <c r="R168" s="31">
        <v>0</v>
      </c>
      <c r="S168" s="31">
        <v>0</v>
      </c>
      <c r="T168" s="36">
        <f t="shared" si="38"/>
        <v>0</v>
      </c>
      <c r="U168" s="36">
        <f t="shared" si="39"/>
        <v>0</v>
      </c>
    </row>
    <row r="169" spans="1:21" ht="16.5" x14ac:dyDescent="0.3">
      <c r="A169" s="18" t="s">
        <v>0</v>
      </c>
      <c r="B169" s="13" t="s">
        <v>308</v>
      </c>
      <c r="C169" s="12" t="s">
        <v>0</v>
      </c>
      <c r="D169" s="32">
        <f>SUM(D164:D168)</f>
        <v>74828872</v>
      </c>
      <c r="E169" s="32">
        <f>SUM(E164:E168)</f>
        <v>79797818</v>
      </c>
      <c r="F169" s="32">
        <f>SUM(F164:F168)</f>
        <v>15934772</v>
      </c>
      <c r="G169" s="37">
        <f t="shared" si="32"/>
        <v>0.2129495149946935</v>
      </c>
      <c r="H169" s="32">
        <f>SUM(H164:H168)</f>
        <v>17128346</v>
      </c>
      <c r="I169" s="37">
        <f t="shared" si="33"/>
        <v>0.22890022984711034</v>
      </c>
      <c r="J169" s="32">
        <f>SUM(J164:J168)</f>
        <v>20020413</v>
      </c>
      <c r="K169" s="37">
        <f t="shared" si="34"/>
        <v>0.25088922857514728</v>
      </c>
      <c r="L169" s="32">
        <f>SUM(L164:L168)</f>
        <v>0</v>
      </c>
      <c r="M169" s="37">
        <f t="shared" si="35"/>
        <v>0</v>
      </c>
      <c r="N169" s="32">
        <f t="shared" si="36"/>
        <v>53083531</v>
      </c>
      <c r="O169" s="37">
        <f t="shared" si="37"/>
        <v>0.66522534488349039</v>
      </c>
      <c r="P169" s="32">
        <f>SUM(P164:P168)</f>
        <v>18232869</v>
      </c>
      <c r="Q169" s="32">
        <f>SUM(Q164:Q168)</f>
        <v>68082878</v>
      </c>
      <c r="R169" s="32">
        <f>SUM(R164:R168)</f>
        <v>71188207</v>
      </c>
      <c r="S169" s="32">
        <f>SUM(S164:S168)</f>
        <v>51887955</v>
      </c>
      <c r="T169" s="37">
        <f t="shared" si="38"/>
        <v>0.72888413947551733</v>
      </c>
      <c r="U169" s="37">
        <f t="shared" si="39"/>
        <v>9.8039644775597345E-2</v>
      </c>
    </row>
    <row r="170" spans="1:21" ht="16.5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3614217053</v>
      </c>
      <c r="E170" s="32">
        <f>SUM(E105,E107:E111,E113:E120,E122:E125,E127:E131,E133:E136,E138:E143,E145:E149,E151:E156,E158:E162,E164:E168)</f>
        <v>3684794064</v>
      </c>
      <c r="F170" s="32">
        <f>SUM(F105,F107:F111,F113:F120,F122:F125,F127:F131,F133:F136,F138:F143,F145:F149,F151:F156,F158:F162,F164:F168)</f>
        <v>758707729</v>
      </c>
      <c r="G170" s="37">
        <f t="shared" si="32"/>
        <v>0.2099231224561432</v>
      </c>
      <c r="H170" s="32">
        <f>SUM(H105,H107:H111,H113:H120,H122:H125,H127:H131,H133:H136,H138:H143,H145:H149,H151:H156,H158:H162,H164:H168)</f>
        <v>895860984</v>
      </c>
      <c r="I170" s="37">
        <f t="shared" si="33"/>
        <v>0.24787138427571356</v>
      </c>
      <c r="J170" s="32">
        <f>SUM(J105,J107:J111,J113:J120,J122:J125,J127:J131,J133:J136,J138:J143,J145:J149,J151:J156,J158:J162,J164:J168)</f>
        <v>843109886</v>
      </c>
      <c r="K170" s="37">
        <f t="shared" si="34"/>
        <v>0.22880787131011834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2497678599</v>
      </c>
      <c r="O170" s="37">
        <f t="shared" si="37"/>
        <v>0.67783397270474977</v>
      </c>
      <c r="P170" s="32">
        <f>SUM(P105,P107:P111,P113:P120,P122:P125,P127:P131,P133:P136,P138:P143,P145:P149,P151:P156,P158:P162,P164:P168)</f>
        <v>709801821</v>
      </c>
      <c r="Q170" s="32">
        <f>SUM(Q105,Q107:Q111,Q113:Q120,Q122:Q125,Q127:Q131,Q133:Q136,Q138:Q143,Q145:Q149,Q151:Q156,Q158:Q162,Q164:Q168)</f>
        <v>3142307730</v>
      </c>
      <c r="R170" s="32">
        <f>SUM(R105,R107:R111,R113:R120,R122:R125,R127:R131,R133:R136,R138:R143,R145:R149,R151:R156,R158:R162,R164:R168)</f>
        <v>3292029610</v>
      </c>
      <c r="S170" s="32">
        <f>SUM(S105,S107:S111,S113:S120,S122:S125,S127:S131,S133:S136,S138:S143,S145:S149,S151:S156,S158:S162,S164:S168)</f>
        <v>2276682911</v>
      </c>
      <c r="T170" s="37">
        <f t="shared" si="38"/>
        <v>0.69157425075529622</v>
      </c>
      <c r="U170" s="37">
        <f t="shared" si="39"/>
        <v>0.18781026063329875</v>
      </c>
    </row>
    <row r="171" spans="1:21" ht="14.4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4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x14ac:dyDescent="0.2">
      <c r="A173" s="17" t="s">
        <v>29</v>
      </c>
      <c r="B173" s="11" t="s">
        <v>311</v>
      </c>
      <c r="C173" s="10" t="s">
        <v>312</v>
      </c>
      <c r="D173" s="31">
        <v>0</v>
      </c>
      <c r="E173" s="31">
        <v>0</v>
      </c>
      <c r="F173" s="31">
        <v>0</v>
      </c>
      <c r="G173" s="36">
        <f t="shared" ref="G173:G205" si="40">IF(($D173     =0),0,($F173     /$D173     ))</f>
        <v>0</v>
      </c>
      <c r="H173" s="31">
        <v>0</v>
      </c>
      <c r="I173" s="36">
        <f t="shared" ref="I173:I205" si="41">IF(($D173     =0),0,($H173     /$D173     ))</f>
        <v>0</v>
      </c>
      <c r="J173" s="31">
        <v>0</v>
      </c>
      <c r="K173" s="36">
        <f t="shared" ref="K173:K205" si="42">IF(($E173     =0),0,($J173     /$E173     ))</f>
        <v>0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0</v>
      </c>
      <c r="O173" s="36">
        <f t="shared" ref="O173:O205" si="45">IF(($E173     =0),0,($N173     /$E173     ))</f>
        <v>0</v>
      </c>
      <c r="P173" s="31">
        <v>0</v>
      </c>
      <c r="Q173" s="31">
        <v>450000</v>
      </c>
      <c r="R173" s="31">
        <v>100000</v>
      </c>
      <c r="S173" s="31">
        <v>0</v>
      </c>
      <c r="T173" s="36">
        <f t="shared" ref="T173:T205" si="46">IF(($R173     =0),0,($S173     /$R173     ))</f>
        <v>0</v>
      </c>
      <c r="U173" s="36">
        <f t="shared" ref="U173:U205" si="47">IF(($P173     =0),0,(($J173     /$P173     )-1))</f>
        <v>0</v>
      </c>
    </row>
    <row r="174" spans="1:21" x14ac:dyDescent="0.2">
      <c r="A174" s="17" t="s">
        <v>29</v>
      </c>
      <c r="B174" s="11" t="s">
        <v>313</v>
      </c>
      <c r="C174" s="10" t="s">
        <v>314</v>
      </c>
      <c r="D174" s="31">
        <v>0</v>
      </c>
      <c r="E174" s="31">
        <v>0</v>
      </c>
      <c r="F174" s="31">
        <v>0</v>
      </c>
      <c r="G174" s="36">
        <f t="shared" si="40"/>
        <v>0</v>
      </c>
      <c r="H174" s="31">
        <v>0</v>
      </c>
      <c r="I174" s="36">
        <f t="shared" si="41"/>
        <v>0</v>
      </c>
      <c r="J174" s="31">
        <v>0</v>
      </c>
      <c r="K174" s="36">
        <f t="shared" si="42"/>
        <v>0</v>
      </c>
      <c r="L174" s="31">
        <v>0</v>
      </c>
      <c r="M174" s="36">
        <f t="shared" si="43"/>
        <v>0</v>
      </c>
      <c r="N174" s="31">
        <f t="shared" si="44"/>
        <v>0</v>
      </c>
      <c r="O174" s="36">
        <f t="shared" si="45"/>
        <v>0</v>
      </c>
      <c r="P174" s="31">
        <v>0</v>
      </c>
      <c r="Q174" s="31">
        <v>0</v>
      </c>
      <c r="R174" s="31">
        <v>0</v>
      </c>
      <c r="S174" s="31">
        <v>0</v>
      </c>
      <c r="T174" s="36">
        <f t="shared" si="46"/>
        <v>0</v>
      </c>
      <c r="U174" s="36">
        <f t="shared" si="47"/>
        <v>0</v>
      </c>
    </row>
    <row r="175" spans="1:21" x14ac:dyDescent="0.2">
      <c r="A175" s="17" t="s">
        <v>29</v>
      </c>
      <c r="B175" s="11" t="s">
        <v>315</v>
      </c>
      <c r="C175" s="10" t="s">
        <v>316</v>
      </c>
      <c r="D175" s="31">
        <v>18651951</v>
      </c>
      <c r="E175" s="31">
        <v>18456951</v>
      </c>
      <c r="F175" s="31">
        <v>3739650</v>
      </c>
      <c r="G175" s="36">
        <f t="shared" si="40"/>
        <v>0.20049645208696934</v>
      </c>
      <c r="H175" s="31">
        <v>4287454</v>
      </c>
      <c r="I175" s="36">
        <f t="shared" si="41"/>
        <v>0.22986624830828689</v>
      </c>
      <c r="J175" s="31">
        <v>4072342</v>
      </c>
      <c r="K175" s="36">
        <f t="shared" si="42"/>
        <v>0.22064001795312779</v>
      </c>
      <c r="L175" s="31">
        <v>0</v>
      </c>
      <c r="M175" s="36">
        <f t="shared" si="43"/>
        <v>0</v>
      </c>
      <c r="N175" s="31">
        <f t="shared" si="44"/>
        <v>12099446</v>
      </c>
      <c r="O175" s="36">
        <f t="shared" si="45"/>
        <v>0.65554955420318339</v>
      </c>
      <c r="P175" s="31">
        <v>4599139</v>
      </c>
      <c r="Q175" s="31">
        <v>18369422</v>
      </c>
      <c r="R175" s="31">
        <v>18368525</v>
      </c>
      <c r="S175" s="31">
        <v>13318964</v>
      </c>
      <c r="T175" s="36">
        <f t="shared" si="46"/>
        <v>0.72509708863395406</v>
      </c>
      <c r="U175" s="36">
        <f t="shared" si="47"/>
        <v>-0.11454252632938466</v>
      </c>
    </row>
    <row r="176" spans="1:21" x14ac:dyDescent="0.2">
      <c r="A176" s="17" t="s">
        <v>29</v>
      </c>
      <c r="B176" s="11" t="s">
        <v>317</v>
      </c>
      <c r="C176" s="10" t="s">
        <v>318</v>
      </c>
      <c r="D176" s="31">
        <v>21361481</v>
      </c>
      <c r="E176" s="31">
        <v>21901571</v>
      </c>
      <c r="F176" s="31">
        <v>4447838</v>
      </c>
      <c r="G176" s="36">
        <f t="shared" si="40"/>
        <v>0.20821767928918411</v>
      </c>
      <c r="H176" s="31">
        <v>4748897</v>
      </c>
      <c r="I176" s="36">
        <f t="shared" si="41"/>
        <v>0.22231122458222818</v>
      </c>
      <c r="J176" s="31">
        <v>5531522</v>
      </c>
      <c r="K176" s="36">
        <f t="shared" si="42"/>
        <v>0.25256279560950218</v>
      </c>
      <c r="L176" s="31">
        <v>0</v>
      </c>
      <c r="M176" s="36">
        <f t="shared" si="43"/>
        <v>0</v>
      </c>
      <c r="N176" s="31">
        <f t="shared" si="44"/>
        <v>14728257</v>
      </c>
      <c r="O176" s="36">
        <f t="shared" si="45"/>
        <v>0.67247491058974718</v>
      </c>
      <c r="P176" s="31">
        <v>8073340</v>
      </c>
      <c r="Q176" s="31">
        <v>33829131</v>
      </c>
      <c r="R176" s="31">
        <v>20768360</v>
      </c>
      <c r="S176" s="31">
        <v>26544347</v>
      </c>
      <c r="T176" s="36">
        <f t="shared" si="46"/>
        <v>1.2781147379956819</v>
      </c>
      <c r="U176" s="36">
        <f t="shared" si="47"/>
        <v>-0.31484094563092846</v>
      </c>
    </row>
    <row r="177" spans="1:21" x14ac:dyDescent="0.2">
      <c r="A177" s="17" t="s">
        <v>29</v>
      </c>
      <c r="B177" s="11" t="s">
        <v>319</v>
      </c>
      <c r="C177" s="10" t="s">
        <v>320</v>
      </c>
      <c r="D177" s="31">
        <v>0</v>
      </c>
      <c r="E177" s="31">
        <v>0</v>
      </c>
      <c r="F177" s="31">
        <v>0</v>
      </c>
      <c r="G177" s="36">
        <f t="shared" si="40"/>
        <v>0</v>
      </c>
      <c r="H177" s="31">
        <v>0</v>
      </c>
      <c r="I177" s="36">
        <f t="shared" si="41"/>
        <v>0</v>
      </c>
      <c r="J177" s="31">
        <v>0</v>
      </c>
      <c r="K177" s="36">
        <f t="shared" si="42"/>
        <v>0</v>
      </c>
      <c r="L177" s="31">
        <v>0</v>
      </c>
      <c r="M177" s="36">
        <f t="shared" si="43"/>
        <v>0</v>
      </c>
      <c r="N177" s="31">
        <f t="shared" si="44"/>
        <v>0</v>
      </c>
      <c r="O177" s="36">
        <f t="shared" si="45"/>
        <v>0</v>
      </c>
      <c r="P177" s="31">
        <v>0</v>
      </c>
      <c r="Q177" s="31">
        <v>0</v>
      </c>
      <c r="R177" s="31">
        <v>0</v>
      </c>
      <c r="S177" s="31">
        <v>0</v>
      </c>
      <c r="T177" s="36">
        <f t="shared" si="46"/>
        <v>0</v>
      </c>
      <c r="U177" s="36">
        <f t="shared" si="47"/>
        <v>0</v>
      </c>
    </row>
    <row r="178" spans="1:21" x14ac:dyDescent="0.2">
      <c r="A178" s="17" t="s">
        <v>44</v>
      </c>
      <c r="B178" s="11" t="s">
        <v>321</v>
      </c>
      <c r="C178" s="10" t="s">
        <v>322</v>
      </c>
      <c r="D178" s="31">
        <v>84533370</v>
      </c>
      <c r="E178" s="31">
        <v>86726370</v>
      </c>
      <c r="F178" s="31">
        <v>17760400</v>
      </c>
      <c r="G178" s="36">
        <f t="shared" si="40"/>
        <v>0.21009927795378322</v>
      </c>
      <c r="H178" s="31">
        <v>19096726</v>
      </c>
      <c r="I178" s="36">
        <f t="shared" si="41"/>
        <v>0.22590754396754797</v>
      </c>
      <c r="J178" s="31">
        <v>18612537</v>
      </c>
      <c r="K178" s="36">
        <f t="shared" si="42"/>
        <v>0.21461219926534456</v>
      </c>
      <c r="L178" s="31">
        <v>0</v>
      </c>
      <c r="M178" s="36">
        <f t="shared" si="43"/>
        <v>0</v>
      </c>
      <c r="N178" s="31">
        <f t="shared" si="44"/>
        <v>55469663</v>
      </c>
      <c r="O178" s="36">
        <f t="shared" si="45"/>
        <v>0.63959396663321666</v>
      </c>
      <c r="P178" s="31">
        <v>17628971</v>
      </c>
      <c r="Q178" s="31">
        <v>90663974</v>
      </c>
      <c r="R178" s="31">
        <v>82351377</v>
      </c>
      <c r="S178" s="31">
        <v>57046247</v>
      </c>
      <c r="T178" s="36">
        <f t="shared" si="46"/>
        <v>0.69271758503807412</v>
      </c>
      <c r="U178" s="36">
        <f t="shared" si="47"/>
        <v>5.5792592772431204E-2</v>
      </c>
    </row>
    <row r="179" spans="1:21" ht="16.5" x14ac:dyDescent="0.3">
      <c r="A179" s="18" t="s">
        <v>0</v>
      </c>
      <c r="B179" s="13" t="s">
        <v>323</v>
      </c>
      <c r="C179" s="12" t="s">
        <v>0</v>
      </c>
      <c r="D179" s="32">
        <f>SUM(D173:D178)</f>
        <v>124546802</v>
      </c>
      <c r="E179" s="32">
        <f>SUM(E173:E178)</f>
        <v>127084892</v>
      </c>
      <c r="F179" s="32">
        <f>SUM(F173:F178)</f>
        <v>25947888</v>
      </c>
      <c r="G179" s="37">
        <f t="shared" si="40"/>
        <v>0.20833845256018696</v>
      </c>
      <c r="H179" s="32">
        <f>SUM(H173:H178)</f>
        <v>28133077</v>
      </c>
      <c r="I179" s="37">
        <f t="shared" si="41"/>
        <v>0.22588357587856811</v>
      </c>
      <c r="J179" s="32">
        <f>SUM(J173:J178)</f>
        <v>28216401</v>
      </c>
      <c r="K179" s="37">
        <f t="shared" si="42"/>
        <v>0.22202797323854986</v>
      </c>
      <c r="L179" s="32">
        <f>SUM(L173:L178)</f>
        <v>0</v>
      </c>
      <c r="M179" s="37">
        <f t="shared" si="43"/>
        <v>0</v>
      </c>
      <c r="N179" s="32">
        <f t="shared" si="44"/>
        <v>82297366</v>
      </c>
      <c r="O179" s="37">
        <f t="shared" si="45"/>
        <v>0.64757788832995189</v>
      </c>
      <c r="P179" s="32">
        <f>SUM(P173:P178)</f>
        <v>30301450</v>
      </c>
      <c r="Q179" s="32">
        <f>SUM(Q173:Q178)</f>
        <v>143312527</v>
      </c>
      <c r="R179" s="32">
        <f>SUM(R173:R178)</f>
        <v>121588262</v>
      </c>
      <c r="S179" s="32">
        <f>SUM(S173:S178)</f>
        <v>96909558</v>
      </c>
      <c r="T179" s="37">
        <f t="shared" si="46"/>
        <v>0.79703053901699816</v>
      </c>
      <c r="U179" s="37">
        <f t="shared" si="47"/>
        <v>-6.8810205452214279E-2</v>
      </c>
    </row>
    <row r="180" spans="1:21" x14ac:dyDescent="0.2">
      <c r="A180" s="17" t="s">
        <v>29</v>
      </c>
      <c r="B180" s="11" t="s">
        <v>324</v>
      </c>
      <c r="C180" s="10" t="s">
        <v>325</v>
      </c>
      <c r="D180" s="31">
        <v>26708852</v>
      </c>
      <c r="E180" s="31">
        <v>26683852</v>
      </c>
      <c r="F180" s="31">
        <v>6326972</v>
      </c>
      <c r="G180" s="36">
        <f t="shared" si="40"/>
        <v>0.23688670707374468</v>
      </c>
      <c r="H180" s="31">
        <v>6642700</v>
      </c>
      <c r="I180" s="36">
        <f t="shared" si="41"/>
        <v>0.24870780668521433</v>
      </c>
      <c r="J180" s="31">
        <v>7009622</v>
      </c>
      <c r="K180" s="36">
        <f t="shared" si="42"/>
        <v>0.26269153344127377</v>
      </c>
      <c r="L180" s="31">
        <v>0</v>
      </c>
      <c r="M180" s="36">
        <f t="shared" si="43"/>
        <v>0</v>
      </c>
      <c r="N180" s="31">
        <f t="shared" si="44"/>
        <v>19979294</v>
      </c>
      <c r="O180" s="36">
        <f t="shared" si="45"/>
        <v>0.7487409988632826</v>
      </c>
      <c r="P180" s="31">
        <v>6502551</v>
      </c>
      <c r="Q180" s="31">
        <v>26503893</v>
      </c>
      <c r="R180" s="31">
        <v>26606306</v>
      </c>
      <c r="S180" s="31">
        <v>18459572</v>
      </c>
      <c r="T180" s="36">
        <f t="shared" si="46"/>
        <v>0.69380439359000079</v>
      </c>
      <c r="U180" s="36">
        <f t="shared" si="47"/>
        <v>7.7980318801036619E-2</v>
      </c>
    </row>
    <row r="181" spans="1:21" x14ac:dyDescent="0.2">
      <c r="A181" s="17" t="s">
        <v>29</v>
      </c>
      <c r="B181" s="11" t="s">
        <v>326</v>
      </c>
      <c r="C181" s="10" t="s">
        <v>327</v>
      </c>
      <c r="D181" s="31">
        <v>1656777</v>
      </c>
      <c r="E181" s="31">
        <v>1682405</v>
      </c>
      <c r="F181" s="31">
        <v>288952</v>
      </c>
      <c r="G181" s="36">
        <f t="shared" si="40"/>
        <v>0.17440609086195669</v>
      </c>
      <c r="H181" s="31">
        <v>130579</v>
      </c>
      <c r="I181" s="36">
        <f t="shared" si="41"/>
        <v>7.8815072879452094E-2</v>
      </c>
      <c r="J181" s="31">
        <v>-26850</v>
      </c>
      <c r="K181" s="36">
        <f t="shared" si="42"/>
        <v>-1.5959296364430681E-2</v>
      </c>
      <c r="L181" s="31">
        <v>0</v>
      </c>
      <c r="M181" s="36">
        <f t="shared" si="43"/>
        <v>0</v>
      </c>
      <c r="N181" s="31">
        <f t="shared" si="44"/>
        <v>392681</v>
      </c>
      <c r="O181" s="36">
        <f t="shared" si="45"/>
        <v>0.23340456073299828</v>
      </c>
      <c r="P181" s="31">
        <v>186384</v>
      </c>
      <c r="Q181" s="31">
        <v>1352582</v>
      </c>
      <c r="R181" s="31">
        <v>1855412</v>
      </c>
      <c r="S181" s="31">
        <v>821148</v>
      </c>
      <c r="T181" s="36">
        <f t="shared" si="46"/>
        <v>0.44256908977628689</v>
      </c>
      <c r="U181" s="36">
        <f t="shared" si="47"/>
        <v>-1.1440574298223023</v>
      </c>
    </row>
    <row r="182" spans="1:21" x14ac:dyDescent="0.2">
      <c r="A182" s="17" t="s">
        <v>29</v>
      </c>
      <c r="B182" s="11" t="s">
        <v>328</v>
      </c>
      <c r="C182" s="10" t="s">
        <v>329</v>
      </c>
      <c r="D182" s="31">
        <v>8414230</v>
      </c>
      <c r="E182" s="31">
        <v>8680230</v>
      </c>
      <c r="F182" s="31">
        <v>1728920</v>
      </c>
      <c r="G182" s="36">
        <f t="shared" si="40"/>
        <v>0.20547572386302729</v>
      </c>
      <c r="H182" s="31">
        <v>917296</v>
      </c>
      <c r="I182" s="36">
        <f t="shared" si="41"/>
        <v>0.10901722439248748</v>
      </c>
      <c r="J182" s="31">
        <v>9372725</v>
      </c>
      <c r="K182" s="36">
        <f t="shared" si="42"/>
        <v>1.0797784160097141</v>
      </c>
      <c r="L182" s="31">
        <v>0</v>
      </c>
      <c r="M182" s="36">
        <f t="shared" si="43"/>
        <v>0</v>
      </c>
      <c r="N182" s="31">
        <f t="shared" si="44"/>
        <v>12018941</v>
      </c>
      <c r="O182" s="36">
        <f t="shared" si="45"/>
        <v>1.3846339325110049</v>
      </c>
      <c r="P182" s="31">
        <v>1199872</v>
      </c>
      <c r="Q182" s="31">
        <v>5478228</v>
      </c>
      <c r="R182" s="31">
        <v>7990723</v>
      </c>
      <c r="S182" s="31">
        <v>3494382</v>
      </c>
      <c r="T182" s="36">
        <f t="shared" si="46"/>
        <v>0.43730485964786914</v>
      </c>
      <c r="U182" s="36">
        <f t="shared" si="47"/>
        <v>6.8114373866545765</v>
      </c>
    </row>
    <row r="183" spans="1:21" x14ac:dyDescent="0.2">
      <c r="A183" s="17" t="s">
        <v>29</v>
      </c>
      <c r="B183" s="11" t="s">
        <v>330</v>
      </c>
      <c r="C183" s="10" t="s">
        <v>331</v>
      </c>
      <c r="D183" s="31">
        <v>8010015</v>
      </c>
      <c r="E183" s="31">
        <v>8713187</v>
      </c>
      <c r="F183" s="31">
        <v>2043399</v>
      </c>
      <c r="G183" s="36">
        <f t="shared" si="40"/>
        <v>0.25510551478368015</v>
      </c>
      <c r="H183" s="31">
        <v>2188782</v>
      </c>
      <c r="I183" s="36">
        <f t="shared" si="41"/>
        <v>0.27325566806054669</v>
      </c>
      <c r="J183" s="31">
        <v>2265341</v>
      </c>
      <c r="K183" s="36">
        <f t="shared" si="42"/>
        <v>0.25998994397801861</v>
      </c>
      <c r="L183" s="31">
        <v>0</v>
      </c>
      <c r="M183" s="36">
        <f t="shared" si="43"/>
        <v>0</v>
      </c>
      <c r="N183" s="31">
        <f t="shared" si="44"/>
        <v>6497522</v>
      </c>
      <c r="O183" s="36">
        <f t="shared" si="45"/>
        <v>0.74571129943613057</v>
      </c>
      <c r="P183" s="31">
        <v>2185744</v>
      </c>
      <c r="Q183" s="31">
        <v>12110263</v>
      </c>
      <c r="R183" s="31">
        <v>9485433</v>
      </c>
      <c r="S183" s="31">
        <v>6853071</v>
      </c>
      <c r="T183" s="36">
        <f t="shared" si="46"/>
        <v>0.72248372847080355</v>
      </c>
      <c r="U183" s="36">
        <f t="shared" si="47"/>
        <v>3.6416433031498663E-2</v>
      </c>
    </row>
    <row r="184" spans="1:21" x14ac:dyDescent="0.2">
      <c r="A184" s="17" t="s">
        <v>44</v>
      </c>
      <c r="B184" s="11" t="s">
        <v>332</v>
      </c>
      <c r="C184" s="10" t="s">
        <v>333</v>
      </c>
      <c r="D184" s="31">
        <v>0</v>
      </c>
      <c r="E184" s="31">
        <v>0</v>
      </c>
      <c r="F184" s="31">
        <v>0</v>
      </c>
      <c r="G184" s="36">
        <f t="shared" si="40"/>
        <v>0</v>
      </c>
      <c r="H184" s="31">
        <v>0</v>
      </c>
      <c r="I184" s="36">
        <f t="shared" si="41"/>
        <v>0</v>
      </c>
      <c r="J184" s="31">
        <v>0</v>
      </c>
      <c r="K184" s="36">
        <f t="shared" si="42"/>
        <v>0</v>
      </c>
      <c r="L184" s="31">
        <v>0</v>
      </c>
      <c r="M184" s="36">
        <f t="shared" si="43"/>
        <v>0</v>
      </c>
      <c r="N184" s="31">
        <f t="shared" si="44"/>
        <v>0</v>
      </c>
      <c r="O184" s="36">
        <f t="shared" si="45"/>
        <v>0</v>
      </c>
      <c r="P184" s="31">
        <v>0</v>
      </c>
      <c r="Q184" s="31">
        <v>0</v>
      </c>
      <c r="R184" s="31">
        <v>0</v>
      </c>
      <c r="S184" s="31">
        <v>0</v>
      </c>
      <c r="T184" s="36">
        <f t="shared" si="46"/>
        <v>0</v>
      </c>
      <c r="U184" s="36">
        <f t="shared" si="47"/>
        <v>0</v>
      </c>
    </row>
    <row r="185" spans="1:21" ht="16.5" x14ac:dyDescent="0.3">
      <c r="A185" s="18" t="s">
        <v>0</v>
      </c>
      <c r="B185" s="13" t="s">
        <v>334</v>
      </c>
      <c r="C185" s="12" t="s">
        <v>0</v>
      </c>
      <c r="D185" s="32">
        <f>SUM(D180:D184)</f>
        <v>44789874</v>
      </c>
      <c r="E185" s="32">
        <f>SUM(E180:E184)</f>
        <v>45759674</v>
      </c>
      <c r="F185" s="32">
        <f>SUM(F180:F184)</f>
        <v>10388243</v>
      </c>
      <c r="G185" s="37">
        <f t="shared" si="40"/>
        <v>0.23193284714308418</v>
      </c>
      <c r="H185" s="32">
        <f>SUM(H180:H184)</f>
        <v>9879357</v>
      </c>
      <c r="I185" s="37">
        <f t="shared" si="41"/>
        <v>0.22057121661025436</v>
      </c>
      <c r="J185" s="32">
        <f>SUM(J180:J184)</f>
        <v>18620838</v>
      </c>
      <c r="K185" s="37">
        <f t="shared" si="42"/>
        <v>0.40692680634044726</v>
      </c>
      <c r="L185" s="32">
        <f>SUM(L180:L184)</f>
        <v>0</v>
      </c>
      <c r="M185" s="37">
        <f t="shared" si="43"/>
        <v>0</v>
      </c>
      <c r="N185" s="32">
        <f t="shared" si="44"/>
        <v>38888438</v>
      </c>
      <c r="O185" s="37">
        <f t="shared" si="45"/>
        <v>0.84984080087633496</v>
      </c>
      <c r="P185" s="32">
        <f>SUM(P180:P184)</f>
        <v>10074551</v>
      </c>
      <c r="Q185" s="32">
        <f>SUM(Q180:Q184)</f>
        <v>45444966</v>
      </c>
      <c r="R185" s="32">
        <f>SUM(R180:R184)</f>
        <v>45937874</v>
      </c>
      <c r="S185" s="32">
        <f>SUM(S180:S184)</f>
        <v>29628173</v>
      </c>
      <c r="T185" s="37">
        <f t="shared" si="46"/>
        <v>0.64496178033837614</v>
      </c>
      <c r="U185" s="37">
        <f t="shared" si="47"/>
        <v>0.84830450508414712</v>
      </c>
    </row>
    <row r="186" spans="1:21" x14ac:dyDescent="0.2">
      <c r="A186" s="17" t="s">
        <v>29</v>
      </c>
      <c r="B186" s="11" t="s">
        <v>335</v>
      </c>
      <c r="C186" s="10" t="s">
        <v>336</v>
      </c>
      <c r="D186" s="31">
        <v>17260147</v>
      </c>
      <c r="E186" s="31">
        <v>17754147</v>
      </c>
      <c r="F186" s="31">
        <v>5057223</v>
      </c>
      <c r="G186" s="36">
        <f t="shared" si="40"/>
        <v>0.29299999588647768</v>
      </c>
      <c r="H186" s="31">
        <v>3385656</v>
      </c>
      <c r="I186" s="36">
        <f t="shared" si="41"/>
        <v>0.19615452869549721</v>
      </c>
      <c r="J186" s="31">
        <v>7388964</v>
      </c>
      <c r="K186" s="36">
        <f t="shared" si="42"/>
        <v>0.41618242768858454</v>
      </c>
      <c r="L186" s="31">
        <v>0</v>
      </c>
      <c r="M186" s="36">
        <f t="shared" si="43"/>
        <v>0</v>
      </c>
      <c r="N186" s="31">
        <f t="shared" si="44"/>
        <v>15831843</v>
      </c>
      <c r="O186" s="36">
        <f t="shared" si="45"/>
        <v>0.89172647945294137</v>
      </c>
      <c r="P186" s="31">
        <v>4887805</v>
      </c>
      <c r="Q186" s="31">
        <v>14966899</v>
      </c>
      <c r="R186" s="31">
        <v>14533493</v>
      </c>
      <c r="S186" s="31">
        <v>14600039</v>
      </c>
      <c r="T186" s="36">
        <f t="shared" si="46"/>
        <v>1.0045788029071883</v>
      </c>
      <c r="U186" s="36">
        <f t="shared" si="47"/>
        <v>0.51171415389934749</v>
      </c>
    </row>
    <row r="187" spans="1:21" x14ac:dyDescent="0.2">
      <c r="A187" s="17" t="s">
        <v>29</v>
      </c>
      <c r="B187" s="11" t="s">
        <v>337</v>
      </c>
      <c r="C187" s="10" t="s">
        <v>338</v>
      </c>
      <c r="D187" s="31">
        <v>15220230</v>
      </c>
      <c r="E187" s="31">
        <v>18477481</v>
      </c>
      <c r="F187" s="31">
        <v>4179672</v>
      </c>
      <c r="G187" s="36">
        <f t="shared" si="40"/>
        <v>0.27461293291888494</v>
      </c>
      <c r="H187" s="31">
        <v>5509055</v>
      </c>
      <c r="I187" s="36">
        <f t="shared" si="41"/>
        <v>0.36195609396178641</v>
      </c>
      <c r="J187" s="31">
        <v>4541836</v>
      </c>
      <c r="K187" s="36">
        <f t="shared" si="42"/>
        <v>0.24580385172632568</v>
      </c>
      <c r="L187" s="31">
        <v>0</v>
      </c>
      <c r="M187" s="36">
        <f t="shared" si="43"/>
        <v>0</v>
      </c>
      <c r="N187" s="31">
        <f t="shared" si="44"/>
        <v>14230563</v>
      </c>
      <c r="O187" s="36">
        <f t="shared" si="45"/>
        <v>0.77015709013582534</v>
      </c>
      <c r="P187" s="31">
        <v>4153746</v>
      </c>
      <c r="Q187" s="31">
        <v>17077225</v>
      </c>
      <c r="R187" s="31">
        <v>17802656</v>
      </c>
      <c r="S187" s="31">
        <v>12563403</v>
      </c>
      <c r="T187" s="36">
        <f t="shared" si="46"/>
        <v>0.70570385677283209</v>
      </c>
      <c r="U187" s="36">
        <f t="shared" si="47"/>
        <v>9.3431326807176029E-2</v>
      </c>
    </row>
    <row r="188" spans="1:21" x14ac:dyDescent="0.2">
      <c r="A188" s="17" t="s">
        <v>29</v>
      </c>
      <c r="B188" s="11" t="s">
        <v>339</v>
      </c>
      <c r="C188" s="10" t="s">
        <v>340</v>
      </c>
      <c r="D188" s="31">
        <v>71880903</v>
      </c>
      <c r="E188" s="31">
        <v>75734451</v>
      </c>
      <c r="F188" s="31">
        <v>23724526</v>
      </c>
      <c r="G188" s="36">
        <f t="shared" si="40"/>
        <v>0.33005325489581011</v>
      </c>
      <c r="H188" s="31">
        <v>23312307</v>
      </c>
      <c r="I188" s="36">
        <f t="shared" si="41"/>
        <v>0.32431850501377257</v>
      </c>
      <c r="J188" s="31">
        <v>19099259</v>
      </c>
      <c r="K188" s="36">
        <f t="shared" si="42"/>
        <v>0.25218719813523177</v>
      </c>
      <c r="L188" s="31">
        <v>0</v>
      </c>
      <c r="M188" s="36">
        <f t="shared" si="43"/>
        <v>0</v>
      </c>
      <c r="N188" s="31">
        <f t="shared" si="44"/>
        <v>66136092</v>
      </c>
      <c r="O188" s="36">
        <f t="shared" si="45"/>
        <v>0.87326297512871653</v>
      </c>
      <c r="P188" s="31">
        <v>20821586</v>
      </c>
      <c r="Q188" s="31">
        <v>67298298</v>
      </c>
      <c r="R188" s="31">
        <v>72523339</v>
      </c>
      <c r="S188" s="31">
        <v>58320319</v>
      </c>
      <c r="T188" s="36">
        <f t="shared" si="46"/>
        <v>0.80415932035341064</v>
      </c>
      <c r="U188" s="36">
        <f t="shared" si="47"/>
        <v>-8.2718338554997661E-2</v>
      </c>
    </row>
    <row r="189" spans="1:21" x14ac:dyDescent="0.2">
      <c r="A189" s="17" t="s">
        <v>29</v>
      </c>
      <c r="B189" s="11" t="s">
        <v>341</v>
      </c>
      <c r="C189" s="10" t="s">
        <v>342</v>
      </c>
      <c r="D189" s="31">
        <v>17046560</v>
      </c>
      <c r="E189" s="31">
        <v>16898673</v>
      </c>
      <c r="F189" s="31">
        <v>2372504</v>
      </c>
      <c r="G189" s="36">
        <f t="shared" si="40"/>
        <v>0.13917787518420138</v>
      </c>
      <c r="H189" s="31">
        <v>2392016</v>
      </c>
      <c r="I189" s="36">
        <f t="shared" si="41"/>
        <v>0.14032250495114557</v>
      </c>
      <c r="J189" s="31">
        <v>2489293</v>
      </c>
      <c r="K189" s="36">
        <f t="shared" si="42"/>
        <v>0.14730701043803854</v>
      </c>
      <c r="L189" s="31">
        <v>0</v>
      </c>
      <c r="M189" s="36">
        <f t="shared" si="43"/>
        <v>0</v>
      </c>
      <c r="N189" s="31">
        <f t="shared" si="44"/>
        <v>7253813</v>
      </c>
      <c r="O189" s="36">
        <f t="shared" si="45"/>
        <v>0.42925340942451518</v>
      </c>
      <c r="P189" s="31">
        <v>2641108</v>
      </c>
      <c r="Q189" s="31">
        <v>16301563</v>
      </c>
      <c r="R189" s="31">
        <v>14738236</v>
      </c>
      <c r="S189" s="31">
        <v>7503914</v>
      </c>
      <c r="T189" s="36">
        <f t="shared" si="46"/>
        <v>0.50914600634702822</v>
      </c>
      <c r="U189" s="36">
        <f t="shared" si="47"/>
        <v>-5.7481556982902582E-2</v>
      </c>
    </row>
    <row r="190" spans="1:21" x14ac:dyDescent="0.2">
      <c r="A190" s="17" t="s">
        <v>44</v>
      </c>
      <c r="B190" s="11" t="s">
        <v>343</v>
      </c>
      <c r="C190" s="10" t="s">
        <v>344</v>
      </c>
      <c r="D190" s="31">
        <v>52512000</v>
      </c>
      <c r="E190" s="31">
        <v>48491000</v>
      </c>
      <c r="F190" s="31">
        <v>9845049</v>
      </c>
      <c r="G190" s="36">
        <f t="shared" si="40"/>
        <v>0.18748188985374772</v>
      </c>
      <c r="H190" s="31">
        <v>10229858</v>
      </c>
      <c r="I190" s="36">
        <f t="shared" si="41"/>
        <v>0.19480991011578305</v>
      </c>
      <c r="J190" s="31">
        <v>10790601</v>
      </c>
      <c r="K190" s="36">
        <f t="shared" si="42"/>
        <v>0.22252791239611475</v>
      </c>
      <c r="L190" s="31">
        <v>0</v>
      </c>
      <c r="M190" s="36">
        <f t="shared" si="43"/>
        <v>0</v>
      </c>
      <c r="N190" s="31">
        <f t="shared" si="44"/>
        <v>30865508</v>
      </c>
      <c r="O190" s="36">
        <f t="shared" si="45"/>
        <v>0.63652034398135737</v>
      </c>
      <c r="P190" s="31">
        <v>9740378</v>
      </c>
      <c r="Q190" s="31">
        <v>49753000</v>
      </c>
      <c r="R190" s="31">
        <v>48678000</v>
      </c>
      <c r="S190" s="31">
        <v>29695990</v>
      </c>
      <c r="T190" s="36">
        <f t="shared" si="46"/>
        <v>0.61004950901844779</v>
      </c>
      <c r="U190" s="36">
        <f t="shared" si="47"/>
        <v>0.10782158556885579</v>
      </c>
    </row>
    <row r="191" spans="1:21" ht="16.5" x14ac:dyDescent="0.3">
      <c r="A191" s="18" t="s">
        <v>0</v>
      </c>
      <c r="B191" s="13" t="s">
        <v>345</v>
      </c>
      <c r="C191" s="12" t="s">
        <v>0</v>
      </c>
      <c r="D191" s="32">
        <f>SUM(D186:D190)</f>
        <v>173919840</v>
      </c>
      <c r="E191" s="32">
        <f>SUM(E186:E190)</f>
        <v>177355752</v>
      </c>
      <c r="F191" s="32">
        <f>SUM(F186:F190)</f>
        <v>45178974</v>
      </c>
      <c r="G191" s="37">
        <f t="shared" si="40"/>
        <v>0.25976894872948364</v>
      </c>
      <c r="H191" s="32">
        <f>SUM(H186:H190)</f>
        <v>44828892</v>
      </c>
      <c r="I191" s="37">
        <f t="shared" si="41"/>
        <v>0.25775605589333567</v>
      </c>
      <c r="J191" s="32">
        <f>SUM(J186:J190)</f>
        <v>44309953</v>
      </c>
      <c r="K191" s="37">
        <f t="shared" si="42"/>
        <v>0.24983657141269375</v>
      </c>
      <c r="L191" s="32">
        <f>SUM(L186:L190)</f>
        <v>0</v>
      </c>
      <c r="M191" s="37">
        <f t="shared" si="43"/>
        <v>0</v>
      </c>
      <c r="N191" s="32">
        <f t="shared" si="44"/>
        <v>134317819</v>
      </c>
      <c r="O191" s="37">
        <f t="shared" si="45"/>
        <v>0.75733556699080162</v>
      </c>
      <c r="P191" s="32">
        <f>SUM(P186:P190)</f>
        <v>42244623</v>
      </c>
      <c r="Q191" s="32">
        <f>SUM(Q186:Q190)</f>
        <v>165396985</v>
      </c>
      <c r="R191" s="32">
        <f>SUM(R186:R190)</f>
        <v>168275724</v>
      </c>
      <c r="S191" s="32">
        <f>SUM(S186:S190)</f>
        <v>122683665</v>
      </c>
      <c r="T191" s="37">
        <f t="shared" si="46"/>
        <v>0.72906336151018436</v>
      </c>
      <c r="U191" s="37">
        <f t="shared" si="47"/>
        <v>4.8889772314928637E-2</v>
      </c>
    </row>
    <row r="192" spans="1:21" x14ac:dyDescent="0.2">
      <c r="A192" s="17" t="s">
        <v>29</v>
      </c>
      <c r="B192" s="11" t="s">
        <v>346</v>
      </c>
      <c r="C192" s="10" t="s">
        <v>347</v>
      </c>
      <c r="D192" s="31">
        <v>9664</v>
      </c>
      <c r="E192" s="31">
        <v>2014664</v>
      </c>
      <c r="F192" s="31">
        <v>0</v>
      </c>
      <c r="G192" s="36">
        <f t="shared" si="40"/>
        <v>0</v>
      </c>
      <c r="H192" s="31">
        <v>0</v>
      </c>
      <c r="I192" s="36">
        <f t="shared" si="41"/>
        <v>0</v>
      </c>
      <c r="J192" s="31">
        <v>1538596</v>
      </c>
      <c r="K192" s="36">
        <f t="shared" si="42"/>
        <v>0.76369856214237208</v>
      </c>
      <c r="L192" s="31">
        <v>0</v>
      </c>
      <c r="M192" s="36">
        <f t="shared" si="43"/>
        <v>0</v>
      </c>
      <c r="N192" s="31">
        <f t="shared" si="44"/>
        <v>1538596</v>
      </c>
      <c r="O192" s="36">
        <f t="shared" si="45"/>
        <v>0.76369856214237208</v>
      </c>
      <c r="P192" s="31">
        <v>0</v>
      </c>
      <c r="Q192" s="31">
        <v>1649442</v>
      </c>
      <c r="R192" s="31">
        <v>316086</v>
      </c>
      <c r="S192" s="31">
        <v>6118</v>
      </c>
      <c r="T192" s="36">
        <f t="shared" si="46"/>
        <v>1.9355491859810305E-2</v>
      </c>
      <c r="U192" s="36">
        <f t="shared" si="47"/>
        <v>0</v>
      </c>
    </row>
    <row r="193" spans="1:21" x14ac:dyDescent="0.2">
      <c r="A193" s="17" t="s">
        <v>29</v>
      </c>
      <c r="B193" s="11" t="s">
        <v>348</v>
      </c>
      <c r="C193" s="10" t="s">
        <v>349</v>
      </c>
      <c r="D193" s="31">
        <v>25084143</v>
      </c>
      <c r="E193" s="31">
        <v>24617191</v>
      </c>
      <c r="F193" s="31">
        <v>4483827</v>
      </c>
      <c r="G193" s="36">
        <f t="shared" si="40"/>
        <v>0.17875145266075065</v>
      </c>
      <c r="H193" s="31">
        <v>5051003</v>
      </c>
      <c r="I193" s="36">
        <f t="shared" si="41"/>
        <v>0.2013623905747946</v>
      </c>
      <c r="J193" s="31">
        <v>5573826</v>
      </c>
      <c r="K193" s="36">
        <f t="shared" si="42"/>
        <v>0.2264200655550018</v>
      </c>
      <c r="L193" s="31">
        <v>0</v>
      </c>
      <c r="M193" s="36">
        <f t="shared" si="43"/>
        <v>0</v>
      </c>
      <c r="N193" s="31">
        <f t="shared" si="44"/>
        <v>15108656</v>
      </c>
      <c r="O193" s="36">
        <f t="shared" si="45"/>
        <v>0.61374411077202107</v>
      </c>
      <c r="P193" s="31">
        <v>4652500</v>
      </c>
      <c r="Q193" s="31">
        <v>23546053</v>
      </c>
      <c r="R193" s="31">
        <v>23799778</v>
      </c>
      <c r="S193" s="31">
        <v>14311186</v>
      </c>
      <c r="T193" s="36">
        <f t="shared" si="46"/>
        <v>0.60131594504789077</v>
      </c>
      <c r="U193" s="36">
        <f t="shared" si="47"/>
        <v>0.19802815690488984</v>
      </c>
    </row>
    <row r="194" spans="1:21" x14ac:dyDescent="0.2">
      <c r="A194" s="17" t="s">
        <v>29</v>
      </c>
      <c r="B194" s="11" t="s">
        <v>350</v>
      </c>
      <c r="C194" s="10" t="s">
        <v>351</v>
      </c>
      <c r="D194" s="31">
        <v>20733652</v>
      </c>
      <c r="E194" s="31">
        <v>20061750</v>
      </c>
      <c r="F194" s="31">
        <v>4048714</v>
      </c>
      <c r="G194" s="36">
        <f t="shared" si="40"/>
        <v>0.1952725935594945</v>
      </c>
      <c r="H194" s="31">
        <v>4490809</v>
      </c>
      <c r="I194" s="36">
        <f t="shared" si="41"/>
        <v>0.21659517580405035</v>
      </c>
      <c r="J194" s="31">
        <v>4153585</v>
      </c>
      <c r="K194" s="36">
        <f t="shared" si="42"/>
        <v>0.20704001395690805</v>
      </c>
      <c r="L194" s="31">
        <v>0</v>
      </c>
      <c r="M194" s="36">
        <f t="shared" si="43"/>
        <v>0</v>
      </c>
      <c r="N194" s="31">
        <f t="shared" si="44"/>
        <v>12693108</v>
      </c>
      <c r="O194" s="36">
        <f t="shared" si="45"/>
        <v>0.63270193278253395</v>
      </c>
      <c r="P194" s="31">
        <v>1967344</v>
      </c>
      <c r="Q194" s="31">
        <v>21662819</v>
      </c>
      <c r="R194" s="31">
        <v>24723891</v>
      </c>
      <c r="S194" s="31">
        <v>12999088</v>
      </c>
      <c r="T194" s="36">
        <f t="shared" si="46"/>
        <v>0.52577031665444574</v>
      </c>
      <c r="U194" s="36">
        <f t="shared" si="47"/>
        <v>1.1112652388194437</v>
      </c>
    </row>
    <row r="195" spans="1:21" x14ac:dyDescent="0.2">
      <c r="A195" s="17" t="s">
        <v>29</v>
      </c>
      <c r="B195" s="11" t="s">
        <v>352</v>
      </c>
      <c r="C195" s="10" t="s">
        <v>353</v>
      </c>
      <c r="D195" s="31">
        <v>57576054</v>
      </c>
      <c r="E195" s="31">
        <v>79848254</v>
      </c>
      <c r="F195" s="31">
        <v>20786093</v>
      </c>
      <c r="G195" s="36">
        <f t="shared" si="40"/>
        <v>0.3610197565814427</v>
      </c>
      <c r="H195" s="31">
        <v>18137527</v>
      </c>
      <c r="I195" s="36">
        <f t="shared" si="41"/>
        <v>0.31501858394116417</v>
      </c>
      <c r="J195" s="31">
        <v>19623071</v>
      </c>
      <c r="K195" s="36">
        <f t="shared" si="42"/>
        <v>0.245754540856961</v>
      </c>
      <c r="L195" s="31">
        <v>0</v>
      </c>
      <c r="M195" s="36">
        <f t="shared" si="43"/>
        <v>0</v>
      </c>
      <c r="N195" s="31">
        <f t="shared" si="44"/>
        <v>58546691</v>
      </c>
      <c r="O195" s="36">
        <f t="shared" si="45"/>
        <v>0.73322443594070319</v>
      </c>
      <c r="P195" s="31">
        <v>18772276</v>
      </c>
      <c r="Q195" s="31">
        <v>56044245</v>
      </c>
      <c r="R195" s="31">
        <v>54863508</v>
      </c>
      <c r="S195" s="31">
        <v>52339624</v>
      </c>
      <c r="T195" s="36">
        <f t="shared" si="46"/>
        <v>0.95399703569811833</v>
      </c>
      <c r="U195" s="36">
        <f t="shared" si="47"/>
        <v>4.5321888512612984E-2</v>
      </c>
    </row>
    <row r="196" spans="1:21" x14ac:dyDescent="0.2">
      <c r="A196" s="17" t="s">
        <v>29</v>
      </c>
      <c r="B196" s="11" t="s">
        <v>354</v>
      </c>
      <c r="C196" s="10" t="s">
        <v>355</v>
      </c>
      <c r="D196" s="31">
        <v>20582041</v>
      </c>
      <c r="E196" s="31">
        <v>20742594</v>
      </c>
      <c r="F196" s="31">
        <v>3335015</v>
      </c>
      <c r="G196" s="36">
        <f t="shared" si="40"/>
        <v>0.16203519369143227</v>
      </c>
      <c r="H196" s="31">
        <v>3543591</v>
      </c>
      <c r="I196" s="36">
        <f t="shared" si="41"/>
        <v>0.17216907691516115</v>
      </c>
      <c r="J196" s="31">
        <v>3844991</v>
      </c>
      <c r="K196" s="36">
        <f t="shared" si="42"/>
        <v>0.18536693144550773</v>
      </c>
      <c r="L196" s="31">
        <v>0</v>
      </c>
      <c r="M196" s="36">
        <f t="shared" si="43"/>
        <v>0</v>
      </c>
      <c r="N196" s="31">
        <f t="shared" si="44"/>
        <v>10723597</v>
      </c>
      <c r="O196" s="36">
        <f t="shared" si="45"/>
        <v>0.51698437524255647</v>
      </c>
      <c r="P196" s="31">
        <v>2186973</v>
      </c>
      <c r="Q196" s="31">
        <v>20059456</v>
      </c>
      <c r="R196" s="31">
        <v>19079456</v>
      </c>
      <c r="S196" s="31">
        <v>9086556</v>
      </c>
      <c r="T196" s="36">
        <f t="shared" si="46"/>
        <v>0.47624816975913781</v>
      </c>
      <c r="U196" s="36">
        <f t="shared" si="47"/>
        <v>0.75813373096055603</v>
      </c>
    </row>
    <row r="197" spans="1:21" x14ac:dyDescent="0.2">
      <c r="A197" s="17" t="s">
        <v>44</v>
      </c>
      <c r="B197" s="11" t="s">
        <v>356</v>
      </c>
      <c r="C197" s="10" t="s">
        <v>357</v>
      </c>
      <c r="D197" s="31">
        <v>39903410</v>
      </c>
      <c r="E197" s="31">
        <v>36941299</v>
      </c>
      <c r="F197" s="31">
        <v>8683271</v>
      </c>
      <c r="G197" s="36">
        <f t="shared" si="40"/>
        <v>0.21760724208783158</v>
      </c>
      <c r="H197" s="31">
        <v>8974391</v>
      </c>
      <c r="I197" s="36">
        <f t="shared" si="41"/>
        <v>0.22490285917920297</v>
      </c>
      <c r="J197" s="31">
        <v>9708459</v>
      </c>
      <c r="K197" s="36">
        <f t="shared" si="42"/>
        <v>0.26280773180174311</v>
      </c>
      <c r="L197" s="31">
        <v>0</v>
      </c>
      <c r="M197" s="36">
        <f t="shared" si="43"/>
        <v>0</v>
      </c>
      <c r="N197" s="31">
        <f t="shared" si="44"/>
        <v>27366121</v>
      </c>
      <c r="O197" s="36">
        <f t="shared" si="45"/>
        <v>0.7408001813904812</v>
      </c>
      <c r="P197" s="31">
        <v>9123029</v>
      </c>
      <c r="Q197" s="31">
        <v>47015325</v>
      </c>
      <c r="R197" s="31">
        <v>45698378</v>
      </c>
      <c r="S197" s="31">
        <v>29086704</v>
      </c>
      <c r="T197" s="36">
        <f t="shared" si="46"/>
        <v>0.63649313767766547</v>
      </c>
      <c r="U197" s="36">
        <f t="shared" si="47"/>
        <v>6.4170573172572354E-2</v>
      </c>
    </row>
    <row r="198" spans="1:21" ht="16.5" x14ac:dyDescent="0.3">
      <c r="A198" s="18" t="s">
        <v>0</v>
      </c>
      <c r="B198" s="13" t="s">
        <v>358</v>
      </c>
      <c r="C198" s="12" t="s">
        <v>0</v>
      </c>
      <c r="D198" s="32">
        <f>SUM(D192:D197)</f>
        <v>163888964</v>
      </c>
      <c r="E198" s="32">
        <f>SUM(E192:E197)</f>
        <v>184225752</v>
      </c>
      <c r="F198" s="32">
        <f>SUM(F192:F197)</f>
        <v>41336920</v>
      </c>
      <c r="G198" s="37">
        <f t="shared" si="40"/>
        <v>0.25222515898019832</v>
      </c>
      <c r="H198" s="32">
        <f>SUM(H192:H197)</f>
        <v>40197321</v>
      </c>
      <c r="I198" s="37">
        <f t="shared" si="41"/>
        <v>0.24527167674328579</v>
      </c>
      <c r="J198" s="32">
        <f>SUM(J192:J197)</f>
        <v>44442528</v>
      </c>
      <c r="K198" s="37">
        <f t="shared" si="42"/>
        <v>0.2412394983737127</v>
      </c>
      <c r="L198" s="32">
        <f>SUM(L192:L197)</f>
        <v>0</v>
      </c>
      <c r="M198" s="37">
        <f t="shared" si="43"/>
        <v>0</v>
      </c>
      <c r="N198" s="32">
        <f t="shared" si="44"/>
        <v>125976769</v>
      </c>
      <c r="O198" s="37">
        <f t="shared" si="45"/>
        <v>0.68381736881171751</v>
      </c>
      <c r="P198" s="32">
        <f>SUM(P192:P197)</f>
        <v>36702122</v>
      </c>
      <c r="Q198" s="32">
        <f>SUM(Q192:Q197)</f>
        <v>169977340</v>
      </c>
      <c r="R198" s="32">
        <f>SUM(R192:R197)</f>
        <v>168481097</v>
      </c>
      <c r="S198" s="32">
        <f>SUM(S192:S197)</f>
        <v>117829276</v>
      </c>
      <c r="T198" s="37">
        <f t="shared" si="46"/>
        <v>0.69936199430135482</v>
      </c>
      <c r="U198" s="37">
        <f t="shared" si="47"/>
        <v>0.21089805107181547</v>
      </c>
    </row>
    <row r="199" spans="1:21" x14ac:dyDescent="0.2">
      <c r="A199" s="17" t="s">
        <v>29</v>
      </c>
      <c r="B199" s="11" t="s">
        <v>359</v>
      </c>
      <c r="C199" s="10" t="s">
        <v>360</v>
      </c>
      <c r="D199" s="31">
        <v>0</v>
      </c>
      <c r="E199" s="31">
        <v>0</v>
      </c>
      <c r="F199" s="31">
        <v>0</v>
      </c>
      <c r="G199" s="36">
        <f t="shared" si="40"/>
        <v>0</v>
      </c>
      <c r="H199" s="31">
        <v>0</v>
      </c>
      <c r="I199" s="36">
        <f t="shared" si="41"/>
        <v>0</v>
      </c>
      <c r="J199" s="31">
        <v>0</v>
      </c>
      <c r="K199" s="36">
        <f t="shared" si="42"/>
        <v>0</v>
      </c>
      <c r="L199" s="31">
        <v>0</v>
      </c>
      <c r="M199" s="36">
        <f t="shared" si="43"/>
        <v>0</v>
      </c>
      <c r="N199" s="31">
        <f t="shared" si="44"/>
        <v>0</v>
      </c>
      <c r="O199" s="36">
        <f t="shared" si="45"/>
        <v>0</v>
      </c>
      <c r="P199" s="31">
        <v>0</v>
      </c>
      <c r="Q199" s="31">
        <v>0</v>
      </c>
      <c r="R199" s="31">
        <v>0</v>
      </c>
      <c r="S199" s="31">
        <v>0</v>
      </c>
      <c r="T199" s="36">
        <f t="shared" si="46"/>
        <v>0</v>
      </c>
      <c r="U199" s="36">
        <f t="shared" si="47"/>
        <v>0</v>
      </c>
    </row>
    <row r="200" spans="1:21" x14ac:dyDescent="0.2">
      <c r="A200" s="17" t="s">
        <v>29</v>
      </c>
      <c r="B200" s="11" t="s">
        <v>361</v>
      </c>
      <c r="C200" s="10" t="s">
        <v>362</v>
      </c>
      <c r="D200" s="31">
        <v>23464652</v>
      </c>
      <c r="E200" s="31">
        <v>21661184</v>
      </c>
      <c r="F200" s="31">
        <v>5214354</v>
      </c>
      <c r="G200" s="36">
        <f t="shared" si="40"/>
        <v>0.22222166346213018</v>
      </c>
      <c r="H200" s="31">
        <v>6655484</v>
      </c>
      <c r="I200" s="36">
        <f t="shared" si="41"/>
        <v>0.2836387260292631</v>
      </c>
      <c r="J200" s="31">
        <v>64100447</v>
      </c>
      <c r="K200" s="36">
        <f t="shared" si="42"/>
        <v>2.9592309912514478</v>
      </c>
      <c r="L200" s="31">
        <v>0</v>
      </c>
      <c r="M200" s="36">
        <f t="shared" si="43"/>
        <v>0</v>
      </c>
      <c r="N200" s="31">
        <f t="shared" si="44"/>
        <v>75970285</v>
      </c>
      <c r="O200" s="36">
        <f t="shared" si="45"/>
        <v>3.5072083317329286</v>
      </c>
      <c r="P200" s="31">
        <v>4710884</v>
      </c>
      <c r="Q200" s="31">
        <v>63643348</v>
      </c>
      <c r="R200" s="31">
        <v>21810654</v>
      </c>
      <c r="S200" s="31">
        <v>16434043</v>
      </c>
      <c r="T200" s="36">
        <f t="shared" si="46"/>
        <v>0.75348694266572658</v>
      </c>
      <c r="U200" s="36">
        <f t="shared" si="47"/>
        <v>12.606882911996983</v>
      </c>
    </row>
    <row r="201" spans="1:21" x14ac:dyDescent="0.2">
      <c r="A201" s="17" t="s">
        <v>29</v>
      </c>
      <c r="B201" s="11" t="s">
        <v>363</v>
      </c>
      <c r="C201" s="10" t="s">
        <v>364</v>
      </c>
      <c r="D201" s="31">
        <v>2136890</v>
      </c>
      <c r="E201" s="31">
        <v>838975</v>
      </c>
      <c r="F201" s="31">
        <v>27400</v>
      </c>
      <c r="G201" s="36">
        <f t="shared" si="40"/>
        <v>1.2822372700513363E-2</v>
      </c>
      <c r="H201" s="31">
        <v>0</v>
      </c>
      <c r="I201" s="36">
        <f t="shared" si="41"/>
        <v>0</v>
      </c>
      <c r="J201" s="31">
        <v>530985</v>
      </c>
      <c r="K201" s="36">
        <f t="shared" si="42"/>
        <v>0.63289728537799095</v>
      </c>
      <c r="L201" s="31">
        <v>0</v>
      </c>
      <c r="M201" s="36">
        <f t="shared" si="43"/>
        <v>0</v>
      </c>
      <c r="N201" s="31">
        <f t="shared" si="44"/>
        <v>558385</v>
      </c>
      <c r="O201" s="36">
        <f t="shared" si="45"/>
        <v>0.6655561846300545</v>
      </c>
      <c r="P201" s="31">
        <v>197330</v>
      </c>
      <c r="Q201" s="31">
        <v>19251098</v>
      </c>
      <c r="R201" s="31">
        <v>630000</v>
      </c>
      <c r="S201" s="31">
        <v>213580</v>
      </c>
      <c r="T201" s="36">
        <f t="shared" si="46"/>
        <v>0.33901587301587299</v>
      </c>
      <c r="U201" s="36">
        <f t="shared" si="47"/>
        <v>1.6908478183753104</v>
      </c>
    </row>
    <row r="202" spans="1:21" x14ac:dyDescent="0.2">
      <c r="A202" s="17" t="s">
        <v>29</v>
      </c>
      <c r="B202" s="11" t="s">
        <v>365</v>
      </c>
      <c r="C202" s="10" t="s">
        <v>366</v>
      </c>
      <c r="D202" s="31">
        <v>51819413</v>
      </c>
      <c r="E202" s="31">
        <v>48385462</v>
      </c>
      <c r="F202" s="31">
        <v>10349975</v>
      </c>
      <c r="G202" s="36">
        <f t="shared" si="40"/>
        <v>0.19973161409605314</v>
      </c>
      <c r="H202" s="31">
        <v>12092281</v>
      </c>
      <c r="I202" s="36">
        <f t="shared" si="41"/>
        <v>0.2333542643564874</v>
      </c>
      <c r="J202" s="31">
        <v>11065904</v>
      </c>
      <c r="K202" s="36">
        <f t="shared" si="42"/>
        <v>0.22870307614299518</v>
      </c>
      <c r="L202" s="31">
        <v>0</v>
      </c>
      <c r="M202" s="36">
        <f t="shared" si="43"/>
        <v>0</v>
      </c>
      <c r="N202" s="31">
        <f t="shared" si="44"/>
        <v>33508160</v>
      </c>
      <c r="O202" s="36">
        <f t="shared" si="45"/>
        <v>0.69252537053381857</v>
      </c>
      <c r="P202" s="31">
        <v>10259134</v>
      </c>
      <c r="Q202" s="31">
        <v>46594793</v>
      </c>
      <c r="R202" s="31">
        <v>44664793</v>
      </c>
      <c r="S202" s="31">
        <v>30203763</v>
      </c>
      <c r="T202" s="36">
        <f t="shared" si="46"/>
        <v>0.67623201567283653</v>
      </c>
      <c r="U202" s="36">
        <f t="shared" si="47"/>
        <v>7.8639191183193402E-2</v>
      </c>
    </row>
    <row r="203" spans="1:21" x14ac:dyDescent="0.2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6.5" x14ac:dyDescent="0.3">
      <c r="A204" s="18" t="s">
        <v>0</v>
      </c>
      <c r="B204" s="13" t="s">
        <v>369</v>
      </c>
      <c r="C204" s="12" t="s">
        <v>0</v>
      </c>
      <c r="D204" s="32">
        <f>SUM(D199:D203)</f>
        <v>77420955</v>
      </c>
      <c r="E204" s="32">
        <f>SUM(E199:E203)</f>
        <v>70885621</v>
      </c>
      <c r="F204" s="32">
        <f>SUM(F199:F203)</f>
        <v>15591729</v>
      </c>
      <c r="G204" s="37">
        <f t="shared" si="40"/>
        <v>0.20138900379102789</v>
      </c>
      <c r="H204" s="32">
        <f>SUM(H199:H203)</f>
        <v>18747765</v>
      </c>
      <c r="I204" s="37">
        <f t="shared" si="41"/>
        <v>0.24215362623723771</v>
      </c>
      <c r="J204" s="32">
        <f>SUM(J199:J203)</f>
        <v>75697336</v>
      </c>
      <c r="K204" s="37">
        <f t="shared" si="42"/>
        <v>1.0678799865490352</v>
      </c>
      <c r="L204" s="32">
        <f>SUM(L199:L203)</f>
        <v>0</v>
      </c>
      <c r="M204" s="37">
        <f t="shared" si="43"/>
        <v>0</v>
      </c>
      <c r="N204" s="32">
        <f t="shared" si="44"/>
        <v>110036830</v>
      </c>
      <c r="O204" s="37">
        <f t="shared" si="45"/>
        <v>1.5523152431718135</v>
      </c>
      <c r="P204" s="32">
        <f>SUM(P199:P203)</f>
        <v>15167348</v>
      </c>
      <c r="Q204" s="32">
        <f>SUM(Q199:Q203)</f>
        <v>129489239</v>
      </c>
      <c r="R204" s="32">
        <f>SUM(R199:R203)</f>
        <v>67105447</v>
      </c>
      <c r="S204" s="32">
        <f>SUM(S199:S203)</f>
        <v>46851386</v>
      </c>
      <c r="T204" s="37">
        <f t="shared" si="46"/>
        <v>0.69817560413538415</v>
      </c>
      <c r="U204" s="37">
        <f t="shared" si="47"/>
        <v>3.9908089403632063</v>
      </c>
    </row>
    <row r="205" spans="1:21" ht="16.5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584566435</v>
      </c>
      <c r="E205" s="32">
        <f>SUM(E173:E178,E180:E184,E186:E190,E192:E197,E199:E203)</f>
        <v>605311691</v>
      </c>
      <c r="F205" s="32">
        <f>SUM(F173:F178,F180:F184,F186:F190,F192:F197,F199:F203)</f>
        <v>138443754</v>
      </c>
      <c r="G205" s="37">
        <f t="shared" si="40"/>
        <v>0.23683151428288898</v>
      </c>
      <c r="H205" s="32">
        <f>SUM(H173:H178,H180:H184,H186:H190,H192:H197,H199:H203)</f>
        <v>141786412</v>
      </c>
      <c r="I205" s="37">
        <f t="shared" si="41"/>
        <v>0.24254969753779995</v>
      </c>
      <c r="J205" s="32">
        <f>SUM(J173:J178,J180:J184,J186:J190,J192:J197,J199:J203)</f>
        <v>211287056</v>
      </c>
      <c r="K205" s="37">
        <f t="shared" si="42"/>
        <v>0.3490549730684121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491517222</v>
      </c>
      <c r="O205" s="37">
        <f t="shared" si="45"/>
        <v>0.81200682112713396</v>
      </c>
      <c r="P205" s="32">
        <f>SUM(P173:P178,P180:P184,P186:P190,P192:P197,P199:P203)</f>
        <v>134490094</v>
      </c>
      <c r="Q205" s="32">
        <f>SUM(Q173:Q178,Q180:Q184,Q186:Q190,Q192:Q197,Q199:Q203)</f>
        <v>653621057</v>
      </c>
      <c r="R205" s="32">
        <f>SUM(R173:R178,R180:R184,R186:R190,R192:R197,R199:R203)</f>
        <v>571388404</v>
      </c>
      <c r="S205" s="32">
        <f>SUM(S173:S178,S180:S184,S186:S190,S192:S197,S199:S203)</f>
        <v>413902058</v>
      </c>
      <c r="T205" s="37">
        <f t="shared" si="46"/>
        <v>0.72437952030962116</v>
      </c>
      <c r="U205" s="37">
        <f t="shared" si="47"/>
        <v>0.57102318628760873</v>
      </c>
    </row>
    <row r="206" spans="1:21" ht="14.4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4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x14ac:dyDescent="0.2">
      <c r="A208" s="17" t="s">
        <v>29</v>
      </c>
      <c r="B208" s="11" t="s">
        <v>372</v>
      </c>
      <c r="C208" s="10" t="s">
        <v>373</v>
      </c>
      <c r="D208" s="31">
        <v>28844438</v>
      </c>
      <c r="E208" s="31">
        <v>37256634</v>
      </c>
      <c r="F208" s="31">
        <v>7340149</v>
      </c>
      <c r="G208" s="36">
        <f t="shared" ref="G208:G231" si="48">IF(($D208     =0),0,($F208     /$D208     ))</f>
        <v>0.25447363543709883</v>
      </c>
      <c r="H208" s="31">
        <v>14618475</v>
      </c>
      <c r="I208" s="36">
        <f t="shared" ref="I208:I231" si="49">IF(($D208     =0),0,($H208     /$D208     ))</f>
        <v>0.5068039460501883</v>
      </c>
      <c r="J208" s="31">
        <v>15129848</v>
      </c>
      <c r="K208" s="36">
        <f t="shared" ref="K208:K231" si="50">IF(($E208     =0),0,($J208     /$E208     ))</f>
        <v>0.40609809249005158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37088472</v>
      </c>
      <c r="O208" s="36">
        <f t="shared" ref="O208:O231" si="53">IF(($E208     =0),0,($N208     /$E208     ))</f>
        <v>0.99548638773969755</v>
      </c>
      <c r="P208" s="31">
        <v>16611548</v>
      </c>
      <c r="Q208" s="31">
        <v>38049196</v>
      </c>
      <c r="R208" s="31">
        <v>35838080</v>
      </c>
      <c r="S208" s="31">
        <v>41664106</v>
      </c>
      <c r="T208" s="36">
        <f t="shared" ref="T208:T231" si="54">IF(($R208     =0),0,($S208     /$R208     ))</f>
        <v>1.1625652378698859</v>
      </c>
      <c r="U208" s="36">
        <f t="shared" ref="U208:U231" si="55">IF(($P208     =0),0,(($J208     /$P208     )-1))</f>
        <v>-8.9196985133474627E-2</v>
      </c>
    </row>
    <row r="209" spans="1:21" x14ac:dyDescent="0.2">
      <c r="A209" s="17" t="s">
        <v>29</v>
      </c>
      <c r="B209" s="11" t="s">
        <v>374</v>
      </c>
      <c r="C209" s="10" t="s">
        <v>375</v>
      </c>
      <c r="D209" s="31">
        <v>29666852</v>
      </c>
      <c r="E209" s="31">
        <v>29848645</v>
      </c>
      <c r="F209" s="31">
        <v>5698797</v>
      </c>
      <c r="G209" s="36">
        <f t="shared" si="48"/>
        <v>0.19209308085670834</v>
      </c>
      <c r="H209" s="31">
        <v>5698604</v>
      </c>
      <c r="I209" s="36">
        <f t="shared" si="49"/>
        <v>0.19208657527937242</v>
      </c>
      <c r="J209" s="31">
        <v>6136390</v>
      </c>
      <c r="K209" s="36">
        <f t="shared" si="50"/>
        <v>0.20558353653909583</v>
      </c>
      <c r="L209" s="31">
        <v>0</v>
      </c>
      <c r="M209" s="36">
        <f t="shared" si="51"/>
        <v>0</v>
      </c>
      <c r="N209" s="31">
        <f t="shared" si="52"/>
        <v>17533791</v>
      </c>
      <c r="O209" s="36">
        <f t="shared" si="53"/>
        <v>0.58742334869807322</v>
      </c>
      <c r="P209" s="31">
        <v>7165142</v>
      </c>
      <c r="Q209" s="31">
        <v>32560836</v>
      </c>
      <c r="R209" s="31">
        <v>27358169</v>
      </c>
      <c r="S209" s="31">
        <v>17296348</v>
      </c>
      <c r="T209" s="36">
        <f t="shared" si="54"/>
        <v>0.63221877165829332</v>
      </c>
      <c r="U209" s="36">
        <f t="shared" si="55"/>
        <v>-0.14357733594114397</v>
      </c>
    </row>
    <row r="210" spans="1:21" x14ac:dyDescent="0.2">
      <c r="A210" s="17" t="s">
        <v>29</v>
      </c>
      <c r="B210" s="11" t="s">
        <v>376</v>
      </c>
      <c r="C210" s="10" t="s">
        <v>377</v>
      </c>
      <c r="D210" s="31">
        <v>32635427</v>
      </c>
      <c r="E210" s="31">
        <v>34731645</v>
      </c>
      <c r="F210" s="31">
        <v>7492147</v>
      </c>
      <c r="G210" s="36">
        <f t="shared" si="48"/>
        <v>0.22957098125298009</v>
      </c>
      <c r="H210" s="31">
        <v>11550407</v>
      </c>
      <c r="I210" s="36">
        <f t="shared" si="49"/>
        <v>0.35392234947623025</v>
      </c>
      <c r="J210" s="31">
        <v>7376429</v>
      </c>
      <c r="K210" s="36">
        <f t="shared" si="50"/>
        <v>0.21238351941003658</v>
      </c>
      <c r="L210" s="31">
        <v>0</v>
      </c>
      <c r="M210" s="36">
        <f t="shared" si="51"/>
        <v>0</v>
      </c>
      <c r="N210" s="31">
        <f t="shared" si="52"/>
        <v>26418983</v>
      </c>
      <c r="O210" s="36">
        <f t="shared" si="53"/>
        <v>0.76066028545437459</v>
      </c>
      <c r="P210" s="31">
        <v>1595467</v>
      </c>
      <c r="Q210" s="31">
        <v>29405780</v>
      </c>
      <c r="R210" s="31">
        <v>31179881</v>
      </c>
      <c r="S210" s="31">
        <v>15219390</v>
      </c>
      <c r="T210" s="36">
        <f t="shared" si="54"/>
        <v>0.4881157179528684</v>
      </c>
      <c r="U210" s="36">
        <f t="shared" si="55"/>
        <v>3.6233667007841595</v>
      </c>
    </row>
    <row r="211" spans="1:21" x14ac:dyDescent="0.2">
      <c r="A211" s="17" t="s">
        <v>29</v>
      </c>
      <c r="B211" s="11" t="s">
        <v>378</v>
      </c>
      <c r="C211" s="10" t="s">
        <v>379</v>
      </c>
      <c r="D211" s="31">
        <v>18376785</v>
      </c>
      <c r="E211" s="31">
        <v>16603604</v>
      </c>
      <c r="F211" s="31">
        <v>4244631</v>
      </c>
      <c r="G211" s="36">
        <f t="shared" si="48"/>
        <v>0.23097788867856919</v>
      </c>
      <c r="H211" s="31">
        <v>2782925</v>
      </c>
      <c r="I211" s="36">
        <f t="shared" si="49"/>
        <v>0.15143698965841956</v>
      </c>
      <c r="J211" s="31">
        <v>4034296</v>
      </c>
      <c r="K211" s="36">
        <f t="shared" si="50"/>
        <v>0.24297712713456668</v>
      </c>
      <c r="L211" s="31">
        <v>0</v>
      </c>
      <c r="M211" s="36">
        <f t="shared" si="51"/>
        <v>0</v>
      </c>
      <c r="N211" s="31">
        <f t="shared" si="52"/>
        <v>11061852</v>
      </c>
      <c r="O211" s="36">
        <f t="shared" si="53"/>
        <v>0.66623198192392452</v>
      </c>
      <c r="P211" s="31">
        <v>3964094</v>
      </c>
      <c r="Q211" s="31">
        <v>14327265</v>
      </c>
      <c r="R211" s="31">
        <v>19339850</v>
      </c>
      <c r="S211" s="31">
        <v>11542775</v>
      </c>
      <c r="T211" s="36">
        <f t="shared" si="54"/>
        <v>0.59683891033281022</v>
      </c>
      <c r="U211" s="36">
        <f t="shared" si="55"/>
        <v>1.7709469048917681E-2</v>
      </c>
    </row>
    <row r="212" spans="1:21" x14ac:dyDescent="0.2">
      <c r="A212" s="17" t="s">
        <v>29</v>
      </c>
      <c r="B212" s="11" t="s">
        <v>380</v>
      </c>
      <c r="C212" s="10" t="s">
        <v>381</v>
      </c>
      <c r="D212" s="31">
        <v>44146227</v>
      </c>
      <c r="E212" s="31">
        <v>49854000</v>
      </c>
      <c r="F212" s="31">
        <v>15056107</v>
      </c>
      <c r="G212" s="36">
        <f t="shared" si="48"/>
        <v>0.3410508218516613</v>
      </c>
      <c r="H212" s="31">
        <v>12524551</v>
      </c>
      <c r="I212" s="36">
        <f t="shared" si="49"/>
        <v>0.28370603449304965</v>
      </c>
      <c r="J212" s="31">
        <v>4835413</v>
      </c>
      <c r="K212" s="36">
        <f t="shared" si="50"/>
        <v>9.699147510731336E-2</v>
      </c>
      <c r="L212" s="31">
        <v>0</v>
      </c>
      <c r="M212" s="36">
        <f t="shared" si="51"/>
        <v>0</v>
      </c>
      <c r="N212" s="31">
        <f t="shared" si="52"/>
        <v>32416071</v>
      </c>
      <c r="O212" s="36">
        <f t="shared" si="53"/>
        <v>0.65022006258274156</v>
      </c>
      <c r="P212" s="31">
        <v>4129342</v>
      </c>
      <c r="Q212" s="31">
        <v>44938687</v>
      </c>
      <c r="R212" s="31">
        <v>44938687</v>
      </c>
      <c r="S212" s="31">
        <v>19839457</v>
      </c>
      <c r="T212" s="36">
        <f t="shared" si="54"/>
        <v>0.44147834136765057</v>
      </c>
      <c r="U212" s="36">
        <f t="shared" si="55"/>
        <v>0.17098874348503945</v>
      </c>
    </row>
    <row r="213" spans="1:21" x14ac:dyDescent="0.2">
      <c r="A213" s="17" t="s">
        <v>29</v>
      </c>
      <c r="B213" s="11" t="s">
        <v>382</v>
      </c>
      <c r="C213" s="10" t="s">
        <v>383</v>
      </c>
      <c r="D213" s="31">
        <v>6469632</v>
      </c>
      <c r="E213" s="31">
        <v>6469632</v>
      </c>
      <c r="F213" s="31">
        <v>75685</v>
      </c>
      <c r="G213" s="36">
        <f t="shared" si="48"/>
        <v>1.1698501553102248E-2</v>
      </c>
      <c r="H213" s="31">
        <v>51824</v>
      </c>
      <c r="I213" s="36">
        <f t="shared" si="49"/>
        <v>8.0103474200696415E-3</v>
      </c>
      <c r="J213" s="31">
        <v>4521927</v>
      </c>
      <c r="K213" s="36">
        <f t="shared" si="50"/>
        <v>0.69894655522910731</v>
      </c>
      <c r="L213" s="31">
        <v>0</v>
      </c>
      <c r="M213" s="36">
        <f t="shared" si="51"/>
        <v>0</v>
      </c>
      <c r="N213" s="31">
        <f t="shared" si="52"/>
        <v>4649436</v>
      </c>
      <c r="O213" s="36">
        <f t="shared" si="53"/>
        <v>0.71865540420227925</v>
      </c>
      <c r="P213" s="31">
        <v>54036</v>
      </c>
      <c r="Q213" s="31">
        <v>5444000</v>
      </c>
      <c r="R213" s="31">
        <v>6144000</v>
      </c>
      <c r="S213" s="31">
        <v>216855</v>
      </c>
      <c r="T213" s="36">
        <f t="shared" si="54"/>
        <v>3.5295410156249998E-2</v>
      </c>
      <c r="U213" s="36">
        <f t="shared" si="55"/>
        <v>82.683599822340668</v>
      </c>
    </row>
    <row r="214" spans="1:21" x14ac:dyDescent="0.2">
      <c r="A214" s="17" t="s">
        <v>29</v>
      </c>
      <c r="B214" s="11" t="s">
        <v>384</v>
      </c>
      <c r="C214" s="10" t="s">
        <v>385</v>
      </c>
      <c r="D214" s="31">
        <v>105869741</v>
      </c>
      <c r="E214" s="31">
        <v>104955987</v>
      </c>
      <c r="F214" s="31">
        <v>22443619</v>
      </c>
      <c r="G214" s="36">
        <f t="shared" si="48"/>
        <v>0.21199276382474574</v>
      </c>
      <c r="H214" s="31">
        <v>24273260</v>
      </c>
      <c r="I214" s="36">
        <f t="shared" si="49"/>
        <v>0.22927476510970213</v>
      </c>
      <c r="J214" s="31">
        <v>23654726</v>
      </c>
      <c r="K214" s="36">
        <f t="shared" si="50"/>
        <v>0.22537757660265725</v>
      </c>
      <c r="L214" s="31">
        <v>0</v>
      </c>
      <c r="M214" s="36">
        <f t="shared" si="51"/>
        <v>0</v>
      </c>
      <c r="N214" s="31">
        <f t="shared" si="52"/>
        <v>70371605</v>
      </c>
      <c r="O214" s="36">
        <f t="shared" si="53"/>
        <v>0.67048681081909123</v>
      </c>
      <c r="P214" s="31">
        <v>20947157</v>
      </c>
      <c r="Q214" s="31">
        <v>98874203</v>
      </c>
      <c r="R214" s="31">
        <v>98874203</v>
      </c>
      <c r="S214" s="31">
        <v>62640259</v>
      </c>
      <c r="T214" s="36">
        <f t="shared" si="54"/>
        <v>0.63353490697669645</v>
      </c>
      <c r="U214" s="36">
        <f t="shared" si="55"/>
        <v>0.12925711112013905</v>
      </c>
    </row>
    <row r="215" spans="1:21" x14ac:dyDescent="0.2">
      <c r="A215" s="17" t="s">
        <v>44</v>
      </c>
      <c r="B215" s="11" t="s">
        <v>386</v>
      </c>
      <c r="C215" s="10" t="s">
        <v>387</v>
      </c>
      <c r="D215" s="31">
        <v>0</v>
      </c>
      <c r="E215" s="31">
        <v>0</v>
      </c>
      <c r="F215" s="31">
        <v>0</v>
      </c>
      <c r="G215" s="36">
        <f t="shared" si="48"/>
        <v>0</v>
      </c>
      <c r="H215" s="31">
        <v>0</v>
      </c>
      <c r="I215" s="36">
        <f t="shared" si="49"/>
        <v>0</v>
      </c>
      <c r="J215" s="31">
        <v>0</v>
      </c>
      <c r="K215" s="36">
        <f t="shared" si="50"/>
        <v>0</v>
      </c>
      <c r="L215" s="31">
        <v>0</v>
      </c>
      <c r="M215" s="36">
        <f t="shared" si="51"/>
        <v>0</v>
      </c>
      <c r="N215" s="31">
        <f t="shared" si="52"/>
        <v>0</v>
      </c>
      <c r="O215" s="36">
        <f t="shared" si="53"/>
        <v>0</v>
      </c>
      <c r="P215" s="31">
        <v>0</v>
      </c>
      <c r="Q215" s="31">
        <v>0</v>
      </c>
      <c r="R215" s="31">
        <v>0</v>
      </c>
      <c r="S215" s="31">
        <v>0</v>
      </c>
      <c r="T215" s="36">
        <f t="shared" si="54"/>
        <v>0</v>
      </c>
      <c r="U215" s="36">
        <f t="shared" si="55"/>
        <v>0</v>
      </c>
    </row>
    <row r="216" spans="1:21" ht="16.5" x14ac:dyDescent="0.3">
      <c r="A216" s="18" t="s">
        <v>0</v>
      </c>
      <c r="B216" s="13" t="s">
        <v>388</v>
      </c>
      <c r="C216" s="12" t="s">
        <v>0</v>
      </c>
      <c r="D216" s="32">
        <f>SUM(D208:D215)</f>
        <v>266009102</v>
      </c>
      <c r="E216" s="32">
        <f>SUM(E208:E215)</f>
        <v>279720147</v>
      </c>
      <c r="F216" s="32">
        <f>SUM(F208:F215)</f>
        <v>62351135</v>
      </c>
      <c r="G216" s="37">
        <f t="shared" si="48"/>
        <v>0.23439474262801729</v>
      </c>
      <c r="H216" s="32">
        <f>SUM(H208:H215)</f>
        <v>71500046</v>
      </c>
      <c r="I216" s="37">
        <f t="shared" si="49"/>
        <v>0.26878796801471855</v>
      </c>
      <c r="J216" s="32">
        <f>SUM(J208:J215)</f>
        <v>65689029</v>
      </c>
      <c r="K216" s="37">
        <f t="shared" si="50"/>
        <v>0.23483839009994514</v>
      </c>
      <c r="L216" s="32">
        <f>SUM(L208:L215)</f>
        <v>0</v>
      </c>
      <c r="M216" s="37">
        <f t="shared" si="51"/>
        <v>0</v>
      </c>
      <c r="N216" s="32">
        <f t="shared" si="52"/>
        <v>199540210</v>
      </c>
      <c r="O216" s="37">
        <f t="shared" si="53"/>
        <v>0.71335658921986767</v>
      </c>
      <c r="P216" s="32">
        <f>SUM(P208:P215)</f>
        <v>54466786</v>
      </c>
      <c r="Q216" s="32">
        <f>SUM(Q208:Q215)</f>
        <v>263599967</v>
      </c>
      <c r="R216" s="32">
        <f>SUM(R208:R215)</f>
        <v>263672870</v>
      </c>
      <c r="S216" s="32">
        <f>SUM(S208:S215)</f>
        <v>168419190</v>
      </c>
      <c r="T216" s="37">
        <f t="shared" si="54"/>
        <v>0.63874296206507708</v>
      </c>
      <c r="U216" s="37">
        <f t="shared" si="55"/>
        <v>0.20603828175211225</v>
      </c>
    </row>
    <row r="217" spans="1:21" x14ac:dyDescent="0.2">
      <c r="A217" s="17" t="s">
        <v>29</v>
      </c>
      <c r="B217" s="11" t="s">
        <v>389</v>
      </c>
      <c r="C217" s="10" t="s">
        <v>390</v>
      </c>
      <c r="D217" s="31">
        <v>44859880</v>
      </c>
      <c r="E217" s="31">
        <v>44819880</v>
      </c>
      <c r="F217" s="31">
        <v>7306831</v>
      </c>
      <c r="G217" s="36">
        <f t="shared" si="48"/>
        <v>0.16288119807721288</v>
      </c>
      <c r="H217" s="31">
        <v>7253713</v>
      </c>
      <c r="I217" s="36">
        <f t="shared" si="49"/>
        <v>0.16169711109347595</v>
      </c>
      <c r="J217" s="31">
        <v>7186531</v>
      </c>
      <c r="K217" s="36">
        <f t="shared" si="50"/>
        <v>0.16034248641451071</v>
      </c>
      <c r="L217" s="31">
        <v>0</v>
      </c>
      <c r="M217" s="36">
        <f t="shared" si="51"/>
        <v>0</v>
      </c>
      <c r="N217" s="31">
        <f t="shared" si="52"/>
        <v>21747075</v>
      </c>
      <c r="O217" s="36">
        <f t="shared" si="53"/>
        <v>0.48521046910433496</v>
      </c>
      <c r="P217" s="31">
        <v>5487016</v>
      </c>
      <c r="Q217" s="31">
        <v>23181434</v>
      </c>
      <c r="R217" s="31">
        <v>23969672</v>
      </c>
      <c r="S217" s="31">
        <v>15674475</v>
      </c>
      <c r="T217" s="36">
        <f t="shared" si="54"/>
        <v>0.6539294738784911</v>
      </c>
      <c r="U217" s="36">
        <f t="shared" si="55"/>
        <v>0.30973392459580951</v>
      </c>
    </row>
    <row r="218" spans="1:21" x14ac:dyDescent="0.2">
      <c r="A218" s="17" t="s">
        <v>29</v>
      </c>
      <c r="B218" s="11" t="s">
        <v>391</v>
      </c>
      <c r="C218" s="10" t="s">
        <v>392</v>
      </c>
      <c r="D218" s="31">
        <v>293080360</v>
      </c>
      <c r="E218" s="31">
        <v>303407162</v>
      </c>
      <c r="F218" s="31">
        <v>41527502</v>
      </c>
      <c r="G218" s="36">
        <f t="shared" si="48"/>
        <v>0.14169322707260221</v>
      </c>
      <c r="H218" s="31">
        <v>31284038</v>
      </c>
      <c r="I218" s="36">
        <f t="shared" si="49"/>
        <v>0.10674218497616149</v>
      </c>
      <c r="J218" s="31">
        <v>45744102</v>
      </c>
      <c r="K218" s="36">
        <f t="shared" si="50"/>
        <v>0.15076803625354104</v>
      </c>
      <c r="L218" s="31">
        <v>0</v>
      </c>
      <c r="M218" s="36">
        <f t="shared" si="51"/>
        <v>0</v>
      </c>
      <c r="N218" s="31">
        <f t="shared" si="52"/>
        <v>118555642</v>
      </c>
      <c r="O218" s="36">
        <f t="shared" si="53"/>
        <v>0.39074767127613158</v>
      </c>
      <c r="P218" s="31">
        <v>46768185</v>
      </c>
      <c r="Q218" s="31">
        <v>190715362</v>
      </c>
      <c r="R218" s="31">
        <v>286808382</v>
      </c>
      <c r="S218" s="31">
        <v>130593541</v>
      </c>
      <c r="T218" s="36">
        <f t="shared" si="54"/>
        <v>0.45533376705845369</v>
      </c>
      <c r="U218" s="36">
        <f t="shared" si="55"/>
        <v>-2.1897001134425054E-2</v>
      </c>
    </row>
    <row r="219" spans="1:21" x14ac:dyDescent="0.2">
      <c r="A219" s="17" t="s">
        <v>29</v>
      </c>
      <c r="B219" s="11" t="s">
        <v>393</v>
      </c>
      <c r="C219" s="10" t="s">
        <v>394</v>
      </c>
      <c r="D219" s="31">
        <v>131766045</v>
      </c>
      <c r="E219" s="31">
        <v>132053217</v>
      </c>
      <c r="F219" s="31">
        <v>28691823</v>
      </c>
      <c r="G219" s="36">
        <f t="shared" si="48"/>
        <v>0.21774822944712349</v>
      </c>
      <c r="H219" s="31">
        <v>25664713</v>
      </c>
      <c r="I219" s="36">
        <f t="shared" si="49"/>
        <v>0.19477486024567256</v>
      </c>
      <c r="J219" s="31">
        <v>29667218</v>
      </c>
      <c r="K219" s="36">
        <f t="shared" si="50"/>
        <v>0.22466107735944063</v>
      </c>
      <c r="L219" s="31">
        <v>0</v>
      </c>
      <c r="M219" s="36">
        <f t="shared" si="51"/>
        <v>0</v>
      </c>
      <c r="N219" s="31">
        <f t="shared" si="52"/>
        <v>84023754</v>
      </c>
      <c r="O219" s="36">
        <f t="shared" si="53"/>
        <v>0.63628706599400753</v>
      </c>
      <c r="P219" s="31">
        <v>26462824</v>
      </c>
      <c r="Q219" s="31">
        <v>131073961</v>
      </c>
      <c r="R219" s="31">
        <v>128414457</v>
      </c>
      <c r="S219" s="31">
        <v>75357774</v>
      </c>
      <c r="T219" s="36">
        <f t="shared" si="54"/>
        <v>0.5868324779039481</v>
      </c>
      <c r="U219" s="36">
        <f t="shared" si="55"/>
        <v>0.12109040214302147</v>
      </c>
    </row>
    <row r="220" spans="1:21" x14ac:dyDescent="0.2">
      <c r="A220" s="17" t="s">
        <v>29</v>
      </c>
      <c r="B220" s="11" t="s">
        <v>395</v>
      </c>
      <c r="C220" s="10" t="s">
        <v>396</v>
      </c>
      <c r="D220" s="31">
        <v>26484596</v>
      </c>
      <c r="E220" s="31">
        <v>31691295</v>
      </c>
      <c r="F220" s="31">
        <v>2349702</v>
      </c>
      <c r="G220" s="36">
        <f t="shared" si="48"/>
        <v>8.871957118016828E-2</v>
      </c>
      <c r="H220" s="31">
        <v>10217205</v>
      </c>
      <c r="I220" s="36">
        <f t="shared" si="49"/>
        <v>0.38577915253077677</v>
      </c>
      <c r="J220" s="31">
        <v>2138900</v>
      </c>
      <c r="K220" s="36">
        <f t="shared" si="50"/>
        <v>6.7491719729345229E-2</v>
      </c>
      <c r="L220" s="31">
        <v>0</v>
      </c>
      <c r="M220" s="36">
        <f t="shared" si="51"/>
        <v>0</v>
      </c>
      <c r="N220" s="31">
        <f t="shared" si="52"/>
        <v>14705807</v>
      </c>
      <c r="O220" s="36">
        <f t="shared" si="53"/>
        <v>0.46403300969556466</v>
      </c>
      <c r="P220" s="31">
        <v>2102677</v>
      </c>
      <c r="Q220" s="31">
        <v>23403292</v>
      </c>
      <c r="R220" s="31">
        <v>32398292</v>
      </c>
      <c r="S220" s="31">
        <v>12604664</v>
      </c>
      <c r="T220" s="36">
        <f t="shared" si="54"/>
        <v>0.38905334886172394</v>
      </c>
      <c r="U220" s="36">
        <f t="shared" si="55"/>
        <v>1.7227087184574774E-2</v>
      </c>
    </row>
    <row r="221" spans="1:21" x14ac:dyDescent="0.2">
      <c r="A221" s="17" t="s">
        <v>29</v>
      </c>
      <c r="B221" s="11" t="s">
        <v>397</v>
      </c>
      <c r="C221" s="10" t="s">
        <v>398</v>
      </c>
      <c r="D221" s="31">
        <v>0</v>
      </c>
      <c r="E221" s="31">
        <v>0</v>
      </c>
      <c r="F221" s="31">
        <v>0</v>
      </c>
      <c r="G221" s="36">
        <f t="shared" si="48"/>
        <v>0</v>
      </c>
      <c r="H221" s="31">
        <v>0</v>
      </c>
      <c r="I221" s="36">
        <f t="shared" si="49"/>
        <v>0</v>
      </c>
      <c r="J221" s="31">
        <v>0</v>
      </c>
      <c r="K221" s="36">
        <f t="shared" si="50"/>
        <v>0</v>
      </c>
      <c r="L221" s="31">
        <v>0</v>
      </c>
      <c r="M221" s="36">
        <f t="shared" si="51"/>
        <v>0</v>
      </c>
      <c r="N221" s="31">
        <f t="shared" si="52"/>
        <v>0</v>
      </c>
      <c r="O221" s="36">
        <f t="shared" si="53"/>
        <v>0</v>
      </c>
      <c r="P221" s="31">
        <v>0</v>
      </c>
      <c r="Q221" s="31">
        <v>0</v>
      </c>
      <c r="R221" s="31">
        <v>0</v>
      </c>
      <c r="S221" s="31">
        <v>0</v>
      </c>
      <c r="T221" s="36">
        <f t="shared" si="54"/>
        <v>0</v>
      </c>
      <c r="U221" s="36">
        <f t="shared" si="55"/>
        <v>0</v>
      </c>
    </row>
    <row r="222" spans="1:21" x14ac:dyDescent="0.2">
      <c r="A222" s="17" t="s">
        <v>29</v>
      </c>
      <c r="B222" s="11" t="s">
        <v>399</v>
      </c>
      <c r="C222" s="10" t="s">
        <v>400</v>
      </c>
      <c r="D222" s="31">
        <v>49505314</v>
      </c>
      <c r="E222" s="31">
        <v>77955166</v>
      </c>
      <c r="F222" s="31">
        <v>16542395</v>
      </c>
      <c r="G222" s="36">
        <f t="shared" si="48"/>
        <v>0.33415392537455674</v>
      </c>
      <c r="H222" s="31">
        <v>18667716</v>
      </c>
      <c r="I222" s="36">
        <f t="shared" si="49"/>
        <v>0.37708509433956927</v>
      </c>
      <c r="J222" s="31">
        <v>19083490</v>
      </c>
      <c r="K222" s="36">
        <f t="shared" si="50"/>
        <v>0.24480083847169282</v>
      </c>
      <c r="L222" s="31">
        <v>0</v>
      </c>
      <c r="M222" s="36">
        <f t="shared" si="51"/>
        <v>0</v>
      </c>
      <c r="N222" s="31">
        <f t="shared" si="52"/>
        <v>54293601</v>
      </c>
      <c r="O222" s="36">
        <f t="shared" si="53"/>
        <v>0.69647213630460358</v>
      </c>
      <c r="P222" s="31">
        <v>13767614</v>
      </c>
      <c r="Q222" s="31">
        <v>51847260</v>
      </c>
      <c r="R222" s="31">
        <v>48788611</v>
      </c>
      <c r="S222" s="31">
        <v>37530375</v>
      </c>
      <c r="T222" s="36">
        <f t="shared" si="54"/>
        <v>0.76924458866025103</v>
      </c>
      <c r="U222" s="36">
        <f t="shared" si="55"/>
        <v>0.38611454388538213</v>
      </c>
    </row>
    <row r="223" spans="1:21" x14ac:dyDescent="0.2">
      <c r="A223" s="17" t="s">
        <v>44</v>
      </c>
      <c r="B223" s="11" t="s">
        <v>401</v>
      </c>
      <c r="C223" s="10" t="s">
        <v>402</v>
      </c>
      <c r="D223" s="31">
        <v>62562020</v>
      </c>
      <c r="E223" s="31">
        <v>64881920</v>
      </c>
      <c r="F223" s="31">
        <v>13968826</v>
      </c>
      <c r="G223" s="36">
        <f t="shared" si="48"/>
        <v>0.22327965113658416</v>
      </c>
      <c r="H223" s="31">
        <v>14805425</v>
      </c>
      <c r="I223" s="36">
        <f t="shared" si="49"/>
        <v>0.23665196552157364</v>
      </c>
      <c r="J223" s="31">
        <v>14016433</v>
      </c>
      <c r="K223" s="36">
        <f t="shared" si="50"/>
        <v>0.21602987396180631</v>
      </c>
      <c r="L223" s="31">
        <v>0</v>
      </c>
      <c r="M223" s="36">
        <f t="shared" si="51"/>
        <v>0</v>
      </c>
      <c r="N223" s="31">
        <f t="shared" si="52"/>
        <v>42790684</v>
      </c>
      <c r="O223" s="36">
        <f t="shared" si="53"/>
        <v>0.65951630284677154</v>
      </c>
      <c r="P223" s="31">
        <v>13151349</v>
      </c>
      <c r="Q223" s="31">
        <v>54502595</v>
      </c>
      <c r="R223" s="31">
        <v>56790927</v>
      </c>
      <c r="S223" s="31">
        <v>40219654</v>
      </c>
      <c r="T223" s="36">
        <f t="shared" si="54"/>
        <v>0.70820562587400626</v>
      </c>
      <c r="U223" s="36">
        <f t="shared" si="55"/>
        <v>6.577910752729621E-2</v>
      </c>
    </row>
    <row r="224" spans="1:21" ht="16.5" x14ac:dyDescent="0.3">
      <c r="A224" s="18" t="s">
        <v>0</v>
      </c>
      <c r="B224" s="13" t="s">
        <v>403</v>
      </c>
      <c r="C224" s="12" t="s">
        <v>0</v>
      </c>
      <c r="D224" s="32">
        <f>SUM(D217:D223)</f>
        <v>608258215</v>
      </c>
      <c r="E224" s="32">
        <f>SUM(E217:E223)</f>
        <v>654808640</v>
      </c>
      <c r="F224" s="32">
        <f>SUM(F217:F223)</f>
        <v>110387079</v>
      </c>
      <c r="G224" s="37">
        <f t="shared" si="48"/>
        <v>0.18148062167972528</v>
      </c>
      <c r="H224" s="32">
        <f>SUM(H217:H223)</f>
        <v>107892810</v>
      </c>
      <c r="I224" s="37">
        <f t="shared" si="49"/>
        <v>0.17737994710026234</v>
      </c>
      <c r="J224" s="32">
        <f>SUM(J217:J223)</f>
        <v>117836674</v>
      </c>
      <c r="K224" s="37">
        <f t="shared" si="50"/>
        <v>0.179955893679106</v>
      </c>
      <c r="L224" s="32">
        <f>SUM(L217:L223)</f>
        <v>0</v>
      </c>
      <c r="M224" s="37">
        <f t="shared" si="51"/>
        <v>0</v>
      </c>
      <c r="N224" s="32">
        <f t="shared" si="52"/>
        <v>336116563</v>
      </c>
      <c r="O224" s="37">
        <f t="shared" si="53"/>
        <v>0.51330502144870904</v>
      </c>
      <c r="P224" s="32">
        <f>SUM(P217:P223)</f>
        <v>107739665</v>
      </c>
      <c r="Q224" s="32">
        <f>SUM(Q217:Q223)</f>
        <v>474723904</v>
      </c>
      <c r="R224" s="32">
        <f>SUM(R217:R223)</f>
        <v>577170341</v>
      </c>
      <c r="S224" s="32">
        <f>SUM(S217:S223)</f>
        <v>311980483</v>
      </c>
      <c r="T224" s="37">
        <f t="shared" si="54"/>
        <v>0.54053450227443345</v>
      </c>
      <c r="U224" s="37">
        <f t="shared" si="55"/>
        <v>9.3716729117359066E-2</v>
      </c>
    </row>
    <row r="225" spans="1:21" x14ac:dyDescent="0.2">
      <c r="A225" s="17" t="s">
        <v>29</v>
      </c>
      <c r="B225" s="11" t="s">
        <v>404</v>
      </c>
      <c r="C225" s="10" t="s">
        <v>405</v>
      </c>
      <c r="D225" s="31">
        <v>31573972</v>
      </c>
      <c r="E225" s="31">
        <v>31573972</v>
      </c>
      <c r="F225" s="31">
        <v>7864498</v>
      </c>
      <c r="G225" s="36">
        <f t="shared" si="48"/>
        <v>0.24908168031567268</v>
      </c>
      <c r="H225" s="31">
        <v>9310144</v>
      </c>
      <c r="I225" s="36">
        <f t="shared" si="49"/>
        <v>0.29486768405318153</v>
      </c>
      <c r="J225" s="31">
        <v>8383052</v>
      </c>
      <c r="K225" s="36">
        <f t="shared" si="50"/>
        <v>0.26550514455387497</v>
      </c>
      <c r="L225" s="31">
        <v>0</v>
      </c>
      <c r="M225" s="36">
        <f t="shared" si="51"/>
        <v>0</v>
      </c>
      <c r="N225" s="31">
        <f t="shared" si="52"/>
        <v>25557694</v>
      </c>
      <c r="O225" s="36">
        <f t="shared" si="53"/>
        <v>0.80945450892272919</v>
      </c>
      <c r="P225" s="31">
        <v>7515104</v>
      </c>
      <c r="Q225" s="31">
        <v>33530040</v>
      </c>
      <c r="R225" s="31">
        <v>33530040</v>
      </c>
      <c r="S225" s="31">
        <v>23476259</v>
      </c>
      <c r="T225" s="36">
        <f t="shared" si="54"/>
        <v>0.70015600935757905</v>
      </c>
      <c r="U225" s="36">
        <f t="shared" si="55"/>
        <v>0.1154938108640946</v>
      </c>
    </row>
    <row r="226" spans="1:21" x14ac:dyDescent="0.2">
      <c r="A226" s="17" t="s">
        <v>29</v>
      </c>
      <c r="B226" s="11" t="s">
        <v>406</v>
      </c>
      <c r="C226" s="10" t="s">
        <v>407</v>
      </c>
      <c r="D226" s="31">
        <v>37707344</v>
      </c>
      <c r="E226" s="31">
        <v>37707344</v>
      </c>
      <c r="F226" s="31">
        <v>10020199</v>
      </c>
      <c r="G226" s="36">
        <f t="shared" si="48"/>
        <v>0.26573600622732801</v>
      </c>
      <c r="H226" s="31">
        <v>11584253</v>
      </c>
      <c r="I226" s="36">
        <f t="shared" si="49"/>
        <v>0.30721476962153582</v>
      </c>
      <c r="J226" s="31">
        <v>11121414</v>
      </c>
      <c r="K226" s="36">
        <f t="shared" si="50"/>
        <v>0.2949402641564996</v>
      </c>
      <c r="L226" s="31">
        <v>0</v>
      </c>
      <c r="M226" s="36">
        <f t="shared" si="51"/>
        <v>0</v>
      </c>
      <c r="N226" s="31">
        <f t="shared" si="52"/>
        <v>32725866</v>
      </c>
      <c r="O226" s="36">
        <f t="shared" si="53"/>
        <v>0.86789104000536343</v>
      </c>
      <c r="P226" s="31">
        <v>9946253</v>
      </c>
      <c r="Q226" s="31">
        <v>36273259</v>
      </c>
      <c r="R226" s="31">
        <v>36273259</v>
      </c>
      <c r="S226" s="31">
        <v>30697015</v>
      </c>
      <c r="T226" s="36">
        <f t="shared" si="54"/>
        <v>0.84627121593899246</v>
      </c>
      <c r="U226" s="36">
        <f t="shared" si="55"/>
        <v>0.11815112686154272</v>
      </c>
    </row>
    <row r="227" spans="1:21" x14ac:dyDescent="0.2">
      <c r="A227" s="17" t="s">
        <v>29</v>
      </c>
      <c r="B227" s="11" t="s">
        <v>408</v>
      </c>
      <c r="C227" s="10" t="s">
        <v>409</v>
      </c>
      <c r="D227" s="31">
        <v>12511891</v>
      </c>
      <c r="E227" s="31">
        <v>12608060</v>
      </c>
      <c r="F227" s="31">
        <v>2711421</v>
      </c>
      <c r="G227" s="36">
        <f t="shared" si="48"/>
        <v>0.2167075304604236</v>
      </c>
      <c r="H227" s="31">
        <v>2945381</v>
      </c>
      <c r="I227" s="36">
        <f t="shared" si="49"/>
        <v>0.23540654246428458</v>
      </c>
      <c r="J227" s="31">
        <v>2866938</v>
      </c>
      <c r="K227" s="36">
        <f t="shared" si="50"/>
        <v>0.22738930493668336</v>
      </c>
      <c r="L227" s="31">
        <v>0</v>
      </c>
      <c r="M227" s="36">
        <f t="shared" si="51"/>
        <v>0</v>
      </c>
      <c r="N227" s="31">
        <f t="shared" si="52"/>
        <v>8523740</v>
      </c>
      <c r="O227" s="36">
        <f t="shared" si="53"/>
        <v>0.67605484110957592</v>
      </c>
      <c r="P227" s="31">
        <v>2445388</v>
      </c>
      <c r="Q227" s="31">
        <v>10055790</v>
      </c>
      <c r="R227" s="31">
        <v>10055790</v>
      </c>
      <c r="S227" s="31">
        <v>6407182</v>
      </c>
      <c r="T227" s="36">
        <f t="shared" si="54"/>
        <v>0.63716346502860544</v>
      </c>
      <c r="U227" s="36">
        <f t="shared" si="55"/>
        <v>0.17238573183478456</v>
      </c>
    </row>
    <row r="228" spans="1:21" x14ac:dyDescent="0.2">
      <c r="A228" s="17" t="s">
        <v>29</v>
      </c>
      <c r="B228" s="11" t="s">
        <v>410</v>
      </c>
      <c r="C228" s="10" t="s">
        <v>411</v>
      </c>
      <c r="D228" s="31">
        <v>175420938</v>
      </c>
      <c r="E228" s="31">
        <v>176897555</v>
      </c>
      <c r="F228" s="31">
        <v>40644535</v>
      </c>
      <c r="G228" s="36">
        <f t="shared" si="48"/>
        <v>0.23169717060799208</v>
      </c>
      <c r="H228" s="31">
        <v>43389918</v>
      </c>
      <c r="I228" s="36">
        <f t="shared" si="49"/>
        <v>0.24734742895970604</v>
      </c>
      <c r="J228" s="31">
        <v>44485433</v>
      </c>
      <c r="K228" s="36">
        <f t="shared" si="50"/>
        <v>0.25147568037330986</v>
      </c>
      <c r="L228" s="31">
        <v>0</v>
      </c>
      <c r="M228" s="36">
        <f t="shared" si="51"/>
        <v>0</v>
      </c>
      <c r="N228" s="31">
        <f t="shared" si="52"/>
        <v>128519886</v>
      </c>
      <c r="O228" s="36">
        <f t="shared" si="53"/>
        <v>0.72652155084902104</v>
      </c>
      <c r="P228" s="31">
        <v>38285890</v>
      </c>
      <c r="Q228" s="31">
        <v>137640188</v>
      </c>
      <c r="R228" s="31">
        <v>132960934</v>
      </c>
      <c r="S228" s="31">
        <v>110027707</v>
      </c>
      <c r="T228" s="36">
        <f t="shared" si="54"/>
        <v>0.82751905909445556</v>
      </c>
      <c r="U228" s="36">
        <f t="shared" si="55"/>
        <v>0.16192761876503337</v>
      </c>
    </row>
    <row r="229" spans="1:21" x14ac:dyDescent="0.2">
      <c r="A229" s="17" t="s">
        <v>44</v>
      </c>
      <c r="B229" s="11" t="s">
        <v>412</v>
      </c>
      <c r="C229" s="10" t="s">
        <v>413</v>
      </c>
      <c r="D229" s="31">
        <v>0</v>
      </c>
      <c r="E229" s="31">
        <v>0</v>
      </c>
      <c r="F229" s="31">
        <v>0</v>
      </c>
      <c r="G229" s="36">
        <f t="shared" si="48"/>
        <v>0</v>
      </c>
      <c r="H229" s="31">
        <v>0</v>
      </c>
      <c r="I229" s="36">
        <f t="shared" si="49"/>
        <v>0</v>
      </c>
      <c r="J229" s="31">
        <v>0</v>
      </c>
      <c r="K229" s="36">
        <f t="shared" si="50"/>
        <v>0</v>
      </c>
      <c r="L229" s="31">
        <v>0</v>
      </c>
      <c r="M229" s="36">
        <f t="shared" si="51"/>
        <v>0</v>
      </c>
      <c r="N229" s="31">
        <f t="shared" si="52"/>
        <v>0</v>
      </c>
      <c r="O229" s="36">
        <f t="shared" si="53"/>
        <v>0</v>
      </c>
      <c r="P229" s="31">
        <v>0</v>
      </c>
      <c r="Q229" s="31">
        <v>0</v>
      </c>
      <c r="R229" s="31">
        <v>0</v>
      </c>
      <c r="S229" s="31">
        <v>0</v>
      </c>
      <c r="T229" s="36">
        <f t="shared" si="54"/>
        <v>0</v>
      </c>
      <c r="U229" s="36">
        <f t="shared" si="55"/>
        <v>0</v>
      </c>
    </row>
    <row r="230" spans="1:21" ht="16.5" x14ac:dyDescent="0.3">
      <c r="A230" s="18" t="s">
        <v>0</v>
      </c>
      <c r="B230" s="13" t="s">
        <v>414</v>
      </c>
      <c r="C230" s="12" t="s">
        <v>0</v>
      </c>
      <c r="D230" s="32">
        <f>SUM(D225:D229)</f>
        <v>257214145</v>
      </c>
      <c r="E230" s="32">
        <f>SUM(E225:E229)</f>
        <v>258786931</v>
      </c>
      <c r="F230" s="32">
        <f>SUM(F225:F229)</f>
        <v>61240653</v>
      </c>
      <c r="G230" s="37">
        <f t="shared" si="48"/>
        <v>0.2380920885980046</v>
      </c>
      <c r="H230" s="32">
        <f>SUM(H225:H229)</f>
        <v>67229696</v>
      </c>
      <c r="I230" s="37">
        <f t="shared" si="49"/>
        <v>0.26137635626532124</v>
      </c>
      <c r="J230" s="32">
        <f>SUM(J225:J229)</f>
        <v>66856837</v>
      </c>
      <c r="K230" s="37">
        <f t="shared" si="50"/>
        <v>0.2583470376253274</v>
      </c>
      <c r="L230" s="32">
        <f>SUM(L225:L229)</f>
        <v>0</v>
      </c>
      <c r="M230" s="37">
        <f t="shared" si="51"/>
        <v>0</v>
      </c>
      <c r="N230" s="32">
        <f t="shared" si="52"/>
        <v>195327186</v>
      </c>
      <c r="O230" s="37">
        <f t="shared" si="53"/>
        <v>0.7547799467508659</v>
      </c>
      <c r="P230" s="32">
        <f>SUM(P225:P229)</f>
        <v>58192635</v>
      </c>
      <c r="Q230" s="32">
        <f>SUM(Q225:Q229)</f>
        <v>217499277</v>
      </c>
      <c r="R230" s="32">
        <f>SUM(R225:R229)</f>
        <v>212820023</v>
      </c>
      <c r="S230" s="32">
        <f>SUM(S225:S229)</f>
        <v>170608163</v>
      </c>
      <c r="T230" s="37">
        <f t="shared" si="54"/>
        <v>0.80165465915770528</v>
      </c>
      <c r="U230" s="37">
        <f t="shared" si="55"/>
        <v>0.14888829144787818</v>
      </c>
    </row>
    <row r="231" spans="1:21" ht="16.5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1131481462</v>
      </c>
      <c r="E231" s="32">
        <f>SUM(E208:E215,E217:E223,E225:E229)</f>
        <v>1193315718</v>
      </c>
      <c r="F231" s="32">
        <f>SUM(F208:F215,F217:F223,F225:F229)</f>
        <v>233978867</v>
      </c>
      <c r="G231" s="37">
        <f t="shared" si="48"/>
        <v>0.20678983691559588</v>
      </c>
      <c r="H231" s="32">
        <f>SUM(H208:H215,H217:H223,H225:H229)</f>
        <v>246622552</v>
      </c>
      <c r="I231" s="37">
        <f t="shared" si="49"/>
        <v>0.21796428866282211</v>
      </c>
      <c r="J231" s="32">
        <f>SUM(J208:J215,J217:J223,J225:J229)</f>
        <v>250382540</v>
      </c>
      <c r="K231" s="37">
        <f t="shared" si="50"/>
        <v>0.20982086821050319</v>
      </c>
      <c r="L231" s="32">
        <f>SUM(L208:L215,L217:L223,L225:L229)</f>
        <v>0</v>
      </c>
      <c r="M231" s="37">
        <f t="shared" si="51"/>
        <v>0</v>
      </c>
      <c r="N231" s="32">
        <f t="shared" si="52"/>
        <v>730983959</v>
      </c>
      <c r="O231" s="37">
        <f t="shared" si="53"/>
        <v>0.61256543257900842</v>
      </c>
      <c r="P231" s="32">
        <f>SUM(P208:P215,P217:P223,P225:P229)</f>
        <v>220399086</v>
      </c>
      <c r="Q231" s="32">
        <f>SUM(Q208:Q215,Q217:Q223,Q225:Q229)</f>
        <v>955823148</v>
      </c>
      <c r="R231" s="32">
        <f>SUM(R208:R215,R217:R223,R225:R229)</f>
        <v>1053663234</v>
      </c>
      <c r="S231" s="32">
        <f>SUM(S208:S215,S217:S223,S225:S229)</f>
        <v>651007836</v>
      </c>
      <c r="T231" s="37">
        <f t="shared" si="54"/>
        <v>0.61785190466273776</v>
      </c>
      <c r="U231" s="37">
        <f t="shared" si="55"/>
        <v>0.13604164402024788</v>
      </c>
    </row>
    <row r="232" spans="1:21" ht="14.4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4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x14ac:dyDescent="0.2">
      <c r="A234" s="17" t="s">
        <v>29</v>
      </c>
      <c r="B234" s="11" t="s">
        <v>417</v>
      </c>
      <c r="C234" s="10" t="s">
        <v>418</v>
      </c>
      <c r="D234" s="31">
        <v>0</v>
      </c>
      <c r="E234" s="31">
        <v>0</v>
      </c>
      <c r="F234" s="31">
        <v>0</v>
      </c>
      <c r="G234" s="36">
        <f t="shared" ref="G234:G260" si="56">IF(($D234     =0),0,($F234     /$D234     ))</f>
        <v>0</v>
      </c>
      <c r="H234" s="31">
        <v>0</v>
      </c>
      <c r="I234" s="36">
        <f t="shared" ref="I234:I260" si="57">IF(($D234     =0),0,($H234     /$D234     ))</f>
        <v>0</v>
      </c>
      <c r="J234" s="31">
        <v>0</v>
      </c>
      <c r="K234" s="36">
        <f t="shared" ref="K234:K260" si="58">IF(($E234     =0),0,($J234     /$E234     ))</f>
        <v>0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0</v>
      </c>
      <c r="O234" s="36">
        <f t="shared" ref="O234:O260" si="61">IF(($E234     =0),0,($N234     /$E234     ))</f>
        <v>0</v>
      </c>
      <c r="P234" s="31">
        <v>0</v>
      </c>
      <c r="Q234" s="31">
        <v>0</v>
      </c>
      <c r="R234" s="31">
        <v>0</v>
      </c>
      <c r="S234" s="31">
        <v>0</v>
      </c>
      <c r="T234" s="36">
        <f t="shared" ref="T234:T260" si="62">IF(($R234     =0),0,($S234     /$R234     ))</f>
        <v>0</v>
      </c>
      <c r="U234" s="36">
        <f t="shared" ref="U234:U260" si="63">IF(($P234     =0),0,(($J234     /$P234     )-1))</f>
        <v>0</v>
      </c>
    </row>
    <row r="235" spans="1:21" x14ac:dyDescent="0.2">
      <c r="A235" s="17" t="s">
        <v>29</v>
      </c>
      <c r="B235" s="11" t="s">
        <v>419</v>
      </c>
      <c r="C235" s="10" t="s">
        <v>420</v>
      </c>
      <c r="D235" s="31">
        <v>98517294</v>
      </c>
      <c r="E235" s="31">
        <v>98517294</v>
      </c>
      <c r="F235" s="31">
        <v>24960670</v>
      </c>
      <c r="G235" s="36">
        <f t="shared" si="56"/>
        <v>0.25336333334531091</v>
      </c>
      <c r="H235" s="31">
        <v>26009288</v>
      </c>
      <c r="I235" s="36">
        <f t="shared" si="57"/>
        <v>0.26400733256031167</v>
      </c>
      <c r="J235" s="31">
        <v>24327073</v>
      </c>
      <c r="K235" s="36">
        <f t="shared" si="58"/>
        <v>0.24693200566389897</v>
      </c>
      <c r="L235" s="31">
        <v>0</v>
      </c>
      <c r="M235" s="36">
        <f t="shared" si="59"/>
        <v>0</v>
      </c>
      <c r="N235" s="31">
        <f t="shared" si="60"/>
        <v>75297031</v>
      </c>
      <c r="O235" s="36">
        <f t="shared" si="61"/>
        <v>0.76430267156952159</v>
      </c>
      <c r="P235" s="31">
        <v>24505787</v>
      </c>
      <c r="Q235" s="31">
        <v>87223946</v>
      </c>
      <c r="R235" s="31">
        <v>88697231</v>
      </c>
      <c r="S235" s="31">
        <v>71504567</v>
      </c>
      <c r="T235" s="36">
        <f t="shared" si="62"/>
        <v>0.80616459154175846</v>
      </c>
      <c r="U235" s="36">
        <f t="shared" si="63"/>
        <v>-7.2927264078480603E-3</v>
      </c>
    </row>
    <row r="236" spans="1:21" x14ac:dyDescent="0.2">
      <c r="A236" s="17" t="s">
        <v>29</v>
      </c>
      <c r="B236" s="11" t="s">
        <v>421</v>
      </c>
      <c r="C236" s="10" t="s">
        <v>422</v>
      </c>
      <c r="D236" s="31">
        <v>375490402</v>
      </c>
      <c r="E236" s="31">
        <v>391202026</v>
      </c>
      <c r="F236" s="31">
        <v>66569842</v>
      </c>
      <c r="G236" s="36">
        <f t="shared" si="56"/>
        <v>0.17728773264356301</v>
      </c>
      <c r="H236" s="31">
        <v>108811708</v>
      </c>
      <c r="I236" s="36">
        <f t="shared" si="57"/>
        <v>0.28978559084447653</v>
      </c>
      <c r="J236" s="31">
        <v>85326557</v>
      </c>
      <c r="K236" s="36">
        <f t="shared" si="58"/>
        <v>0.21811379115914906</v>
      </c>
      <c r="L236" s="31">
        <v>0</v>
      </c>
      <c r="M236" s="36">
        <f t="shared" si="59"/>
        <v>0</v>
      </c>
      <c r="N236" s="31">
        <f t="shared" si="60"/>
        <v>260708107</v>
      </c>
      <c r="O236" s="36">
        <f t="shared" si="61"/>
        <v>0.66642831496992294</v>
      </c>
      <c r="P236" s="31">
        <v>80227076</v>
      </c>
      <c r="Q236" s="31">
        <v>345768221</v>
      </c>
      <c r="R236" s="31">
        <v>374569506</v>
      </c>
      <c r="S236" s="31">
        <v>253535792</v>
      </c>
      <c r="T236" s="36">
        <f t="shared" si="62"/>
        <v>0.67687248411513778</v>
      </c>
      <c r="U236" s="36">
        <f t="shared" si="63"/>
        <v>6.3563091841961183E-2</v>
      </c>
    </row>
    <row r="237" spans="1:21" x14ac:dyDescent="0.2">
      <c r="A237" s="17" t="s">
        <v>29</v>
      </c>
      <c r="B237" s="11" t="s">
        <v>423</v>
      </c>
      <c r="C237" s="10" t="s">
        <v>424</v>
      </c>
      <c r="D237" s="31">
        <v>0</v>
      </c>
      <c r="E237" s="31">
        <v>0</v>
      </c>
      <c r="F237" s="31">
        <v>0</v>
      </c>
      <c r="G237" s="36">
        <f t="shared" si="56"/>
        <v>0</v>
      </c>
      <c r="H237" s="31">
        <v>0</v>
      </c>
      <c r="I237" s="36">
        <f t="shared" si="57"/>
        <v>0</v>
      </c>
      <c r="J237" s="31">
        <v>0</v>
      </c>
      <c r="K237" s="36">
        <f t="shared" si="58"/>
        <v>0</v>
      </c>
      <c r="L237" s="31">
        <v>0</v>
      </c>
      <c r="M237" s="36">
        <f t="shared" si="59"/>
        <v>0</v>
      </c>
      <c r="N237" s="31">
        <f t="shared" si="60"/>
        <v>0</v>
      </c>
      <c r="O237" s="36">
        <f t="shared" si="61"/>
        <v>0</v>
      </c>
      <c r="P237" s="31">
        <v>0</v>
      </c>
      <c r="Q237" s="31">
        <v>0</v>
      </c>
      <c r="R237" s="31">
        <v>0</v>
      </c>
      <c r="S237" s="31">
        <v>0</v>
      </c>
      <c r="T237" s="36">
        <f t="shared" si="62"/>
        <v>0</v>
      </c>
      <c r="U237" s="36">
        <f t="shared" si="63"/>
        <v>0</v>
      </c>
    </row>
    <row r="238" spans="1:21" x14ac:dyDescent="0.2">
      <c r="A238" s="17" t="s">
        <v>29</v>
      </c>
      <c r="B238" s="11" t="s">
        <v>425</v>
      </c>
      <c r="C238" s="10" t="s">
        <v>426</v>
      </c>
      <c r="D238" s="31">
        <v>35329385</v>
      </c>
      <c r="E238" s="31">
        <v>35629385</v>
      </c>
      <c r="F238" s="31">
        <v>7028399</v>
      </c>
      <c r="G238" s="36">
        <f t="shared" si="56"/>
        <v>0.19893918334553518</v>
      </c>
      <c r="H238" s="31">
        <v>12315111</v>
      </c>
      <c r="I238" s="36">
        <f t="shared" si="57"/>
        <v>0.34857982951019384</v>
      </c>
      <c r="J238" s="31">
        <v>8357398</v>
      </c>
      <c r="K238" s="36">
        <f t="shared" si="58"/>
        <v>0.23456475602932803</v>
      </c>
      <c r="L238" s="31">
        <v>0</v>
      </c>
      <c r="M238" s="36">
        <f t="shared" si="59"/>
        <v>0</v>
      </c>
      <c r="N238" s="31">
        <f t="shared" si="60"/>
        <v>27700908</v>
      </c>
      <c r="O238" s="36">
        <f t="shared" si="61"/>
        <v>0.77747364991003909</v>
      </c>
      <c r="P238" s="31">
        <v>9551320</v>
      </c>
      <c r="Q238" s="31">
        <v>32333822</v>
      </c>
      <c r="R238" s="31">
        <v>32333822</v>
      </c>
      <c r="S238" s="31">
        <v>27407187</v>
      </c>
      <c r="T238" s="36">
        <f t="shared" si="62"/>
        <v>0.84763214815743093</v>
      </c>
      <c r="U238" s="36">
        <f t="shared" si="63"/>
        <v>-0.12500073288299418</v>
      </c>
    </row>
    <row r="239" spans="1:21" x14ac:dyDescent="0.2">
      <c r="A239" s="17" t="s">
        <v>44</v>
      </c>
      <c r="B239" s="11" t="s">
        <v>427</v>
      </c>
      <c r="C239" s="10" t="s">
        <v>428</v>
      </c>
      <c r="D239" s="31">
        <v>90946418</v>
      </c>
      <c r="E239" s="31">
        <v>90946418</v>
      </c>
      <c r="F239" s="31">
        <v>12071346</v>
      </c>
      <c r="G239" s="36">
        <f t="shared" si="56"/>
        <v>0.13273030720132376</v>
      </c>
      <c r="H239" s="31">
        <v>16975324</v>
      </c>
      <c r="I239" s="36">
        <f t="shared" si="57"/>
        <v>0.18665192509286072</v>
      </c>
      <c r="J239" s="31">
        <v>12001880</v>
      </c>
      <c r="K239" s="36">
        <f t="shared" si="58"/>
        <v>0.13196649482115941</v>
      </c>
      <c r="L239" s="31">
        <v>0</v>
      </c>
      <c r="M239" s="36">
        <f t="shared" si="59"/>
        <v>0</v>
      </c>
      <c r="N239" s="31">
        <f t="shared" si="60"/>
        <v>41048550</v>
      </c>
      <c r="O239" s="36">
        <f t="shared" si="61"/>
        <v>0.45134872711534391</v>
      </c>
      <c r="P239" s="31">
        <v>4126134</v>
      </c>
      <c r="Q239" s="31">
        <v>29912797</v>
      </c>
      <c r="R239" s="31">
        <v>26965342</v>
      </c>
      <c r="S239" s="31">
        <v>14416995</v>
      </c>
      <c r="T239" s="36">
        <f t="shared" si="62"/>
        <v>0.53464906916441113</v>
      </c>
      <c r="U239" s="36">
        <f t="shared" si="63"/>
        <v>1.9087470256661563</v>
      </c>
    </row>
    <row r="240" spans="1:21" ht="16.5" x14ac:dyDescent="0.3">
      <c r="A240" s="18" t="s">
        <v>0</v>
      </c>
      <c r="B240" s="13" t="s">
        <v>429</v>
      </c>
      <c r="C240" s="12" t="s">
        <v>0</v>
      </c>
      <c r="D240" s="32">
        <f>SUM(D234:D239)</f>
        <v>600283499</v>
      </c>
      <c r="E240" s="32">
        <f>SUM(E234:E239)</f>
        <v>616295123</v>
      </c>
      <c r="F240" s="32">
        <f>SUM(F234:F239)</f>
        <v>110630257</v>
      </c>
      <c r="G240" s="37">
        <f t="shared" si="56"/>
        <v>0.18429668179168124</v>
      </c>
      <c r="H240" s="32">
        <f>SUM(H234:H239)</f>
        <v>164111431</v>
      </c>
      <c r="I240" s="37">
        <f t="shared" si="57"/>
        <v>0.27338987540618703</v>
      </c>
      <c r="J240" s="32">
        <f>SUM(J234:J239)</f>
        <v>130012908</v>
      </c>
      <c r="K240" s="37">
        <f t="shared" si="58"/>
        <v>0.21095884609166379</v>
      </c>
      <c r="L240" s="32">
        <f>SUM(L234:L239)</f>
        <v>0</v>
      </c>
      <c r="M240" s="37">
        <f t="shared" si="59"/>
        <v>0</v>
      </c>
      <c r="N240" s="32">
        <f t="shared" si="60"/>
        <v>404754596</v>
      </c>
      <c r="O240" s="37">
        <f t="shared" si="61"/>
        <v>0.65675450104121624</v>
      </c>
      <c r="P240" s="32">
        <f>SUM(P234:P239)</f>
        <v>118410317</v>
      </c>
      <c r="Q240" s="32">
        <f>SUM(Q234:Q239)</f>
        <v>495238786</v>
      </c>
      <c r="R240" s="32">
        <f>SUM(R234:R239)</f>
        <v>522565901</v>
      </c>
      <c r="S240" s="32">
        <f>SUM(S234:S239)</f>
        <v>366864541</v>
      </c>
      <c r="T240" s="37">
        <f t="shared" si="62"/>
        <v>0.70204454653079251</v>
      </c>
      <c r="U240" s="37">
        <f t="shared" si="63"/>
        <v>9.7986318202323508E-2</v>
      </c>
    </row>
    <row r="241" spans="1:21" x14ac:dyDescent="0.2">
      <c r="A241" s="17" t="s">
        <v>29</v>
      </c>
      <c r="B241" s="11" t="s">
        <v>430</v>
      </c>
      <c r="C241" s="10" t="s">
        <v>431</v>
      </c>
      <c r="D241" s="31">
        <v>20018028</v>
      </c>
      <c r="E241" s="31">
        <v>17825352</v>
      </c>
      <c r="F241" s="31">
        <v>2134887</v>
      </c>
      <c r="G241" s="36">
        <f t="shared" si="56"/>
        <v>0.10664821729692855</v>
      </c>
      <c r="H241" s="31">
        <v>4285705</v>
      </c>
      <c r="I241" s="36">
        <f t="shared" si="57"/>
        <v>0.2140922672303186</v>
      </c>
      <c r="J241" s="31">
        <v>3646207</v>
      </c>
      <c r="K241" s="36">
        <f t="shared" si="58"/>
        <v>0.20455175303130058</v>
      </c>
      <c r="L241" s="31">
        <v>0</v>
      </c>
      <c r="M241" s="36">
        <f t="shared" si="59"/>
        <v>0</v>
      </c>
      <c r="N241" s="31">
        <f t="shared" si="60"/>
        <v>10066799</v>
      </c>
      <c r="O241" s="36">
        <f t="shared" si="61"/>
        <v>0.56474615480244095</v>
      </c>
      <c r="P241" s="31">
        <v>3207655</v>
      </c>
      <c r="Q241" s="31">
        <v>18509265</v>
      </c>
      <c r="R241" s="31">
        <v>15602864</v>
      </c>
      <c r="S241" s="31">
        <v>10095440</v>
      </c>
      <c r="T241" s="36">
        <f t="shared" si="62"/>
        <v>0.64702480262597939</v>
      </c>
      <c r="U241" s="36">
        <f t="shared" si="63"/>
        <v>0.13672043907465103</v>
      </c>
    </row>
    <row r="242" spans="1:21" x14ac:dyDescent="0.2">
      <c r="A242" s="17" t="s">
        <v>29</v>
      </c>
      <c r="B242" s="11" t="s">
        <v>432</v>
      </c>
      <c r="C242" s="10" t="s">
        <v>433</v>
      </c>
      <c r="D242" s="31">
        <v>0</v>
      </c>
      <c r="E242" s="31">
        <v>0</v>
      </c>
      <c r="F242" s="31">
        <v>0</v>
      </c>
      <c r="G242" s="36">
        <f t="shared" si="56"/>
        <v>0</v>
      </c>
      <c r="H242" s="31">
        <v>0</v>
      </c>
      <c r="I242" s="36">
        <f t="shared" si="57"/>
        <v>0</v>
      </c>
      <c r="J242" s="31">
        <v>0</v>
      </c>
      <c r="K242" s="36">
        <f t="shared" si="58"/>
        <v>0</v>
      </c>
      <c r="L242" s="31">
        <v>0</v>
      </c>
      <c r="M242" s="36">
        <f t="shared" si="59"/>
        <v>0</v>
      </c>
      <c r="N242" s="31">
        <f t="shared" si="60"/>
        <v>0</v>
      </c>
      <c r="O242" s="36">
        <f t="shared" si="61"/>
        <v>0</v>
      </c>
      <c r="P242" s="31">
        <v>0</v>
      </c>
      <c r="Q242" s="31">
        <v>0</v>
      </c>
      <c r="R242" s="31">
        <v>0</v>
      </c>
      <c r="S242" s="31">
        <v>0</v>
      </c>
      <c r="T242" s="36">
        <f t="shared" si="62"/>
        <v>0</v>
      </c>
      <c r="U242" s="36">
        <f t="shared" si="63"/>
        <v>0</v>
      </c>
    </row>
    <row r="243" spans="1:21" x14ac:dyDescent="0.2">
      <c r="A243" s="17" t="s">
        <v>29</v>
      </c>
      <c r="B243" s="11" t="s">
        <v>434</v>
      </c>
      <c r="C243" s="10" t="s">
        <v>435</v>
      </c>
      <c r="D243" s="31">
        <v>55802678</v>
      </c>
      <c r="E243" s="31">
        <v>55842179</v>
      </c>
      <c r="F243" s="31">
        <v>14109593</v>
      </c>
      <c r="G243" s="36">
        <f t="shared" si="56"/>
        <v>0.25284795471643851</v>
      </c>
      <c r="H243" s="31">
        <v>14452326</v>
      </c>
      <c r="I243" s="36">
        <f t="shared" si="57"/>
        <v>0.2589898284093104</v>
      </c>
      <c r="J243" s="31">
        <v>9358326</v>
      </c>
      <c r="K243" s="36">
        <f t="shared" si="58"/>
        <v>0.16758525844774072</v>
      </c>
      <c r="L243" s="31">
        <v>0</v>
      </c>
      <c r="M243" s="36">
        <f t="shared" si="59"/>
        <v>0</v>
      </c>
      <c r="N243" s="31">
        <f t="shared" si="60"/>
        <v>37920245</v>
      </c>
      <c r="O243" s="36">
        <f t="shared" si="61"/>
        <v>0.67906098363389433</v>
      </c>
      <c r="P243" s="31">
        <v>14661329</v>
      </c>
      <c r="Q243" s="31">
        <v>52038408</v>
      </c>
      <c r="R243" s="31">
        <v>53280663</v>
      </c>
      <c r="S243" s="31">
        <v>43700704</v>
      </c>
      <c r="T243" s="36">
        <f t="shared" si="62"/>
        <v>0.82019820211321315</v>
      </c>
      <c r="U243" s="36">
        <f t="shared" si="63"/>
        <v>-0.36170002050973682</v>
      </c>
    </row>
    <row r="244" spans="1:21" x14ac:dyDescent="0.2">
      <c r="A244" s="17" t="s">
        <v>29</v>
      </c>
      <c r="B244" s="11" t="s">
        <v>436</v>
      </c>
      <c r="C244" s="10" t="s">
        <v>437</v>
      </c>
      <c r="D244" s="31">
        <v>15592</v>
      </c>
      <c r="E244" s="31">
        <v>15592</v>
      </c>
      <c r="F244" s="31">
        <v>0</v>
      </c>
      <c r="G244" s="36">
        <f t="shared" si="56"/>
        <v>0</v>
      </c>
      <c r="H244" s="31">
        <v>0</v>
      </c>
      <c r="I244" s="36">
        <f t="shared" si="57"/>
        <v>0</v>
      </c>
      <c r="J244" s="31">
        <v>0</v>
      </c>
      <c r="K244" s="36">
        <f t="shared" si="58"/>
        <v>0</v>
      </c>
      <c r="L244" s="31">
        <v>0</v>
      </c>
      <c r="M244" s="36">
        <f t="shared" si="59"/>
        <v>0</v>
      </c>
      <c r="N244" s="31">
        <f t="shared" si="60"/>
        <v>0</v>
      </c>
      <c r="O244" s="36">
        <f t="shared" si="61"/>
        <v>0</v>
      </c>
      <c r="P244" s="31">
        <v>0</v>
      </c>
      <c r="Q244" s="31">
        <v>32867014</v>
      </c>
      <c r="R244" s="31">
        <v>32867014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x14ac:dyDescent="0.2">
      <c r="A245" s="17" t="s">
        <v>29</v>
      </c>
      <c r="B245" s="11" t="s">
        <v>438</v>
      </c>
      <c r="C245" s="10" t="s">
        <v>439</v>
      </c>
      <c r="D245" s="31">
        <v>0</v>
      </c>
      <c r="E245" s="31">
        <v>0</v>
      </c>
      <c r="F245" s="31">
        <v>0</v>
      </c>
      <c r="G245" s="36">
        <f t="shared" si="56"/>
        <v>0</v>
      </c>
      <c r="H245" s="31">
        <v>0</v>
      </c>
      <c r="I245" s="36">
        <f t="shared" si="57"/>
        <v>0</v>
      </c>
      <c r="J245" s="31">
        <v>0</v>
      </c>
      <c r="K245" s="36">
        <f t="shared" si="58"/>
        <v>0</v>
      </c>
      <c r="L245" s="31">
        <v>0</v>
      </c>
      <c r="M245" s="36">
        <f t="shared" si="59"/>
        <v>0</v>
      </c>
      <c r="N245" s="31">
        <f t="shared" si="60"/>
        <v>0</v>
      </c>
      <c r="O245" s="36">
        <f t="shared" si="61"/>
        <v>0</v>
      </c>
      <c r="P245" s="31">
        <v>0</v>
      </c>
      <c r="Q245" s="31">
        <v>0</v>
      </c>
      <c r="R245" s="31">
        <v>0</v>
      </c>
      <c r="S245" s="31">
        <v>0</v>
      </c>
      <c r="T245" s="36">
        <f t="shared" si="62"/>
        <v>0</v>
      </c>
      <c r="U245" s="36">
        <f t="shared" si="63"/>
        <v>0</v>
      </c>
    </row>
    <row r="246" spans="1:21" x14ac:dyDescent="0.2">
      <c r="A246" s="17" t="s">
        <v>44</v>
      </c>
      <c r="B246" s="11" t="s">
        <v>440</v>
      </c>
      <c r="C246" s="10" t="s">
        <v>441</v>
      </c>
      <c r="D246" s="31">
        <v>147748311</v>
      </c>
      <c r="E246" s="31">
        <v>151355303</v>
      </c>
      <c r="F246" s="31">
        <v>13169566</v>
      </c>
      <c r="G246" s="36">
        <f t="shared" si="56"/>
        <v>8.9135137389150937E-2</v>
      </c>
      <c r="H246" s="31">
        <v>28187959</v>
      </c>
      <c r="I246" s="36">
        <f t="shared" si="57"/>
        <v>0.19078362933028722</v>
      </c>
      <c r="J246" s="31">
        <v>17909482</v>
      </c>
      <c r="K246" s="36">
        <f t="shared" si="58"/>
        <v>0.11832741664822936</v>
      </c>
      <c r="L246" s="31">
        <v>0</v>
      </c>
      <c r="M246" s="36">
        <f t="shared" si="59"/>
        <v>0</v>
      </c>
      <c r="N246" s="31">
        <f t="shared" si="60"/>
        <v>59267007</v>
      </c>
      <c r="O246" s="36">
        <f t="shared" si="61"/>
        <v>0.39157535828130186</v>
      </c>
      <c r="P246" s="31">
        <v>31991594</v>
      </c>
      <c r="Q246" s="31">
        <v>137205971</v>
      </c>
      <c r="R246" s="31">
        <v>137205971</v>
      </c>
      <c r="S246" s="31">
        <v>84134617</v>
      </c>
      <c r="T246" s="36">
        <f t="shared" si="62"/>
        <v>0.61319938474106206</v>
      </c>
      <c r="U246" s="36">
        <f t="shared" si="63"/>
        <v>-0.44018163021198631</v>
      </c>
    </row>
    <row r="247" spans="1:21" ht="16.5" x14ac:dyDescent="0.3">
      <c r="A247" s="18" t="s">
        <v>0</v>
      </c>
      <c r="B247" s="13" t="s">
        <v>442</v>
      </c>
      <c r="C247" s="12" t="s">
        <v>0</v>
      </c>
      <c r="D247" s="32">
        <f>SUM(D241:D246)</f>
        <v>223584609</v>
      </c>
      <c r="E247" s="32">
        <f>SUM(E241:E246)</f>
        <v>225038426</v>
      </c>
      <c r="F247" s="32">
        <f>SUM(F241:F246)</f>
        <v>29414046</v>
      </c>
      <c r="G247" s="37">
        <f t="shared" si="56"/>
        <v>0.13155666721227668</v>
      </c>
      <c r="H247" s="32">
        <f>SUM(H241:H246)</f>
        <v>46925990</v>
      </c>
      <c r="I247" s="37">
        <f t="shared" si="57"/>
        <v>0.20988023375079454</v>
      </c>
      <c r="J247" s="32">
        <f>SUM(J241:J246)</f>
        <v>30914015</v>
      </c>
      <c r="K247" s="37">
        <f t="shared" si="58"/>
        <v>0.13737216149920992</v>
      </c>
      <c r="L247" s="32">
        <f>SUM(L241:L246)</f>
        <v>0</v>
      </c>
      <c r="M247" s="37">
        <f t="shared" si="59"/>
        <v>0</v>
      </c>
      <c r="N247" s="32">
        <f t="shared" si="60"/>
        <v>107254051</v>
      </c>
      <c r="O247" s="37">
        <f t="shared" si="61"/>
        <v>0.47660327574456107</v>
      </c>
      <c r="P247" s="32">
        <f>SUM(P241:P246)</f>
        <v>49860578</v>
      </c>
      <c r="Q247" s="32">
        <f>SUM(Q241:Q246)</f>
        <v>240620658</v>
      </c>
      <c r="R247" s="32">
        <f>SUM(R241:R246)</f>
        <v>238956512</v>
      </c>
      <c r="S247" s="32">
        <f>SUM(S241:S246)</f>
        <v>137930761</v>
      </c>
      <c r="T247" s="37">
        <f t="shared" si="62"/>
        <v>0.57722118491585617</v>
      </c>
      <c r="U247" s="37">
        <f t="shared" si="63"/>
        <v>-0.3799908416625255</v>
      </c>
    </row>
    <row r="248" spans="1:21" x14ac:dyDescent="0.2">
      <c r="A248" s="17" t="s">
        <v>29</v>
      </c>
      <c r="B248" s="11" t="s">
        <v>443</v>
      </c>
      <c r="C248" s="10" t="s">
        <v>444</v>
      </c>
      <c r="D248" s="31">
        <v>23666775</v>
      </c>
      <c r="E248" s="31">
        <v>39680110</v>
      </c>
      <c r="F248" s="31">
        <v>2270167</v>
      </c>
      <c r="G248" s="36">
        <f t="shared" si="56"/>
        <v>9.5922110215692677E-2</v>
      </c>
      <c r="H248" s="31">
        <v>12910207</v>
      </c>
      <c r="I248" s="36">
        <f t="shared" si="57"/>
        <v>0.54549920722193879</v>
      </c>
      <c r="J248" s="31">
        <v>7247706</v>
      </c>
      <c r="K248" s="36">
        <f t="shared" si="58"/>
        <v>0.18265337470082618</v>
      </c>
      <c r="L248" s="31">
        <v>0</v>
      </c>
      <c r="M248" s="36">
        <f t="shared" si="59"/>
        <v>0</v>
      </c>
      <c r="N248" s="31">
        <f t="shared" si="60"/>
        <v>22428080</v>
      </c>
      <c r="O248" s="36">
        <f t="shared" si="61"/>
        <v>0.56522222342629591</v>
      </c>
      <c r="P248" s="31">
        <v>5513147</v>
      </c>
      <c r="Q248" s="31">
        <v>26925835</v>
      </c>
      <c r="R248" s="31">
        <v>28008571</v>
      </c>
      <c r="S248" s="31">
        <v>20750259</v>
      </c>
      <c r="T248" s="36">
        <f t="shared" si="62"/>
        <v>0.74085389790146738</v>
      </c>
      <c r="U248" s="36">
        <f t="shared" si="63"/>
        <v>0.31462230192664919</v>
      </c>
    </row>
    <row r="249" spans="1:21" x14ac:dyDescent="0.2">
      <c r="A249" s="17" t="s">
        <v>29</v>
      </c>
      <c r="B249" s="11" t="s">
        <v>445</v>
      </c>
      <c r="C249" s="10" t="s">
        <v>446</v>
      </c>
      <c r="D249" s="31">
        <v>8811780</v>
      </c>
      <c r="E249" s="31">
        <v>8811780</v>
      </c>
      <c r="F249" s="31">
        <v>2209354</v>
      </c>
      <c r="G249" s="36">
        <f t="shared" si="56"/>
        <v>0.25072732183508895</v>
      </c>
      <c r="H249" s="31">
        <v>789521</v>
      </c>
      <c r="I249" s="36">
        <f t="shared" si="57"/>
        <v>8.9598355837299609E-2</v>
      </c>
      <c r="J249" s="31">
        <v>1516651</v>
      </c>
      <c r="K249" s="36">
        <f t="shared" si="58"/>
        <v>0.1721163034029447</v>
      </c>
      <c r="L249" s="31">
        <v>0</v>
      </c>
      <c r="M249" s="36">
        <f t="shared" si="59"/>
        <v>0</v>
      </c>
      <c r="N249" s="31">
        <f t="shared" si="60"/>
        <v>4515526</v>
      </c>
      <c r="O249" s="36">
        <f t="shared" si="61"/>
        <v>0.51244198107533323</v>
      </c>
      <c r="P249" s="31">
        <v>2036897</v>
      </c>
      <c r="Q249" s="31">
        <v>5452961</v>
      </c>
      <c r="R249" s="31">
        <v>8394085</v>
      </c>
      <c r="S249" s="31">
        <v>4724805</v>
      </c>
      <c r="T249" s="36">
        <f t="shared" si="62"/>
        <v>0.56287314221859797</v>
      </c>
      <c r="U249" s="36">
        <f t="shared" si="63"/>
        <v>-0.25541104925776803</v>
      </c>
    </row>
    <row r="250" spans="1:21" x14ac:dyDescent="0.2">
      <c r="A250" s="17" t="s">
        <v>29</v>
      </c>
      <c r="B250" s="11" t="s">
        <v>447</v>
      </c>
      <c r="C250" s="10" t="s">
        <v>448</v>
      </c>
      <c r="D250" s="31">
        <v>0</v>
      </c>
      <c r="E250" s="31">
        <v>0</v>
      </c>
      <c r="F250" s="31">
        <v>0</v>
      </c>
      <c r="G250" s="36">
        <f t="shared" si="56"/>
        <v>0</v>
      </c>
      <c r="H250" s="31">
        <v>0</v>
      </c>
      <c r="I250" s="36">
        <f t="shared" si="57"/>
        <v>0</v>
      </c>
      <c r="J250" s="31">
        <v>0</v>
      </c>
      <c r="K250" s="36">
        <f t="shared" si="58"/>
        <v>0</v>
      </c>
      <c r="L250" s="31">
        <v>0</v>
      </c>
      <c r="M250" s="36">
        <f t="shared" si="59"/>
        <v>0</v>
      </c>
      <c r="N250" s="31">
        <f t="shared" si="60"/>
        <v>0</v>
      </c>
      <c r="O250" s="36">
        <f t="shared" si="61"/>
        <v>0</v>
      </c>
      <c r="P250" s="31">
        <v>0</v>
      </c>
      <c r="Q250" s="31">
        <v>0</v>
      </c>
      <c r="R250" s="31">
        <v>0</v>
      </c>
      <c r="S250" s="31">
        <v>0</v>
      </c>
      <c r="T250" s="36">
        <f t="shared" si="62"/>
        <v>0</v>
      </c>
      <c r="U250" s="36">
        <f t="shared" si="63"/>
        <v>0</v>
      </c>
    </row>
    <row r="251" spans="1:21" x14ac:dyDescent="0.2">
      <c r="A251" s="17" t="s">
        <v>29</v>
      </c>
      <c r="B251" s="11" t="s">
        <v>449</v>
      </c>
      <c r="C251" s="10" t="s">
        <v>450</v>
      </c>
      <c r="D251" s="31">
        <v>120000</v>
      </c>
      <c r="E251" s="31">
        <v>120000</v>
      </c>
      <c r="F251" s="31">
        <v>0</v>
      </c>
      <c r="G251" s="36">
        <f t="shared" si="56"/>
        <v>0</v>
      </c>
      <c r="H251" s="31">
        <v>0</v>
      </c>
      <c r="I251" s="36">
        <f t="shared" si="57"/>
        <v>0</v>
      </c>
      <c r="J251" s="31">
        <v>70058</v>
      </c>
      <c r="K251" s="36">
        <f t="shared" si="58"/>
        <v>0.58381666666666665</v>
      </c>
      <c r="L251" s="31">
        <v>0</v>
      </c>
      <c r="M251" s="36">
        <f t="shared" si="59"/>
        <v>0</v>
      </c>
      <c r="N251" s="31">
        <f t="shared" si="60"/>
        <v>70058</v>
      </c>
      <c r="O251" s="36">
        <f t="shared" si="61"/>
        <v>0.58381666666666665</v>
      </c>
      <c r="P251" s="31">
        <v>0</v>
      </c>
      <c r="Q251" s="31">
        <v>120000</v>
      </c>
      <c r="R251" s="31">
        <v>120000</v>
      </c>
      <c r="S251" s="31">
        <v>0</v>
      </c>
      <c r="T251" s="36">
        <f t="shared" si="62"/>
        <v>0</v>
      </c>
      <c r="U251" s="36">
        <f t="shared" si="63"/>
        <v>0</v>
      </c>
    </row>
    <row r="252" spans="1:21" x14ac:dyDescent="0.2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x14ac:dyDescent="0.2">
      <c r="A253" s="17" t="s">
        <v>44</v>
      </c>
      <c r="B253" s="11" t="s">
        <v>453</v>
      </c>
      <c r="C253" s="10" t="s">
        <v>454</v>
      </c>
      <c r="D253" s="31">
        <v>36673557</v>
      </c>
      <c r="E253" s="31">
        <v>42396140</v>
      </c>
      <c r="F253" s="31">
        <v>11597783</v>
      </c>
      <c r="G253" s="36">
        <f t="shared" si="56"/>
        <v>0.3162437447777427</v>
      </c>
      <c r="H253" s="31">
        <v>10936729</v>
      </c>
      <c r="I253" s="36">
        <f t="shared" si="57"/>
        <v>0.29821838661572969</v>
      </c>
      <c r="J253" s="31">
        <v>11709442</v>
      </c>
      <c r="K253" s="36">
        <f t="shared" si="58"/>
        <v>0.2761912287297853</v>
      </c>
      <c r="L253" s="31">
        <v>0</v>
      </c>
      <c r="M253" s="36">
        <f t="shared" si="59"/>
        <v>0</v>
      </c>
      <c r="N253" s="31">
        <f t="shared" si="60"/>
        <v>34243954</v>
      </c>
      <c r="O253" s="36">
        <f t="shared" si="61"/>
        <v>0.80771395697815884</v>
      </c>
      <c r="P253" s="31">
        <v>15187169</v>
      </c>
      <c r="Q253" s="31">
        <v>33543691</v>
      </c>
      <c r="R253" s="31">
        <v>43307951</v>
      </c>
      <c r="S253" s="31">
        <v>32258236</v>
      </c>
      <c r="T253" s="36">
        <f t="shared" si="62"/>
        <v>0.74485712796710235</v>
      </c>
      <c r="U253" s="36">
        <f t="shared" si="63"/>
        <v>-0.22899113060505216</v>
      </c>
    </row>
    <row r="254" spans="1:21" ht="16.5" x14ac:dyDescent="0.3">
      <c r="A254" s="18" t="s">
        <v>0</v>
      </c>
      <c r="B254" s="13" t="s">
        <v>455</v>
      </c>
      <c r="C254" s="12" t="s">
        <v>0</v>
      </c>
      <c r="D254" s="32">
        <f>SUM(D248:D253)</f>
        <v>69272112</v>
      </c>
      <c r="E254" s="32">
        <f>SUM(E248:E253)</f>
        <v>91008030</v>
      </c>
      <c r="F254" s="32">
        <f>SUM(F248:F253)</f>
        <v>16077304</v>
      </c>
      <c r="G254" s="37">
        <f t="shared" si="56"/>
        <v>0.23208912700683934</v>
      </c>
      <c r="H254" s="32">
        <f>SUM(H248:H253)</f>
        <v>24636457</v>
      </c>
      <c r="I254" s="37">
        <f t="shared" si="57"/>
        <v>0.35564755121079605</v>
      </c>
      <c r="J254" s="32">
        <f>SUM(J248:J253)</f>
        <v>20543857</v>
      </c>
      <c r="K254" s="37">
        <f t="shared" si="58"/>
        <v>0.22573675092186921</v>
      </c>
      <c r="L254" s="32">
        <f>SUM(L248:L253)</f>
        <v>0</v>
      </c>
      <c r="M254" s="37">
        <f t="shared" si="59"/>
        <v>0</v>
      </c>
      <c r="N254" s="32">
        <f t="shared" si="60"/>
        <v>61257618</v>
      </c>
      <c r="O254" s="37">
        <f t="shared" si="61"/>
        <v>0.67310124172559282</v>
      </c>
      <c r="P254" s="32">
        <f>SUM(P248:P253)</f>
        <v>22737213</v>
      </c>
      <c r="Q254" s="32">
        <f>SUM(Q248:Q253)</f>
        <v>66042487</v>
      </c>
      <c r="R254" s="32">
        <f>SUM(R248:R253)</f>
        <v>79830607</v>
      </c>
      <c r="S254" s="32">
        <f>SUM(S248:S253)</f>
        <v>57733300</v>
      </c>
      <c r="T254" s="37">
        <f t="shared" si="62"/>
        <v>0.72319755754832227</v>
      </c>
      <c r="U254" s="37">
        <f t="shared" si="63"/>
        <v>-9.646547270327277E-2</v>
      </c>
    </row>
    <row r="255" spans="1:21" x14ac:dyDescent="0.2">
      <c r="A255" s="17" t="s">
        <v>29</v>
      </c>
      <c r="B255" s="11" t="s">
        <v>456</v>
      </c>
      <c r="C255" s="10" t="s">
        <v>457</v>
      </c>
      <c r="D255" s="31">
        <v>166357461</v>
      </c>
      <c r="E255" s="31">
        <v>142804287</v>
      </c>
      <c r="F255" s="31">
        <v>31721423</v>
      </c>
      <c r="G255" s="36">
        <f t="shared" si="56"/>
        <v>0.1906822982829727</v>
      </c>
      <c r="H255" s="31">
        <v>35275202</v>
      </c>
      <c r="I255" s="36">
        <f t="shared" si="57"/>
        <v>0.21204460435952432</v>
      </c>
      <c r="J255" s="31">
        <v>35028079</v>
      </c>
      <c r="K255" s="36">
        <f t="shared" si="58"/>
        <v>0.24528730709603977</v>
      </c>
      <c r="L255" s="31">
        <v>0</v>
      </c>
      <c r="M255" s="36">
        <f t="shared" si="59"/>
        <v>0</v>
      </c>
      <c r="N255" s="31">
        <f t="shared" si="60"/>
        <v>102024704</v>
      </c>
      <c r="O255" s="36">
        <f t="shared" si="61"/>
        <v>0.7144372633575069</v>
      </c>
      <c r="P255" s="31">
        <v>34170280</v>
      </c>
      <c r="Q255" s="31">
        <v>154214509</v>
      </c>
      <c r="R255" s="31">
        <v>156424121</v>
      </c>
      <c r="S255" s="31">
        <v>97005614</v>
      </c>
      <c r="T255" s="36">
        <f t="shared" si="62"/>
        <v>0.6201448560481283</v>
      </c>
      <c r="U255" s="36">
        <f t="shared" si="63"/>
        <v>2.5103657330288298E-2</v>
      </c>
    </row>
    <row r="256" spans="1:21" x14ac:dyDescent="0.2">
      <c r="A256" s="17" t="s">
        <v>29</v>
      </c>
      <c r="B256" s="11" t="s">
        <v>458</v>
      </c>
      <c r="C256" s="10" t="s">
        <v>459</v>
      </c>
      <c r="D256" s="31">
        <v>0</v>
      </c>
      <c r="E256" s="31">
        <v>0</v>
      </c>
      <c r="F256" s="31">
        <v>0</v>
      </c>
      <c r="G256" s="36">
        <f t="shared" si="56"/>
        <v>0</v>
      </c>
      <c r="H256" s="31">
        <v>0</v>
      </c>
      <c r="I256" s="36">
        <f t="shared" si="57"/>
        <v>0</v>
      </c>
      <c r="J256" s="31">
        <v>0</v>
      </c>
      <c r="K256" s="36">
        <f t="shared" si="58"/>
        <v>0</v>
      </c>
      <c r="L256" s="31">
        <v>0</v>
      </c>
      <c r="M256" s="36">
        <f t="shared" si="59"/>
        <v>0</v>
      </c>
      <c r="N256" s="31">
        <f t="shared" si="60"/>
        <v>0</v>
      </c>
      <c r="O256" s="36">
        <f t="shared" si="61"/>
        <v>0</v>
      </c>
      <c r="P256" s="31">
        <v>0</v>
      </c>
      <c r="Q256" s="31">
        <v>0</v>
      </c>
      <c r="R256" s="31">
        <v>0</v>
      </c>
      <c r="S256" s="31">
        <v>0</v>
      </c>
      <c r="T256" s="36">
        <f t="shared" si="62"/>
        <v>0</v>
      </c>
      <c r="U256" s="36">
        <f t="shared" si="63"/>
        <v>0</v>
      </c>
    </row>
    <row r="257" spans="1:21" x14ac:dyDescent="0.2">
      <c r="A257" s="17" t="s">
        <v>29</v>
      </c>
      <c r="B257" s="11" t="s">
        <v>460</v>
      </c>
      <c r="C257" s="10" t="s">
        <v>461</v>
      </c>
      <c r="D257" s="31">
        <v>150477039</v>
      </c>
      <c r="E257" s="31">
        <v>168604288</v>
      </c>
      <c r="F257" s="31">
        <v>39216187</v>
      </c>
      <c r="G257" s="36">
        <f t="shared" si="56"/>
        <v>0.26061243137565993</v>
      </c>
      <c r="H257" s="31">
        <v>52364606</v>
      </c>
      <c r="I257" s="36">
        <f t="shared" si="57"/>
        <v>0.34799067251715393</v>
      </c>
      <c r="J257" s="31">
        <v>34607009</v>
      </c>
      <c r="K257" s="36">
        <f t="shared" si="58"/>
        <v>0.20525580583098813</v>
      </c>
      <c r="L257" s="31">
        <v>0</v>
      </c>
      <c r="M257" s="36">
        <f t="shared" si="59"/>
        <v>0</v>
      </c>
      <c r="N257" s="31">
        <f t="shared" si="60"/>
        <v>126187802</v>
      </c>
      <c r="O257" s="36">
        <f t="shared" si="61"/>
        <v>0.74842581702311151</v>
      </c>
      <c r="P257" s="31">
        <v>21332623</v>
      </c>
      <c r="Q257" s="31">
        <v>146289040</v>
      </c>
      <c r="R257" s="31">
        <v>149079446</v>
      </c>
      <c r="S257" s="31">
        <v>91087605</v>
      </c>
      <c r="T257" s="36">
        <f t="shared" si="62"/>
        <v>0.61100042590713677</v>
      </c>
      <c r="U257" s="36">
        <f t="shared" si="63"/>
        <v>0.6222575629822924</v>
      </c>
    </row>
    <row r="258" spans="1:21" x14ac:dyDescent="0.2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6.5" x14ac:dyDescent="0.3">
      <c r="A259" s="18" t="s">
        <v>0</v>
      </c>
      <c r="B259" s="13" t="s">
        <v>464</v>
      </c>
      <c r="C259" s="12" t="s">
        <v>0</v>
      </c>
      <c r="D259" s="32">
        <f>SUM(D255:D258)</f>
        <v>316834500</v>
      </c>
      <c r="E259" s="32">
        <f>SUM(E255:E258)</f>
        <v>311408575</v>
      </c>
      <c r="F259" s="32">
        <f>SUM(F255:F258)</f>
        <v>70937610</v>
      </c>
      <c r="G259" s="37">
        <f t="shared" si="56"/>
        <v>0.22389484099742926</v>
      </c>
      <c r="H259" s="32">
        <f>SUM(H255:H258)</f>
        <v>87639808</v>
      </c>
      <c r="I259" s="37">
        <f t="shared" si="57"/>
        <v>0.27661068475813083</v>
      </c>
      <c r="J259" s="32">
        <f>SUM(J255:J258)</f>
        <v>69635088</v>
      </c>
      <c r="K259" s="37">
        <f t="shared" si="58"/>
        <v>0.22361326434251208</v>
      </c>
      <c r="L259" s="32">
        <f>SUM(L255:L258)</f>
        <v>0</v>
      </c>
      <c r="M259" s="37">
        <f t="shared" si="59"/>
        <v>0</v>
      </c>
      <c r="N259" s="32">
        <f t="shared" si="60"/>
        <v>228212506</v>
      </c>
      <c r="O259" s="37">
        <f t="shared" si="61"/>
        <v>0.73283950514207907</v>
      </c>
      <c r="P259" s="32">
        <f>SUM(P255:P258)</f>
        <v>55502903</v>
      </c>
      <c r="Q259" s="32">
        <f>SUM(Q255:Q258)</f>
        <v>300503549</v>
      </c>
      <c r="R259" s="32">
        <f>SUM(R255:R258)</f>
        <v>305503567</v>
      </c>
      <c r="S259" s="32">
        <f>SUM(S255:S258)</f>
        <v>188093219</v>
      </c>
      <c r="T259" s="37">
        <f t="shared" si="62"/>
        <v>0.61568256255417142</v>
      </c>
      <c r="U259" s="37">
        <f t="shared" si="63"/>
        <v>0.25462064569847809</v>
      </c>
    </row>
    <row r="260" spans="1:21" ht="16.5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1209974720</v>
      </c>
      <c r="E260" s="32">
        <f>SUM(E234:E239,E241:E246,E248:E253,E255:E258)</f>
        <v>1243750154</v>
      </c>
      <c r="F260" s="32">
        <f>SUM(F234:F239,F241:F246,F248:F253,F255:F258)</f>
        <v>227059217</v>
      </c>
      <c r="G260" s="37">
        <f t="shared" si="56"/>
        <v>0.1876561660726267</v>
      </c>
      <c r="H260" s="32">
        <f>SUM(H234:H239,H241:H246,H248:H253,H255:H258)</f>
        <v>323313686</v>
      </c>
      <c r="I260" s="37">
        <f t="shared" si="57"/>
        <v>0.26720697602673882</v>
      </c>
      <c r="J260" s="32">
        <f>SUM(J234:J239,J241:J246,J248:J253,J255:J258)</f>
        <v>251105868</v>
      </c>
      <c r="K260" s="37">
        <f t="shared" si="58"/>
        <v>0.20189414022778082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801478771</v>
      </c>
      <c r="O260" s="37">
        <f t="shared" si="61"/>
        <v>0.64440496222041066</v>
      </c>
      <c r="P260" s="32">
        <f>SUM(P234:P239,P241:P246,P248:P253,P255:P258)</f>
        <v>246511011</v>
      </c>
      <c r="Q260" s="32">
        <f>SUM(Q234:Q239,Q241:Q246,Q248:Q253,Q255:Q258)</f>
        <v>1102405480</v>
      </c>
      <c r="R260" s="32">
        <f>SUM(R234:R239,R241:R246,R248:R253,R255:R258)</f>
        <v>1146856587</v>
      </c>
      <c r="S260" s="32">
        <f>SUM(S234:S239,S241:S246,S248:S253,S255:S258)</f>
        <v>750621821</v>
      </c>
      <c r="T260" s="37">
        <f t="shared" si="62"/>
        <v>0.65450364893792945</v>
      </c>
      <c r="U260" s="37">
        <f t="shared" si="63"/>
        <v>1.8639560891663409E-2</v>
      </c>
    </row>
    <row r="261" spans="1:21" ht="14.4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x14ac:dyDescent="0.2">
      <c r="A263" s="17" t="s">
        <v>29</v>
      </c>
      <c r="B263" s="11" t="s">
        <v>467</v>
      </c>
      <c r="C263" s="10" t="s">
        <v>468</v>
      </c>
      <c r="D263" s="31">
        <v>2900847</v>
      </c>
      <c r="E263" s="31">
        <v>1983928</v>
      </c>
      <c r="F263" s="31">
        <v>372898</v>
      </c>
      <c r="G263" s="36">
        <f t="shared" ref="G263:G299" si="64">IF(($D263     =0),0,($F263     /$D263     ))</f>
        <v>0.12854797236807042</v>
      </c>
      <c r="H263" s="31">
        <v>482230</v>
      </c>
      <c r="I263" s="36">
        <f t="shared" ref="I263:I299" si="65">IF(($D263     =0),0,($H263     /$D263     ))</f>
        <v>0.16623765403690716</v>
      </c>
      <c r="J263" s="31">
        <v>606854</v>
      </c>
      <c r="K263" s="36">
        <f t="shared" ref="K263:K299" si="66">IF(($E263     =0),0,($J263     /$E263     ))</f>
        <v>0.30588509260416707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1461982</v>
      </c>
      <c r="O263" s="36">
        <f t="shared" ref="O263:O299" si="69">IF(($E263     =0),0,($N263     /$E263     ))</f>
        <v>0.73691283151404685</v>
      </c>
      <c r="P263" s="31">
        <v>364958</v>
      </c>
      <c r="Q263" s="31">
        <v>1814100</v>
      </c>
      <c r="R263" s="31">
        <v>1380701</v>
      </c>
      <c r="S263" s="31">
        <v>688817</v>
      </c>
      <c r="T263" s="36">
        <f t="shared" ref="T263:T299" si="70">IF(($R263     =0),0,($S263     /$R263     ))</f>
        <v>0.49888933230293886</v>
      </c>
      <c r="U263" s="36">
        <f t="shared" ref="U263:U299" si="71">IF(($P263     =0),0,(($J263     /$P263     )-1))</f>
        <v>0.66280503509992927</v>
      </c>
    </row>
    <row r="264" spans="1:21" x14ac:dyDescent="0.2">
      <c r="A264" s="17" t="s">
        <v>29</v>
      </c>
      <c r="B264" s="11" t="s">
        <v>469</v>
      </c>
      <c r="C264" s="10" t="s">
        <v>470</v>
      </c>
      <c r="D264" s="31">
        <v>33883203</v>
      </c>
      <c r="E264" s="31">
        <v>32555889</v>
      </c>
      <c r="F264" s="31">
        <v>7857751</v>
      </c>
      <c r="G264" s="36">
        <f t="shared" si="64"/>
        <v>0.2319069717228327</v>
      </c>
      <c r="H264" s="31">
        <v>8189242</v>
      </c>
      <c r="I264" s="36">
        <f t="shared" si="65"/>
        <v>0.24169031481468856</v>
      </c>
      <c r="J264" s="31">
        <v>8192928</v>
      </c>
      <c r="K264" s="36">
        <f t="shared" si="66"/>
        <v>0.25165732688178166</v>
      </c>
      <c r="L264" s="31">
        <v>0</v>
      </c>
      <c r="M264" s="36">
        <f t="shared" si="67"/>
        <v>0</v>
      </c>
      <c r="N264" s="31">
        <f t="shared" si="68"/>
        <v>24239921</v>
      </c>
      <c r="O264" s="36">
        <f t="shared" si="69"/>
        <v>0.74456332616197329</v>
      </c>
      <c r="P264" s="31">
        <v>5906698</v>
      </c>
      <c r="Q264" s="31">
        <v>24740825</v>
      </c>
      <c r="R264" s="31">
        <v>24840305</v>
      </c>
      <c r="S264" s="31">
        <v>18614117</v>
      </c>
      <c r="T264" s="36">
        <f t="shared" si="70"/>
        <v>0.74935138678852775</v>
      </c>
      <c r="U264" s="36">
        <f t="shared" si="71"/>
        <v>0.38705720184102854</v>
      </c>
    </row>
    <row r="265" spans="1:21" x14ac:dyDescent="0.2">
      <c r="A265" s="17" t="s">
        <v>29</v>
      </c>
      <c r="B265" s="11" t="s">
        <v>471</v>
      </c>
      <c r="C265" s="10" t="s">
        <v>472</v>
      </c>
      <c r="D265" s="31">
        <v>0</v>
      </c>
      <c r="E265" s="31">
        <v>0</v>
      </c>
      <c r="F265" s="31">
        <v>0</v>
      </c>
      <c r="G265" s="36">
        <f t="shared" si="64"/>
        <v>0</v>
      </c>
      <c r="H265" s="31">
        <v>0</v>
      </c>
      <c r="I265" s="36">
        <f t="shared" si="65"/>
        <v>0</v>
      </c>
      <c r="J265" s="31">
        <v>0</v>
      </c>
      <c r="K265" s="36">
        <f t="shared" si="66"/>
        <v>0</v>
      </c>
      <c r="L265" s="31">
        <v>0</v>
      </c>
      <c r="M265" s="36">
        <f t="shared" si="67"/>
        <v>0</v>
      </c>
      <c r="N265" s="31">
        <f t="shared" si="68"/>
        <v>0</v>
      </c>
      <c r="O265" s="36">
        <f t="shared" si="69"/>
        <v>0</v>
      </c>
      <c r="P265" s="31">
        <v>0</v>
      </c>
      <c r="Q265" s="31">
        <v>0</v>
      </c>
      <c r="R265" s="31">
        <v>0</v>
      </c>
      <c r="S265" s="31">
        <v>0</v>
      </c>
      <c r="T265" s="36">
        <f t="shared" si="70"/>
        <v>0</v>
      </c>
      <c r="U265" s="36">
        <f t="shared" si="71"/>
        <v>0</v>
      </c>
    </row>
    <row r="266" spans="1:21" x14ac:dyDescent="0.2">
      <c r="A266" s="17" t="s">
        <v>44</v>
      </c>
      <c r="B266" s="11" t="s">
        <v>473</v>
      </c>
      <c r="C266" s="10" t="s">
        <v>474</v>
      </c>
      <c r="D266" s="31">
        <v>0</v>
      </c>
      <c r="E266" s="31">
        <v>0</v>
      </c>
      <c r="F266" s="31">
        <v>0</v>
      </c>
      <c r="G266" s="36">
        <f t="shared" si="64"/>
        <v>0</v>
      </c>
      <c r="H266" s="31">
        <v>0</v>
      </c>
      <c r="I266" s="36">
        <f t="shared" si="65"/>
        <v>0</v>
      </c>
      <c r="J266" s="31">
        <v>0</v>
      </c>
      <c r="K266" s="36">
        <f t="shared" si="66"/>
        <v>0</v>
      </c>
      <c r="L266" s="31">
        <v>0</v>
      </c>
      <c r="M266" s="36">
        <f t="shared" si="67"/>
        <v>0</v>
      </c>
      <c r="N266" s="31">
        <f t="shared" si="68"/>
        <v>0</v>
      </c>
      <c r="O266" s="36">
        <f t="shared" si="69"/>
        <v>0</v>
      </c>
      <c r="P266" s="31">
        <v>0</v>
      </c>
      <c r="Q266" s="31">
        <v>0</v>
      </c>
      <c r="R266" s="31">
        <v>0</v>
      </c>
      <c r="S266" s="31">
        <v>0</v>
      </c>
      <c r="T266" s="36">
        <f t="shared" si="70"/>
        <v>0</v>
      </c>
      <c r="U266" s="36">
        <f t="shared" si="71"/>
        <v>0</v>
      </c>
    </row>
    <row r="267" spans="1:21" ht="16.5" x14ac:dyDescent="0.3">
      <c r="A267" s="18" t="s">
        <v>0</v>
      </c>
      <c r="B267" s="13" t="s">
        <v>475</v>
      </c>
      <c r="C267" s="12" t="s">
        <v>0</v>
      </c>
      <c r="D267" s="32">
        <f>SUM(D263:D266)</f>
        <v>36784050</v>
      </c>
      <c r="E267" s="32">
        <f>SUM(E263:E266)</f>
        <v>34539817</v>
      </c>
      <c r="F267" s="32">
        <f>SUM(F263:F266)</f>
        <v>8230649</v>
      </c>
      <c r="G267" s="37">
        <f t="shared" si="64"/>
        <v>0.22375592138440439</v>
      </c>
      <c r="H267" s="32">
        <f>SUM(H263:H266)</f>
        <v>8671472</v>
      </c>
      <c r="I267" s="37">
        <f t="shared" si="65"/>
        <v>0.2357400014408419</v>
      </c>
      <c r="J267" s="32">
        <f>SUM(J263:J266)</f>
        <v>8799782</v>
      </c>
      <c r="K267" s="37">
        <f t="shared" si="66"/>
        <v>0.25477210837567554</v>
      </c>
      <c r="L267" s="32">
        <f>SUM(L263:L266)</f>
        <v>0</v>
      </c>
      <c r="M267" s="37">
        <f t="shared" si="67"/>
        <v>0</v>
      </c>
      <c r="N267" s="32">
        <f t="shared" si="68"/>
        <v>25701903</v>
      </c>
      <c r="O267" s="37">
        <f t="shared" si="69"/>
        <v>0.74412389040741012</v>
      </c>
      <c r="P267" s="32">
        <f>SUM(P263:P266)</f>
        <v>6271656</v>
      </c>
      <c r="Q267" s="32">
        <f>SUM(Q263:Q266)</f>
        <v>26554925</v>
      </c>
      <c r="R267" s="32">
        <f>SUM(R263:R266)</f>
        <v>26221006</v>
      </c>
      <c r="S267" s="32">
        <f>SUM(S263:S266)</f>
        <v>19302934</v>
      </c>
      <c r="T267" s="37">
        <f t="shared" si="70"/>
        <v>0.73616298322039975</v>
      </c>
      <c r="U267" s="37">
        <f t="shared" si="71"/>
        <v>0.4031034227642587</v>
      </c>
    </row>
    <row r="268" spans="1:21" x14ac:dyDescent="0.2">
      <c r="A268" s="17" t="s">
        <v>29</v>
      </c>
      <c r="B268" s="11" t="s">
        <v>476</v>
      </c>
      <c r="C268" s="10" t="s">
        <v>477</v>
      </c>
      <c r="D268" s="31">
        <v>141994</v>
      </c>
      <c r="E268" s="31">
        <v>376780</v>
      </c>
      <c r="F268" s="31">
        <v>31483</v>
      </c>
      <c r="G268" s="36">
        <f t="shared" si="64"/>
        <v>0.22172063608321479</v>
      </c>
      <c r="H268" s="31">
        <v>78810</v>
      </c>
      <c r="I268" s="36">
        <f t="shared" si="65"/>
        <v>0.555023451695142</v>
      </c>
      <c r="J268" s="31">
        <v>94235</v>
      </c>
      <c r="K268" s="36">
        <f t="shared" si="66"/>
        <v>0.25010616274749192</v>
      </c>
      <c r="L268" s="31">
        <v>0</v>
      </c>
      <c r="M268" s="36">
        <f t="shared" si="67"/>
        <v>0</v>
      </c>
      <c r="N268" s="31">
        <f t="shared" si="68"/>
        <v>204528</v>
      </c>
      <c r="O268" s="36">
        <f t="shared" si="69"/>
        <v>0.54283136047560909</v>
      </c>
      <c r="P268" s="31">
        <v>75710</v>
      </c>
      <c r="Q268" s="31">
        <v>134144</v>
      </c>
      <c r="R268" s="31">
        <v>133229</v>
      </c>
      <c r="S268" s="31">
        <v>197457</v>
      </c>
      <c r="T268" s="36">
        <f t="shared" si="70"/>
        <v>1.4820872332600259</v>
      </c>
      <c r="U268" s="36">
        <f t="shared" si="71"/>
        <v>0.24468366133932107</v>
      </c>
    </row>
    <row r="269" spans="1:21" x14ac:dyDescent="0.2">
      <c r="A269" s="17" t="s">
        <v>29</v>
      </c>
      <c r="B269" s="11" t="s">
        <v>478</v>
      </c>
      <c r="C269" s="10" t="s">
        <v>479</v>
      </c>
      <c r="D269" s="31">
        <v>3323183</v>
      </c>
      <c r="E269" s="31">
        <v>2628721</v>
      </c>
      <c r="F269" s="31">
        <v>726439</v>
      </c>
      <c r="G269" s="36">
        <f t="shared" si="64"/>
        <v>0.21859735079289946</v>
      </c>
      <c r="H269" s="31">
        <v>603427</v>
      </c>
      <c r="I269" s="36">
        <f t="shared" si="65"/>
        <v>0.18158103240176662</v>
      </c>
      <c r="J269" s="31">
        <v>737108</v>
      </c>
      <c r="K269" s="36">
        <f t="shared" si="66"/>
        <v>0.28040556605284472</v>
      </c>
      <c r="L269" s="31">
        <v>0</v>
      </c>
      <c r="M269" s="36">
        <f t="shared" si="67"/>
        <v>0</v>
      </c>
      <c r="N269" s="31">
        <f t="shared" si="68"/>
        <v>2066974</v>
      </c>
      <c r="O269" s="36">
        <f t="shared" si="69"/>
        <v>0.78630406193734514</v>
      </c>
      <c r="P269" s="31">
        <v>726560</v>
      </c>
      <c r="Q269" s="31">
        <v>3393832</v>
      </c>
      <c r="R269" s="31">
        <v>3358262</v>
      </c>
      <c r="S269" s="31">
        <v>2064214</v>
      </c>
      <c r="T269" s="36">
        <f t="shared" si="70"/>
        <v>0.6146673487655222</v>
      </c>
      <c r="U269" s="36">
        <f t="shared" si="71"/>
        <v>1.4517727372825417E-2</v>
      </c>
    </row>
    <row r="270" spans="1:21" x14ac:dyDescent="0.2">
      <c r="A270" s="17" t="s">
        <v>29</v>
      </c>
      <c r="B270" s="11" t="s">
        <v>480</v>
      </c>
      <c r="C270" s="10" t="s">
        <v>481</v>
      </c>
      <c r="D270" s="31">
        <v>0</v>
      </c>
      <c r="E270" s="31">
        <v>0</v>
      </c>
      <c r="F270" s="31">
        <v>0</v>
      </c>
      <c r="G270" s="36">
        <f t="shared" si="64"/>
        <v>0</v>
      </c>
      <c r="H270" s="31">
        <v>0</v>
      </c>
      <c r="I270" s="36">
        <f t="shared" si="65"/>
        <v>0</v>
      </c>
      <c r="J270" s="31">
        <v>0</v>
      </c>
      <c r="K270" s="36">
        <f t="shared" si="66"/>
        <v>0</v>
      </c>
      <c r="L270" s="31">
        <v>0</v>
      </c>
      <c r="M270" s="36">
        <f t="shared" si="67"/>
        <v>0</v>
      </c>
      <c r="N270" s="31">
        <f t="shared" si="68"/>
        <v>0</v>
      </c>
      <c r="O270" s="36">
        <f t="shared" si="69"/>
        <v>0</v>
      </c>
      <c r="P270" s="31">
        <v>0</v>
      </c>
      <c r="Q270" s="31">
        <v>0</v>
      </c>
      <c r="R270" s="31">
        <v>0</v>
      </c>
      <c r="S270" s="31">
        <v>0</v>
      </c>
      <c r="T270" s="36">
        <f t="shared" si="70"/>
        <v>0</v>
      </c>
      <c r="U270" s="36">
        <f t="shared" si="71"/>
        <v>0</v>
      </c>
    </row>
    <row r="271" spans="1:21" x14ac:dyDescent="0.2">
      <c r="A271" s="17" t="s">
        <v>29</v>
      </c>
      <c r="B271" s="11" t="s">
        <v>482</v>
      </c>
      <c r="C271" s="10" t="s">
        <v>483</v>
      </c>
      <c r="D271" s="31">
        <v>0</v>
      </c>
      <c r="E271" s="31">
        <v>0</v>
      </c>
      <c r="F271" s="31">
        <v>0</v>
      </c>
      <c r="G271" s="36">
        <f t="shared" si="64"/>
        <v>0</v>
      </c>
      <c r="H271" s="31">
        <v>0</v>
      </c>
      <c r="I271" s="36">
        <f t="shared" si="65"/>
        <v>0</v>
      </c>
      <c r="J271" s="31">
        <v>0</v>
      </c>
      <c r="K271" s="36">
        <f t="shared" si="66"/>
        <v>0</v>
      </c>
      <c r="L271" s="31">
        <v>0</v>
      </c>
      <c r="M271" s="36">
        <f t="shared" si="67"/>
        <v>0</v>
      </c>
      <c r="N271" s="31">
        <f t="shared" si="68"/>
        <v>0</v>
      </c>
      <c r="O271" s="36">
        <f t="shared" si="69"/>
        <v>0</v>
      </c>
      <c r="P271" s="31">
        <v>0</v>
      </c>
      <c r="Q271" s="31">
        <v>0</v>
      </c>
      <c r="R271" s="31">
        <v>0</v>
      </c>
      <c r="S271" s="31">
        <v>0</v>
      </c>
      <c r="T271" s="36">
        <f t="shared" si="70"/>
        <v>0</v>
      </c>
      <c r="U271" s="36">
        <f t="shared" si="71"/>
        <v>0</v>
      </c>
    </row>
    <row r="272" spans="1:21" x14ac:dyDescent="0.2">
      <c r="A272" s="17" t="s">
        <v>29</v>
      </c>
      <c r="B272" s="11" t="s">
        <v>484</v>
      </c>
      <c r="C272" s="10" t="s">
        <v>485</v>
      </c>
      <c r="D272" s="31">
        <v>26120</v>
      </c>
      <c r="E272" s="31">
        <v>28000</v>
      </c>
      <c r="F272" s="31">
        <v>7992</v>
      </c>
      <c r="G272" s="36">
        <f t="shared" si="64"/>
        <v>0.30597243491577336</v>
      </c>
      <c r="H272" s="31">
        <v>1820</v>
      </c>
      <c r="I272" s="36">
        <f t="shared" si="65"/>
        <v>6.9678407350689128E-2</v>
      </c>
      <c r="J272" s="31">
        <v>0</v>
      </c>
      <c r="K272" s="36">
        <f t="shared" si="66"/>
        <v>0</v>
      </c>
      <c r="L272" s="31">
        <v>0</v>
      </c>
      <c r="M272" s="36">
        <f t="shared" si="67"/>
        <v>0</v>
      </c>
      <c r="N272" s="31">
        <f t="shared" si="68"/>
        <v>9812</v>
      </c>
      <c r="O272" s="36">
        <f t="shared" si="69"/>
        <v>0.35042857142857142</v>
      </c>
      <c r="P272" s="31">
        <v>0</v>
      </c>
      <c r="Q272" s="31">
        <v>25000</v>
      </c>
      <c r="R272" s="31">
        <v>25000</v>
      </c>
      <c r="S272" s="31">
        <v>0</v>
      </c>
      <c r="T272" s="36">
        <f t="shared" si="70"/>
        <v>0</v>
      </c>
      <c r="U272" s="36">
        <f t="shared" si="71"/>
        <v>0</v>
      </c>
    </row>
    <row r="273" spans="1:21" x14ac:dyDescent="0.2">
      <c r="A273" s="17" t="s">
        <v>29</v>
      </c>
      <c r="B273" s="11" t="s">
        <v>486</v>
      </c>
      <c r="C273" s="10" t="s">
        <v>487</v>
      </c>
      <c r="D273" s="31">
        <v>0</v>
      </c>
      <c r="E273" s="31">
        <v>0</v>
      </c>
      <c r="F273" s="31">
        <v>0</v>
      </c>
      <c r="G273" s="36">
        <f t="shared" si="64"/>
        <v>0</v>
      </c>
      <c r="H273" s="31">
        <v>0</v>
      </c>
      <c r="I273" s="36">
        <f t="shared" si="65"/>
        <v>0</v>
      </c>
      <c r="J273" s="31">
        <v>0</v>
      </c>
      <c r="K273" s="36">
        <f t="shared" si="66"/>
        <v>0</v>
      </c>
      <c r="L273" s="31">
        <v>0</v>
      </c>
      <c r="M273" s="36">
        <f t="shared" si="67"/>
        <v>0</v>
      </c>
      <c r="N273" s="31">
        <f t="shared" si="68"/>
        <v>0</v>
      </c>
      <c r="O273" s="36">
        <f t="shared" si="69"/>
        <v>0</v>
      </c>
      <c r="P273" s="31">
        <v>0</v>
      </c>
      <c r="Q273" s="31">
        <v>0</v>
      </c>
      <c r="R273" s="31">
        <v>0</v>
      </c>
      <c r="S273" s="31">
        <v>0</v>
      </c>
      <c r="T273" s="36">
        <f t="shared" si="70"/>
        <v>0</v>
      </c>
      <c r="U273" s="36">
        <f t="shared" si="71"/>
        <v>0</v>
      </c>
    </row>
    <row r="274" spans="1:21" x14ac:dyDescent="0.2">
      <c r="A274" s="17" t="s">
        <v>44</v>
      </c>
      <c r="B274" s="11" t="s">
        <v>488</v>
      </c>
      <c r="C274" s="10" t="s">
        <v>489</v>
      </c>
      <c r="D274" s="31">
        <v>4943393</v>
      </c>
      <c r="E274" s="31">
        <v>5228817</v>
      </c>
      <c r="F274" s="31">
        <v>1220040</v>
      </c>
      <c r="G274" s="36">
        <f t="shared" si="64"/>
        <v>0.24680214581361426</v>
      </c>
      <c r="H274" s="31">
        <v>1317738</v>
      </c>
      <c r="I274" s="36">
        <f t="shared" si="65"/>
        <v>0.26656549459045642</v>
      </c>
      <c r="J274" s="31">
        <v>1175141</v>
      </c>
      <c r="K274" s="36">
        <f t="shared" si="66"/>
        <v>0.22474318760821041</v>
      </c>
      <c r="L274" s="31">
        <v>0</v>
      </c>
      <c r="M274" s="36">
        <f t="shared" si="67"/>
        <v>0</v>
      </c>
      <c r="N274" s="31">
        <f t="shared" si="68"/>
        <v>3712919</v>
      </c>
      <c r="O274" s="36">
        <f t="shared" si="69"/>
        <v>0.71008776937498486</v>
      </c>
      <c r="P274" s="31">
        <v>1247720</v>
      </c>
      <c r="Q274" s="31">
        <v>4723986</v>
      </c>
      <c r="R274" s="31">
        <v>5068159</v>
      </c>
      <c r="S274" s="31">
        <v>3831557</v>
      </c>
      <c r="T274" s="36">
        <f t="shared" si="70"/>
        <v>0.75600568174755367</v>
      </c>
      <c r="U274" s="36">
        <f t="shared" si="71"/>
        <v>-5.8169300804667756E-2</v>
      </c>
    </row>
    <row r="275" spans="1:21" ht="16.5" x14ac:dyDescent="0.3">
      <c r="A275" s="18" t="s">
        <v>0</v>
      </c>
      <c r="B275" s="13" t="s">
        <v>490</v>
      </c>
      <c r="C275" s="12" t="s">
        <v>0</v>
      </c>
      <c r="D275" s="32">
        <f>SUM(D268:D274)</f>
        <v>8434690</v>
      </c>
      <c r="E275" s="32">
        <f>SUM(E268:E274)</f>
        <v>8262318</v>
      </c>
      <c r="F275" s="32">
        <f>SUM(F268:F274)</f>
        <v>1985954</v>
      </c>
      <c r="G275" s="37">
        <f t="shared" si="64"/>
        <v>0.23545073974265801</v>
      </c>
      <c r="H275" s="32">
        <f>SUM(H268:H274)</f>
        <v>2001795</v>
      </c>
      <c r="I275" s="37">
        <f t="shared" si="65"/>
        <v>0.23732881706381623</v>
      </c>
      <c r="J275" s="32">
        <f>SUM(J268:J274)</f>
        <v>2006484</v>
      </c>
      <c r="K275" s="37">
        <f t="shared" si="66"/>
        <v>0.24284758829180866</v>
      </c>
      <c r="L275" s="32">
        <f>SUM(L268:L274)</f>
        <v>0</v>
      </c>
      <c r="M275" s="37">
        <f t="shared" si="67"/>
        <v>0</v>
      </c>
      <c r="N275" s="32">
        <f t="shared" si="68"/>
        <v>5994233</v>
      </c>
      <c r="O275" s="37">
        <f t="shared" si="69"/>
        <v>0.72549047373872566</v>
      </c>
      <c r="P275" s="32">
        <f>SUM(P268:P274)</f>
        <v>2049990</v>
      </c>
      <c r="Q275" s="32">
        <f>SUM(Q268:Q274)</f>
        <v>8276962</v>
      </c>
      <c r="R275" s="32">
        <f>SUM(R268:R274)</f>
        <v>8584650</v>
      </c>
      <c r="S275" s="32">
        <f>SUM(S268:S274)</f>
        <v>6093228</v>
      </c>
      <c r="T275" s="37">
        <f t="shared" si="70"/>
        <v>0.70978176163268158</v>
      </c>
      <c r="U275" s="37">
        <f t="shared" si="71"/>
        <v>-2.1222542548988033E-2</v>
      </c>
    </row>
    <row r="276" spans="1:21" x14ac:dyDescent="0.2">
      <c r="A276" s="17" t="s">
        <v>29</v>
      </c>
      <c r="B276" s="11" t="s">
        <v>491</v>
      </c>
      <c r="C276" s="10" t="s">
        <v>492</v>
      </c>
      <c r="D276" s="31">
        <v>0</v>
      </c>
      <c r="E276" s="31">
        <v>0</v>
      </c>
      <c r="F276" s="31">
        <v>0</v>
      </c>
      <c r="G276" s="36">
        <f t="shared" si="64"/>
        <v>0</v>
      </c>
      <c r="H276" s="31">
        <v>0</v>
      </c>
      <c r="I276" s="36">
        <f t="shared" si="65"/>
        <v>0</v>
      </c>
      <c r="J276" s="31">
        <v>0</v>
      </c>
      <c r="K276" s="36">
        <f t="shared" si="66"/>
        <v>0</v>
      </c>
      <c r="L276" s="31">
        <v>0</v>
      </c>
      <c r="M276" s="36">
        <f t="shared" si="67"/>
        <v>0</v>
      </c>
      <c r="N276" s="31">
        <f t="shared" si="68"/>
        <v>0</v>
      </c>
      <c r="O276" s="36">
        <f t="shared" si="69"/>
        <v>0</v>
      </c>
      <c r="P276" s="31">
        <v>0</v>
      </c>
      <c r="Q276" s="31">
        <v>0</v>
      </c>
      <c r="R276" s="31">
        <v>0</v>
      </c>
      <c r="S276" s="31">
        <v>0</v>
      </c>
      <c r="T276" s="36">
        <f t="shared" si="70"/>
        <v>0</v>
      </c>
      <c r="U276" s="36">
        <f t="shared" si="71"/>
        <v>0</v>
      </c>
    </row>
    <row r="277" spans="1:21" x14ac:dyDescent="0.2">
      <c r="A277" s="17" t="s">
        <v>29</v>
      </c>
      <c r="B277" s="11" t="s">
        <v>493</v>
      </c>
      <c r="C277" s="10" t="s">
        <v>494</v>
      </c>
      <c r="D277" s="31">
        <v>0</v>
      </c>
      <c r="E277" s="31">
        <v>0</v>
      </c>
      <c r="F277" s="31">
        <v>0</v>
      </c>
      <c r="G277" s="36">
        <f t="shared" si="64"/>
        <v>0</v>
      </c>
      <c r="H277" s="31">
        <v>0</v>
      </c>
      <c r="I277" s="36">
        <f t="shared" si="65"/>
        <v>0</v>
      </c>
      <c r="J277" s="31">
        <v>0</v>
      </c>
      <c r="K277" s="36">
        <f t="shared" si="66"/>
        <v>0</v>
      </c>
      <c r="L277" s="31">
        <v>0</v>
      </c>
      <c r="M277" s="36">
        <f t="shared" si="67"/>
        <v>0</v>
      </c>
      <c r="N277" s="31">
        <f t="shared" si="68"/>
        <v>0</v>
      </c>
      <c r="O277" s="36">
        <f t="shared" si="69"/>
        <v>0</v>
      </c>
      <c r="P277" s="31">
        <v>0</v>
      </c>
      <c r="Q277" s="31">
        <v>0</v>
      </c>
      <c r="R277" s="31">
        <v>0</v>
      </c>
      <c r="S277" s="31">
        <v>0</v>
      </c>
      <c r="T277" s="36">
        <f t="shared" si="70"/>
        <v>0</v>
      </c>
      <c r="U277" s="36">
        <f t="shared" si="71"/>
        <v>0</v>
      </c>
    </row>
    <row r="278" spans="1:21" x14ac:dyDescent="0.2">
      <c r="A278" s="17" t="s">
        <v>29</v>
      </c>
      <c r="B278" s="11" t="s">
        <v>495</v>
      </c>
      <c r="C278" s="10" t="s">
        <v>496</v>
      </c>
      <c r="D278" s="31">
        <v>10529753</v>
      </c>
      <c r="E278" s="31">
        <v>10255326</v>
      </c>
      <c r="F278" s="31">
        <v>32270</v>
      </c>
      <c r="G278" s="36">
        <f t="shared" si="64"/>
        <v>3.0646492847458055E-3</v>
      </c>
      <c r="H278" s="31">
        <v>130009</v>
      </c>
      <c r="I278" s="36">
        <f t="shared" si="65"/>
        <v>1.2346823330043924E-2</v>
      </c>
      <c r="J278" s="31">
        <v>180002</v>
      </c>
      <c r="K278" s="36">
        <f t="shared" si="66"/>
        <v>1.7552050515020196E-2</v>
      </c>
      <c r="L278" s="31">
        <v>0</v>
      </c>
      <c r="M278" s="36">
        <f t="shared" si="67"/>
        <v>0</v>
      </c>
      <c r="N278" s="31">
        <f t="shared" si="68"/>
        <v>342281</v>
      </c>
      <c r="O278" s="36">
        <f t="shared" si="69"/>
        <v>3.3375925835999749E-2</v>
      </c>
      <c r="P278" s="31">
        <v>123751</v>
      </c>
      <c r="Q278" s="31">
        <v>10649589</v>
      </c>
      <c r="R278" s="31">
        <v>10203606</v>
      </c>
      <c r="S278" s="31">
        <v>3219115</v>
      </c>
      <c r="T278" s="36">
        <f t="shared" si="70"/>
        <v>0.31548797552551522</v>
      </c>
      <c r="U278" s="36">
        <f t="shared" si="71"/>
        <v>0.45454986222333549</v>
      </c>
    </row>
    <row r="279" spans="1:21" x14ac:dyDescent="0.2">
      <c r="A279" s="17" t="s">
        <v>29</v>
      </c>
      <c r="B279" s="11" t="s">
        <v>497</v>
      </c>
      <c r="C279" s="10" t="s">
        <v>498</v>
      </c>
      <c r="D279" s="31">
        <v>105400</v>
      </c>
      <c r="E279" s="31">
        <v>105400</v>
      </c>
      <c r="F279" s="31">
        <v>1969</v>
      </c>
      <c r="G279" s="36">
        <f t="shared" si="64"/>
        <v>1.8681214421252371E-2</v>
      </c>
      <c r="H279" s="31">
        <v>10618</v>
      </c>
      <c r="I279" s="36">
        <f t="shared" si="65"/>
        <v>0.10074003795066414</v>
      </c>
      <c r="J279" s="31">
        <v>18850</v>
      </c>
      <c r="K279" s="36">
        <f t="shared" si="66"/>
        <v>0.17884250474383301</v>
      </c>
      <c r="L279" s="31">
        <v>0</v>
      </c>
      <c r="M279" s="36">
        <f t="shared" si="67"/>
        <v>0</v>
      </c>
      <c r="N279" s="31">
        <f t="shared" si="68"/>
        <v>31437</v>
      </c>
      <c r="O279" s="36">
        <f t="shared" si="69"/>
        <v>0.29826375711574954</v>
      </c>
      <c r="P279" s="31">
        <v>-5657</v>
      </c>
      <c r="Q279" s="31">
        <v>76308</v>
      </c>
      <c r="R279" s="31">
        <v>58294</v>
      </c>
      <c r="S279" s="31">
        <v>29722</v>
      </c>
      <c r="T279" s="36">
        <f t="shared" si="70"/>
        <v>0.50986379387243974</v>
      </c>
      <c r="U279" s="36">
        <f t="shared" si="71"/>
        <v>-4.3321548523952629</v>
      </c>
    </row>
    <row r="280" spans="1:21" x14ac:dyDescent="0.2">
      <c r="A280" s="17" t="s">
        <v>29</v>
      </c>
      <c r="B280" s="11" t="s">
        <v>499</v>
      </c>
      <c r="C280" s="10" t="s">
        <v>500</v>
      </c>
      <c r="D280" s="31">
        <v>0</v>
      </c>
      <c r="E280" s="31">
        <v>0</v>
      </c>
      <c r="F280" s="31">
        <v>0</v>
      </c>
      <c r="G280" s="36">
        <f t="shared" si="64"/>
        <v>0</v>
      </c>
      <c r="H280" s="31">
        <v>0</v>
      </c>
      <c r="I280" s="36">
        <f t="shared" si="65"/>
        <v>0</v>
      </c>
      <c r="J280" s="31">
        <v>0</v>
      </c>
      <c r="K280" s="36">
        <f t="shared" si="66"/>
        <v>0</v>
      </c>
      <c r="L280" s="31">
        <v>0</v>
      </c>
      <c r="M280" s="36">
        <f t="shared" si="67"/>
        <v>0</v>
      </c>
      <c r="N280" s="31">
        <f t="shared" si="68"/>
        <v>0</v>
      </c>
      <c r="O280" s="36">
        <f t="shared" si="69"/>
        <v>0</v>
      </c>
      <c r="P280" s="31">
        <v>0</v>
      </c>
      <c r="Q280" s="31">
        <v>0</v>
      </c>
      <c r="R280" s="31">
        <v>0</v>
      </c>
      <c r="S280" s="31">
        <v>0</v>
      </c>
      <c r="T280" s="36">
        <f t="shared" si="70"/>
        <v>0</v>
      </c>
      <c r="U280" s="36">
        <f t="shared" si="71"/>
        <v>0</v>
      </c>
    </row>
    <row r="281" spans="1:21" x14ac:dyDescent="0.2">
      <c r="A281" s="17" t="s">
        <v>29</v>
      </c>
      <c r="B281" s="11" t="s">
        <v>501</v>
      </c>
      <c r="C281" s="10" t="s">
        <v>502</v>
      </c>
      <c r="D281" s="31">
        <v>0</v>
      </c>
      <c r="E281" s="31">
        <v>0</v>
      </c>
      <c r="F281" s="31">
        <v>0</v>
      </c>
      <c r="G281" s="36">
        <f t="shared" si="64"/>
        <v>0</v>
      </c>
      <c r="H281" s="31">
        <v>0</v>
      </c>
      <c r="I281" s="36">
        <f t="shared" si="65"/>
        <v>0</v>
      </c>
      <c r="J281" s="31">
        <v>0</v>
      </c>
      <c r="K281" s="36">
        <f t="shared" si="66"/>
        <v>0</v>
      </c>
      <c r="L281" s="31">
        <v>0</v>
      </c>
      <c r="M281" s="36">
        <f t="shared" si="67"/>
        <v>0</v>
      </c>
      <c r="N281" s="31">
        <f t="shared" si="68"/>
        <v>0</v>
      </c>
      <c r="O281" s="36">
        <f t="shared" si="69"/>
        <v>0</v>
      </c>
      <c r="P281" s="31">
        <v>0</v>
      </c>
      <c r="Q281" s="31">
        <v>0</v>
      </c>
      <c r="R281" s="31">
        <v>0</v>
      </c>
      <c r="S281" s="31">
        <v>0</v>
      </c>
      <c r="T281" s="36">
        <f t="shared" si="70"/>
        <v>0</v>
      </c>
      <c r="U281" s="36">
        <f t="shared" si="71"/>
        <v>0</v>
      </c>
    </row>
    <row r="282" spans="1:21" x14ac:dyDescent="0.2">
      <c r="A282" s="17" t="s">
        <v>29</v>
      </c>
      <c r="B282" s="11" t="s">
        <v>503</v>
      </c>
      <c r="C282" s="10" t="s">
        <v>504</v>
      </c>
      <c r="D282" s="31">
        <v>51997</v>
      </c>
      <c r="E282" s="31">
        <v>51997</v>
      </c>
      <c r="F282" s="31">
        <v>0</v>
      </c>
      <c r="G282" s="36">
        <f t="shared" si="64"/>
        <v>0</v>
      </c>
      <c r="H282" s="31">
        <v>0</v>
      </c>
      <c r="I282" s="36">
        <f t="shared" si="65"/>
        <v>0</v>
      </c>
      <c r="J282" s="31">
        <v>0</v>
      </c>
      <c r="K282" s="36">
        <f t="shared" si="66"/>
        <v>0</v>
      </c>
      <c r="L282" s="31">
        <v>0</v>
      </c>
      <c r="M282" s="36">
        <f t="shared" si="67"/>
        <v>0</v>
      </c>
      <c r="N282" s="31">
        <f t="shared" si="68"/>
        <v>0</v>
      </c>
      <c r="O282" s="36">
        <f t="shared" si="69"/>
        <v>0</v>
      </c>
      <c r="P282" s="31">
        <v>19268</v>
      </c>
      <c r="Q282" s="31">
        <v>47326</v>
      </c>
      <c r="R282" s="31">
        <v>49521</v>
      </c>
      <c r="S282" s="31">
        <v>19268</v>
      </c>
      <c r="T282" s="36">
        <f t="shared" si="70"/>
        <v>0.38908745784616627</v>
      </c>
      <c r="U282" s="36">
        <f t="shared" si="71"/>
        <v>-1</v>
      </c>
    </row>
    <row r="283" spans="1:21" x14ac:dyDescent="0.2">
      <c r="A283" s="17" t="s">
        <v>29</v>
      </c>
      <c r="B283" s="11" t="s">
        <v>505</v>
      </c>
      <c r="C283" s="10" t="s">
        <v>506</v>
      </c>
      <c r="D283" s="31">
        <v>3313689</v>
      </c>
      <c r="E283" s="31">
        <v>3139196</v>
      </c>
      <c r="F283" s="31">
        <v>12321</v>
      </c>
      <c r="G283" s="36">
        <f t="shared" si="64"/>
        <v>3.7182125419736129E-3</v>
      </c>
      <c r="H283" s="31">
        <v>26656</v>
      </c>
      <c r="I283" s="36">
        <f t="shared" si="65"/>
        <v>8.0442069246691519E-3</v>
      </c>
      <c r="J283" s="31">
        <v>310762</v>
      </c>
      <c r="K283" s="36">
        <f t="shared" si="66"/>
        <v>9.899413735236666E-2</v>
      </c>
      <c r="L283" s="31">
        <v>0</v>
      </c>
      <c r="M283" s="36">
        <f t="shared" si="67"/>
        <v>0</v>
      </c>
      <c r="N283" s="31">
        <f t="shared" si="68"/>
        <v>349739</v>
      </c>
      <c r="O283" s="36">
        <f t="shared" si="69"/>
        <v>0.11141037386642949</v>
      </c>
      <c r="P283" s="31">
        <v>221514</v>
      </c>
      <c r="Q283" s="31">
        <v>3022307</v>
      </c>
      <c r="R283" s="31">
        <v>2916147</v>
      </c>
      <c r="S283" s="31">
        <v>681567</v>
      </c>
      <c r="T283" s="36">
        <f t="shared" si="70"/>
        <v>0.23372175682501603</v>
      </c>
      <c r="U283" s="36">
        <f t="shared" si="71"/>
        <v>0.40290004243524113</v>
      </c>
    </row>
    <row r="284" spans="1:21" x14ac:dyDescent="0.2">
      <c r="A284" s="17" t="s">
        <v>44</v>
      </c>
      <c r="B284" s="11" t="s">
        <v>507</v>
      </c>
      <c r="C284" s="10" t="s">
        <v>508</v>
      </c>
      <c r="D284" s="31">
        <v>3705658</v>
      </c>
      <c r="E284" s="31">
        <v>4640290</v>
      </c>
      <c r="F284" s="31">
        <v>1159379</v>
      </c>
      <c r="G284" s="36">
        <f t="shared" si="64"/>
        <v>0.31286724247083786</v>
      </c>
      <c r="H284" s="31">
        <v>854258</v>
      </c>
      <c r="I284" s="36">
        <f t="shared" si="65"/>
        <v>0.23052801958518568</v>
      </c>
      <c r="J284" s="31">
        <v>1517939</v>
      </c>
      <c r="K284" s="36">
        <f t="shared" si="66"/>
        <v>0.32712158076327125</v>
      </c>
      <c r="L284" s="31">
        <v>0</v>
      </c>
      <c r="M284" s="36">
        <f t="shared" si="67"/>
        <v>0</v>
      </c>
      <c r="N284" s="31">
        <f t="shared" si="68"/>
        <v>3531576</v>
      </c>
      <c r="O284" s="36">
        <f t="shared" si="69"/>
        <v>0.7610679504944734</v>
      </c>
      <c r="P284" s="31">
        <v>994974</v>
      </c>
      <c r="Q284" s="31">
        <v>3702600</v>
      </c>
      <c r="R284" s="31">
        <v>3616100</v>
      </c>
      <c r="S284" s="31">
        <v>2696484</v>
      </c>
      <c r="T284" s="36">
        <f t="shared" si="70"/>
        <v>0.74568844888139152</v>
      </c>
      <c r="U284" s="36">
        <f t="shared" si="71"/>
        <v>0.52560669927053372</v>
      </c>
    </row>
    <row r="285" spans="1:21" ht="16.5" x14ac:dyDescent="0.3">
      <c r="A285" s="18" t="s">
        <v>0</v>
      </c>
      <c r="B285" s="13" t="s">
        <v>509</v>
      </c>
      <c r="C285" s="12" t="s">
        <v>0</v>
      </c>
      <c r="D285" s="32">
        <f>SUM(D276:D284)</f>
        <v>17706497</v>
      </c>
      <c r="E285" s="32">
        <f>SUM(E276:E284)</f>
        <v>18192209</v>
      </c>
      <c r="F285" s="32">
        <f>SUM(F276:F284)</f>
        <v>1205939</v>
      </c>
      <c r="G285" s="37">
        <f t="shared" si="64"/>
        <v>6.8107147336935139E-2</v>
      </c>
      <c r="H285" s="32">
        <f>SUM(H276:H284)</f>
        <v>1021541</v>
      </c>
      <c r="I285" s="37">
        <f t="shared" si="65"/>
        <v>5.7693003873098107E-2</v>
      </c>
      <c r="J285" s="32">
        <f>SUM(J276:J284)</f>
        <v>2027553</v>
      </c>
      <c r="K285" s="37">
        <f t="shared" si="66"/>
        <v>0.11145172089876496</v>
      </c>
      <c r="L285" s="32">
        <f>SUM(L276:L284)</f>
        <v>0</v>
      </c>
      <c r="M285" s="37">
        <f t="shared" si="67"/>
        <v>0</v>
      </c>
      <c r="N285" s="32">
        <f t="shared" si="68"/>
        <v>4255033</v>
      </c>
      <c r="O285" s="37">
        <f t="shared" si="69"/>
        <v>0.23389314623639162</v>
      </c>
      <c r="P285" s="32">
        <f>SUM(P276:P284)</f>
        <v>1353850</v>
      </c>
      <c r="Q285" s="32">
        <f>SUM(Q276:Q284)</f>
        <v>17498130</v>
      </c>
      <c r="R285" s="32">
        <f>SUM(R276:R284)</f>
        <v>16843668</v>
      </c>
      <c r="S285" s="32">
        <f>SUM(S276:S284)</f>
        <v>6646156</v>
      </c>
      <c r="T285" s="37">
        <f t="shared" si="70"/>
        <v>0.39457890051026889</v>
      </c>
      <c r="U285" s="37">
        <f t="shared" si="71"/>
        <v>0.49762012039738512</v>
      </c>
    </row>
    <row r="286" spans="1:21" x14ac:dyDescent="0.2">
      <c r="A286" s="17" t="s">
        <v>29</v>
      </c>
      <c r="B286" s="11" t="s">
        <v>510</v>
      </c>
      <c r="C286" s="10" t="s">
        <v>511</v>
      </c>
      <c r="D286" s="31">
        <v>0</v>
      </c>
      <c r="E286" s="31">
        <v>0</v>
      </c>
      <c r="F286" s="31">
        <v>0</v>
      </c>
      <c r="G286" s="36">
        <f t="shared" si="64"/>
        <v>0</v>
      </c>
      <c r="H286" s="31">
        <v>0</v>
      </c>
      <c r="I286" s="36">
        <f t="shared" si="65"/>
        <v>0</v>
      </c>
      <c r="J286" s="31">
        <v>0</v>
      </c>
      <c r="K286" s="36">
        <f t="shared" si="66"/>
        <v>0</v>
      </c>
      <c r="L286" s="31">
        <v>0</v>
      </c>
      <c r="M286" s="36">
        <f t="shared" si="67"/>
        <v>0</v>
      </c>
      <c r="N286" s="31">
        <f t="shared" si="68"/>
        <v>0</v>
      </c>
      <c r="O286" s="36">
        <f t="shared" si="69"/>
        <v>0</v>
      </c>
      <c r="P286" s="31">
        <v>0</v>
      </c>
      <c r="Q286" s="31">
        <v>0</v>
      </c>
      <c r="R286" s="31">
        <v>0</v>
      </c>
      <c r="S286" s="31">
        <v>0</v>
      </c>
      <c r="T286" s="36">
        <f t="shared" si="70"/>
        <v>0</v>
      </c>
      <c r="U286" s="36">
        <f t="shared" si="71"/>
        <v>0</v>
      </c>
    </row>
    <row r="287" spans="1:21" x14ac:dyDescent="0.2">
      <c r="A287" s="17" t="s">
        <v>29</v>
      </c>
      <c r="B287" s="11" t="s">
        <v>512</v>
      </c>
      <c r="C287" s="10" t="s">
        <v>513</v>
      </c>
      <c r="D287" s="31">
        <v>0</v>
      </c>
      <c r="E287" s="31">
        <v>0</v>
      </c>
      <c r="F287" s="31">
        <v>0</v>
      </c>
      <c r="G287" s="36">
        <f t="shared" si="64"/>
        <v>0</v>
      </c>
      <c r="H287" s="31">
        <v>0</v>
      </c>
      <c r="I287" s="36">
        <f t="shared" si="65"/>
        <v>0</v>
      </c>
      <c r="J287" s="31">
        <v>0</v>
      </c>
      <c r="K287" s="36">
        <f t="shared" si="66"/>
        <v>0</v>
      </c>
      <c r="L287" s="31">
        <v>0</v>
      </c>
      <c r="M287" s="36">
        <f t="shared" si="67"/>
        <v>0</v>
      </c>
      <c r="N287" s="31">
        <f t="shared" si="68"/>
        <v>0</v>
      </c>
      <c r="O287" s="36">
        <f t="shared" si="69"/>
        <v>0</v>
      </c>
      <c r="P287" s="31">
        <v>0</v>
      </c>
      <c r="Q287" s="31">
        <v>0</v>
      </c>
      <c r="R287" s="31">
        <v>0</v>
      </c>
      <c r="S287" s="31">
        <v>0</v>
      </c>
      <c r="T287" s="36">
        <f t="shared" si="70"/>
        <v>0</v>
      </c>
      <c r="U287" s="36">
        <f t="shared" si="71"/>
        <v>0</v>
      </c>
    </row>
    <row r="288" spans="1:21" x14ac:dyDescent="0.2">
      <c r="A288" s="17" t="s">
        <v>29</v>
      </c>
      <c r="B288" s="11" t="s">
        <v>514</v>
      </c>
      <c r="C288" s="10" t="s">
        <v>515</v>
      </c>
      <c r="D288" s="31">
        <v>6552254</v>
      </c>
      <c r="E288" s="31">
        <v>6552257</v>
      </c>
      <c r="F288" s="31">
        <v>1329710</v>
      </c>
      <c r="G288" s="36">
        <f t="shared" si="64"/>
        <v>0.20293932439127055</v>
      </c>
      <c r="H288" s="31">
        <v>1653956</v>
      </c>
      <c r="I288" s="36">
        <f t="shared" si="65"/>
        <v>0.25242550120920221</v>
      </c>
      <c r="J288" s="31">
        <v>1464182</v>
      </c>
      <c r="K288" s="36">
        <f t="shared" si="66"/>
        <v>0.22346223598982762</v>
      </c>
      <c r="L288" s="31">
        <v>0</v>
      </c>
      <c r="M288" s="36">
        <f t="shared" si="67"/>
        <v>0</v>
      </c>
      <c r="N288" s="31">
        <f t="shared" si="68"/>
        <v>4447848</v>
      </c>
      <c r="O288" s="36">
        <f t="shared" si="69"/>
        <v>0.67882685309810042</v>
      </c>
      <c r="P288" s="31">
        <v>310930</v>
      </c>
      <c r="Q288" s="31">
        <v>1303807</v>
      </c>
      <c r="R288" s="31">
        <v>1303816</v>
      </c>
      <c r="S288" s="31">
        <v>1548783</v>
      </c>
      <c r="T288" s="36">
        <f t="shared" si="70"/>
        <v>1.1878846401639496</v>
      </c>
      <c r="U288" s="36">
        <f t="shared" si="71"/>
        <v>3.7090406200752577</v>
      </c>
    </row>
    <row r="289" spans="1:21" x14ac:dyDescent="0.2">
      <c r="A289" s="17" t="s">
        <v>29</v>
      </c>
      <c r="B289" s="11" t="s">
        <v>516</v>
      </c>
      <c r="C289" s="10" t="s">
        <v>517</v>
      </c>
      <c r="D289" s="31">
        <v>0</v>
      </c>
      <c r="E289" s="31">
        <v>0</v>
      </c>
      <c r="F289" s="31">
        <v>0</v>
      </c>
      <c r="G289" s="36">
        <f t="shared" si="64"/>
        <v>0</v>
      </c>
      <c r="H289" s="31">
        <v>0</v>
      </c>
      <c r="I289" s="36">
        <f t="shared" si="65"/>
        <v>0</v>
      </c>
      <c r="J289" s="31">
        <v>0</v>
      </c>
      <c r="K289" s="36">
        <f t="shared" si="66"/>
        <v>0</v>
      </c>
      <c r="L289" s="31">
        <v>0</v>
      </c>
      <c r="M289" s="36">
        <f t="shared" si="67"/>
        <v>0</v>
      </c>
      <c r="N289" s="31">
        <f t="shared" si="68"/>
        <v>0</v>
      </c>
      <c r="O289" s="36">
        <f t="shared" si="69"/>
        <v>0</v>
      </c>
      <c r="P289" s="31">
        <v>0</v>
      </c>
      <c r="Q289" s="31">
        <v>0</v>
      </c>
      <c r="R289" s="31">
        <v>0</v>
      </c>
      <c r="S289" s="31">
        <v>0</v>
      </c>
      <c r="T289" s="36">
        <f t="shared" si="70"/>
        <v>0</v>
      </c>
      <c r="U289" s="36">
        <f t="shared" si="71"/>
        <v>0</v>
      </c>
    </row>
    <row r="290" spans="1:21" x14ac:dyDescent="0.2">
      <c r="A290" s="17" t="s">
        <v>29</v>
      </c>
      <c r="B290" s="11" t="s">
        <v>518</v>
      </c>
      <c r="C290" s="10" t="s">
        <v>519</v>
      </c>
      <c r="D290" s="31">
        <v>45054600</v>
      </c>
      <c r="E290" s="31">
        <v>45889168</v>
      </c>
      <c r="F290" s="31">
        <v>9815454</v>
      </c>
      <c r="G290" s="36">
        <f t="shared" si="64"/>
        <v>0.21785686700137166</v>
      </c>
      <c r="H290" s="31">
        <v>10089450</v>
      </c>
      <c r="I290" s="36">
        <f t="shared" si="65"/>
        <v>0.22393828821030484</v>
      </c>
      <c r="J290" s="31">
        <v>10371720</v>
      </c>
      <c r="K290" s="36">
        <f t="shared" si="66"/>
        <v>0.22601673667302052</v>
      </c>
      <c r="L290" s="31">
        <v>0</v>
      </c>
      <c r="M290" s="36">
        <f t="shared" si="67"/>
        <v>0</v>
      </c>
      <c r="N290" s="31">
        <f t="shared" si="68"/>
        <v>30276624</v>
      </c>
      <c r="O290" s="36">
        <f t="shared" si="69"/>
        <v>0.65977713956374195</v>
      </c>
      <c r="P290" s="31">
        <v>9641022</v>
      </c>
      <c r="Q290" s="31">
        <v>44303503</v>
      </c>
      <c r="R290" s="31">
        <v>35460100</v>
      </c>
      <c r="S290" s="31">
        <v>29066026</v>
      </c>
      <c r="T290" s="36">
        <f t="shared" si="70"/>
        <v>0.81968257280718326</v>
      </c>
      <c r="U290" s="36">
        <f t="shared" si="71"/>
        <v>7.5790512665566023E-2</v>
      </c>
    </row>
    <row r="291" spans="1:21" x14ac:dyDescent="0.2">
      <c r="A291" s="17" t="s">
        <v>44</v>
      </c>
      <c r="B291" s="11" t="s">
        <v>520</v>
      </c>
      <c r="C291" s="10" t="s">
        <v>521</v>
      </c>
      <c r="D291" s="31">
        <v>3282992</v>
      </c>
      <c r="E291" s="31">
        <v>3805948</v>
      </c>
      <c r="F291" s="31">
        <v>248794</v>
      </c>
      <c r="G291" s="36">
        <f t="shared" si="64"/>
        <v>7.5782700658423782E-2</v>
      </c>
      <c r="H291" s="31">
        <v>954428</v>
      </c>
      <c r="I291" s="36">
        <f t="shared" si="65"/>
        <v>0.29071895392982988</v>
      </c>
      <c r="J291" s="31">
        <v>748682</v>
      </c>
      <c r="K291" s="36">
        <f t="shared" si="66"/>
        <v>0.19671367028661452</v>
      </c>
      <c r="L291" s="31">
        <v>0</v>
      </c>
      <c r="M291" s="36">
        <f t="shared" si="67"/>
        <v>0</v>
      </c>
      <c r="N291" s="31">
        <f t="shared" si="68"/>
        <v>1951904</v>
      </c>
      <c r="O291" s="36">
        <f t="shared" si="69"/>
        <v>0.51285619246505731</v>
      </c>
      <c r="P291" s="31">
        <v>476172</v>
      </c>
      <c r="Q291" s="31">
        <v>3627780</v>
      </c>
      <c r="R291" s="31">
        <v>3108475</v>
      </c>
      <c r="S291" s="31">
        <v>1840986</v>
      </c>
      <c r="T291" s="36">
        <f t="shared" si="70"/>
        <v>0.59224732384851098</v>
      </c>
      <c r="U291" s="36">
        <f t="shared" si="71"/>
        <v>0.57229320497635316</v>
      </c>
    </row>
    <row r="292" spans="1:21" ht="16.5" x14ac:dyDescent="0.3">
      <c r="A292" s="18" t="s">
        <v>0</v>
      </c>
      <c r="B292" s="13" t="s">
        <v>522</v>
      </c>
      <c r="C292" s="12" t="s">
        <v>0</v>
      </c>
      <c r="D292" s="32">
        <f>SUM(D286:D291)</f>
        <v>54889846</v>
      </c>
      <c r="E292" s="32">
        <f>SUM(E286:E291)</f>
        <v>56247373</v>
      </c>
      <c r="F292" s="32">
        <f>SUM(F286:F291)</f>
        <v>11393958</v>
      </c>
      <c r="G292" s="37">
        <f t="shared" si="64"/>
        <v>0.20757861116972345</v>
      </c>
      <c r="H292" s="32">
        <f>SUM(H286:H291)</f>
        <v>12697834</v>
      </c>
      <c r="I292" s="37">
        <f t="shared" si="65"/>
        <v>0.23133302286911134</v>
      </c>
      <c r="J292" s="32">
        <f>SUM(J286:J291)</f>
        <v>12584584</v>
      </c>
      <c r="K292" s="37">
        <f t="shared" si="66"/>
        <v>0.22373638676423163</v>
      </c>
      <c r="L292" s="32">
        <f>SUM(L286:L291)</f>
        <v>0</v>
      </c>
      <c r="M292" s="37">
        <f t="shared" si="67"/>
        <v>0</v>
      </c>
      <c r="N292" s="32">
        <f t="shared" si="68"/>
        <v>36676376</v>
      </c>
      <c r="O292" s="37">
        <f t="shared" si="69"/>
        <v>0.65205491463574661</v>
      </c>
      <c r="P292" s="32">
        <f>SUM(P286:P291)</f>
        <v>10428124</v>
      </c>
      <c r="Q292" s="32">
        <f>SUM(Q286:Q291)</f>
        <v>49235090</v>
      </c>
      <c r="R292" s="32">
        <f>SUM(R286:R291)</f>
        <v>39872391</v>
      </c>
      <c r="S292" s="32">
        <f>SUM(S286:S291)</f>
        <v>32455795</v>
      </c>
      <c r="T292" s="37">
        <f t="shared" si="70"/>
        <v>0.81399169164447649</v>
      </c>
      <c r="U292" s="37">
        <f t="shared" si="71"/>
        <v>0.20679270787343906</v>
      </c>
    </row>
    <row r="293" spans="1:21" x14ac:dyDescent="0.2">
      <c r="A293" s="17" t="s">
        <v>29</v>
      </c>
      <c r="B293" s="11" t="s">
        <v>523</v>
      </c>
      <c r="C293" s="10" t="s">
        <v>524</v>
      </c>
      <c r="D293" s="31">
        <v>42114534</v>
      </c>
      <c r="E293" s="31">
        <v>44440034</v>
      </c>
      <c r="F293" s="31">
        <v>10788968</v>
      </c>
      <c r="G293" s="36">
        <f t="shared" si="64"/>
        <v>0.25618158329853535</v>
      </c>
      <c r="H293" s="31">
        <v>11057737</v>
      </c>
      <c r="I293" s="36">
        <f t="shared" si="65"/>
        <v>0.26256344187495939</v>
      </c>
      <c r="J293" s="31">
        <v>10882440</v>
      </c>
      <c r="K293" s="36">
        <f t="shared" si="66"/>
        <v>0.24487920058747029</v>
      </c>
      <c r="L293" s="31">
        <v>0</v>
      </c>
      <c r="M293" s="36">
        <f t="shared" si="67"/>
        <v>0</v>
      </c>
      <c r="N293" s="31">
        <f t="shared" si="68"/>
        <v>32729145</v>
      </c>
      <c r="O293" s="36">
        <f t="shared" si="69"/>
        <v>0.73647884697837995</v>
      </c>
      <c r="P293" s="31">
        <v>10257930</v>
      </c>
      <c r="Q293" s="31">
        <v>43948338</v>
      </c>
      <c r="R293" s="31">
        <v>43948338</v>
      </c>
      <c r="S293" s="31">
        <v>30578670</v>
      </c>
      <c r="T293" s="36">
        <f t="shared" si="70"/>
        <v>0.69578672121799012</v>
      </c>
      <c r="U293" s="36">
        <f t="shared" si="71"/>
        <v>6.0880704001684549E-2</v>
      </c>
    </row>
    <row r="294" spans="1:21" x14ac:dyDescent="0.2">
      <c r="A294" s="17" t="s">
        <v>29</v>
      </c>
      <c r="B294" s="11" t="s">
        <v>525</v>
      </c>
      <c r="C294" s="10" t="s">
        <v>526</v>
      </c>
      <c r="D294" s="31">
        <v>0</v>
      </c>
      <c r="E294" s="31">
        <v>0</v>
      </c>
      <c r="F294" s="31">
        <v>0</v>
      </c>
      <c r="G294" s="36">
        <f t="shared" si="64"/>
        <v>0</v>
      </c>
      <c r="H294" s="31">
        <v>0</v>
      </c>
      <c r="I294" s="36">
        <f t="shared" si="65"/>
        <v>0</v>
      </c>
      <c r="J294" s="31">
        <v>0</v>
      </c>
      <c r="K294" s="36">
        <f t="shared" si="66"/>
        <v>0</v>
      </c>
      <c r="L294" s="31">
        <v>0</v>
      </c>
      <c r="M294" s="36">
        <f t="shared" si="67"/>
        <v>0</v>
      </c>
      <c r="N294" s="31">
        <f t="shared" si="68"/>
        <v>0</v>
      </c>
      <c r="O294" s="36">
        <f t="shared" si="69"/>
        <v>0</v>
      </c>
      <c r="P294" s="31">
        <v>0</v>
      </c>
      <c r="Q294" s="31">
        <v>0</v>
      </c>
      <c r="R294" s="31">
        <v>0</v>
      </c>
      <c r="S294" s="31">
        <v>0</v>
      </c>
      <c r="T294" s="36">
        <f t="shared" si="70"/>
        <v>0</v>
      </c>
      <c r="U294" s="36">
        <f t="shared" si="71"/>
        <v>0</v>
      </c>
    </row>
    <row r="295" spans="1:21" x14ac:dyDescent="0.2">
      <c r="A295" s="17" t="s">
        <v>29</v>
      </c>
      <c r="B295" s="11" t="s">
        <v>527</v>
      </c>
      <c r="C295" s="10" t="s">
        <v>528</v>
      </c>
      <c r="D295" s="31">
        <v>3746592</v>
      </c>
      <c r="E295" s="31">
        <v>3842197</v>
      </c>
      <c r="F295" s="31">
        <v>530056</v>
      </c>
      <c r="G295" s="36">
        <f t="shared" si="64"/>
        <v>0.14147684081960352</v>
      </c>
      <c r="H295" s="31">
        <v>1164143</v>
      </c>
      <c r="I295" s="36">
        <f t="shared" si="65"/>
        <v>0.3107205161383999</v>
      </c>
      <c r="J295" s="31">
        <v>682211</v>
      </c>
      <c r="K295" s="36">
        <f t="shared" si="66"/>
        <v>0.17755752763327856</v>
      </c>
      <c r="L295" s="31">
        <v>0</v>
      </c>
      <c r="M295" s="36">
        <f t="shared" si="67"/>
        <v>0</v>
      </c>
      <c r="N295" s="31">
        <f t="shared" si="68"/>
        <v>2376410</v>
      </c>
      <c r="O295" s="36">
        <f t="shared" si="69"/>
        <v>0.61850290341697733</v>
      </c>
      <c r="P295" s="31">
        <v>934198</v>
      </c>
      <c r="Q295" s="31">
        <v>4230188</v>
      </c>
      <c r="R295" s="31">
        <v>4115870</v>
      </c>
      <c r="S295" s="31">
        <v>2950524</v>
      </c>
      <c r="T295" s="36">
        <f t="shared" si="70"/>
        <v>0.71686520711295543</v>
      </c>
      <c r="U295" s="36">
        <f t="shared" si="71"/>
        <v>-0.26973618012455602</v>
      </c>
    </row>
    <row r="296" spans="1:21" x14ac:dyDescent="0.2">
      <c r="A296" s="17" t="s">
        <v>29</v>
      </c>
      <c r="B296" s="11" t="s">
        <v>529</v>
      </c>
      <c r="C296" s="10" t="s">
        <v>530</v>
      </c>
      <c r="D296" s="31">
        <v>11208474</v>
      </c>
      <c r="E296" s="31">
        <v>14246775</v>
      </c>
      <c r="F296" s="31">
        <v>2931997</v>
      </c>
      <c r="G296" s="36">
        <f t="shared" si="64"/>
        <v>0.26158752743683039</v>
      </c>
      <c r="H296" s="31">
        <v>2782612</v>
      </c>
      <c r="I296" s="36">
        <f t="shared" si="65"/>
        <v>0.24825966496420476</v>
      </c>
      <c r="J296" s="31">
        <v>3265493</v>
      </c>
      <c r="K296" s="36">
        <f t="shared" si="66"/>
        <v>0.22920927718729325</v>
      </c>
      <c r="L296" s="31">
        <v>0</v>
      </c>
      <c r="M296" s="36">
        <f t="shared" si="67"/>
        <v>0</v>
      </c>
      <c r="N296" s="31">
        <f t="shared" si="68"/>
        <v>8980102</v>
      </c>
      <c r="O296" s="36">
        <f t="shared" si="69"/>
        <v>0.63032524904759146</v>
      </c>
      <c r="P296" s="31">
        <v>1838757</v>
      </c>
      <c r="Q296" s="31">
        <v>7037541</v>
      </c>
      <c r="R296" s="31">
        <v>11736694</v>
      </c>
      <c r="S296" s="31">
        <v>8233938</v>
      </c>
      <c r="T296" s="36">
        <f t="shared" si="70"/>
        <v>0.70155513980342332</v>
      </c>
      <c r="U296" s="36">
        <f t="shared" si="71"/>
        <v>0.7759241705130151</v>
      </c>
    </row>
    <row r="297" spans="1:21" x14ac:dyDescent="0.2">
      <c r="A297" s="17" t="s">
        <v>44</v>
      </c>
      <c r="B297" s="11" t="s">
        <v>531</v>
      </c>
      <c r="C297" s="10" t="s">
        <v>532</v>
      </c>
      <c r="D297" s="31">
        <v>0</v>
      </c>
      <c r="E297" s="31">
        <v>0</v>
      </c>
      <c r="F297" s="31">
        <v>0</v>
      </c>
      <c r="G297" s="36">
        <f t="shared" si="64"/>
        <v>0</v>
      </c>
      <c r="H297" s="31">
        <v>0</v>
      </c>
      <c r="I297" s="36">
        <f t="shared" si="65"/>
        <v>0</v>
      </c>
      <c r="J297" s="31">
        <v>0</v>
      </c>
      <c r="K297" s="36">
        <f t="shared" si="66"/>
        <v>0</v>
      </c>
      <c r="L297" s="31">
        <v>0</v>
      </c>
      <c r="M297" s="36">
        <f t="shared" si="67"/>
        <v>0</v>
      </c>
      <c r="N297" s="31">
        <f t="shared" si="68"/>
        <v>0</v>
      </c>
      <c r="O297" s="36">
        <f t="shared" si="69"/>
        <v>0</v>
      </c>
      <c r="P297" s="31">
        <v>0</v>
      </c>
      <c r="Q297" s="31">
        <v>0</v>
      </c>
      <c r="R297" s="31">
        <v>0</v>
      </c>
      <c r="S297" s="31">
        <v>0</v>
      </c>
      <c r="T297" s="36">
        <f t="shared" si="70"/>
        <v>0</v>
      </c>
      <c r="U297" s="36">
        <f t="shared" si="71"/>
        <v>0</v>
      </c>
    </row>
    <row r="298" spans="1:21" ht="16.5" x14ac:dyDescent="0.3">
      <c r="A298" s="18" t="s">
        <v>0</v>
      </c>
      <c r="B298" s="13" t="s">
        <v>533</v>
      </c>
      <c r="C298" s="12" t="s">
        <v>0</v>
      </c>
      <c r="D298" s="32">
        <f>SUM(D293:D297)</f>
        <v>57069600</v>
      </c>
      <c r="E298" s="32">
        <f>SUM(E293:E297)</f>
        <v>62529006</v>
      </c>
      <c r="F298" s="32">
        <f>SUM(F293:F297)</f>
        <v>14251021</v>
      </c>
      <c r="G298" s="37">
        <f t="shared" si="64"/>
        <v>0.24971299956544291</v>
      </c>
      <c r="H298" s="32">
        <f>SUM(H293:H297)</f>
        <v>15004492</v>
      </c>
      <c r="I298" s="37">
        <f t="shared" si="65"/>
        <v>0.26291566788623016</v>
      </c>
      <c r="J298" s="32">
        <f>SUM(J293:J297)</f>
        <v>14830144</v>
      </c>
      <c r="K298" s="37">
        <f t="shared" si="66"/>
        <v>0.23717223331520734</v>
      </c>
      <c r="L298" s="32">
        <f>SUM(L293:L297)</f>
        <v>0</v>
      </c>
      <c r="M298" s="37">
        <f t="shared" si="67"/>
        <v>0</v>
      </c>
      <c r="N298" s="32">
        <f t="shared" si="68"/>
        <v>44085657</v>
      </c>
      <c r="O298" s="37">
        <f t="shared" si="69"/>
        <v>0.70504330422268346</v>
      </c>
      <c r="P298" s="32">
        <f>SUM(P293:P297)</f>
        <v>13030885</v>
      </c>
      <c r="Q298" s="32">
        <f>SUM(Q293:Q297)</f>
        <v>55216067</v>
      </c>
      <c r="R298" s="32">
        <f>SUM(R293:R297)</f>
        <v>59800902</v>
      </c>
      <c r="S298" s="32">
        <f>SUM(S293:S297)</f>
        <v>41763132</v>
      </c>
      <c r="T298" s="37">
        <f t="shared" si="70"/>
        <v>0.69836959984315961</v>
      </c>
      <c r="U298" s="37">
        <f t="shared" si="71"/>
        <v>0.13807650056001575</v>
      </c>
    </row>
    <row r="299" spans="1:21" ht="16.5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174884683</v>
      </c>
      <c r="E299" s="32">
        <f>SUM(E263:E266,E268:E274,E276:E284,E286:E291,E293:E297)</f>
        <v>179770723</v>
      </c>
      <c r="F299" s="32">
        <f>SUM(F263:F266,F268:F274,F276:F284,F286:F291,F293:F297)</f>
        <v>37067521</v>
      </c>
      <c r="G299" s="37">
        <f t="shared" si="64"/>
        <v>0.21195407375956418</v>
      </c>
      <c r="H299" s="32">
        <f>SUM(H263:H266,H268:H274,H276:H284,H286:H291,H293:H297)</f>
        <v>39397134</v>
      </c>
      <c r="I299" s="37">
        <f t="shared" si="65"/>
        <v>0.22527492587787118</v>
      </c>
      <c r="J299" s="32">
        <f>SUM(J263:J266,J268:J274,J276:J284,J286:J291,J293:J297)</f>
        <v>40248547</v>
      </c>
      <c r="K299" s="37">
        <f t="shared" si="66"/>
        <v>0.22388821899548125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116713202</v>
      </c>
      <c r="O299" s="37">
        <f t="shared" si="69"/>
        <v>0.64923364634852143</v>
      </c>
      <c r="P299" s="32">
        <f>SUM(P263:P266,P268:P274,P276:P284,P286:P291,P293:P297)</f>
        <v>33134505</v>
      </c>
      <c r="Q299" s="32">
        <f>SUM(Q263:Q266,Q268:Q274,Q276:Q284,Q286:Q291,Q293:Q297)</f>
        <v>156781174</v>
      </c>
      <c r="R299" s="32">
        <f>SUM(R263:R266,R268:R274,R276:R284,R286:R291,R293:R297)</f>
        <v>151322617</v>
      </c>
      <c r="S299" s="32">
        <f>SUM(S263:S266,S268:S274,S276:S284,S286:S291,S293:S297)</f>
        <v>106261245</v>
      </c>
      <c r="T299" s="37">
        <f t="shared" si="70"/>
        <v>0.70221654308291537</v>
      </c>
      <c r="U299" s="37">
        <f t="shared" si="71"/>
        <v>0.21470192477600003</v>
      </c>
    </row>
    <row r="300" spans="1:21" ht="14.4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x14ac:dyDescent="0.2">
      <c r="A302" s="17" t="s">
        <v>23</v>
      </c>
      <c r="B302" s="11" t="s">
        <v>536</v>
      </c>
      <c r="C302" s="10" t="s">
        <v>537</v>
      </c>
      <c r="D302" s="31">
        <v>4376810040</v>
      </c>
      <c r="E302" s="31">
        <v>5145895899</v>
      </c>
      <c r="F302" s="31">
        <v>982167643</v>
      </c>
      <c r="G302" s="36">
        <f t="shared" ref="G302:G339" si="72">IF(($D302     =0),0,($F302     /$D302     ))</f>
        <v>0.22440262063555311</v>
      </c>
      <c r="H302" s="31">
        <v>1169780189</v>
      </c>
      <c r="I302" s="36">
        <f t="shared" ref="I302:I339" si="73">IF(($D302     =0),0,($H302     /$D302     ))</f>
        <v>0.26726775398276137</v>
      </c>
      <c r="J302" s="31">
        <v>1373396305</v>
      </c>
      <c r="K302" s="36">
        <f t="shared" ref="K302:K339" si="74">IF(($E302     =0),0,($J302     /$E302     ))</f>
        <v>0.26689158349800501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3525344137</v>
      </c>
      <c r="O302" s="36">
        <f t="shared" ref="O302:O339" si="77">IF(($E302     =0),0,($N302     /$E302     ))</f>
        <v>0.68507879020348605</v>
      </c>
      <c r="P302" s="31">
        <v>1015016019</v>
      </c>
      <c r="Q302" s="31">
        <v>4277559487</v>
      </c>
      <c r="R302" s="31">
        <v>4425065765</v>
      </c>
      <c r="S302" s="31">
        <v>2927994104</v>
      </c>
      <c r="T302" s="36">
        <f t="shared" ref="T302:T339" si="78">IF(($R302     =0),0,($S302     /$R302     ))</f>
        <v>0.66168374878378788</v>
      </c>
      <c r="U302" s="36">
        <f t="shared" ref="U302:U339" si="79">IF(($P302     =0),0,(($J302     /$P302     )-1))</f>
        <v>0.35307845323769227</v>
      </c>
    </row>
    <row r="303" spans="1:21" ht="16.5" x14ac:dyDescent="0.3">
      <c r="A303" s="18" t="s">
        <v>0</v>
      </c>
      <c r="B303" s="13" t="s">
        <v>28</v>
      </c>
      <c r="C303" s="12" t="s">
        <v>0</v>
      </c>
      <c r="D303" s="32">
        <f>D302</f>
        <v>4376810040</v>
      </c>
      <c r="E303" s="32">
        <f>E302</f>
        <v>5145895899</v>
      </c>
      <c r="F303" s="32">
        <f>F302</f>
        <v>982167643</v>
      </c>
      <c r="G303" s="37">
        <f t="shared" si="72"/>
        <v>0.22440262063555311</v>
      </c>
      <c r="H303" s="32">
        <f>H302</f>
        <v>1169780189</v>
      </c>
      <c r="I303" s="37">
        <f t="shared" si="73"/>
        <v>0.26726775398276137</v>
      </c>
      <c r="J303" s="32">
        <f>J302</f>
        <v>1373396305</v>
      </c>
      <c r="K303" s="37">
        <f t="shared" si="74"/>
        <v>0.26689158349800501</v>
      </c>
      <c r="L303" s="32">
        <f>L302</f>
        <v>0</v>
      </c>
      <c r="M303" s="37">
        <f t="shared" si="75"/>
        <v>0</v>
      </c>
      <c r="N303" s="32">
        <f t="shared" si="76"/>
        <v>3525344137</v>
      </c>
      <c r="O303" s="37">
        <f t="shared" si="77"/>
        <v>0.68507879020348605</v>
      </c>
      <c r="P303" s="32">
        <f>P302</f>
        <v>1015016019</v>
      </c>
      <c r="Q303" s="32">
        <f>Q302</f>
        <v>4277559487</v>
      </c>
      <c r="R303" s="32">
        <f>R302</f>
        <v>4425065765</v>
      </c>
      <c r="S303" s="32">
        <f>S302</f>
        <v>2927994104</v>
      </c>
      <c r="T303" s="37">
        <f t="shared" si="78"/>
        <v>0.66168374878378788</v>
      </c>
      <c r="U303" s="37">
        <f t="shared" si="79"/>
        <v>0.35307845323769227</v>
      </c>
    </row>
    <row r="304" spans="1:21" x14ac:dyDescent="0.2">
      <c r="A304" s="17" t="s">
        <v>29</v>
      </c>
      <c r="B304" s="11" t="s">
        <v>538</v>
      </c>
      <c r="C304" s="10" t="s">
        <v>539</v>
      </c>
      <c r="D304" s="31">
        <v>18117244</v>
      </c>
      <c r="E304" s="31">
        <v>22247771</v>
      </c>
      <c r="F304" s="31">
        <v>2647076</v>
      </c>
      <c r="G304" s="36">
        <f t="shared" si="72"/>
        <v>0.14610809458657179</v>
      </c>
      <c r="H304" s="31">
        <v>3358626</v>
      </c>
      <c r="I304" s="36">
        <f t="shared" si="73"/>
        <v>0.18538283195832655</v>
      </c>
      <c r="J304" s="31">
        <v>2842179</v>
      </c>
      <c r="K304" s="36">
        <f t="shared" si="74"/>
        <v>0.12775118010698691</v>
      </c>
      <c r="L304" s="31">
        <v>0</v>
      </c>
      <c r="M304" s="36">
        <f t="shared" si="75"/>
        <v>0</v>
      </c>
      <c r="N304" s="31">
        <f t="shared" si="76"/>
        <v>8847881</v>
      </c>
      <c r="O304" s="36">
        <f t="shared" si="77"/>
        <v>0.39769741427129934</v>
      </c>
      <c r="P304" s="31">
        <v>2750727</v>
      </c>
      <c r="Q304" s="31">
        <v>27666682</v>
      </c>
      <c r="R304" s="31">
        <v>22027431</v>
      </c>
      <c r="S304" s="31">
        <v>11123000</v>
      </c>
      <c r="T304" s="36">
        <f t="shared" si="78"/>
        <v>0.5049612912191167</v>
      </c>
      <c r="U304" s="36">
        <f t="shared" si="79"/>
        <v>3.3246483565980922E-2</v>
      </c>
    </row>
    <row r="305" spans="1:21" x14ac:dyDescent="0.2">
      <c r="A305" s="17" t="s">
        <v>29</v>
      </c>
      <c r="B305" s="11" t="s">
        <v>540</v>
      </c>
      <c r="C305" s="10" t="s">
        <v>541</v>
      </c>
      <c r="D305" s="31">
        <v>22079705</v>
      </c>
      <c r="E305" s="31">
        <v>43035074</v>
      </c>
      <c r="F305" s="31">
        <v>4889972</v>
      </c>
      <c r="G305" s="36">
        <f t="shared" si="72"/>
        <v>0.2214690821276824</v>
      </c>
      <c r="H305" s="31">
        <v>5854764</v>
      </c>
      <c r="I305" s="36">
        <f t="shared" si="73"/>
        <v>0.26516495578179144</v>
      </c>
      <c r="J305" s="31">
        <v>13555911</v>
      </c>
      <c r="K305" s="36">
        <f t="shared" si="74"/>
        <v>0.31499680934672031</v>
      </c>
      <c r="L305" s="31">
        <v>0</v>
      </c>
      <c r="M305" s="36">
        <f t="shared" si="75"/>
        <v>0</v>
      </c>
      <c r="N305" s="31">
        <f t="shared" si="76"/>
        <v>24300647</v>
      </c>
      <c r="O305" s="36">
        <f t="shared" si="77"/>
        <v>0.56467073810538815</v>
      </c>
      <c r="P305" s="31">
        <v>3873977</v>
      </c>
      <c r="Q305" s="31">
        <v>28421190</v>
      </c>
      <c r="R305" s="31">
        <v>19960720</v>
      </c>
      <c r="S305" s="31">
        <v>17573456</v>
      </c>
      <c r="T305" s="36">
        <f t="shared" si="78"/>
        <v>0.88040190934996332</v>
      </c>
      <c r="U305" s="36">
        <f t="shared" si="79"/>
        <v>2.4992234078829068</v>
      </c>
    </row>
    <row r="306" spans="1:21" x14ac:dyDescent="0.2">
      <c r="A306" s="17" t="s">
        <v>29</v>
      </c>
      <c r="B306" s="11" t="s">
        <v>542</v>
      </c>
      <c r="C306" s="10" t="s">
        <v>543</v>
      </c>
      <c r="D306" s="31">
        <v>40474439</v>
      </c>
      <c r="E306" s="31">
        <v>40052020</v>
      </c>
      <c r="F306" s="31">
        <v>8874086</v>
      </c>
      <c r="G306" s="36">
        <f t="shared" si="72"/>
        <v>0.21925161211005295</v>
      </c>
      <c r="H306" s="31">
        <v>10410719</v>
      </c>
      <c r="I306" s="36">
        <f t="shared" si="73"/>
        <v>0.25721712906261651</v>
      </c>
      <c r="J306" s="31">
        <v>10340048</v>
      </c>
      <c r="K306" s="36">
        <f t="shared" si="74"/>
        <v>0.25816545582469996</v>
      </c>
      <c r="L306" s="31">
        <v>0</v>
      </c>
      <c r="M306" s="36">
        <f t="shared" si="75"/>
        <v>0</v>
      </c>
      <c r="N306" s="31">
        <f t="shared" si="76"/>
        <v>29624853</v>
      </c>
      <c r="O306" s="36">
        <f t="shared" si="77"/>
        <v>0.73965939795296221</v>
      </c>
      <c r="P306" s="31">
        <v>9995154</v>
      </c>
      <c r="Q306" s="31">
        <v>36852192</v>
      </c>
      <c r="R306" s="31">
        <v>38464220</v>
      </c>
      <c r="S306" s="31">
        <v>27936711</v>
      </c>
      <c r="T306" s="36">
        <f t="shared" si="78"/>
        <v>0.7263038480957108</v>
      </c>
      <c r="U306" s="36">
        <f t="shared" si="79"/>
        <v>3.4506121666559642E-2</v>
      </c>
    </row>
    <row r="307" spans="1:21" x14ac:dyDescent="0.2">
      <c r="A307" s="17" t="s">
        <v>29</v>
      </c>
      <c r="B307" s="11" t="s">
        <v>544</v>
      </c>
      <c r="C307" s="10" t="s">
        <v>545</v>
      </c>
      <c r="D307" s="31">
        <v>67062645</v>
      </c>
      <c r="E307" s="31">
        <v>67610425</v>
      </c>
      <c r="F307" s="31">
        <v>12380877</v>
      </c>
      <c r="G307" s="36">
        <f t="shared" si="72"/>
        <v>0.18461659244129128</v>
      </c>
      <c r="H307" s="31">
        <v>15955395</v>
      </c>
      <c r="I307" s="36">
        <f t="shared" si="73"/>
        <v>0.23791777076493181</v>
      </c>
      <c r="J307" s="31">
        <v>16187466</v>
      </c>
      <c r="K307" s="36">
        <f t="shared" si="74"/>
        <v>0.23942263341784939</v>
      </c>
      <c r="L307" s="31">
        <v>0</v>
      </c>
      <c r="M307" s="36">
        <f t="shared" si="75"/>
        <v>0</v>
      </c>
      <c r="N307" s="31">
        <f t="shared" si="76"/>
        <v>44523738</v>
      </c>
      <c r="O307" s="36">
        <f t="shared" si="77"/>
        <v>0.65853362110946645</v>
      </c>
      <c r="P307" s="31">
        <v>17604853</v>
      </c>
      <c r="Q307" s="31">
        <v>63410146</v>
      </c>
      <c r="R307" s="31">
        <v>68383053</v>
      </c>
      <c r="S307" s="31">
        <v>45306959</v>
      </c>
      <c r="T307" s="36">
        <f t="shared" si="78"/>
        <v>0.6625465961573842</v>
      </c>
      <c r="U307" s="36">
        <f t="shared" si="79"/>
        <v>-8.0511152237397243E-2</v>
      </c>
    </row>
    <row r="308" spans="1:21" x14ac:dyDescent="0.2">
      <c r="A308" s="17" t="s">
        <v>29</v>
      </c>
      <c r="B308" s="11" t="s">
        <v>546</v>
      </c>
      <c r="C308" s="10" t="s">
        <v>547</v>
      </c>
      <c r="D308" s="31">
        <v>88685944</v>
      </c>
      <c r="E308" s="31">
        <v>97304171</v>
      </c>
      <c r="F308" s="31">
        <v>12830858</v>
      </c>
      <c r="G308" s="36">
        <f t="shared" si="72"/>
        <v>0.14467746997201722</v>
      </c>
      <c r="H308" s="31">
        <v>17201547</v>
      </c>
      <c r="I308" s="36">
        <f t="shared" si="73"/>
        <v>0.19396024019319227</v>
      </c>
      <c r="J308" s="31">
        <v>16164622</v>
      </c>
      <c r="K308" s="36">
        <f t="shared" si="74"/>
        <v>0.16612465667067858</v>
      </c>
      <c r="L308" s="31">
        <v>0</v>
      </c>
      <c r="M308" s="36">
        <f t="shared" si="75"/>
        <v>0</v>
      </c>
      <c r="N308" s="31">
        <f t="shared" si="76"/>
        <v>46197027</v>
      </c>
      <c r="O308" s="36">
        <f t="shared" si="77"/>
        <v>0.47476923676786681</v>
      </c>
      <c r="P308" s="31">
        <v>10635606</v>
      </c>
      <c r="Q308" s="31">
        <v>82052530</v>
      </c>
      <c r="R308" s="31">
        <v>79590728</v>
      </c>
      <c r="S308" s="31">
        <v>38691062</v>
      </c>
      <c r="T308" s="36">
        <f t="shared" si="78"/>
        <v>0.48612524313133559</v>
      </c>
      <c r="U308" s="36">
        <f t="shared" si="79"/>
        <v>0.51985904705383024</v>
      </c>
    </row>
    <row r="309" spans="1:21" x14ac:dyDescent="0.2">
      <c r="A309" s="17" t="s">
        <v>44</v>
      </c>
      <c r="B309" s="11" t="s">
        <v>548</v>
      </c>
      <c r="C309" s="10" t="s">
        <v>549</v>
      </c>
      <c r="D309" s="31">
        <v>49854919</v>
      </c>
      <c r="E309" s="31">
        <v>49138919</v>
      </c>
      <c r="F309" s="31">
        <v>10143814</v>
      </c>
      <c r="G309" s="36">
        <f t="shared" si="72"/>
        <v>0.20346666293851565</v>
      </c>
      <c r="H309" s="31">
        <v>12480821</v>
      </c>
      <c r="I309" s="36">
        <f t="shared" si="73"/>
        <v>0.25034281973259248</v>
      </c>
      <c r="J309" s="31">
        <v>12538401</v>
      </c>
      <c r="K309" s="36">
        <f t="shared" si="74"/>
        <v>0.2551623286625414</v>
      </c>
      <c r="L309" s="31">
        <v>0</v>
      </c>
      <c r="M309" s="36">
        <f t="shared" si="75"/>
        <v>0</v>
      </c>
      <c r="N309" s="31">
        <f t="shared" si="76"/>
        <v>35163036</v>
      </c>
      <c r="O309" s="36">
        <f t="shared" si="77"/>
        <v>0.71558423985680275</v>
      </c>
      <c r="P309" s="31">
        <v>13382449</v>
      </c>
      <c r="Q309" s="31">
        <v>49906432</v>
      </c>
      <c r="R309" s="31">
        <v>50156432</v>
      </c>
      <c r="S309" s="31">
        <v>35972687</v>
      </c>
      <c r="T309" s="36">
        <f t="shared" si="78"/>
        <v>0.71720984857934078</v>
      </c>
      <c r="U309" s="36">
        <f t="shared" si="79"/>
        <v>-6.3071265954385503E-2</v>
      </c>
    </row>
    <row r="310" spans="1:21" ht="16.5" x14ac:dyDescent="0.3">
      <c r="A310" s="18" t="s">
        <v>0</v>
      </c>
      <c r="B310" s="13" t="s">
        <v>550</v>
      </c>
      <c r="C310" s="12" t="s">
        <v>0</v>
      </c>
      <c r="D310" s="32">
        <f>SUM(D304:D309)</f>
        <v>286274896</v>
      </c>
      <c r="E310" s="32">
        <f>SUM(E304:E309)</f>
        <v>319388380</v>
      </c>
      <c r="F310" s="32">
        <f>SUM(F304:F309)</f>
        <v>51766683</v>
      </c>
      <c r="G310" s="37">
        <f t="shared" si="72"/>
        <v>0.18082858023289614</v>
      </c>
      <c r="H310" s="32">
        <f>SUM(H304:H309)</f>
        <v>65261872</v>
      </c>
      <c r="I310" s="37">
        <f t="shared" si="73"/>
        <v>0.22796924533683177</v>
      </c>
      <c r="J310" s="32">
        <f>SUM(J304:J309)</f>
        <v>71628627</v>
      </c>
      <c r="K310" s="37">
        <f t="shared" si="74"/>
        <v>0.22426810580898404</v>
      </c>
      <c r="L310" s="32">
        <f>SUM(L304:L309)</f>
        <v>0</v>
      </c>
      <c r="M310" s="37">
        <f t="shared" si="75"/>
        <v>0</v>
      </c>
      <c r="N310" s="32">
        <f t="shared" si="76"/>
        <v>188657182</v>
      </c>
      <c r="O310" s="37">
        <f t="shared" si="77"/>
        <v>0.59068267292629739</v>
      </c>
      <c r="P310" s="32">
        <f>SUM(P304:P309)</f>
        <v>58242766</v>
      </c>
      <c r="Q310" s="32">
        <f>SUM(Q304:Q309)</f>
        <v>288309172</v>
      </c>
      <c r="R310" s="32">
        <f>SUM(R304:R309)</f>
        <v>278582584</v>
      </c>
      <c r="S310" s="32">
        <f>SUM(S304:S309)</f>
        <v>176603875</v>
      </c>
      <c r="T310" s="37">
        <f t="shared" si="78"/>
        <v>0.63393724210699398</v>
      </c>
      <c r="U310" s="37">
        <f t="shared" si="79"/>
        <v>0.22982873100498002</v>
      </c>
    </row>
    <row r="311" spans="1:21" x14ac:dyDescent="0.2">
      <c r="A311" s="17" t="s">
        <v>29</v>
      </c>
      <c r="B311" s="11" t="s">
        <v>551</v>
      </c>
      <c r="C311" s="10" t="s">
        <v>552</v>
      </c>
      <c r="D311" s="31">
        <v>50925786</v>
      </c>
      <c r="E311" s="31">
        <v>50904786</v>
      </c>
      <c r="F311" s="31">
        <v>8563114</v>
      </c>
      <c r="G311" s="36">
        <f t="shared" si="72"/>
        <v>0.16814888237562009</v>
      </c>
      <c r="H311" s="31">
        <v>9679569</v>
      </c>
      <c r="I311" s="36">
        <f t="shared" si="73"/>
        <v>0.19007205897617369</v>
      </c>
      <c r="J311" s="31">
        <v>9858175</v>
      </c>
      <c r="K311" s="36">
        <f t="shared" si="74"/>
        <v>0.19365909916603913</v>
      </c>
      <c r="L311" s="31">
        <v>0</v>
      </c>
      <c r="M311" s="36">
        <f t="shared" si="75"/>
        <v>0</v>
      </c>
      <c r="N311" s="31">
        <f t="shared" si="76"/>
        <v>28100858</v>
      </c>
      <c r="O311" s="36">
        <f t="shared" si="77"/>
        <v>0.5520278191524074</v>
      </c>
      <c r="P311" s="31">
        <v>7833897</v>
      </c>
      <c r="Q311" s="31">
        <v>42158249</v>
      </c>
      <c r="R311" s="31">
        <v>42339870</v>
      </c>
      <c r="S311" s="31">
        <v>24286461</v>
      </c>
      <c r="T311" s="36">
        <f t="shared" si="78"/>
        <v>0.57360735873775714</v>
      </c>
      <c r="U311" s="36">
        <f t="shared" si="79"/>
        <v>0.25839987428989675</v>
      </c>
    </row>
    <row r="312" spans="1:21" x14ac:dyDescent="0.2">
      <c r="A312" s="17" t="s">
        <v>29</v>
      </c>
      <c r="B312" s="11" t="s">
        <v>553</v>
      </c>
      <c r="C312" s="10" t="s">
        <v>554</v>
      </c>
      <c r="D312" s="31">
        <v>230706878</v>
      </c>
      <c r="E312" s="31">
        <v>240035218</v>
      </c>
      <c r="F312" s="31">
        <v>25350080</v>
      </c>
      <c r="G312" s="36">
        <f t="shared" si="72"/>
        <v>0.10988003573954999</v>
      </c>
      <c r="H312" s="31">
        <v>61652331</v>
      </c>
      <c r="I312" s="36">
        <f t="shared" si="73"/>
        <v>0.267232305921976</v>
      </c>
      <c r="J312" s="31">
        <v>30773814</v>
      </c>
      <c r="K312" s="36">
        <f t="shared" si="74"/>
        <v>0.12820541192417856</v>
      </c>
      <c r="L312" s="31">
        <v>0</v>
      </c>
      <c r="M312" s="36">
        <f t="shared" si="75"/>
        <v>0</v>
      </c>
      <c r="N312" s="31">
        <f t="shared" si="76"/>
        <v>117776225</v>
      </c>
      <c r="O312" s="36">
        <f t="shared" si="77"/>
        <v>0.49066227023402875</v>
      </c>
      <c r="P312" s="31">
        <v>31035901</v>
      </c>
      <c r="Q312" s="31">
        <v>212093666</v>
      </c>
      <c r="R312" s="31">
        <v>225252340</v>
      </c>
      <c r="S312" s="31">
        <v>119619370</v>
      </c>
      <c r="T312" s="36">
        <f t="shared" si="78"/>
        <v>0.53104607037600582</v>
      </c>
      <c r="U312" s="36">
        <f t="shared" si="79"/>
        <v>-8.4446396449067151E-3</v>
      </c>
    </row>
    <row r="313" spans="1:21" x14ac:dyDescent="0.2">
      <c r="A313" s="17" t="s">
        <v>29</v>
      </c>
      <c r="B313" s="11" t="s">
        <v>555</v>
      </c>
      <c r="C313" s="10" t="s">
        <v>556</v>
      </c>
      <c r="D313" s="31">
        <v>268165006</v>
      </c>
      <c r="E313" s="31">
        <v>381995196</v>
      </c>
      <c r="F313" s="31">
        <v>23227400</v>
      </c>
      <c r="G313" s="36">
        <f t="shared" si="72"/>
        <v>8.6616073985432682E-2</v>
      </c>
      <c r="H313" s="31">
        <v>49541683</v>
      </c>
      <c r="I313" s="36">
        <f t="shared" si="73"/>
        <v>0.184743280784369</v>
      </c>
      <c r="J313" s="31">
        <v>81853033</v>
      </c>
      <c r="K313" s="36">
        <f t="shared" si="74"/>
        <v>0.2142776502351616</v>
      </c>
      <c r="L313" s="31">
        <v>0</v>
      </c>
      <c r="M313" s="36">
        <f t="shared" si="75"/>
        <v>0</v>
      </c>
      <c r="N313" s="31">
        <f t="shared" si="76"/>
        <v>154622116</v>
      </c>
      <c r="O313" s="36">
        <f t="shared" si="77"/>
        <v>0.40477502758961398</v>
      </c>
      <c r="P313" s="31">
        <v>98948269</v>
      </c>
      <c r="Q313" s="31">
        <v>264285512</v>
      </c>
      <c r="R313" s="31">
        <v>278393746</v>
      </c>
      <c r="S313" s="31">
        <v>169639117</v>
      </c>
      <c r="T313" s="36">
        <f t="shared" si="78"/>
        <v>0.6093495972427484</v>
      </c>
      <c r="U313" s="36">
        <f t="shared" si="79"/>
        <v>-0.17276942965015385</v>
      </c>
    </row>
    <row r="314" spans="1:21" x14ac:dyDescent="0.2">
      <c r="A314" s="17" t="s">
        <v>29</v>
      </c>
      <c r="B314" s="11" t="s">
        <v>557</v>
      </c>
      <c r="C314" s="10" t="s">
        <v>558</v>
      </c>
      <c r="D314" s="31">
        <v>249683524</v>
      </c>
      <c r="E314" s="31">
        <v>159862015</v>
      </c>
      <c r="F314" s="31">
        <v>13192806</v>
      </c>
      <c r="G314" s="36">
        <f t="shared" si="72"/>
        <v>5.2838111977304515E-2</v>
      </c>
      <c r="H314" s="31">
        <v>14693432</v>
      </c>
      <c r="I314" s="36">
        <f t="shared" si="73"/>
        <v>5.8848224202410732E-2</v>
      </c>
      <c r="J314" s="31">
        <v>14759849</v>
      </c>
      <c r="K314" s="36">
        <f t="shared" si="74"/>
        <v>9.2328681081619041E-2</v>
      </c>
      <c r="L314" s="31">
        <v>0</v>
      </c>
      <c r="M314" s="36">
        <f t="shared" si="75"/>
        <v>0</v>
      </c>
      <c r="N314" s="31">
        <f t="shared" si="76"/>
        <v>42646087</v>
      </c>
      <c r="O314" s="36">
        <f t="shared" si="77"/>
        <v>0.26676810623211522</v>
      </c>
      <c r="P314" s="31">
        <v>66607927</v>
      </c>
      <c r="Q314" s="31">
        <v>226115966</v>
      </c>
      <c r="R314" s="31">
        <v>229888266</v>
      </c>
      <c r="S314" s="31">
        <v>86360989</v>
      </c>
      <c r="T314" s="36">
        <f t="shared" si="78"/>
        <v>0.37566505895520563</v>
      </c>
      <c r="U314" s="36">
        <f t="shared" si="79"/>
        <v>-0.77840702053375721</v>
      </c>
    </row>
    <row r="315" spans="1:21" x14ac:dyDescent="0.2">
      <c r="A315" s="17" t="s">
        <v>29</v>
      </c>
      <c r="B315" s="11" t="s">
        <v>559</v>
      </c>
      <c r="C315" s="10" t="s">
        <v>560</v>
      </c>
      <c r="D315" s="31">
        <v>43490357</v>
      </c>
      <c r="E315" s="31">
        <v>48291576</v>
      </c>
      <c r="F315" s="31">
        <v>8891379</v>
      </c>
      <c r="G315" s="36">
        <f t="shared" si="72"/>
        <v>0.20444483819712034</v>
      </c>
      <c r="H315" s="31">
        <v>11052177</v>
      </c>
      <c r="I315" s="36">
        <f t="shared" si="73"/>
        <v>0.25412936941400593</v>
      </c>
      <c r="J315" s="31">
        <v>9864533</v>
      </c>
      <c r="K315" s="36">
        <f t="shared" si="74"/>
        <v>0.20427026444529373</v>
      </c>
      <c r="L315" s="31">
        <v>0</v>
      </c>
      <c r="M315" s="36">
        <f t="shared" si="75"/>
        <v>0</v>
      </c>
      <c r="N315" s="31">
        <f t="shared" si="76"/>
        <v>29808089</v>
      </c>
      <c r="O315" s="36">
        <f t="shared" si="77"/>
        <v>0.61725235473781181</v>
      </c>
      <c r="P315" s="31">
        <v>9354848</v>
      </c>
      <c r="Q315" s="31">
        <v>40172857</v>
      </c>
      <c r="R315" s="31">
        <v>40859061</v>
      </c>
      <c r="S315" s="31">
        <v>25425331</v>
      </c>
      <c r="T315" s="36">
        <f t="shared" si="78"/>
        <v>0.62226909717773493</v>
      </c>
      <c r="U315" s="36">
        <f t="shared" si="79"/>
        <v>5.4483514857750714E-2</v>
      </c>
    </row>
    <row r="316" spans="1:21" x14ac:dyDescent="0.2">
      <c r="A316" s="17" t="s">
        <v>44</v>
      </c>
      <c r="B316" s="11" t="s">
        <v>561</v>
      </c>
      <c r="C316" s="10" t="s">
        <v>562</v>
      </c>
      <c r="D316" s="31">
        <v>72858257</v>
      </c>
      <c r="E316" s="31">
        <v>79693649</v>
      </c>
      <c r="F316" s="31">
        <v>10323516</v>
      </c>
      <c r="G316" s="36">
        <f t="shared" si="72"/>
        <v>0.14169315085316961</v>
      </c>
      <c r="H316" s="31">
        <v>17283647</v>
      </c>
      <c r="I316" s="36">
        <f t="shared" si="73"/>
        <v>0.23722289980118519</v>
      </c>
      <c r="J316" s="31">
        <v>36591723</v>
      </c>
      <c r="K316" s="36">
        <f t="shared" si="74"/>
        <v>0.45915481922530615</v>
      </c>
      <c r="L316" s="31">
        <v>0</v>
      </c>
      <c r="M316" s="36">
        <f t="shared" si="75"/>
        <v>0</v>
      </c>
      <c r="N316" s="31">
        <f t="shared" si="76"/>
        <v>64198886</v>
      </c>
      <c r="O316" s="36">
        <f t="shared" si="77"/>
        <v>0.80557091820453597</v>
      </c>
      <c r="P316" s="31">
        <v>22070647</v>
      </c>
      <c r="Q316" s="31">
        <v>63369813</v>
      </c>
      <c r="R316" s="31">
        <v>73279656</v>
      </c>
      <c r="S316" s="31">
        <v>48924114</v>
      </c>
      <c r="T316" s="36">
        <f t="shared" si="78"/>
        <v>0.66763569414135893</v>
      </c>
      <c r="U316" s="36">
        <f t="shared" si="79"/>
        <v>0.65793612665727474</v>
      </c>
    </row>
    <row r="317" spans="1:21" ht="16.5" x14ac:dyDescent="0.3">
      <c r="A317" s="18" t="s">
        <v>0</v>
      </c>
      <c r="B317" s="13" t="s">
        <v>563</v>
      </c>
      <c r="C317" s="12" t="s">
        <v>0</v>
      </c>
      <c r="D317" s="32">
        <f>SUM(D311:D316)</f>
        <v>915829808</v>
      </c>
      <c r="E317" s="32">
        <f>SUM(E311:E316)</f>
        <v>960782440</v>
      </c>
      <c r="F317" s="32">
        <f>SUM(F311:F316)</f>
        <v>89548295</v>
      </c>
      <c r="G317" s="37">
        <f t="shared" si="72"/>
        <v>9.7778314505351849E-2</v>
      </c>
      <c r="H317" s="32">
        <f>SUM(H311:H316)</f>
        <v>163902839</v>
      </c>
      <c r="I317" s="37">
        <f t="shared" si="73"/>
        <v>0.17896648216542871</v>
      </c>
      <c r="J317" s="32">
        <f>SUM(J311:J316)</f>
        <v>183701127</v>
      </c>
      <c r="K317" s="37">
        <f t="shared" si="74"/>
        <v>0.19119950506172864</v>
      </c>
      <c r="L317" s="32">
        <f>SUM(L311:L316)</f>
        <v>0</v>
      </c>
      <c r="M317" s="37">
        <f t="shared" si="75"/>
        <v>0</v>
      </c>
      <c r="N317" s="32">
        <f t="shared" si="76"/>
        <v>437152261</v>
      </c>
      <c r="O317" s="37">
        <f t="shared" si="77"/>
        <v>0.45499609776381844</v>
      </c>
      <c r="P317" s="32">
        <f>SUM(P311:P316)</f>
        <v>235851489</v>
      </c>
      <c r="Q317" s="32">
        <f>SUM(Q311:Q316)</f>
        <v>848196063</v>
      </c>
      <c r="R317" s="32">
        <f>SUM(R311:R316)</f>
        <v>890012939</v>
      </c>
      <c r="S317" s="32">
        <f>SUM(S311:S316)</f>
        <v>474255382</v>
      </c>
      <c r="T317" s="37">
        <f t="shared" si="78"/>
        <v>0.5328634688534567</v>
      </c>
      <c r="U317" s="37">
        <f t="shared" si="79"/>
        <v>-0.22111525443877944</v>
      </c>
    </row>
    <row r="318" spans="1:21" x14ac:dyDescent="0.2">
      <c r="A318" s="17" t="s">
        <v>29</v>
      </c>
      <c r="B318" s="11" t="s">
        <v>564</v>
      </c>
      <c r="C318" s="10" t="s">
        <v>565</v>
      </c>
      <c r="D318" s="31">
        <v>61814499</v>
      </c>
      <c r="E318" s="31">
        <v>55857073</v>
      </c>
      <c r="F318" s="31">
        <v>15251227</v>
      </c>
      <c r="G318" s="36">
        <f t="shared" si="72"/>
        <v>0.24672572368498855</v>
      </c>
      <c r="H318" s="31">
        <v>17899106</v>
      </c>
      <c r="I318" s="36">
        <f t="shared" si="73"/>
        <v>0.28956161239776446</v>
      </c>
      <c r="J318" s="31">
        <v>8520793</v>
      </c>
      <c r="K318" s="36">
        <f t="shared" si="74"/>
        <v>0.1525463570208915</v>
      </c>
      <c r="L318" s="31">
        <v>0</v>
      </c>
      <c r="M318" s="36">
        <f t="shared" si="75"/>
        <v>0</v>
      </c>
      <c r="N318" s="31">
        <f t="shared" si="76"/>
        <v>41671126</v>
      </c>
      <c r="O318" s="36">
        <f t="shared" si="77"/>
        <v>0.74603132176295739</v>
      </c>
      <c r="P318" s="31">
        <v>2486983</v>
      </c>
      <c r="Q318" s="31">
        <v>39974370</v>
      </c>
      <c r="R318" s="31">
        <v>61319917</v>
      </c>
      <c r="S318" s="31">
        <v>21842043</v>
      </c>
      <c r="T318" s="36">
        <f t="shared" si="78"/>
        <v>0.35619818272095832</v>
      </c>
      <c r="U318" s="36">
        <f t="shared" si="79"/>
        <v>2.4261565117252508</v>
      </c>
    </row>
    <row r="319" spans="1:21" x14ac:dyDescent="0.2">
      <c r="A319" s="17" t="s">
        <v>29</v>
      </c>
      <c r="B319" s="11" t="s">
        <v>566</v>
      </c>
      <c r="C319" s="10" t="s">
        <v>567</v>
      </c>
      <c r="D319" s="31">
        <v>132227564</v>
      </c>
      <c r="E319" s="31">
        <v>163070642</v>
      </c>
      <c r="F319" s="31">
        <v>28341315</v>
      </c>
      <c r="G319" s="36">
        <f t="shared" si="72"/>
        <v>0.21433742060014052</v>
      </c>
      <c r="H319" s="31">
        <v>38867637</v>
      </c>
      <c r="I319" s="36">
        <f t="shared" si="73"/>
        <v>0.2939450431076534</v>
      </c>
      <c r="J319" s="31">
        <v>55091802</v>
      </c>
      <c r="K319" s="36">
        <f t="shared" si="74"/>
        <v>0.33784009999788928</v>
      </c>
      <c r="L319" s="31">
        <v>0</v>
      </c>
      <c r="M319" s="36">
        <f t="shared" si="75"/>
        <v>0</v>
      </c>
      <c r="N319" s="31">
        <f t="shared" si="76"/>
        <v>122300754</v>
      </c>
      <c r="O319" s="36">
        <f t="shared" si="77"/>
        <v>0.74998634027576838</v>
      </c>
      <c r="P319" s="31">
        <v>35149373</v>
      </c>
      <c r="Q319" s="31">
        <v>118757927</v>
      </c>
      <c r="R319" s="31">
        <v>128857752</v>
      </c>
      <c r="S319" s="31">
        <v>91244352</v>
      </c>
      <c r="T319" s="36">
        <f t="shared" si="78"/>
        <v>0.70810137988438604</v>
      </c>
      <c r="U319" s="36">
        <f t="shared" si="79"/>
        <v>0.56736229690356077</v>
      </c>
    </row>
    <row r="320" spans="1:21" x14ac:dyDescent="0.2">
      <c r="A320" s="17" t="s">
        <v>29</v>
      </c>
      <c r="B320" s="11" t="s">
        <v>568</v>
      </c>
      <c r="C320" s="10" t="s">
        <v>569</v>
      </c>
      <c r="D320" s="31">
        <v>5536900</v>
      </c>
      <c r="E320" s="31">
        <v>5231200</v>
      </c>
      <c r="F320" s="31">
        <v>519935</v>
      </c>
      <c r="G320" s="36">
        <f t="shared" si="72"/>
        <v>9.3903628384113855E-2</v>
      </c>
      <c r="H320" s="31">
        <v>1508544</v>
      </c>
      <c r="I320" s="36">
        <f t="shared" si="73"/>
        <v>0.27245281655800174</v>
      </c>
      <c r="J320" s="31">
        <v>663217</v>
      </c>
      <c r="K320" s="36">
        <f t="shared" si="74"/>
        <v>0.12678104450221747</v>
      </c>
      <c r="L320" s="31">
        <v>0</v>
      </c>
      <c r="M320" s="36">
        <f t="shared" si="75"/>
        <v>0</v>
      </c>
      <c r="N320" s="31">
        <f t="shared" si="76"/>
        <v>2691696</v>
      </c>
      <c r="O320" s="36">
        <f t="shared" si="77"/>
        <v>0.51454656675332622</v>
      </c>
      <c r="P320" s="31">
        <v>544943</v>
      </c>
      <c r="Q320" s="31">
        <v>4081770</v>
      </c>
      <c r="R320" s="31">
        <v>3843370</v>
      </c>
      <c r="S320" s="31">
        <v>2021599</v>
      </c>
      <c r="T320" s="36">
        <f t="shared" si="78"/>
        <v>0.52599645623502289</v>
      </c>
      <c r="U320" s="36">
        <f t="shared" si="79"/>
        <v>0.21703921327551678</v>
      </c>
    </row>
    <row r="321" spans="1:21" x14ac:dyDescent="0.2">
      <c r="A321" s="17" t="s">
        <v>29</v>
      </c>
      <c r="B321" s="11" t="s">
        <v>570</v>
      </c>
      <c r="C321" s="10" t="s">
        <v>571</v>
      </c>
      <c r="D321" s="31">
        <v>50149792</v>
      </c>
      <c r="E321" s="31">
        <v>50139176</v>
      </c>
      <c r="F321" s="31">
        <v>2778439</v>
      </c>
      <c r="G321" s="36">
        <f t="shared" si="72"/>
        <v>5.5402802069448268E-2</v>
      </c>
      <c r="H321" s="31">
        <v>21844418</v>
      </c>
      <c r="I321" s="36">
        <f t="shared" si="73"/>
        <v>0.4355834217617493</v>
      </c>
      <c r="J321" s="31">
        <v>12116382</v>
      </c>
      <c r="K321" s="36">
        <f t="shared" si="74"/>
        <v>0.24165498850639269</v>
      </c>
      <c r="L321" s="31">
        <v>0</v>
      </c>
      <c r="M321" s="36">
        <f t="shared" si="75"/>
        <v>0</v>
      </c>
      <c r="N321" s="31">
        <f t="shared" si="76"/>
        <v>36739239</v>
      </c>
      <c r="O321" s="36">
        <f t="shared" si="77"/>
        <v>0.73274516916672106</v>
      </c>
      <c r="P321" s="31">
        <v>22019034</v>
      </c>
      <c r="Q321" s="31">
        <v>50586801</v>
      </c>
      <c r="R321" s="31">
        <v>47392442</v>
      </c>
      <c r="S321" s="31">
        <v>36631183</v>
      </c>
      <c r="T321" s="36">
        <f t="shared" si="78"/>
        <v>0.7729330132429133</v>
      </c>
      <c r="U321" s="36">
        <f t="shared" si="79"/>
        <v>-0.44973144598441517</v>
      </c>
    </row>
    <row r="322" spans="1:21" x14ac:dyDescent="0.2">
      <c r="A322" s="17" t="s">
        <v>44</v>
      </c>
      <c r="B322" s="11" t="s">
        <v>572</v>
      </c>
      <c r="C322" s="10" t="s">
        <v>573</v>
      </c>
      <c r="D322" s="31">
        <v>39670924</v>
      </c>
      <c r="E322" s="31">
        <v>41579924</v>
      </c>
      <c r="F322" s="31">
        <v>8412128</v>
      </c>
      <c r="G322" s="36">
        <f t="shared" si="72"/>
        <v>0.21204769518350519</v>
      </c>
      <c r="H322" s="31">
        <v>10733956</v>
      </c>
      <c r="I322" s="36">
        <f t="shared" si="73"/>
        <v>0.27057489258379763</v>
      </c>
      <c r="J322" s="31">
        <v>10400655</v>
      </c>
      <c r="K322" s="36">
        <f t="shared" si="74"/>
        <v>0.25013646008588181</v>
      </c>
      <c r="L322" s="31">
        <v>0</v>
      </c>
      <c r="M322" s="36">
        <f t="shared" si="75"/>
        <v>0</v>
      </c>
      <c r="N322" s="31">
        <f t="shared" si="76"/>
        <v>29546739</v>
      </c>
      <c r="O322" s="36">
        <f t="shared" si="77"/>
        <v>0.71060108238774078</v>
      </c>
      <c r="P322" s="31">
        <v>10125756</v>
      </c>
      <c r="Q322" s="31">
        <v>36167528</v>
      </c>
      <c r="R322" s="31">
        <v>38229481</v>
      </c>
      <c r="S322" s="31">
        <v>27046756</v>
      </c>
      <c r="T322" s="36">
        <f t="shared" si="78"/>
        <v>0.70748425802589365</v>
      </c>
      <c r="U322" s="36">
        <f t="shared" si="79"/>
        <v>2.7148491431158384E-2</v>
      </c>
    </row>
    <row r="323" spans="1:21" ht="16.5" x14ac:dyDescent="0.3">
      <c r="A323" s="18" t="s">
        <v>0</v>
      </c>
      <c r="B323" s="13" t="s">
        <v>574</v>
      </c>
      <c r="C323" s="12" t="s">
        <v>0</v>
      </c>
      <c r="D323" s="32">
        <f>SUM(D318:D322)</f>
        <v>289399679</v>
      </c>
      <c r="E323" s="32">
        <f>SUM(E318:E322)</f>
        <v>315878015</v>
      </c>
      <c r="F323" s="32">
        <f>SUM(F318:F322)</f>
        <v>55303044</v>
      </c>
      <c r="G323" s="37">
        <f t="shared" si="72"/>
        <v>0.19109573373092786</v>
      </c>
      <c r="H323" s="32">
        <f>SUM(H318:H322)</f>
        <v>90853661</v>
      </c>
      <c r="I323" s="37">
        <f t="shared" si="73"/>
        <v>0.31393836134835518</v>
      </c>
      <c r="J323" s="32">
        <f>SUM(J318:J322)</f>
        <v>86792849</v>
      </c>
      <c r="K323" s="37">
        <f t="shared" si="74"/>
        <v>0.27476698243782494</v>
      </c>
      <c r="L323" s="32">
        <f>SUM(L318:L322)</f>
        <v>0</v>
      </c>
      <c r="M323" s="37">
        <f t="shared" si="75"/>
        <v>0</v>
      </c>
      <c r="N323" s="32">
        <f t="shared" si="76"/>
        <v>232949554</v>
      </c>
      <c r="O323" s="37">
        <f t="shared" si="77"/>
        <v>0.73746681610621112</v>
      </c>
      <c r="P323" s="32">
        <f>SUM(P318:P322)</f>
        <v>70326089</v>
      </c>
      <c r="Q323" s="32">
        <f>SUM(Q318:Q322)</f>
        <v>249568396</v>
      </c>
      <c r="R323" s="32">
        <f>SUM(R318:R322)</f>
        <v>279642962</v>
      </c>
      <c r="S323" s="32">
        <f>SUM(S318:S322)</f>
        <v>178785933</v>
      </c>
      <c r="T323" s="37">
        <f t="shared" si="78"/>
        <v>0.63933643000105256</v>
      </c>
      <c r="U323" s="37">
        <f t="shared" si="79"/>
        <v>0.234148667075742</v>
      </c>
    </row>
    <row r="324" spans="1:21" x14ac:dyDescent="0.2">
      <c r="A324" s="17" t="s">
        <v>29</v>
      </c>
      <c r="B324" s="11" t="s">
        <v>575</v>
      </c>
      <c r="C324" s="10" t="s">
        <v>576</v>
      </c>
      <c r="D324" s="31">
        <v>279640</v>
      </c>
      <c r="E324" s="31">
        <v>279640</v>
      </c>
      <c r="F324" s="31">
        <v>368733</v>
      </c>
      <c r="G324" s="36">
        <f t="shared" si="72"/>
        <v>1.3185989128879989</v>
      </c>
      <c r="H324" s="31">
        <v>416921</v>
      </c>
      <c r="I324" s="36">
        <f t="shared" si="73"/>
        <v>1.4909204691746532</v>
      </c>
      <c r="J324" s="31">
        <v>321604</v>
      </c>
      <c r="K324" s="36">
        <f t="shared" si="74"/>
        <v>1.1500643684737519</v>
      </c>
      <c r="L324" s="31">
        <v>0</v>
      </c>
      <c r="M324" s="36">
        <f t="shared" si="75"/>
        <v>0</v>
      </c>
      <c r="N324" s="31">
        <f t="shared" si="76"/>
        <v>1107258</v>
      </c>
      <c r="O324" s="36">
        <f t="shared" si="77"/>
        <v>3.959583750536404</v>
      </c>
      <c r="P324" s="31">
        <v>297146</v>
      </c>
      <c r="Q324" s="31">
        <v>231400</v>
      </c>
      <c r="R324" s="31">
        <v>231400</v>
      </c>
      <c r="S324" s="31">
        <v>1016367</v>
      </c>
      <c r="T324" s="36">
        <f t="shared" si="78"/>
        <v>4.3922515125324111</v>
      </c>
      <c r="U324" s="36">
        <f t="shared" si="79"/>
        <v>8.2309706339644517E-2</v>
      </c>
    </row>
    <row r="325" spans="1:21" x14ac:dyDescent="0.2">
      <c r="A325" s="17" t="s">
        <v>29</v>
      </c>
      <c r="B325" s="11" t="s">
        <v>577</v>
      </c>
      <c r="C325" s="10" t="s">
        <v>578</v>
      </c>
      <c r="D325" s="31">
        <v>86593980</v>
      </c>
      <c r="E325" s="31">
        <v>85228409</v>
      </c>
      <c r="F325" s="31">
        <v>14071240</v>
      </c>
      <c r="G325" s="36">
        <f t="shared" si="72"/>
        <v>0.16249674630961644</v>
      </c>
      <c r="H325" s="31">
        <v>20309760</v>
      </c>
      <c r="I325" s="36">
        <f t="shared" si="73"/>
        <v>0.23454009158604328</v>
      </c>
      <c r="J325" s="31">
        <v>13532589</v>
      </c>
      <c r="K325" s="36">
        <f t="shared" si="74"/>
        <v>0.15878026069922296</v>
      </c>
      <c r="L325" s="31">
        <v>0</v>
      </c>
      <c r="M325" s="36">
        <f t="shared" si="75"/>
        <v>0</v>
      </c>
      <c r="N325" s="31">
        <f t="shared" si="76"/>
        <v>47913589</v>
      </c>
      <c r="O325" s="36">
        <f t="shared" si="77"/>
        <v>0.5621786158181129</v>
      </c>
      <c r="P325" s="31">
        <v>26909267</v>
      </c>
      <c r="Q325" s="31">
        <v>80732791</v>
      </c>
      <c r="R325" s="31">
        <v>80079533</v>
      </c>
      <c r="S325" s="31">
        <v>40989396</v>
      </c>
      <c r="T325" s="36">
        <f t="shared" si="78"/>
        <v>0.51185857939506219</v>
      </c>
      <c r="U325" s="36">
        <f t="shared" si="79"/>
        <v>-0.4971030240251435</v>
      </c>
    </row>
    <row r="326" spans="1:21" x14ac:dyDescent="0.2">
      <c r="A326" s="17" t="s">
        <v>29</v>
      </c>
      <c r="B326" s="11" t="s">
        <v>579</v>
      </c>
      <c r="C326" s="10" t="s">
        <v>580</v>
      </c>
      <c r="D326" s="31">
        <v>105768693</v>
      </c>
      <c r="E326" s="31">
        <v>106289804</v>
      </c>
      <c r="F326" s="31">
        <v>19580472</v>
      </c>
      <c r="G326" s="36">
        <f t="shared" si="72"/>
        <v>0.18512540379032574</v>
      </c>
      <c r="H326" s="31">
        <v>21613042</v>
      </c>
      <c r="I326" s="36">
        <f t="shared" si="73"/>
        <v>0.2043425269517134</v>
      </c>
      <c r="J326" s="31">
        <v>21554799</v>
      </c>
      <c r="K326" s="36">
        <f t="shared" si="74"/>
        <v>0.20279272506702525</v>
      </c>
      <c r="L326" s="31">
        <v>0</v>
      </c>
      <c r="M326" s="36">
        <f t="shared" si="75"/>
        <v>0</v>
      </c>
      <c r="N326" s="31">
        <f t="shared" si="76"/>
        <v>62748313</v>
      </c>
      <c r="O326" s="36">
        <f t="shared" si="77"/>
        <v>0.59035119680905612</v>
      </c>
      <c r="P326" s="31">
        <v>19887069</v>
      </c>
      <c r="Q326" s="31">
        <v>92209120</v>
      </c>
      <c r="R326" s="31">
        <v>94900929</v>
      </c>
      <c r="S326" s="31">
        <v>50645290</v>
      </c>
      <c r="T326" s="36">
        <f t="shared" si="78"/>
        <v>0.5336648495822417</v>
      </c>
      <c r="U326" s="36">
        <f t="shared" si="79"/>
        <v>8.3860019794772089E-2</v>
      </c>
    </row>
    <row r="327" spans="1:21" x14ac:dyDescent="0.2">
      <c r="A327" s="17" t="s">
        <v>29</v>
      </c>
      <c r="B327" s="11" t="s">
        <v>581</v>
      </c>
      <c r="C327" s="10" t="s">
        <v>582</v>
      </c>
      <c r="D327" s="31">
        <v>138191350</v>
      </c>
      <c r="E327" s="31">
        <v>123232270</v>
      </c>
      <c r="F327" s="31">
        <v>15822492</v>
      </c>
      <c r="G327" s="36">
        <f t="shared" si="72"/>
        <v>0.11449697828409665</v>
      </c>
      <c r="H327" s="31">
        <v>21945223</v>
      </c>
      <c r="I327" s="36">
        <f t="shared" si="73"/>
        <v>0.15880315953205465</v>
      </c>
      <c r="J327" s="31">
        <v>21134631</v>
      </c>
      <c r="K327" s="36">
        <f t="shared" si="74"/>
        <v>0.17150240760800722</v>
      </c>
      <c r="L327" s="31">
        <v>0</v>
      </c>
      <c r="M327" s="36">
        <f t="shared" si="75"/>
        <v>0</v>
      </c>
      <c r="N327" s="31">
        <f t="shared" si="76"/>
        <v>58902346</v>
      </c>
      <c r="O327" s="36">
        <f t="shared" si="77"/>
        <v>0.47797826007749433</v>
      </c>
      <c r="P327" s="31">
        <v>20578546</v>
      </c>
      <c r="Q327" s="31">
        <v>146121327</v>
      </c>
      <c r="R327" s="31">
        <v>145529175</v>
      </c>
      <c r="S327" s="31">
        <v>55979561</v>
      </c>
      <c r="T327" s="36">
        <f t="shared" si="78"/>
        <v>0.384662120155632</v>
      </c>
      <c r="U327" s="36">
        <f t="shared" si="79"/>
        <v>2.7022560291674713E-2</v>
      </c>
    </row>
    <row r="328" spans="1:21" x14ac:dyDescent="0.2">
      <c r="A328" s="17" t="s">
        <v>29</v>
      </c>
      <c r="B328" s="11" t="s">
        <v>583</v>
      </c>
      <c r="C328" s="10" t="s">
        <v>584</v>
      </c>
      <c r="D328" s="31">
        <v>37378900</v>
      </c>
      <c r="E328" s="31">
        <v>50016700</v>
      </c>
      <c r="F328" s="31">
        <v>7479475</v>
      </c>
      <c r="G328" s="36">
        <f t="shared" si="72"/>
        <v>0.20009885256120433</v>
      </c>
      <c r="H328" s="31">
        <v>10531503</v>
      </c>
      <c r="I328" s="36">
        <f t="shared" si="73"/>
        <v>0.28174994448739799</v>
      </c>
      <c r="J328" s="31">
        <v>9966833</v>
      </c>
      <c r="K328" s="36">
        <f t="shared" si="74"/>
        <v>0.19927010378533569</v>
      </c>
      <c r="L328" s="31">
        <v>0</v>
      </c>
      <c r="M328" s="36">
        <f t="shared" si="75"/>
        <v>0</v>
      </c>
      <c r="N328" s="31">
        <f t="shared" si="76"/>
        <v>27977811</v>
      </c>
      <c r="O328" s="36">
        <f t="shared" si="77"/>
        <v>0.55936939062353175</v>
      </c>
      <c r="P328" s="31">
        <v>9742918</v>
      </c>
      <c r="Q328" s="31">
        <v>37355300</v>
      </c>
      <c r="R328" s="31">
        <v>37138100</v>
      </c>
      <c r="S328" s="31">
        <v>27310021</v>
      </c>
      <c r="T328" s="36">
        <f t="shared" si="78"/>
        <v>0.73536397930965769</v>
      </c>
      <c r="U328" s="36">
        <f t="shared" si="79"/>
        <v>2.2982334450520892E-2</v>
      </c>
    </row>
    <row r="329" spans="1:21" x14ac:dyDescent="0.2">
      <c r="A329" s="17" t="s">
        <v>29</v>
      </c>
      <c r="B329" s="11" t="s">
        <v>585</v>
      </c>
      <c r="C329" s="10" t="s">
        <v>586</v>
      </c>
      <c r="D329" s="31">
        <v>77980889</v>
      </c>
      <c r="E329" s="31">
        <v>76829100</v>
      </c>
      <c r="F329" s="31">
        <v>13827328</v>
      </c>
      <c r="G329" s="36">
        <f t="shared" si="72"/>
        <v>0.17731688080652683</v>
      </c>
      <c r="H329" s="31">
        <v>17345189</v>
      </c>
      <c r="I329" s="36">
        <f t="shared" si="73"/>
        <v>0.22242871583574791</v>
      </c>
      <c r="J329" s="31">
        <v>24588858</v>
      </c>
      <c r="K329" s="36">
        <f t="shared" si="74"/>
        <v>0.32004615438681439</v>
      </c>
      <c r="L329" s="31">
        <v>0</v>
      </c>
      <c r="M329" s="36">
        <f t="shared" si="75"/>
        <v>0</v>
      </c>
      <c r="N329" s="31">
        <f t="shared" si="76"/>
        <v>55761375</v>
      </c>
      <c r="O329" s="36">
        <f t="shared" si="77"/>
        <v>0.72578456600428742</v>
      </c>
      <c r="P329" s="31">
        <v>16665536</v>
      </c>
      <c r="Q329" s="31">
        <v>69842985</v>
      </c>
      <c r="R329" s="31">
        <v>71093661</v>
      </c>
      <c r="S329" s="31">
        <v>46816651</v>
      </c>
      <c r="T329" s="36">
        <f t="shared" si="78"/>
        <v>0.65852075053498793</v>
      </c>
      <c r="U329" s="36">
        <f t="shared" si="79"/>
        <v>0.47543157327793129</v>
      </c>
    </row>
    <row r="330" spans="1:21" x14ac:dyDescent="0.2">
      <c r="A330" s="17" t="s">
        <v>29</v>
      </c>
      <c r="B330" s="11" t="s">
        <v>587</v>
      </c>
      <c r="C330" s="10" t="s">
        <v>588</v>
      </c>
      <c r="D330" s="31">
        <v>146013936</v>
      </c>
      <c r="E330" s="31">
        <v>152697908</v>
      </c>
      <c r="F330" s="31">
        <v>17743441</v>
      </c>
      <c r="G330" s="36">
        <f t="shared" si="72"/>
        <v>0.12151881858728882</v>
      </c>
      <c r="H330" s="31">
        <v>18680670</v>
      </c>
      <c r="I330" s="36">
        <f t="shared" si="73"/>
        <v>0.12793758261540186</v>
      </c>
      <c r="J330" s="31">
        <v>19710643</v>
      </c>
      <c r="K330" s="36">
        <f t="shared" si="74"/>
        <v>0.12908260013621142</v>
      </c>
      <c r="L330" s="31">
        <v>0</v>
      </c>
      <c r="M330" s="36">
        <f t="shared" si="75"/>
        <v>0</v>
      </c>
      <c r="N330" s="31">
        <f t="shared" si="76"/>
        <v>56134754</v>
      </c>
      <c r="O330" s="36">
        <f t="shared" si="77"/>
        <v>0.36761966640695565</v>
      </c>
      <c r="P330" s="31">
        <v>18097824</v>
      </c>
      <c r="Q330" s="31">
        <v>152492085</v>
      </c>
      <c r="R330" s="31">
        <v>158223919</v>
      </c>
      <c r="S330" s="31">
        <v>52273734</v>
      </c>
      <c r="T330" s="36">
        <f t="shared" si="78"/>
        <v>0.33037820280510177</v>
      </c>
      <c r="U330" s="36">
        <f t="shared" si="79"/>
        <v>8.9116735802049929E-2</v>
      </c>
    </row>
    <row r="331" spans="1:21" x14ac:dyDescent="0.2">
      <c r="A331" s="17" t="s">
        <v>44</v>
      </c>
      <c r="B331" s="11" t="s">
        <v>589</v>
      </c>
      <c r="C331" s="10" t="s">
        <v>590</v>
      </c>
      <c r="D331" s="31">
        <v>28546402</v>
      </c>
      <c r="E331" s="31">
        <v>27329181</v>
      </c>
      <c r="F331" s="31">
        <v>5256908</v>
      </c>
      <c r="G331" s="36">
        <f t="shared" si="72"/>
        <v>0.18415308521192969</v>
      </c>
      <c r="H331" s="31">
        <v>7915976</v>
      </c>
      <c r="I331" s="36">
        <f t="shared" si="73"/>
        <v>0.2773020571909553</v>
      </c>
      <c r="J331" s="31">
        <v>5855652</v>
      </c>
      <c r="K331" s="36">
        <f t="shared" si="74"/>
        <v>0.21426372052642192</v>
      </c>
      <c r="L331" s="31">
        <v>0</v>
      </c>
      <c r="M331" s="36">
        <f t="shared" si="75"/>
        <v>0</v>
      </c>
      <c r="N331" s="31">
        <f t="shared" si="76"/>
        <v>19028536</v>
      </c>
      <c r="O331" s="36">
        <f t="shared" si="77"/>
        <v>0.69627172508389479</v>
      </c>
      <c r="P331" s="31">
        <v>8543939</v>
      </c>
      <c r="Q331" s="31">
        <v>28915545</v>
      </c>
      <c r="R331" s="31">
        <v>28927750</v>
      </c>
      <c r="S331" s="31">
        <v>21207162</v>
      </c>
      <c r="T331" s="36">
        <f t="shared" si="78"/>
        <v>0.73310789812550237</v>
      </c>
      <c r="U331" s="36">
        <f t="shared" si="79"/>
        <v>-0.31464257879181956</v>
      </c>
    </row>
    <row r="332" spans="1:21" ht="16.5" x14ac:dyDescent="0.3">
      <c r="A332" s="18" t="s">
        <v>0</v>
      </c>
      <c r="B332" s="13" t="s">
        <v>591</v>
      </c>
      <c r="C332" s="12" t="s">
        <v>0</v>
      </c>
      <c r="D332" s="32">
        <f>SUM(D324:D331)</f>
        <v>620753790</v>
      </c>
      <c r="E332" s="32">
        <f>SUM(E324:E331)</f>
        <v>621903012</v>
      </c>
      <c r="F332" s="32">
        <f>SUM(F324:F331)</f>
        <v>94150089</v>
      </c>
      <c r="G332" s="37">
        <f t="shared" si="72"/>
        <v>0.151670582631481</v>
      </c>
      <c r="H332" s="32">
        <f>SUM(H324:H331)</f>
        <v>118758284</v>
      </c>
      <c r="I332" s="37">
        <f t="shared" si="73"/>
        <v>0.19131302283309459</v>
      </c>
      <c r="J332" s="32">
        <f>SUM(J324:J331)</f>
        <v>116665609</v>
      </c>
      <c r="K332" s="37">
        <f t="shared" si="74"/>
        <v>0.18759453925912165</v>
      </c>
      <c r="L332" s="32">
        <f>SUM(L324:L331)</f>
        <v>0</v>
      </c>
      <c r="M332" s="37">
        <f t="shared" si="75"/>
        <v>0</v>
      </c>
      <c r="N332" s="32">
        <f t="shared" si="76"/>
        <v>329573982</v>
      </c>
      <c r="O332" s="37">
        <f t="shared" si="77"/>
        <v>0.52994434122470535</v>
      </c>
      <c r="P332" s="32">
        <f>SUM(P324:P331)</f>
        <v>120722245</v>
      </c>
      <c r="Q332" s="32">
        <f>SUM(Q324:Q331)</f>
        <v>607900553</v>
      </c>
      <c r="R332" s="32">
        <f>SUM(R324:R331)</f>
        <v>616124467</v>
      </c>
      <c r="S332" s="32">
        <f>SUM(S324:S331)</f>
        <v>296238182</v>
      </c>
      <c r="T332" s="37">
        <f t="shared" si="78"/>
        <v>0.48080898887594414</v>
      </c>
      <c r="U332" s="37">
        <f t="shared" si="79"/>
        <v>-3.3603053024734542E-2</v>
      </c>
    </row>
    <row r="333" spans="1:21" x14ac:dyDescent="0.2">
      <c r="A333" s="17" t="s">
        <v>29</v>
      </c>
      <c r="B333" s="11" t="s">
        <v>592</v>
      </c>
      <c r="C333" s="10" t="s">
        <v>593</v>
      </c>
      <c r="D333" s="31">
        <v>28677912</v>
      </c>
      <c r="E333" s="31">
        <v>18288912</v>
      </c>
      <c r="F333" s="31">
        <v>6789153</v>
      </c>
      <c r="G333" s="36">
        <f t="shared" si="72"/>
        <v>0.23673805122213917</v>
      </c>
      <c r="H333" s="31">
        <v>7063931</v>
      </c>
      <c r="I333" s="36">
        <f t="shared" si="73"/>
        <v>0.24631957166198154</v>
      </c>
      <c r="J333" s="31">
        <v>6894923</v>
      </c>
      <c r="K333" s="36">
        <f t="shared" si="74"/>
        <v>0.37700017365713173</v>
      </c>
      <c r="L333" s="31">
        <v>0</v>
      </c>
      <c r="M333" s="36">
        <f t="shared" si="75"/>
        <v>0</v>
      </c>
      <c r="N333" s="31">
        <f t="shared" si="76"/>
        <v>20748007</v>
      </c>
      <c r="O333" s="36">
        <f t="shared" si="77"/>
        <v>1.1344582444270059</v>
      </c>
      <c r="P333" s="31">
        <v>-1449149</v>
      </c>
      <c r="Q333" s="31">
        <v>31161204</v>
      </c>
      <c r="R333" s="31">
        <v>4700928</v>
      </c>
      <c r="S333" s="31">
        <v>13927315</v>
      </c>
      <c r="T333" s="36">
        <f t="shared" si="78"/>
        <v>2.9626735402031259</v>
      </c>
      <c r="U333" s="36">
        <f t="shared" si="79"/>
        <v>-5.7579117123221977</v>
      </c>
    </row>
    <row r="334" spans="1:21" x14ac:dyDescent="0.2">
      <c r="A334" s="17" t="s">
        <v>29</v>
      </c>
      <c r="B334" s="11" t="s">
        <v>594</v>
      </c>
      <c r="C334" s="10" t="s">
        <v>595</v>
      </c>
      <c r="D334" s="31">
        <v>3048345</v>
      </c>
      <c r="E334" s="31">
        <v>2868198</v>
      </c>
      <c r="F334" s="31">
        <v>731148</v>
      </c>
      <c r="G334" s="36">
        <f t="shared" si="72"/>
        <v>0.23985080428888461</v>
      </c>
      <c r="H334" s="31">
        <v>692737</v>
      </c>
      <c r="I334" s="36">
        <f t="shared" si="73"/>
        <v>0.22725019641805635</v>
      </c>
      <c r="J334" s="31">
        <v>756098</v>
      </c>
      <c r="K334" s="36">
        <f t="shared" si="74"/>
        <v>0.26361429719984464</v>
      </c>
      <c r="L334" s="31">
        <v>0</v>
      </c>
      <c r="M334" s="36">
        <f t="shared" si="75"/>
        <v>0</v>
      </c>
      <c r="N334" s="31">
        <f t="shared" si="76"/>
        <v>2179983</v>
      </c>
      <c r="O334" s="36">
        <f t="shared" si="77"/>
        <v>0.76005317624515467</v>
      </c>
      <c r="P334" s="31">
        <v>534561</v>
      </c>
      <c r="Q334" s="31">
        <v>2256884</v>
      </c>
      <c r="R334" s="31">
        <v>2207584</v>
      </c>
      <c r="S334" s="31">
        <v>1482466</v>
      </c>
      <c r="T334" s="36">
        <f t="shared" si="78"/>
        <v>0.67153322365083279</v>
      </c>
      <c r="U334" s="36">
        <f t="shared" si="79"/>
        <v>0.41442791374604582</v>
      </c>
    </row>
    <row r="335" spans="1:21" x14ac:dyDescent="0.2">
      <c r="A335" s="17" t="s">
        <v>29</v>
      </c>
      <c r="B335" s="11" t="s">
        <v>596</v>
      </c>
      <c r="C335" s="10" t="s">
        <v>597</v>
      </c>
      <c r="D335" s="31">
        <v>73683441</v>
      </c>
      <c r="E335" s="31">
        <v>74842055</v>
      </c>
      <c r="F335" s="31">
        <v>5136160</v>
      </c>
      <c r="G335" s="36">
        <f t="shared" si="72"/>
        <v>6.9705756548476064E-2</v>
      </c>
      <c r="H335" s="31">
        <v>5634217</v>
      </c>
      <c r="I335" s="36">
        <f t="shared" si="73"/>
        <v>7.6465172140915624E-2</v>
      </c>
      <c r="J335" s="31">
        <v>5388421</v>
      </c>
      <c r="K335" s="36">
        <f t="shared" si="74"/>
        <v>7.199723470981656E-2</v>
      </c>
      <c r="L335" s="31">
        <v>0</v>
      </c>
      <c r="M335" s="36">
        <f t="shared" si="75"/>
        <v>0</v>
      </c>
      <c r="N335" s="31">
        <f t="shared" si="76"/>
        <v>16158798</v>
      </c>
      <c r="O335" s="36">
        <f t="shared" si="77"/>
        <v>0.21590532221489642</v>
      </c>
      <c r="P335" s="31">
        <v>4626080</v>
      </c>
      <c r="Q335" s="31">
        <v>47791461</v>
      </c>
      <c r="R335" s="31">
        <v>64644994</v>
      </c>
      <c r="S335" s="31">
        <v>14659194</v>
      </c>
      <c r="T335" s="36">
        <f t="shared" si="78"/>
        <v>0.22676456586878174</v>
      </c>
      <c r="U335" s="36">
        <f t="shared" si="79"/>
        <v>0.16479200532632388</v>
      </c>
    </row>
    <row r="336" spans="1:21" x14ac:dyDescent="0.2">
      <c r="A336" s="17" t="s">
        <v>44</v>
      </c>
      <c r="B336" s="11" t="s">
        <v>598</v>
      </c>
      <c r="C336" s="10" t="s">
        <v>599</v>
      </c>
      <c r="D336" s="31">
        <v>2907500</v>
      </c>
      <c r="E336" s="31">
        <v>2103248</v>
      </c>
      <c r="F336" s="31">
        <v>173810</v>
      </c>
      <c r="G336" s="36">
        <f t="shared" si="72"/>
        <v>5.97798796216681E-2</v>
      </c>
      <c r="H336" s="31">
        <v>204237</v>
      </c>
      <c r="I336" s="36">
        <f t="shared" si="73"/>
        <v>7.0244883920894244E-2</v>
      </c>
      <c r="J336" s="31">
        <v>265440</v>
      </c>
      <c r="K336" s="36">
        <f t="shared" si="74"/>
        <v>0.12620480323765909</v>
      </c>
      <c r="L336" s="31">
        <v>0</v>
      </c>
      <c r="M336" s="36">
        <f t="shared" si="75"/>
        <v>0</v>
      </c>
      <c r="N336" s="31">
        <f t="shared" si="76"/>
        <v>643487</v>
      </c>
      <c r="O336" s="36">
        <f t="shared" si="77"/>
        <v>0.30594917955466971</v>
      </c>
      <c r="P336" s="31">
        <v>211751</v>
      </c>
      <c r="Q336" s="31">
        <v>1262791</v>
      </c>
      <c r="R336" s="31">
        <v>1020154</v>
      </c>
      <c r="S336" s="31">
        <v>722626</v>
      </c>
      <c r="T336" s="36">
        <f t="shared" si="78"/>
        <v>0.70834991579702677</v>
      </c>
      <c r="U336" s="36">
        <f t="shared" si="79"/>
        <v>0.25354779906588409</v>
      </c>
    </row>
    <row r="337" spans="1:21" ht="16.5" x14ac:dyDescent="0.3">
      <c r="A337" s="18" t="s">
        <v>0</v>
      </c>
      <c r="B337" s="13" t="s">
        <v>600</v>
      </c>
      <c r="C337" s="12" t="s">
        <v>0</v>
      </c>
      <c r="D337" s="32">
        <f>SUM(D333:D336)</f>
        <v>108317198</v>
      </c>
      <c r="E337" s="32">
        <f>SUM(E333:E336)</f>
        <v>98102413</v>
      </c>
      <c r="F337" s="32">
        <f>SUM(F333:F336)</f>
        <v>12830271</v>
      </c>
      <c r="G337" s="37">
        <f t="shared" si="72"/>
        <v>0.1184509130304497</v>
      </c>
      <c r="H337" s="32">
        <f>SUM(H333:H336)</f>
        <v>13595122</v>
      </c>
      <c r="I337" s="37">
        <f t="shared" si="73"/>
        <v>0.12551212781556628</v>
      </c>
      <c r="J337" s="32">
        <f>SUM(J333:J336)</f>
        <v>13304882</v>
      </c>
      <c r="K337" s="37">
        <f t="shared" si="74"/>
        <v>0.13562237250983827</v>
      </c>
      <c r="L337" s="32">
        <f>SUM(L333:L336)</f>
        <v>0</v>
      </c>
      <c r="M337" s="37">
        <f t="shared" si="75"/>
        <v>0</v>
      </c>
      <c r="N337" s="32">
        <f t="shared" si="76"/>
        <v>39730275</v>
      </c>
      <c r="O337" s="37">
        <f t="shared" si="77"/>
        <v>0.40498774479685834</v>
      </c>
      <c r="P337" s="32">
        <f>SUM(P333:P336)</f>
        <v>3923243</v>
      </c>
      <c r="Q337" s="32">
        <f>SUM(Q333:Q336)</f>
        <v>82472340</v>
      </c>
      <c r="R337" s="32">
        <f>SUM(R333:R336)</f>
        <v>72573660</v>
      </c>
      <c r="S337" s="32">
        <f>SUM(S333:S336)</f>
        <v>30791601</v>
      </c>
      <c r="T337" s="37">
        <f t="shared" si="78"/>
        <v>0.42428066877156256</v>
      </c>
      <c r="U337" s="37">
        <f t="shared" si="79"/>
        <v>2.3912969448999206</v>
      </c>
    </row>
    <row r="338" spans="1:21" ht="16.5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6597385411</v>
      </c>
      <c r="E338" s="32">
        <f>SUM(E302,E304:E309,E311:E316,E318:E322,E324:E331,E333:E336)</f>
        <v>7461950159</v>
      </c>
      <c r="F338" s="32">
        <f>SUM(F302,F304:F309,F311:F316,F318:F322,F324:F331,F333:F336)</f>
        <v>1285766025</v>
      </c>
      <c r="G338" s="37">
        <f t="shared" si="72"/>
        <v>0.19489023982988887</v>
      </c>
      <c r="H338" s="32">
        <f>SUM(H302,H304:H309,H311:H316,H318:H322,H324:H331,H333:H336)</f>
        <v>1622151967</v>
      </c>
      <c r="I338" s="37">
        <f t="shared" si="73"/>
        <v>0.24587800559526837</v>
      </c>
      <c r="J338" s="32">
        <f>SUM(J302,J304:J309,J311:J316,J318:J322,J324:J331,J333:J336)</f>
        <v>1845489399</v>
      </c>
      <c r="K338" s="37">
        <f t="shared" si="74"/>
        <v>0.24731998467908822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4753407391</v>
      </c>
      <c r="O338" s="37">
        <f t="shared" si="77"/>
        <v>0.63701945064144194</v>
      </c>
      <c r="P338" s="32">
        <f>SUM(P302,P304:P309,P311:P316,P318:P322,P324:P331,P333:P336)</f>
        <v>1504081851</v>
      </c>
      <c r="Q338" s="32">
        <f>SUM(Q302,Q304:Q309,Q311:Q316,Q318:Q322,Q324:Q331,Q333:Q336)</f>
        <v>6354006011</v>
      </c>
      <c r="R338" s="32">
        <f>SUM(R302,R304:R309,R311:R316,R318:R322,R324:R331,R333:R336)</f>
        <v>6562002377</v>
      </c>
      <c r="S338" s="32">
        <f>SUM(S302,S304:S309,S311:S316,S318:S322,S324:S331,S333:S336)</f>
        <v>4084669077</v>
      </c>
      <c r="T338" s="37">
        <f t="shared" si="78"/>
        <v>0.62247296516028072</v>
      </c>
      <c r="U338" s="37">
        <f t="shared" si="79"/>
        <v>0.22698734631563622</v>
      </c>
    </row>
    <row r="339" spans="1:21" ht="16.5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27749133057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28436454526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5954826551</v>
      </c>
      <c r="G339" s="39">
        <f t="shared" si="72"/>
        <v>0.21459504838468582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7302158554</v>
      </c>
      <c r="I339" s="39">
        <f t="shared" si="73"/>
        <v>0.26314906988266995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6909532320</v>
      </c>
      <c r="K339" s="39">
        <f t="shared" si="74"/>
        <v>0.24298149805147054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20166517425</v>
      </c>
      <c r="O339" s="39">
        <f t="shared" si="77"/>
        <v>0.70917833327503477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5686491615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29329956010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26172685135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17288310404</v>
      </c>
      <c r="T339" s="39">
        <f t="shared" si="78"/>
        <v>0.66054783125331018</v>
      </c>
      <c r="U339" s="39">
        <f t="shared" si="79"/>
        <v>0.2150782570001204</v>
      </c>
    </row>
    <row r="340" spans="1:21" x14ac:dyDescent="0.2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sheetProtection algorithmName="SHA-512" hashValue="BVNI4fPWEM2odeExWjxRZqJ6TxbZjzR+3ron2KUE33uT69DgNrrXnyp8BmqgG1atbwmz499b5v+Tsz0Nq8poPQ==" saltValue="DYLCbs/AVWe0saWFB31Bnw==" spinCount="100000" sheet="1" objects="1" scenarios="1"/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60"/>
  <sheetViews>
    <sheetView showGridLines="0" workbookViewId="0">
      <selection activeCell="T8" sqref="T8:U360"/>
    </sheetView>
  </sheetViews>
  <sheetFormatPr defaultRowHeight="12.75" x14ac:dyDescent="0.2"/>
  <cols>
    <col min="1" max="1" width="4" customWidth="1"/>
    <col min="2" max="2" width="23.28515625" customWidth="1"/>
    <col min="3" max="3" width="6.85546875" customWidth="1"/>
    <col min="4" max="11" width="11.7109375" customWidth="1"/>
    <col min="12" max="13" width="11.7109375" hidden="1" customWidth="1"/>
    <col min="14" max="16" width="11.7109375" customWidth="1"/>
    <col min="17" max="19" width="11.7109375" hidden="1" customWidth="1"/>
    <col min="20" max="21" width="11.7109375" customWidth="1"/>
    <col min="22" max="23" width="12.140625" customWidth="1"/>
  </cols>
  <sheetData>
    <row r="1" spans="1:21" ht="16.5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" customHeight="1" x14ac:dyDescent="0.2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" customHeight="1" x14ac:dyDescent="0.3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608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45" customHeight="1" x14ac:dyDescent="0.2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4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x14ac:dyDescent="0.2">
      <c r="A8" s="17" t="s">
        <v>23</v>
      </c>
      <c r="B8" s="11" t="s">
        <v>24</v>
      </c>
      <c r="C8" s="10" t="s">
        <v>25</v>
      </c>
      <c r="D8" s="31">
        <v>187439291</v>
      </c>
      <c r="E8" s="31">
        <v>175569137</v>
      </c>
      <c r="F8" s="31">
        <v>31560076</v>
      </c>
      <c r="G8" s="36">
        <f>IF(($D8       =0),0,($F8       /$D8       ))</f>
        <v>0.16837492199007517</v>
      </c>
      <c r="H8" s="31">
        <v>20251755</v>
      </c>
      <c r="I8" s="36">
        <f>IF(($D8       =0),0,($H8       /$D8       ))</f>
        <v>0.10804434274135191</v>
      </c>
      <c r="J8" s="31">
        <v>30597459</v>
      </c>
      <c r="K8" s="36">
        <f>IF(($E8       =0),0,($J8       /$E8       ))</f>
        <v>0.17427584097539878</v>
      </c>
      <c r="L8" s="31">
        <v>0</v>
      </c>
      <c r="M8" s="36">
        <f>IF(($E8       =0),0,($L8       /$E8       ))</f>
        <v>0</v>
      </c>
      <c r="N8" s="31">
        <f>$F8       +$H8       +$J8</f>
        <v>82409290</v>
      </c>
      <c r="O8" s="36">
        <f>IF(($E8       =0),0,($N8       /$E8       ))</f>
        <v>0.4693836935588514</v>
      </c>
      <c r="P8" s="31">
        <v>26605254</v>
      </c>
      <c r="Q8" s="31">
        <v>161814380</v>
      </c>
      <c r="R8" s="31">
        <v>176265544</v>
      </c>
      <c r="S8" s="31">
        <v>78995111</v>
      </c>
      <c r="T8" s="36">
        <f>IF(($R8       =0),0,($S8       /$R8       ))</f>
        <v>0.44815968684157581</v>
      </c>
      <c r="U8" s="36">
        <f>IF(($P8       =0),0,(($J8       /$P8       )-1))</f>
        <v>0.15005325639815359</v>
      </c>
    </row>
    <row r="9" spans="1:21" x14ac:dyDescent="0.2">
      <c r="A9" s="17" t="s">
        <v>23</v>
      </c>
      <c r="B9" s="11" t="s">
        <v>26</v>
      </c>
      <c r="C9" s="10" t="s">
        <v>27</v>
      </c>
      <c r="D9" s="31">
        <v>326983970</v>
      </c>
      <c r="E9" s="31">
        <v>498426320</v>
      </c>
      <c r="F9" s="31">
        <v>48713310</v>
      </c>
      <c r="G9" s="36">
        <f>IF(($D9       =0),0,($F9       /$D9       ))</f>
        <v>0.14897767006743481</v>
      </c>
      <c r="H9" s="31">
        <v>60917356</v>
      </c>
      <c r="I9" s="36">
        <f>IF(($D9       =0),0,($H9       /$D9       ))</f>
        <v>0.18630074128710347</v>
      </c>
      <c r="J9" s="31">
        <v>71482850</v>
      </c>
      <c r="K9" s="36">
        <f>IF(($E9       =0),0,($J9       /$E9       ))</f>
        <v>0.14341708519726648</v>
      </c>
      <c r="L9" s="31">
        <v>0</v>
      </c>
      <c r="M9" s="36">
        <f>IF(($E9       =0),0,($L9       /$E9       ))</f>
        <v>0</v>
      </c>
      <c r="N9" s="31">
        <f>$F9       +$H9       +$J9</f>
        <v>181113516</v>
      </c>
      <c r="O9" s="36">
        <f>IF(($E9       =0),0,($N9       /$E9       ))</f>
        <v>0.36337069037606201</v>
      </c>
      <c r="P9" s="31">
        <v>54953307</v>
      </c>
      <c r="Q9" s="31">
        <v>226845090</v>
      </c>
      <c r="R9" s="31">
        <v>362181080</v>
      </c>
      <c r="S9" s="31">
        <v>169291051</v>
      </c>
      <c r="T9" s="36">
        <f>IF(($R9       =0),0,($S9       /$R9       ))</f>
        <v>0.46742102320750711</v>
      </c>
      <c r="U9" s="36">
        <f>IF(($P9       =0),0,(($J9       /$P9       )-1))</f>
        <v>0.30079250735538077</v>
      </c>
    </row>
    <row r="10" spans="1:21" ht="16.5" x14ac:dyDescent="0.3">
      <c r="A10" s="18" t="s">
        <v>0</v>
      </c>
      <c r="B10" s="13" t="s">
        <v>28</v>
      </c>
      <c r="C10" s="12" t="s">
        <v>0</v>
      </c>
      <c r="D10" s="32">
        <f>SUM(D8:D9)</f>
        <v>514423261</v>
      </c>
      <c r="E10" s="32">
        <f>SUM(E8:E9)</f>
        <v>673995457</v>
      </c>
      <c r="F10" s="32">
        <f>SUM(F8:F9)</f>
        <v>80273386</v>
      </c>
      <c r="G10" s="37">
        <f t="shared" ref="G10:G54" si="0">IF(($D10      =0),0,($F10      /$D10      ))</f>
        <v>0.15604540479750972</v>
      </c>
      <c r="H10" s="32">
        <f>SUM(H8:H9)</f>
        <v>81169111</v>
      </c>
      <c r="I10" s="37">
        <f t="shared" ref="I10:I54" si="1">IF(($D10      =0),0,($H10      /$D10      ))</f>
        <v>0.15778662660435178</v>
      </c>
      <c r="J10" s="32">
        <f>SUM(J8:J9)</f>
        <v>102080309</v>
      </c>
      <c r="K10" s="37">
        <f t="shared" ref="K10:K54" si="2">IF(($E10      =0),0,($J10      /$E10      ))</f>
        <v>0.15145548525559274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263522806</v>
      </c>
      <c r="O10" s="37">
        <f t="shared" ref="O10:O54" si="5">IF(($E10      =0),0,($N10      /$E10      ))</f>
        <v>0.39098602707644065</v>
      </c>
      <c r="P10" s="32">
        <f>SUM(P8:P9)</f>
        <v>81558561</v>
      </c>
      <c r="Q10" s="32">
        <f>SUM(Q8:Q9)</f>
        <v>388659470</v>
      </c>
      <c r="R10" s="32">
        <f>SUM(R8:R9)</f>
        <v>538446624</v>
      </c>
      <c r="S10" s="32">
        <f>SUM(S8:S9)</f>
        <v>248286162</v>
      </c>
      <c r="T10" s="37">
        <f t="shared" ref="T10:T54" si="6">IF(($R10      =0),0,($S10      /$R10      ))</f>
        <v>0.46111564439858016</v>
      </c>
      <c r="U10" s="37">
        <f t="shared" ref="U10:U54" si="7">IF(($P10      =0),0,(($J10      /$P10      )-1))</f>
        <v>0.25161979010394742</v>
      </c>
    </row>
    <row r="11" spans="1:21" x14ac:dyDescent="0.2">
      <c r="A11" s="17" t="s">
        <v>29</v>
      </c>
      <c r="B11" s="11" t="s">
        <v>30</v>
      </c>
      <c r="C11" s="10" t="s">
        <v>31</v>
      </c>
      <c r="D11" s="31">
        <v>262278</v>
      </c>
      <c r="E11" s="31">
        <v>262278</v>
      </c>
      <c r="F11" s="31">
        <v>0</v>
      </c>
      <c r="G11" s="36">
        <f t="shared" si="0"/>
        <v>0</v>
      </c>
      <c r="H11" s="31">
        <v>0</v>
      </c>
      <c r="I11" s="36">
        <f t="shared" si="1"/>
        <v>0</v>
      </c>
      <c r="J11" s="31">
        <v>-28081</v>
      </c>
      <c r="K11" s="36">
        <f t="shared" si="2"/>
        <v>-0.10706578515925849</v>
      </c>
      <c r="L11" s="31">
        <v>0</v>
      </c>
      <c r="M11" s="36">
        <f t="shared" si="3"/>
        <v>0</v>
      </c>
      <c r="N11" s="31">
        <f t="shared" si="4"/>
        <v>-28081</v>
      </c>
      <c r="O11" s="36">
        <f t="shared" si="5"/>
        <v>-0.10706578515925849</v>
      </c>
      <c r="P11" s="31">
        <v>0</v>
      </c>
      <c r="Q11" s="31">
        <v>0</v>
      </c>
      <c r="R11" s="31">
        <v>262278</v>
      </c>
      <c r="S11" s="31">
        <v>-238434</v>
      </c>
      <c r="T11" s="36">
        <f t="shared" si="6"/>
        <v>-0.90908882941001534</v>
      </c>
      <c r="U11" s="36">
        <f t="shared" si="7"/>
        <v>0</v>
      </c>
    </row>
    <row r="12" spans="1:21" x14ac:dyDescent="0.2">
      <c r="A12" s="17" t="s">
        <v>29</v>
      </c>
      <c r="B12" s="11" t="s">
        <v>32</v>
      </c>
      <c r="C12" s="10" t="s">
        <v>33</v>
      </c>
      <c r="D12" s="31">
        <v>0</v>
      </c>
      <c r="E12" s="31">
        <v>0</v>
      </c>
      <c r="F12" s="31">
        <v>0</v>
      </c>
      <c r="G12" s="36">
        <f t="shared" si="0"/>
        <v>0</v>
      </c>
      <c r="H12" s="31">
        <v>0</v>
      </c>
      <c r="I12" s="36">
        <f t="shared" si="1"/>
        <v>0</v>
      </c>
      <c r="J12" s="31">
        <v>0</v>
      </c>
      <c r="K12" s="36">
        <f t="shared" si="2"/>
        <v>0</v>
      </c>
      <c r="L12" s="31">
        <v>0</v>
      </c>
      <c r="M12" s="36">
        <f t="shared" si="3"/>
        <v>0</v>
      </c>
      <c r="N12" s="31">
        <f t="shared" si="4"/>
        <v>0</v>
      </c>
      <c r="O12" s="36">
        <f t="shared" si="5"/>
        <v>0</v>
      </c>
      <c r="P12" s="31">
        <v>0</v>
      </c>
      <c r="Q12" s="31">
        <v>0</v>
      </c>
      <c r="R12" s="31">
        <v>0</v>
      </c>
      <c r="S12" s="31">
        <v>0</v>
      </c>
      <c r="T12" s="36">
        <f t="shared" si="6"/>
        <v>0</v>
      </c>
      <c r="U12" s="36">
        <f t="shared" si="7"/>
        <v>0</v>
      </c>
    </row>
    <row r="13" spans="1:21" x14ac:dyDescent="0.2">
      <c r="A13" s="17" t="s">
        <v>29</v>
      </c>
      <c r="B13" s="11" t="s">
        <v>34</v>
      </c>
      <c r="C13" s="10" t="s">
        <v>35</v>
      </c>
      <c r="D13" s="31">
        <v>0</v>
      </c>
      <c r="E13" s="31">
        <v>10527876</v>
      </c>
      <c r="F13" s="31">
        <v>0</v>
      </c>
      <c r="G13" s="36">
        <f t="shared" si="0"/>
        <v>0</v>
      </c>
      <c r="H13" s="31">
        <v>0</v>
      </c>
      <c r="I13" s="36">
        <f t="shared" si="1"/>
        <v>0</v>
      </c>
      <c r="J13" s="31">
        <v>0</v>
      </c>
      <c r="K13" s="36">
        <f t="shared" si="2"/>
        <v>0</v>
      </c>
      <c r="L13" s="31">
        <v>0</v>
      </c>
      <c r="M13" s="36">
        <f t="shared" si="3"/>
        <v>0</v>
      </c>
      <c r="N13" s="31">
        <f t="shared" si="4"/>
        <v>0</v>
      </c>
      <c r="O13" s="36">
        <f t="shared" si="5"/>
        <v>0</v>
      </c>
      <c r="P13" s="31">
        <v>0</v>
      </c>
      <c r="Q13" s="31">
        <v>0</v>
      </c>
      <c r="R13" s="31">
        <v>0</v>
      </c>
      <c r="S13" s="31">
        <v>0</v>
      </c>
      <c r="T13" s="36">
        <f t="shared" si="6"/>
        <v>0</v>
      </c>
      <c r="U13" s="36">
        <f t="shared" si="7"/>
        <v>0</v>
      </c>
    </row>
    <row r="14" spans="1:21" x14ac:dyDescent="0.2">
      <c r="A14" s="17" t="s">
        <v>29</v>
      </c>
      <c r="B14" s="11" t="s">
        <v>36</v>
      </c>
      <c r="C14" s="10" t="s">
        <v>37</v>
      </c>
      <c r="D14" s="31">
        <v>3546261</v>
      </c>
      <c r="E14" s="31">
        <v>89981393</v>
      </c>
      <c r="F14" s="31">
        <v>23212402</v>
      </c>
      <c r="G14" s="36">
        <f t="shared" si="0"/>
        <v>6.5455988716002569</v>
      </c>
      <c r="H14" s="31">
        <v>17566953</v>
      </c>
      <c r="I14" s="36">
        <f t="shared" si="1"/>
        <v>4.9536548494315564</v>
      </c>
      <c r="J14" s="31">
        <v>12756326</v>
      </c>
      <c r="K14" s="36">
        <f t="shared" si="2"/>
        <v>0.14176626494324221</v>
      </c>
      <c r="L14" s="31">
        <v>0</v>
      </c>
      <c r="M14" s="36">
        <f t="shared" si="3"/>
        <v>0</v>
      </c>
      <c r="N14" s="31">
        <f t="shared" si="4"/>
        <v>53535681</v>
      </c>
      <c r="O14" s="36">
        <f t="shared" si="5"/>
        <v>0.59496390548210343</v>
      </c>
      <c r="P14" s="31">
        <v>520922</v>
      </c>
      <c r="Q14" s="31">
        <v>3347814</v>
      </c>
      <c r="R14" s="31">
        <v>3946070</v>
      </c>
      <c r="S14" s="31">
        <v>2900182</v>
      </c>
      <c r="T14" s="36">
        <f t="shared" si="6"/>
        <v>0.7349545243748844</v>
      </c>
      <c r="U14" s="36">
        <f t="shared" si="7"/>
        <v>23.487977086780745</v>
      </c>
    </row>
    <row r="15" spans="1:21" x14ac:dyDescent="0.2">
      <c r="A15" s="17" t="s">
        <v>29</v>
      </c>
      <c r="B15" s="11" t="s">
        <v>38</v>
      </c>
      <c r="C15" s="10" t="s">
        <v>39</v>
      </c>
      <c r="D15" s="31">
        <v>1698720</v>
      </c>
      <c r="E15" s="31">
        <v>1722720</v>
      </c>
      <c r="F15" s="31">
        <v>446184</v>
      </c>
      <c r="G15" s="36">
        <f t="shared" si="0"/>
        <v>0.262658943204295</v>
      </c>
      <c r="H15" s="31">
        <v>329450</v>
      </c>
      <c r="I15" s="36">
        <f t="shared" si="1"/>
        <v>0.19394014316661956</v>
      </c>
      <c r="J15" s="31">
        <v>168799</v>
      </c>
      <c r="K15" s="36">
        <f t="shared" si="2"/>
        <v>9.7984002043280394E-2</v>
      </c>
      <c r="L15" s="31">
        <v>0</v>
      </c>
      <c r="M15" s="36">
        <f t="shared" si="3"/>
        <v>0</v>
      </c>
      <c r="N15" s="31">
        <f t="shared" si="4"/>
        <v>944433</v>
      </c>
      <c r="O15" s="36">
        <f t="shared" si="5"/>
        <v>0.54822199777096681</v>
      </c>
      <c r="P15" s="31">
        <v>499641</v>
      </c>
      <c r="Q15" s="31">
        <v>1373467</v>
      </c>
      <c r="R15" s="31">
        <v>1389437</v>
      </c>
      <c r="S15" s="31">
        <v>1351235</v>
      </c>
      <c r="T15" s="36">
        <f t="shared" si="6"/>
        <v>0.9725054104648142</v>
      </c>
      <c r="U15" s="36">
        <f t="shared" si="7"/>
        <v>-0.66215943047107828</v>
      </c>
    </row>
    <row r="16" spans="1:21" x14ac:dyDescent="0.2">
      <c r="A16" s="17" t="s">
        <v>29</v>
      </c>
      <c r="B16" s="11" t="s">
        <v>40</v>
      </c>
      <c r="C16" s="10" t="s">
        <v>41</v>
      </c>
      <c r="D16" s="31">
        <v>7036999</v>
      </c>
      <c r="E16" s="31">
        <v>6606267</v>
      </c>
      <c r="F16" s="31">
        <v>1889226</v>
      </c>
      <c r="G16" s="36">
        <f t="shared" si="0"/>
        <v>0.26847040904794783</v>
      </c>
      <c r="H16" s="31">
        <v>1412609</v>
      </c>
      <c r="I16" s="36">
        <f t="shared" si="1"/>
        <v>0.20074025873813539</v>
      </c>
      <c r="J16" s="31">
        <v>1278800</v>
      </c>
      <c r="K16" s="36">
        <f t="shared" si="2"/>
        <v>0.19357376866542028</v>
      </c>
      <c r="L16" s="31">
        <v>0</v>
      </c>
      <c r="M16" s="36">
        <f t="shared" si="3"/>
        <v>0</v>
      </c>
      <c r="N16" s="31">
        <f t="shared" si="4"/>
        <v>4580635</v>
      </c>
      <c r="O16" s="36">
        <f t="shared" si="5"/>
        <v>0.69337721287983067</v>
      </c>
      <c r="P16" s="31">
        <v>1257588</v>
      </c>
      <c r="Q16" s="31">
        <v>6626874</v>
      </c>
      <c r="R16" s="31">
        <v>6794423</v>
      </c>
      <c r="S16" s="31">
        <v>3809414</v>
      </c>
      <c r="T16" s="36">
        <f t="shared" si="6"/>
        <v>0.56066777119999744</v>
      </c>
      <c r="U16" s="36">
        <f t="shared" si="7"/>
        <v>1.6867209292709573E-2</v>
      </c>
    </row>
    <row r="17" spans="1:21" x14ac:dyDescent="0.2">
      <c r="A17" s="17" t="s">
        <v>29</v>
      </c>
      <c r="B17" s="11" t="s">
        <v>42</v>
      </c>
      <c r="C17" s="10" t="s">
        <v>43</v>
      </c>
      <c r="D17" s="31">
        <v>623841</v>
      </c>
      <c r="E17" s="31">
        <v>680622</v>
      </c>
      <c r="F17" s="31">
        <v>160193</v>
      </c>
      <c r="G17" s="36">
        <f t="shared" si="0"/>
        <v>0.25678498207075201</v>
      </c>
      <c r="H17" s="31">
        <v>171924</v>
      </c>
      <c r="I17" s="36">
        <f t="shared" si="1"/>
        <v>0.27558945308179489</v>
      </c>
      <c r="J17" s="31">
        <v>200853</v>
      </c>
      <c r="K17" s="36">
        <f t="shared" si="2"/>
        <v>0.29510212717191042</v>
      </c>
      <c r="L17" s="31">
        <v>0</v>
      </c>
      <c r="M17" s="36">
        <f t="shared" si="3"/>
        <v>0</v>
      </c>
      <c r="N17" s="31">
        <f t="shared" si="4"/>
        <v>532970</v>
      </c>
      <c r="O17" s="36">
        <f t="shared" si="5"/>
        <v>0.78306313930492988</v>
      </c>
      <c r="P17" s="31">
        <v>191157</v>
      </c>
      <c r="Q17" s="31">
        <v>483651</v>
      </c>
      <c r="R17" s="31">
        <v>596274</v>
      </c>
      <c r="S17" s="31">
        <v>482832</v>
      </c>
      <c r="T17" s="36">
        <f t="shared" si="6"/>
        <v>0.80974853842361061</v>
      </c>
      <c r="U17" s="36">
        <f t="shared" si="7"/>
        <v>5.0722704373891592E-2</v>
      </c>
    </row>
    <row r="18" spans="1:21" x14ac:dyDescent="0.2">
      <c r="A18" s="17" t="s">
        <v>44</v>
      </c>
      <c r="B18" s="11" t="s">
        <v>45</v>
      </c>
      <c r="C18" s="10" t="s">
        <v>46</v>
      </c>
      <c r="D18" s="31">
        <v>614742</v>
      </c>
      <c r="E18" s="31">
        <v>617752</v>
      </c>
      <c r="F18" s="31">
        <v>127823</v>
      </c>
      <c r="G18" s="36">
        <f t="shared" si="0"/>
        <v>0.20792950538599933</v>
      </c>
      <c r="H18" s="31">
        <v>161298</v>
      </c>
      <c r="I18" s="36">
        <f t="shared" si="1"/>
        <v>0.26238324370223604</v>
      </c>
      <c r="J18" s="31">
        <v>128130</v>
      </c>
      <c r="K18" s="36">
        <f t="shared" si="2"/>
        <v>0.20741333091596628</v>
      </c>
      <c r="L18" s="31">
        <v>0</v>
      </c>
      <c r="M18" s="36">
        <f t="shared" si="3"/>
        <v>0</v>
      </c>
      <c r="N18" s="31">
        <f t="shared" si="4"/>
        <v>417251</v>
      </c>
      <c r="O18" s="36">
        <f t="shared" si="5"/>
        <v>0.67543447856097594</v>
      </c>
      <c r="P18" s="31">
        <v>123266</v>
      </c>
      <c r="Q18" s="31">
        <v>577482</v>
      </c>
      <c r="R18" s="31">
        <v>577482</v>
      </c>
      <c r="S18" s="31">
        <v>380408</v>
      </c>
      <c r="T18" s="36">
        <f t="shared" si="6"/>
        <v>0.65873568353645651</v>
      </c>
      <c r="U18" s="36">
        <f t="shared" si="7"/>
        <v>3.9459380526665866E-2</v>
      </c>
    </row>
    <row r="19" spans="1:21" ht="16.5" x14ac:dyDescent="0.3">
      <c r="A19" s="18" t="s">
        <v>0</v>
      </c>
      <c r="B19" s="13" t="s">
        <v>47</v>
      </c>
      <c r="C19" s="12" t="s">
        <v>0</v>
      </c>
      <c r="D19" s="32">
        <f>SUM(D11:D18)</f>
        <v>13782841</v>
      </c>
      <c r="E19" s="32">
        <f>SUM(E11:E18)</f>
        <v>110398908</v>
      </c>
      <c r="F19" s="32">
        <f>SUM(F11:F18)</f>
        <v>25835828</v>
      </c>
      <c r="G19" s="37">
        <f t="shared" si="0"/>
        <v>1.8744922037481242</v>
      </c>
      <c r="H19" s="32">
        <f>SUM(H11:H18)</f>
        <v>19642234</v>
      </c>
      <c r="I19" s="37">
        <f t="shared" si="1"/>
        <v>1.4251222951784759</v>
      </c>
      <c r="J19" s="32">
        <f>SUM(J11:J18)</f>
        <v>14504827</v>
      </c>
      <c r="K19" s="37">
        <f t="shared" si="2"/>
        <v>0.13138560211120928</v>
      </c>
      <c r="L19" s="32">
        <f>SUM(L11:L18)</f>
        <v>0</v>
      </c>
      <c r="M19" s="37">
        <f t="shared" si="3"/>
        <v>0</v>
      </c>
      <c r="N19" s="32">
        <f t="shared" si="4"/>
        <v>59982889</v>
      </c>
      <c r="O19" s="37">
        <f t="shared" si="5"/>
        <v>0.54332864415651649</v>
      </c>
      <c r="P19" s="32">
        <f>SUM(P11:P18)</f>
        <v>2592574</v>
      </c>
      <c r="Q19" s="32">
        <f>SUM(Q11:Q18)</f>
        <v>12409288</v>
      </c>
      <c r="R19" s="32">
        <f>SUM(R11:R18)</f>
        <v>13565964</v>
      </c>
      <c r="S19" s="32">
        <f>SUM(S11:S18)</f>
        <v>8685637</v>
      </c>
      <c r="T19" s="37">
        <f t="shared" si="6"/>
        <v>0.64025210445789182</v>
      </c>
      <c r="U19" s="37">
        <f t="shared" si="7"/>
        <v>4.5947591081296038</v>
      </c>
    </row>
    <row r="20" spans="1:21" x14ac:dyDescent="0.2">
      <c r="A20" s="17" t="s">
        <v>29</v>
      </c>
      <c r="B20" s="11" t="s">
        <v>48</v>
      </c>
      <c r="C20" s="10" t="s">
        <v>49</v>
      </c>
      <c r="D20" s="31">
        <v>1423976</v>
      </c>
      <c r="E20" s="31">
        <v>1423976</v>
      </c>
      <c r="F20" s="31">
        <v>0</v>
      </c>
      <c r="G20" s="36">
        <f t="shared" si="0"/>
        <v>0</v>
      </c>
      <c r="H20" s="31">
        <v>2300</v>
      </c>
      <c r="I20" s="36">
        <f t="shared" si="1"/>
        <v>1.6151957617263212E-3</v>
      </c>
      <c r="J20" s="31">
        <v>78129</v>
      </c>
      <c r="K20" s="36">
        <f t="shared" si="2"/>
        <v>5.4866795507789459E-2</v>
      </c>
      <c r="L20" s="31">
        <v>0</v>
      </c>
      <c r="M20" s="36">
        <f t="shared" si="3"/>
        <v>0</v>
      </c>
      <c r="N20" s="31">
        <f t="shared" si="4"/>
        <v>80429</v>
      </c>
      <c r="O20" s="36">
        <f t="shared" si="5"/>
        <v>5.648199126951578E-2</v>
      </c>
      <c r="P20" s="31">
        <v>219375</v>
      </c>
      <c r="Q20" s="31">
        <v>1383310</v>
      </c>
      <c r="R20" s="31">
        <v>1342544</v>
      </c>
      <c r="S20" s="31">
        <v>915877</v>
      </c>
      <c r="T20" s="36">
        <f t="shared" si="6"/>
        <v>0.68219514593190245</v>
      </c>
      <c r="U20" s="36">
        <f t="shared" si="7"/>
        <v>-0.64385641025641027</v>
      </c>
    </row>
    <row r="21" spans="1:21" x14ac:dyDescent="0.2">
      <c r="A21" s="17" t="s">
        <v>29</v>
      </c>
      <c r="B21" s="11" t="s">
        <v>50</v>
      </c>
      <c r="C21" s="10" t="s">
        <v>51</v>
      </c>
      <c r="D21" s="31">
        <v>0</v>
      </c>
      <c r="E21" s="31">
        <v>0</v>
      </c>
      <c r="F21" s="31">
        <v>0</v>
      </c>
      <c r="G21" s="36">
        <f t="shared" si="0"/>
        <v>0</v>
      </c>
      <c r="H21" s="31">
        <v>0</v>
      </c>
      <c r="I21" s="36">
        <f t="shared" si="1"/>
        <v>0</v>
      </c>
      <c r="J21" s="31">
        <v>0</v>
      </c>
      <c r="K21" s="36">
        <f t="shared" si="2"/>
        <v>0</v>
      </c>
      <c r="L21" s="31">
        <v>0</v>
      </c>
      <c r="M21" s="36">
        <f t="shared" si="3"/>
        <v>0</v>
      </c>
      <c r="N21" s="31">
        <f t="shared" si="4"/>
        <v>0</v>
      </c>
      <c r="O21" s="36">
        <f t="shared" si="5"/>
        <v>0</v>
      </c>
      <c r="P21" s="31">
        <v>0</v>
      </c>
      <c r="Q21" s="31">
        <v>1980000</v>
      </c>
      <c r="R21" s="31">
        <v>0</v>
      </c>
      <c r="S21" s="31">
        <v>0</v>
      </c>
      <c r="T21" s="36">
        <f t="shared" si="6"/>
        <v>0</v>
      </c>
      <c r="U21" s="36">
        <f t="shared" si="7"/>
        <v>0</v>
      </c>
    </row>
    <row r="22" spans="1:21" x14ac:dyDescent="0.2">
      <c r="A22" s="17" t="s">
        <v>29</v>
      </c>
      <c r="B22" s="11" t="s">
        <v>52</v>
      </c>
      <c r="C22" s="10" t="s">
        <v>53</v>
      </c>
      <c r="D22" s="31">
        <v>0</v>
      </c>
      <c r="E22" s="31">
        <v>0</v>
      </c>
      <c r="F22" s="31">
        <v>0</v>
      </c>
      <c r="G22" s="36">
        <f t="shared" si="0"/>
        <v>0</v>
      </c>
      <c r="H22" s="31">
        <v>0</v>
      </c>
      <c r="I22" s="36">
        <f t="shared" si="1"/>
        <v>0</v>
      </c>
      <c r="J22" s="31">
        <v>0</v>
      </c>
      <c r="K22" s="36">
        <f t="shared" si="2"/>
        <v>0</v>
      </c>
      <c r="L22" s="31">
        <v>0</v>
      </c>
      <c r="M22" s="36">
        <f t="shared" si="3"/>
        <v>0</v>
      </c>
      <c r="N22" s="31">
        <f t="shared" si="4"/>
        <v>0</v>
      </c>
      <c r="O22" s="36">
        <f t="shared" si="5"/>
        <v>0</v>
      </c>
      <c r="P22" s="31">
        <v>0</v>
      </c>
      <c r="Q22" s="31">
        <v>0</v>
      </c>
      <c r="R22" s="31">
        <v>1</v>
      </c>
      <c r="S22" s="31">
        <v>0</v>
      </c>
      <c r="T22" s="36">
        <f t="shared" si="6"/>
        <v>0</v>
      </c>
      <c r="U22" s="36">
        <f t="shared" si="7"/>
        <v>0</v>
      </c>
    </row>
    <row r="23" spans="1:21" x14ac:dyDescent="0.2">
      <c r="A23" s="17" t="s">
        <v>29</v>
      </c>
      <c r="B23" s="11" t="s">
        <v>54</v>
      </c>
      <c r="C23" s="10" t="s">
        <v>55</v>
      </c>
      <c r="D23" s="31">
        <v>0</v>
      </c>
      <c r="E23" s="31">
        <v>152000</v>
      </c>
      <c r="F23" s="31">
        <v>0</v>
      </c>
      <c r="G23" s="36">
        <f t="shared" si="0"/>
        <v>0</v>
      </c>
      <c r="H23" s="31">
        <v>0</v>
      </c>
      <c r="I23" s="36">
        <f t="shared" si="1"/>
        <v>0</v>
      </c>
      <c r="J23" s="31">
        <v>61573</v>
      </c>
      <c r="K23" s="36">
        <f t="shared" si="2"/>
        <v>0.40508552631578948</v>
      </c>
      <c r="L23" s="31">
        <v>0</v>
      </c>
      <c r="M23" s="36">
        <f t="shared" si="3"/>
        <v>0</v>
      </c>
      <c r="N23" s="31">
        <f t="shared" si="4"/>
        <v>61573</v>
      </c>
      <c r="O23" s="36">
        <f t="shared" si="5"/>
        <v>0.40508552631578948</v>
      </c>
      <c r="P23" s="31">
        <v>36614</v>
      </c>
      <c r="Q23" s="31">
        <v>18728</v>
      </c>
      <c r="R23" s="31">
        <v>114255</v>
      </c>
      <c r="S23" s="31">
        <v>36614</v>
      </c>
      <c r="T23" s="36">
        <f t="shared" si="6"/>
        <v>0.3204586232549998</v>
      </c>
      <c r="U23" s="36">
        <f t="shared" si="7"/>
        <v>0.68167913912710976</v>
      </c>
    </row>
    <row r="24" spans="1:21" x14ac:dyDescent="0.2">
      <c r="A24" s="17" t="s">
        <v>29</v>
      </c>
      <c r="B24" s="11" t="s">
        <v>56</v>
      </c>
      <c r="C24" s="10" t="s">
        <v>57</v>
      </c>
      <c r="D24" s="31">
        <v>1675542</v>
      </c>
      <c r="E24" s="31">
        <v>1683542</v>
      </c>
      <c r="F24" s="31">
        <v>331603</v>
      </c>
      <c r="G24" s="36">
        <f t="shared" si="0"/>
        <v>0.19790790084641269</v>
      </c>
      <c r="H24" s="31">
        <v>288117</v>
      </c>
      <c r="I24" s="36">
        <f t="shared" si="1"/>
        <v>0.17195450785477176</v>
      </c>
      <c r="J24" s="31">
        <v>424640</v>
      </c>
      <c r="K24" s="36">
        <f t="shared" si="2"/>
        <v>0.25223011959309599</v>
      </c>
      <c r="L24" s="31">
        <v>0</v>
      </c>
      <c r="M24" s="36">
        <f t="shared" si="3"/>
        <v>0</v>
      </c>
      <c r="N24" s="31">
        <f t="shared" si="4"/>
        <v>1044360</v>
      </c>
      <c r="O24" s="36">
        <f t="shared" si="5"/>
        <v>0.62033498421779798</v>
      </c>
      <c r="P24" s="31">
        <v>238804</v>
      </c>
      <c r="Q24" s="31">
        <v>1925898</v>
      </c>
      <c r="R24" s="31">
        <v>1925898</v>
      </c>
      <c r="S24" s="31">
        <v>736669</v>
      </c>
      <c r="T24" s="36">
        <f t="shared" si="6"/>
        <v>0.38250675788645089</v>
      </c>
      <c r="U24" s="36">
        <f t="shared" si="7"/>
        <v>0.77819467010602827</v>
      </c>
    </row>
    <row r="25" spans="1:21" x14ac:dyDescent="0.2">
      <c r="A25" s="17" t="s">
        <v>29</v>
      </c>
      <c r="B25" s="11" t="s">
        <v>58</v>
      </c>
      <c r="C25" s="10" t="s">
        <v>59</v>
      </c>
      <c r="D25" s="31">
        <v>0</v>
      </c>
      <c r="E25" s="31">
        <v>0</v>
      </c>
      <c r="F25" s="31">
        <v>0</v>
      </c>
      <c r="G25" s="36">
        <f t="shared" si="0"/>
        <v>0</v>
      </c>
      <c r="H25" s="31">
        <v>0</v>
      </c>
      <c r="I25" s="36">
        <f t="shared" si="1"/>
        <v>0</v>
      </c>
      <c r="J25" s="31">
        <v>0</v>
      </c>
      <c r="K25" s="36">
        <f t="shared" si="2"/>
        <v>0</v>
      </c>
      <c r="L25" s="31">
        <v>0</v>
      </c>
      <c r="M25" s="36">
        <f t="shared" si="3"/>
        <v>0</v>
      </c>
      <c r="N25" s="31">
        <f t="shared" si="4"/>
        <v>0</v>
      </c>
      <c r="O25" s="36">
        <f t="shared" si="5"/>
        <v>0</v>
      </c>
      <c r="P25" s="31">
        <v>0</v>
      </c>
      <c r="Q25" s="31">
        <v>0</v>
      </c>
      <c r="R25" s="31">
        <v>0</v>
      </c>
      <c r="S25" s="31">
        <v>0</v>
      </c>
      <c r="T25" s="36">
        <f t="shared" si="6"/>
        <v>0</v>
      </c>
      <c r="U25" s="36">
        <f t="shared" si="7"/>
        <v>0</v>
      </c>
    </row>
    <row r="26" spans="1:21" x14ac:dyDescent="0.2">
      <c r="A26" s="17" t="s">
        <v>44</v>
      </c>
      <c r="B26" s="11" t="s">
        <v>60</v>
      </c>
      <c r="C26" s="10" t="s">
        <v>61</v>
      </c>
      <c r="D26" s="31">
        <v>1686518</v>
      </c>
      <c r="E26" s="31">
        <v>3305232</v>
      </c>
      <c r="F26" s="31">
        <v>515678</v>
      </c>
      <c r="G26" s="36">
        <f t="shared" si="0"/>
        <v>0.30576489548288249</v>
      </c>
      <c r="H26" s="31">
        <v>292609</v>
      </c>
      <c r="I26" s="36">
        <f t="shared" si="1"/>
        <v>0.17349888942780331</v>
      </c>
      <c r="J26" s="31">
        <v>280889</v>
      </c>
      <c r="K26" s="36">
        <f t="shared" si="2"/>
        <v>8.4983141879299243E-2</v>
      </c>
      <c r="L26" s="31">
        <v>0</v>
      </c>
      <c r="M26" s="36">
        <f t="shared" si="3"/>
        <v>0</v>
      </c>
      <c r="N26" s="31">
        <f t="shared" si="4"/>
        <v>1089176</v>
      </c>
      <c r="O26" s="36">
        <f t="shared" si="5"/>
        <v>0.32953087710635742</v>
      </c>
      <c r="P26" s="31">
        <v>377919</v>
      </c>
      <c r="Q26" s="31">
        <v>1924925</v>
      </c>
      <c r="R26" s="31">
        <v>11051905</v>
      </c>
      <c r="S26" s="31">
        <v>1129089</v>
      </c>
      <c r="T26" s="36">
        <f t="shared" si="6"/>
        <v>0.10216238738932337</v>
      </c>
      <c r="U26" s="36">
        <f t="shared" si="7"/>
        <v>-0.25674813915151129</v>
      </c>
    </row>
    <row r="27" spans="1:21" ht="16.5" x14ac:dyDescent="0.3">
      <c r="A27" s="18" t="s">
        <v>0</v>
      </c>
      <c r="B27" s="13" t="s">
        <v>62</v>
      </c>
      <c r="C27" s="12" t="s">
        <v>0</v>
      </c>
      <c r="D27" s="32">
        <f>SUM(D20:D26)</f>
        <v>4786036</v>
      </c>
      <c r="E27" s="32">
        <f>SUM(E20:E26)</f>
        <v>6564750</v>
      </c>
      <c r="F27" s="32">
        <f>SUM(F20:F26)</f>
        <v>847281</v>
      </c>
      <c r="G27" s="37">
        <f t="shared" si="0"/>
        <v>0.17703189027412247</v>
      </c>
      <c r="H27" s="32">
        <f>SUM(H20:H26)</f>
        <v>583026</v>
      </c>
      <c r="I27" s="37">
        <f t="shared" si="1"/>
        <v>0.12181813927016011</v>
      </c>
      <c r="J27" s="32">
        <f>SUM(J20:J26)</f>
        <v>845231</v>
      </c>
      <c r="K27" s="37">
        <f t="shared" si="2"/>
        <v>0.12875296088959975</v>
      </c>
      <c r="L27" s="32">
        <f>SUM(L20:L26)</f>
        <v>0</v>
      </c>
      <c r="M27" s="37">
        <f t="shared" si="3"/>
        <v>0</v>
      </c>
      <c r="N27" s="32">
        <f t="shared" si="4"/>
        <v>2275538</v>
      </c>
      <c r="O27" s="37">
        <f t="shared" si="5"/>
        <v>0.34662980311512243</v>
      </c>
      <c r="P27" s="32">
        <f>SUM(P20:P26)</f>
        <v>872712</v>
      </c>
      <c r="Q27" s="32">
        <f>SUM(Q20:Q26)</f>
        <v>7232861</v>
      </c>
      <c r="R27" s="32">
        <f>SUM(R20:R26)</f>
        <v>14434603</v>
      </c>
      <c r="S27" s="32">
        <f>SUM(S20:S26)</f>
        <v>2818249</v>
      </c>
      <c r="T27" s="37">
        <f t="shared" si="6"/>
        <v>0.19524257092488101</v>
      </c>
      <c r="U27" s="37">
        <f t="shared" si="7"/>
        <v>-3.1489196894278981E-2</v>
      </c>
    </row>
    <row r="28" spans="1:21" x14ac:dyDescent="0.2">
      <c r="A28" s="17" t="s">
        <v>29</v>
      </c>
      <c r="B28" s="11" t="s">
        <v>63</v>
      </c>
      <c r="C28" s="10" t="s">
        <v>64</v>
      </c>
      <c r="D28" s="31">
        <v>2998527</v>
      </c>
      <c r="E28" s="31">
        <v>3249153</v>
      </c>
      <c r="F28" s="31">
        <v>928949</v>
      </c>
      <c r="G28" s="36">
        <f t="shared" si="0"/>
        <v>0.30980177934032277</v>
      </c>
      <c r="H28" s="31">
        <v>710300</v>
      </c>
      <c r="I28" s="36">
        <f t="shared" si="1"/>
        <v>0.23688297620798479</v>
      </c>
      <c r="J28" s="31">
        <v>800407</v>
      </c>
      <c r="K28" s="36">
        <f t="shared" si="2"/>
        <v>0.24634327777116066</v>
      </c>
      <c r="L28" s="31">
        <v>0</v>
      </c>
      <c r="M28" s="36">
        <f t="shared" si="3"/>
        <v>0</v>
      </c>
      <c r="N28" s="31">
        <f t="shared" si="4"/>
        <v>2439656</v>
      </c>
      <c r="O28" s="36">
        <f t="shared" si="5"/>
        <v>0.75085907004071528</v>
      </c>
      <c r="P28" s="31">
        <v>686153</v>
      </c>
      <c r="Q28" s="31">
        <v>3052765</v>
      </c>
      <c r="R28" s="31">
        <v>3113001</v>
      </c>
      <c r="S28" s="31">
        <v>1773349</v>
      </c>
      <c r="T28" s="36">
        <f t="shared" si="6"/>
        <v>0.5696589882239036</v>
      </c>
      <c r="U28" s="36">
        <f t="shared" si="7"/>
        <v>0.1665138824722765</v>
      </c>
    </row>
    <row r="29" spans="1:21" x14ac:dyDescent="0.2">
      <c r="A29" s="17" t="s">
        <v>29</v>
      </c>
      <c r="B29" s="11" t="s">
        <v>65</v>
      </c>
      <c r="C29" s="10" t="s">
        <v>66</v>
      </c>
      <c r="D29" s="31">
        <v>0</v>
      </c>
      <c r="E29" s="31">
        <v>0</v>
      </c>
      <c r="F29" s="31">
        <v>0</v>
      </c>
      <c r="G29" s="36">
        <f t="shared" si="0"/>
        <v>0</v>
      </c>
      <c r="H29" s="31">
        <v>0</v>
      </c>
      <c r="I29" s="36">
        <f t="shared" si="1"/>
        <v>0</v>
      </c>
      <c r="J29" s="31">
        <v>0</v>
      </c>
      <c r="K29" s="36">
        <f t="shared" si="2"/>
        <v>0</v>
      </c>
      <c r="L29" s="31">
        <v>0</v>
      </c>
      <c r="M29" s="36">
        <f t="shared" si="3"/>
        <v>0</v>
      </c>
      <c r="N29" s="31">
        <f t="shared" si="4"/>
        <v>0</v>
      </c>
      <c r="O29" s="36">
        <f t="shared" si="5"/>
        <v>0</v>
      </c>
      <c r="P29" s="31">
        <v>0</v>
      </c>
      <c r="Q29" s="31">
        <v>0</v>
      </c>
      <c r="R29" s="31">
        <v>0</v>
      </c>
      <c r="S29" s="31">
        <v>0</v>
      </c>
      <c r="T29" s="36">
        <f t="shared" si="6"/>
        <v>0</v>
      </c>
      <c r="U29" s="36">
        <f t="shared" si="7"/>
        <v>0</v>
      </c>
    </row>
    <row r="30" spans="1:21" x14ac:dyDescent="0.2">
      <c r="A30" s="17" t="s">
        <v>29</v>
      </c>
      <c r="B30" s="11" t="s">
        <v>67</v>
      </c>
      <c r="C30" s="10" t="s">
        <v>68</v>
      </c>
      <c r="D30" s="31">
        <v>4904614</v>
      </c>
      <c r="E30" s="31">
        <v>4904614</v>
      </c>
      <c r="F30" s="31">
        <v>346668</v>
      </c>
      <c r="G30" s="36">
        <f t="shared" si="0"/>
        <v>7.0682014935324167E-2</v>
      </c>
      <c r="H30" s="31">
        <v>245861</v>
      </c>
      <c r="I30" s="36">
        <f t="shared" si="1"/>
        <v>5.0128511642302531E-2</v>
      </c>
      <c r="J30" s="31">
        <v>450750</v>
      </c>
      <c r="K30" s="36">
        <f t="shared" si="2"/>
        <v>9.1903256810831599E-2</v>
      </c>
      <c r="L30" s="31">
        <v>0</v>
      </c>
      <c r="M30" s="36">
        <f t="shared" si="3"/>
        <v>0</v>
      </c>
      <c r="N30" s="31">
        <f t="shared" si="4"/>
        <v>1043279</v>
      </c>
      <c r="O30" s="36">
        <f t="shared" si="5"/>
        <v>0.21271378338845828</v>
      </c>
      <c r="P30" s="31">
        <v>339320</v>
      </c>
      <c r="Q30" s="31">
        <v>5571377</v>
      </c>
      <c r="R30" s="31">
        <v>5361390</v>
      </c>
      <c r="S30" s="31">
        <v>1848044</v>
      </c>
      <c r="T30" s="36">
        <f t="shared" si="6"/>
        <v>0.34469493918554706</v>
      </c>
      <c r="U30" s="36">
        <f t="shared" si="7"/>
        <v>0.32839207827419536</v>
      </c>
    </row>
    <row r="31" spans="1:21" x14ac:dyDescent="0.2">
      <c r="A31" s="17" t="s">
        <v>29</v>
      </c>
      <c r="B31" s="11" t="s">
        <v>69</v>
      </c>
      <c r="C31" s="10" t="s">
        <v>70</v>
      </c>
      <c r="D31" s="31">
        <v>1966667</v>
      </c>
      <c r="E31" s="31">
        <v>1966667</v>
      </c>
      <c r="F31" s="31">
        <v>0</v>
      </c>
      <c r="G31" s="36">
        <f t="shared" si="0"/>
        <v>0</v>
      </c>
      <c r="H31" s="31">
        <v>0</v>
      </c>
      <c r="I31" s="36">
        <f t="shared" si="1"/>
        <v>0</v>
      </c>
      <c r="J31" s="31">
        <v>0</v>
      </c>
      <c r="K31" s="36">
        <f t="shared" si="2"/>
        <v>0</v>
      </c>
      <c r="L31" s="31">
        <v>0</v>
      </c>
      <c r="M31" s="36">
        <f t="shared" si="3"/>
        <v>0</v>
      </c>
      <c r="N31" s="31">
        <f t="shared" si="4"/>
        <v>0</v>
      </c>
      <c r="O31" s="36">
        <f t="shared" si="5"/>
        <v>0</v>
      </c>
      <c r="P31" s="31">
        <v>0</v>
      </c>
      <c r="Q31" s="31">
        <v>0</v>
      </c>
      <c r="R31" s="31">
        <v>0</v>
      </c>
      <c r="S31" s="31">
        <v>0</v>
      </c>
      <c r="T31" s="36">
        <f t="shared" si="6"/>
        <v>0</v>
      </c>
      <c r="U31" s="36">
        <f t="shared" si="7"/>
        <v>0</v>
      </c>
    </row>
    <row r="32" spans="1:21" x14ac:dyDescent="0.2">
      <c r="A32" s="17" t="s">
        <v>29</v>
      </c>
      <c r="B32" s="11" t="s">
        <v>71</v>
      </c>
      <c r="C32" s="10" t="s">
        <v>72</v>
      </c>
      <c r="D32" s="31">
        <v>551938</v>
      </c>
      <c r="E32" s="31">
        <v>551938</v>
      </c>
      <c r="F32" s="31">
        <v>129102</v>
      </c>
      <c r="G32" s="36">
        <f t="shared" si="0"/>
        <v>0.23390670691273296</v>
      </c>
      <c r="H32" s="31">
        <v>43000</v>
      </c>
      <c r="I32" s="36">
        <f t="shared" si="1"/>
        <v>7.7907301182379179E-2</v>
      </c>
      <c r="J32" s="31">
        <v>0</v>
      </c>
      <c r="K32" s="36">
        <f t="shared" si="2"/>
        <v>0</v>
      </c>
      <c r="L32" s="31">
        <v>0</v>
      </c>
      <c r="M32" s="36">
        <f t="shared" si="3"/>
        <v>0</v>
      </c>
      <c r="N32" s="31">
        <f t="shared" si="4"/>
        <v>172102</v>
      </c>
      <c r="O32" s="36">
        <f t="shared" si="5"/>
        <v>0.31181400809511212</v>
      </c>
      <c r="P32" s="31">
        <v>120979</v>
      </c>
      <c r="Q32" s="31">
        <v>679466</v>
      </c>
      <c r="R32" s="31">
        <v>523665</v>
      </c>
      <c r="S32" s="31">
        <v>357823</v>
      </c>
      <c r="T32" s="36">
        <f t="shared" si="6"/>
        <v>0.68330516647093087</v>
      </c>
      <c r="U32" s="36">
        <f t="shared" si="7"/>
        <v>-1</v>
      </c>
    </row>
    <row r="33" spans="1:21" x14ac:dyDescent="0.2">
      <c r="A33" s="17" t="s">
        <v>29</v>
      </c>
      <c r="B33" s="11" t="s">
        <v>73</v>
      </c>
      <c r="C33" s="10" t="s">
        <v>74</v>
      </c>
      <c r="D33" s="31">
        <v>0</v>
      </c>
      <c r="E33" s="31">
        <v>0</v>
      </c>
      <c r="F33" s="31">
        <v>0</v>
      </c>
      <c r="G33" s="36">
        <f t="shared" si="0"/>
        <v>0</v>
      </c>
      <c r="H33" s="31">
        <v>0</v>
      </c>
      <c r="I33" s="36">
        <f t="shared" si="1"/>
        <v>0</v>
      </c>
      <c r="J33" s="31">
        <v>0</v>
      </c>
      <c r="K33" s="36">
        <f t="shared" si="2"/>
        <v>0</v>
      </c>
      <c r="L33" s="31">
        <v>0</v>
      </c>
      <c r="M33" s="36">
        <f t="shared" si="3"/>
        <v>0</v>
      </c>
      <c r="N33" s="31">
        <f t="shared" si="4"/>
        <v>0</v>
      </c>
      <c r="O33" s="36">
        <f t="shared" si="5"/>
        <v>0</v>
      </c>
      <c r="P33" s="31">
        <v>0</v>
      </c>
      <c r="Q33" s="31">
        <v>0</v>
      </c>
      <c r="R33" s="31">
        <v>0</v>
      </c>
      <c r="S33" s="31">
        <v>0</v>
      </c>
      <c r="T33" s="36">
        <f t="shared" si="6"/>
        <v>0</v>
      </c>
      <c r="U33" s="36">
        <f t="shared" si="7"/>
        <v>0</v>
      </c>
    </row>
    <row r="34" spans="1:21" x14ac:dyDescent="0.2">
      <c r="A34" s="17" t="s">
        <v>44</v>
      </c>
      <c r="B34" s="11" t="s">
        <v>75</v>
      </c>
      <c r="C34" s="10" t="s">
        <v>76</v>
      </c>
      <c r="D34" s="31">
        <v>0</v>
      </c>
      <c r="E34" s="31">
        <v>0</v>
      </c>
      <c r="F34" s="31">
        <v>0</v>
      </c>
      <c r="G34" s="36">
        <f t="shared" si="0"/>
        <v>0</v>
      </c>
      <c r="H34" s="31">
        <v>0</v>
      </c>
      <c r="I34" s="36">
        <f t="shared" si="1"/>
        <v>0</v>
      </c>
      <c r="J34" s="31">
        <v>0</v>
      </c>
      <c r="K34" s="36">
        <f t="shared" si="2"/>
        <v>0</v>
      </c>
      <c r="L34" s="31">
        <v>0</v>
      </c>
      <c r="M34" s="36">
        <f t="shared" si="3"/>
        <v>0</v>
      </c>
      <c r="N34" s="31">
        <f t="shared" si="4"/>
        <v>0</v>
      </c>
      <c r="O34" s="36">
        <f t="shared" si="5"/>
        <v>0</v>
      </c>
      <c r="P34" s="31">
        <v>0</v>
      </c>
      <c r="Q34" s="31">
        <v>0</v>
      </c>
      <c r="R34" s="31">
        <v>0</v>
      </c>
      <c r="S34" s="31">
        <v>0</v>
      </c>
      <c r="T34" s="36">
        <f t="shared" si="6"/>
        <v>0</v>
      </c>
      <c r="U34" s="36">
        <f t="shared" si="7"/>
        <v>0</v>
      </c>
    </row>
    <row r="35" spans="1:21" ht="16.5" x14ac:dyDescent="0.3">
      <c r="A35" s="18" t="s">
        <v>0</v>
      </c>
      <c r="B35" s="13" t="s">
        <v>77</v>
      </c>
      <c r="C35" s="12" t="s">
        <v>0</v>
      </c>
      <c r="D35" s="32">
        <f>SUM(D28:D34)</f>
        <v>10421746</v>
      </c>
      <c r="E35" s="32">
        <f>SUM(E28:E34)</f>
        <v>10672372</v>
      </c>
      <c r="F35" s="32">
        <f>SUM(F28:F34)</f>
        <v>1404719</v>
      </c>
      <c r="G35" s="37">
        <f t="shared" si="0"/>
        <v>0.13478729955613963</v>
      </c>
      <c r="H35" s="32">
        <f>SUM(H28:H34)</f>
        <v>999161</v>
      </c>
      <c r="I35" s="37">
        <f t="shared" si="1"/>
        <v>9.5872706934135604E-2</v>
      </c>
      <c r="J35" s="32">
        <f>SUM(J28:J34)</f>
        <v>1251157</v>
      </c>
      <c r="K35" s="37">
        <f t="shared" si="2"/>
        <v>0.11723326360812761</v>
      </c>
      <c r="L35" s="32">
        <f>SUM(L28:L34)</f>
        <v>0</v>
      </c>
      <c r="M35" s="37">
        <f t="shared" si="3"/>
        <v>0</v>
      </c>
      <c r="N35" s="32">
        <f t="shared" si="4"/>
        <v>3655037</v>
      </c>
      <c r="O35" s="37">
        <f t="shared" si="5"/>
        <v>0.3424765366124794</v>
      </c>
      <c r="P35" s="32">
        <f>SUM(P28:P34)</f>
        <v>1146452</v>
      </c>
      <c r="Q35" s="32">
        <f>SUM(Q28:Q34)</f>
        <v>9303608</v>
      </c>
      <c r="R35" s="32">
        <f>SUM(R28:R34)</f>
        <v>8998056</v>
      </c>
      <c r="S35" s="32">
        <f>SUM(S28:S34)</f>
        <v>3979216</v>
      </c>
      <c r="T35" s="37">
        <f t="shared" si="6"/>
        <v>0.4422306329278235</v>
      </c>
      <c r="U35" s="37">
        <f t="shared" si="7"/>
        <v>9.1329597750276603E-2</v>
      </c>
    </row>
    <row r="36" spans="1:21" x14ac:dyDescent="0.2">
      <c r="A36" s="17" t="s">
        <v>29</v>
      </c>
      <c r="B36" s="11" t="s">
        <v>78</v>
      </c>
      <c r="C36" s="10" t="s">
        <v>79</v>
      </c>
      <c r="D36" s="31">
        <v>0</v>
      </c>
      <c r="E36" s="31">
        <v>0</v>
      </c>
      <c r="F36" s="31">
        <v>0</v>
      </c>
      <c r="G36" s="36">
        <f t="shared" si="0"/>
        <v>0</v>
      </c>
      <c r="H36" s="31">
        <v>0</v>
      </c>
      <c r="I36" s="36">
        <f t="shared" si="1"/>
        <v>0</v>
      </c>
      <c r="J36" s="31">
        <v>0</v>
      </c>
      <c r="K36" s="36">
        <f t="shared" si="2"/>
        <v>0</v>
      </c>
      <c r="L36" s="31">
        <v>0</v>
      </c>
      <c r="M36" s="36">
        <f t="shared" si="3"/>
        <v>0</v>
      </c>
      <c r="N36" s="31">
        <f t="shared" si="4"/>
        <v>0</v>
      </c>
      <c r="O36" s="36">
        <f t="shared" si="5"/>
        <v>0</v>
      </c>
      <c r="P36" s="31">
        <v>0</v>
      </c>
      <c r="Q36" s="31">
        <v>0</v>
      </c>
      <c r="R36" s="31">
        <v>0</v>
      </c>
      <c r="S36" s="31">
        <v>0</v>
      </c>
      <c r="T36" s="36">
        <f t="shared" si="6"/>
        <v>0</v>
      </c>
      <c r="U36" s="36">
        <f t="shared" si="7"/>
        <v>0</v>
      </c>
    </row>
    <row r="37" spans="1:21" x14ac:dyDescent="0.2">
      <c r="A37" s="17" t="s">
        <v>29</v>
      </c>
      <c r="B37" s="11" t="s">
        <v>80</v>
      </c>
      <c r="C37" s="10" t="s">
        <v>81</v>
      </c>
      <c r="D37" s="31">
        <v>0</v>
      </c>
      <c r="E37" s="31">
        <v>0</v>
      </c>
      <c r="F37" s="31">
        <v>0</v>
      </c>
      <c r="G37" s="36">
        <f t="shared" si="0"/>
        <v>0</v>
      </c>
      <c r="H37" s="31">
        <v>0</v>
      </c>
      <c r="I37" s="36">
        <f t="shared" si="1"/>
        <v>0</v>
      </c>
      <c r="J37" s="31">
        <v>0</v>
      </c>
      <c r="K37" s="36">
        <f t="shared" si="2"/>
        <v>0</v>
      </c>
      <c r="L37" s="31">
        <v>0</v>
      </c>
      <c r="M37" s="36">
        <f t="shared" si="3"/>
        <v>0</v>
      </c>
      <c r="N37" s="31">
        <f t="shared" si="4"/>
        <v>0</v>
      </c>
      <c r="O37" s="36">
        <f t="shared" si="5"/>
        <v>0</v>
      </c>
      <c r="P37" s="31">
        <v>0</v>
      </c>
      <c r="Q37" s="31">
        <v>0</v>
      </c>
      <c r="R37" s="31">
        <v>0</v>
      </c>
      <c r="S37" s="31">
        <v>0</v>
      </c>
      <c r="T37" s="36">
        <f t="shared" si="6"/>
        <v>0</v>
      </c>
      <c r="U37" s="36">
        <f t="shared" si="7"/>
        <v>0</v>
      </c>
    </row>
    <row r="38" spans="1:21" x14ac:dyDescent="0.2">
      <c r="A38" s="17" t="s">
        <v>29</v>
      </c>
      <c r="B38" s="11" t="s">
        <v>82</v>
      </c>
      <c r="C38" s="10" t="s">
        <v>83</v>
      </c>
      <c r="D38" s="31">
        <v>0</v>
      </c>
      <c r="E38" s="31">
        <v>5726</v>
      </c>
      <c r="F38" s="31">
        <v>614807</v>
      </c>
      <c r="G38" s="36">
        <f t="shared" si="0"/>
        <v>0</v>
      </c>
      <c r="H38" s="31">
        <v>17776</v>
      </c>
      <c r="I38" s="36">
        <f t="shared" si="1"/>
        <v>0</v>
      </c>
      <c r="J38" s="31">
        <v>19780</v>
      </c>
      <c r="K38" s="36">
        <f t="shared" si="2"/>
        <v>3.4544184421935031</v>
      </c>
      <c r="L38" s="31">
        <v>0</v>
      </c>
      <c r="M38" s="36">
        <f t="shared" si="3"/>
        <v>0</v>
      </c>
      <c r="N38" s="31">
        <f t="shared" si="4"/>
        <v>652363</v>
      </c>
      <c r="O38" s="36">
        <f t="shared" si="5"/>
        <v>113.92996856444289</v>
      </c>
      <c r="P38" s="31">
        <v>0</v>
      </c>
      <c r="Q38" s="31">
        <v>3426566</v>
      </c>
      <c r="R38" s="31">
        <v>3399213</v>
      </c>
      <c r="S38" s="31">
        <v>466232</v>
      </c>
      <c r="T38" s="36">
        <f t="shared" si="6"/>
        <v>0.13715880705327968</v>
      </c>
      <c r="U38" s="36">
        <f t="shared" si="7"/>
        <v>0</v>
      </c>
    </row>
    <row r="39" spans="1:21" x14ac:dyDescent="0.2">
      <c r="A39" s="17" t="s">
        <v>44</v>
      </c>
      <c r="B39" s="11" t="s">
        <v>84</v>
      </c>
      <c r="C39" s="10" t="s">
        <v>85</v>
      </c>
      <c r="D39" s="31">
        <v>0</v>
      </c>
      <c r="E39" s="31">
        <v>0</v>
      </c>
      <c r="F39" s="31">
        <v>0</v>
      </c>
      <c r="G39" s="36">
        <f t="shared" si="0"/>
        <v>0</v>
      </c>
      <c r="H39" s="31">
        <v>0</v>
      </c>
      <c r="I39" s="36">
        <f t="shared" si="1"/>
        <v>0</v>
      </c>
      <c r="J39" s="31">
        <v>0</v>
      </c>
      <c r="K39" s="36">
        <f t="shared" si="2"/>
        <v>0</v>
      </c>
      <c r="L39" s="31">
        <v>0</v>
      </c>
      <c r="M39" s="36">
        <f t="shared" si="3"/>
        <v>0</v>
      </c>
      <c r="N39" s="31">
        <f t="shared" si="4"/>
        <v>0</v>
      </c>
      <c r="O39" s="36">
        <f t="shared" si="5"/>
        <v>0</v>
      </c>
      <c r="P39" s="31">
        <v>0</v>
      </c>
      <c r="Q39" s="31">
        <v>0</v>
      </c>
      <c r="R39" s="31">
        <v>0</v>
      </c>
      <c r="S39" s="31">
        <v>0</v>
      </c>
      <c r="T39" s="36">
        <f t="shared" si="6"/>
        <v>0</v>
      </c>
      <c r="U39" s="36">
        <f t="shared" si="7"/>
        <v>0</v>
      </c>
    </row>
    <row r="40" spans="1:21" ht="16.5" x14ac:dyDescent="0.3">
      <c r="A40" s="18" t="s">
        <v>0</v>
      </c>
      <c r="B40" s="13" t="s">
        <v>86</v>
      </c>
      <c r="C40" s="12" t="s">
        <v>0</v>
      </c>
      <c r="D40" s="32">
        <f>SUM(D36:D39)</f>
        <v>0</v>
      </c>
      <c r="E40" s="32">
        <f>SUM(E36:E39)</f>
        <v>5726</v>
      </c>
      <c r="F40" s="32">
        <f>SUM(F36:F39)</f>
        <v>614807</v>
      </c>
      <c r="G40" s="37">
        <f t="shared" si="0"/>
        <v>0</v>
      </c>
      <c r="H40" s="32">
        <f>SUM(H36:H39)</f>
        <v>17776</v>
      </c>
      <c r="I40" s="37">
        <f t="shared" si="1"/>
        <v>0</v>
      </c>
      <c r="J40" s="32">
        <f>SUM(J36:J39)</f>
        <v>19780</v>
      </c>
      <c r="K40" s="37">
        <f t="shared" si="2"/>
        <v>3.4544184421935031</v>
      </c>
      <c r="L40" s="32">
        <f>SUM(L36:L39)</f>
        <v>0</v>
      </c>
      <c r="M40" s="37">
        <f t="shared" si="3"/>
        <v>0</v>
      </c>
      <c r="N40" s="32">
        <f t="shared" si="4"/>
        <v>652363</v>
      </c>
      <c r="O40" s="37">
        <f t="shared" si="5"/>
        <v>113.92996856444289</v>
      </c>
      <c r="P40" s="32">
        <f>SUM(P36:P39)</f>
        <v>0</v>
      </c>
      <c r="Q40" s="32">
        <f>SUM(Q36:Q39)</f>
        <v>3426566</v>
      </c>
      <c r="R40" s="32">
        <f>SUM(R36:R39)</f>
        <v>3399213</v>
      </c>
      <c r="S40" s="32">
        <f>SUM(S36:S39)</f>
        <v>466232</v>
      </c>
      <c r="T40" s="37">
        <f t="shared" si="6"/>
        <v>0.13715880705327968</v>
      </c>
      <c r="U40" s="37">
        <f t="shared" si="7"/>
        <v>0</v>
      </c>
    </row>
    <row r="41" spans="1:21" x14ac:dyDescent="0.2">
      <c r="A41" s="17" t="s">
        <v>29</v>
      </c>
      <c r="B41" s="11" t="s">
        <v>87</v>
      </c>
      <c r="C41" s="10" t="s">
        <v>88</v>
      </c>
      <c r="D41" s="31">
        <v>0</v>
      </c>
      <c r="E41" s="31">
        <v>0</v>
      </c>
      <c r="F41" s="31">
        <v>0</v>
      </c>
      <c r="G41" s="36">
        <f t="shared" si="0"/>
        <v>0</v>
      </c>
      <c r="H41" s="31">
        <v>0</v>
      </c>
      <c r="I41" s="36">
        <f t="shared" si="1"/>
        <v>0</v>
      </c>
      <c r="J41" s="31">
        <v>0</v>
      </c>
      <c r="K41" s="36">
        <f t="shared" si="2"/>
        <v>0</v>
      </c>
      <c r="L41" s="31">
        <v>0</v>
      </c>
      <c r="M41" s="36">
        <f t="shared" si="3"/>
        <v>0</v>
      </c>
      <c r="N41" s="31">
        <f t="shared" si="4"/>
        <v>0</v>
      </c>
      <c r="O41" s="36">
        <f t="shared" si="5"/>
        <v>0</v>
      </c>
      <c r="P41" s="31">
        <v>0</v>
      </c>
      <c r="Q41" s="31">
        <v>0</v>
      </c>
      <c r="R41" s="31">
        <v>0</v>
      </c>
      <c r="S41" s="31">
        <v>0</v>
      </c>
      <c r="T41" s="36">
        <f t="shared" si="6"/>
        <v>0</v>
      </c>
      <c r="U41" s="36">
        <f t="shared" si="7"/>
        <v>0</v>
      </c>
    </row>
    <row r="42" spans="1:21" x14ac:dyDescent="0.2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x14ac:dyDescent="0.2">
      <c r="A43" s="17" t="s">
        <v>29</v>
      </c>
      <c r="B43" s="11" t="s">
        <v>91</v>
      </c>
      <c r="C43" s="10" t="s">
        <v>92</v>
      </c>
      <c r="D43" s="31">
        <v>7098532</v>
      </c>
      <c r="E43" s="31">
        <v>8028380</v>
      </c>
      <c r="F43" s="31">
        <v>954273</v>
      </c>
      <c r="G43" s="36">
        <f t="shared" si="0"/>
        <v>0.13443244321501968</v>
      </c>
      <c r="H43" s="31">
        <v>1004278</v>
      </c>
      <c r="I43" s="36">
        <f t="shared" si="1"/>
        <v>0.14147685746855829</v>
      </c>
      <c r="J43" s="31">
        <v>958755</v>
      </c>
      <c r="K43" s="36">
        <f t="shared" si="2"/>
        <v>0.11942072996046525</v>
      </c>
      <c r="L43" s="31">
        <v>0</v>
      </c>
      <c r="M43" s="36">
        <f t="shared" si="3"/>
        <v>0</v>
      </c>
      <c r="N43" s="31">
        <f t="shared" si="4"/>
        <v>2917306</v>
      </c>
      <c r="O43" s="36">
        <f t="shared" si="5"/>
        <v>0.36337418009610906</v>
      </c>
      <c r="P43" s="31">
        <v>1725901</v>
      </c>
      <c r="Q43" s="31">
        <v>6772181</v>
      </c>
      <c r="R43" s="31">
        <v>8840903</v>
      </c>
      <c r="S43" s="31">
        <v>3670044</v>
      </c>
      <c r="T43" s="36">
        <f t="shared" si="6"/>
        <v>0.41512094409360673</v>
      </c>
      <c r="U43" s="36">
        <f t="shared" si="7"/>
        <v>-0.44449015325908037</v>
      </c>
    </row>
    <row r="44" spans="1:21" x14ac:dyDescent="0.2">
      <c r="A44" s="17" t="s">
        <v>29</v>
      </c>
      <c r="B44" s="11" t="s">
        <v>93</v>
      </c>
      <c r="C44" s="10" t="s">
        <v>94</v>
      </c>
      <c r="D44" s="31">
        <v>0</v>
      </c>
      <c r="E44" s="31">
        <v>0</v>
      </c>
      <c r="F44" s="31">
        <v>0</v>
      </c>
      <c r="G44" s="36">
        <f t="shared" si="0"/>
        <v>0</v>
      </c>
      <c r="H44" s="31">
        <v>0</v>
      </c>
      <c r="I44" s="36">
        <f t="shared" si="1"/>
        <v>0</v>
      </c>
      <c r="J44" s="31">
        <v>0</v>
      </c>
      <c r="K44" s="36">
        <f t="shared" si="2"/>
        <v>0</v>
      </c>
      <c r="L44" s="31">
        <v>0</v>
      </c>
      <c r="M44" s="36">
        <f t="shared" si="3"/>
        <v>0</v>
      </c>
      <c r="N44" s="31">
        <f t="shared" si="4"/>
        <v>0</v>
      </c>
      <c r="O44" s="36">
        <f t="shared" si="5"/>
        <v>0</v>
      </c>
      <c r="P44" s="31">
        <v>0</v>
      </c>
      <c r="Q44" s="31">
        <v>0</v>
      </c>
      <c r="R44" s="31">
        <v>0</v>
      </c>
      <c r="S44" s="31">
        <v>0</v>
      </c>
      <c r="T44" s="36">
        <f t="shared" si="6"/>
        <v>0</v>
      </c>
      <c r="U44" s="36">
        <f t="shared" si="7"/>
        <v>0</v>
      </c>
    </row>
    <row r="45" spans="1:21" x14ac:dyDescent="0.2">
      <c r="A45" s="17" t="s">
        <v>29</v>
      </c>
      <c r="B45" s="11" t="s">
        <v>95</v>
      </c>
      <c r="C45" s="10" t="s">
        <v>96</v>
      </c>
      <c r="D45" s="31">
        <v>4589057</v>
      </c>
      <c r="E45" s="31">
        <v>5002259</v>
      </c>
      <c r="F45" s="31">
        <v>802382</v>
      </c>
      <c r="G45" s="36">
        <f t="shared" si="0"/>
        <v>0.17484681493387422</v>
      </c>
      <c r="H45" s="31">
        <v>1067355</v>
      </c>
      <c r="I45" s="36">
        <f t="shared" si="1"/>
        <v>0.23258699989997944</v>
      </c>
      <c r="J45" s="31">
        <v>1175538</v>
      </c>
      <c r="K45" s="36">
        <f t="shared" si="2"/>
        <v>0.23500142635557256</v>
      </c>
      <c r="L45" s="31">
        <v>0</v>
      </c>
      <c r="M45" s="36">
        <f t="shared" si="3"/>
        <v>0</v>
      </c>
      <c r="N45" s="31">
        <f t="shared" si="4"/>
        <v>3045275</v>
      </c>
      <c r="O45" s="36">
        <f t="shared" si="5"/>
        <v>0.60877995321713652</v>
      </c>
      <c r="P45" s="31">
        <v>778783</v>
      </c>
      <c r="Q45" s="31">
        <v>5919256</v>
      </c>
      <c r="R45" s="31">
        <v>4083431</v>
      </c>
      <c r="S45" s="31">
        <v>2366765</v>
      </c>
      <c r="T45" s="36">
        <f t="shared" si="6"/>
        <v>0.57960205523247488</v>
      </c>
      <c r="U45" s="36">
        <f t="shared" si="7"/>
        <v>0.50945513705358225</v>
      </c>
    </row>
    <row r="46" spans="1:21" x14ac:dyDescent="0.2">
      <c r="A46" s="17" t="s">
        <v>44</v>
      </c>
      <c r="B46" s="11" t="s">
        <v>97</v>
      </c>
      <c r="C46" s="10" t="s">
        <v>98</v>
      </c>
      <c r="D46" s="31">
        <v>19886209</v>
      </c>
      <c r="E46" s="31">
        <v>20236209</v>
      </c>
      <c r="F46" s="31">
        <v>619611</v>
      </c>
      <c r="G46" s="36">
        <f t="shared" si="0"/>
        <v>3.1157823997525119E-2</v>
      </c>
      <c r="H46" s="31">
        <v>3150057</v>
      </c>
      <c r="I46" s="36">
        <f t="shared" si="1"/>
        <v>0.1584040980359806</v>
      </c>
      <c r="J46" s="31">
        <v>1841186</v>
      </c>
      <c r="K46" s="36">
        <f t="shared" si="2"/>
        <v>9.0984729402626752E-2</v>
      </c>
      <c r="L46" s="31">
        <v>0</v>
      </c>
      <c r="M46" s="36">
        <f t="shared" si="3"/>
        <v>0</v>
      </c>
      <c r="N46" s="31">
        <f t="shared" si="4"/>
        <v>5610854</v>
      </c>
      <c r="O46" s="36">
        <f t="shared" si="5"/>
        <v>0.27726803968075248</v>
      </c>
      <c r="P46" s="31">
        <v>2290109</v>
      </c>
      <c r="Q46" s="31">
        <v>17696394</v>
      </c>
      <c r="R46" s="31">
        <v>17636394</v>
      </c>
      <c r="S46" s="31">
        <v>8471161</v>
      </c>
      <c r="T46" s="36">
        <f t="shared" si="6"/>
        <v>0.48032273490828115</v>
      </c>
      <c r="U46" s="36">
        <f t="shared" si="7"/>
        <v>-0.19602691400278327</v>
      </c>
    </row>
    <row r="47" spans="1:21" ht="16.5" x14ac:dyDescent="0.3">
      <c r="A47" s="18" t="s">
        <v>0</v>
      </c>
      <c r="B47" s="13" t="s">
        <v>99</v>
      </c>
      <c r="C47" s="12" t="s">
        <v>0</v>
      </c>
      <c r="D47" s="32">
        <f>SUM(D41:D46)</f>
        <v>31573798</v>
      </c>
      <c r="E47" s="32">
        <f>SUM(E41:E46)</f>
        <v>33266848</v>
      </c>
      <c r="F47" s="32">
        <f>SUM(F41:F46)</f>
        <v>2376266</v>
      </c>
      <c r="G47" s="37">
        <f t="shared" si="0"/>
        <v>7.5260695593225749E-2</v>
      </c>
      <c r="H47" s="32">
        <f>SUM(H41:H46)</f>
        <v>5221690</v>
      </c>
      <c r="I47" s="37">
        <f t="shared" si="1"/>
        <v>0.16538048415968201</v>
      </c>
      <c r="J47" s="32">
        <f>SUM(J41:J46)</f>
        <v>3975479</v>
      </c>
      <c r="K47" s="37">
        <f t="shared" si="2"/>
        <v>0.11950272535588584</v>
      </c>
      <c r="L47" s="32">
        <f>SUM(L41:L46)</f>
        <v>0</v>
      </c>
      <c r="M47" s="37">
        <f t="shared" si="3"/>
        <v>0</v>
      </c>
      <c r="N47" s="32">
        <f t="shared" si="4"/>
        <v>11573435</v>
      </c>
      <c r="O47" s="37">
        <f t="shared" si="5"/>
        <v>0.34789695134327125</v>
      </c>
      <c r="P47" s="32">
        <f>SUM(P41:P46)</f>
        <v>4794793</v>
      </c>
      <c r="Q47" s="32">
        <f>SUM(Q41:Q46)</f>
        <v>30387831</v>
      </c>
      <c r="R47" s="32">
        <f>SUM(R41:R46)</f>
        <v>30560728</v>
      </c>
      <c r="S47" s="32">
        <f>SUM(S41:S46)</f>
        <v>14507970</v>
      </c>
      <c r="T47" s="37">
        <f t="shared" si="6"/>
        <v>0.47472592930377838</v>
      </c>
      <c r="U47" s="37">
        <f t="shared" si="7"/>
        <v>-0.1708757812902455</v>
      </c>
    </row>
    <row r="48" spans="1:21" x14ac:dyDescent="0.2">
      <c r="A48" s="17" t="s">
        <v>29</v>
      </c>
      <c r="B48" s="11" t="s">
        <v>100</v>
      </c>
      <c r="C48" s="10" t="s">
        <v>101</v>
      </c>
      <c r="D48" s="31">
        <v>0</v>
      </c>
      <c r="E48" s="31">
        <v>0</v>
      </c>
      <c r="F48" s="31">
        <v>0</v>
      </c>
      <c r="G48" s="36">
        <f t="shared" si="0"/>
        <v>0</v>
      </c>
      <c r="H48" s="31">
        <v>0</v>
      </c>
      <c r="I48" s="36">
        <f t="shared" si="1"/>
        <v>0</v>
      </c>
      <c r="J48" s="31">
        <v>0</v>
      </c>
      <c r="K48" s="36">
        <f t="shared" si="2"/>
        <v>0</v>
      </c>
      <c r="L48" s="31">
        <v>0</v>
      </c>
      <c r="M48" s="36">
        <f t="shared" si="3"/>
        <v>0</v>
      </c>
      <c r="N48" s="31">
        <f t="shared" si="4"/>
        <v>0</v>
      </c>
      <c r="O48" s="36">
        <f t="shared" si="5"/>
        <v>0</v>
      </c>
      <c r="P48" s="31">
        <v>0</v>
      </c>
      <c r="Q48" s="31">
        <v>0</v>
      </c>
      <c r="R48" s="31">
        <v>0</v>
      </c>
      <c r="S48" s="31">
        <v>0</v>
      </c>
      <c r="T48" s="36">
        <f t="shared" si="6"/>
        <v>0</v>
      </c>
      <c r="U48" s="36">
        <f t="shared" si="7"/>
        <v>0</v>
      </c>
    </row>
    <row r="49" spans="1:21" x14ac:dyDescent="0.2">
      <c r="A49" s="17" t="s">
        <v>29</v>
      </c>
      <c r="B49" s="11" t="s">
        <v>102</v>
      </c>
      <c r="C49" s="10" t="s">
        <v>103</v>
      </c>
      <c r="D49" s="31">
        <v>0</v>
      </c>
      <c r="E49" s="31">
        <v>0</v>
      </c>
      <c r="F49" s="31">
        <v>0</v>
      </c>
      <c r="G49" s="36">
        <f t="shared" si="0"/>
        <v>0</v>
      </c>
      <c r="H49" s="31">
        <v>0</v>
      </c>
      <c r="I49" s="36">
        <f t="shared" si="1"/>
        <v>0</v>
      </c>
      <c r="J49" s="31">
        <v>0</v>
      </c>
      <c r="K49" s="36">
        <f t="shared" si="2"/>
        <v>0</v>
      </c>
      <c r="L49" s="31">
        <v>0</v>
      </c>
      <c r="M49" s="36">
        <f t="shared" si="3"/>
        <v>0</v>
      </c>
      <c r="N49" s="31">
        <f t="shared" si="4"/>
        <v>0</v>
      </c>
      <c r="O49" s="36">
        <f t="shared" si="5"/>
        <v>0</v>
      </c>
      <c r="P49" s="31">
        <v>0</v>
      </c>
      <c r="Q49" s="31">
        <v>0</v>
      </c>
      <c r="R49" s="31">
        <v>0</v>
      </c>
      <c r="S49" s="31">
        <v>0</v>
      </c>
      <c r="T49" s="36">
        <f t="shared" si="6"/>
        <v>0</v>
      </c>
      <c r="U49" s="36">
        <f t="shared" si="7"/>
        <v>0</v>
      </c>
    </row>
    <row r="50" spans="1:21" x14ac:dyDescent="0.2">
      <c r="A50" s="17" t="s">
        <v>29</v>
      </c>
      <c r="B50" s="11" t="s">
        <v>104</v>
      </c>
      <c r="C50" s="10" t="s">
        <v>105</v>
      </c>
      <c r="D50" s="31">
        <v>1190460</v>
      </c>
      <c r="E50" s="31">
        <v>1035468</v>
      </c>
      <c r="F50" s="31">
        <v>222040</v>
      </c>
      <c r="G50" s="36">
        <f t="shared" si="0"/>
        <v>0.18651613661945801</v>
      </c>
      <c r="H50" s="31">
        <v>229422</v>
      </c>
      <c r="I50" s="36">
        <f t="shared" si="1"/>
        <v>0.19271710095257297</v>
      </c>
      <c r="J50" s="31">
        <v>238074</v>
      </c>
      <c r="K50" s="36">
        <f t="shared" si="2"/>
        <v>0.2299192249301765</v>
      </c>
      <c r="L50" s="31">
        <v>0</v>
      </c>
      <c r="M50" s="36">
        <f t="shared" si="3"/>
        <v>0</v>
      </c>
      <c r="N50" s="31">
        <f t="shared" si="4"/>
        <v>689536</v>
      </c>
      <c r="O50" s="36">
        <f t="shared" si="5"/>
        <v>0.66591724708054711</v>
      </c>
      <c r="P50" s="31">
        <v>194219</v>
      </c>
      <c r="Q50" s="31">
        <v>1046157</v>
      </c>
      <c r="R50" s="31">
        <v>1064157</v>
      </c>
      <c r="S50" s="31">
        <v>602752</v>
      </c>
      <c r="T50" s="36">
        <f t="shared" si="6"/>
        <v>0.56641266279317803</v>
      </c>
      <c r="U50" s="36">
        <f t="shared" si="7"/>
        <v>0.22580180105962855</v>
      </c>
    </row>
    <row r="51" spans="1:21" x14ac:dyDescent="0.2">
      <c r="A51" s="17" t="s">
        <v>29</v>
      </c>
      <c r="B51" s="11" t="s">
        <v>106</v>
      </c>
      <c r="C51" s="10" t="s">
        <v>107</v>
      </c>
      <c r="D51" s="31">
        <v>0</v>
      </c>
      <c r="E51" s="31">
        <v>0</v>
      </c>
      <c r="F51" s="31">
        <v>0</v>
      </c>
      <c r="G51" s="36">
        <f t="shared" si="0"/>
        <v>0</v>
      </c>
      <c r="H51" s="31">
        <v>0</v>
      </c>
      <c r="I51" s="36">
        <f t="shared" si="1"/>
        <v>0</v>
      </c>
      <c r="J51" s="31">
        <v>0</v>
      </c>
      <c r="K51" s="36">
        <f t="shared" si="2"/>
        <v>0</v>
      </c>
      <c r="L51" s="31">
        <v>0</v>
      </c>
      <c r="M51" s="36">
        <f t="shared" si="3"/>
        <v>0</v>
      </c>
      <c r="N51" s="31">
        <f t="shared" si="4"/>
        <v>0</v>
      </c>
      <c r="O51" s="36">
        <f t="shared" si="5"/>
        <v>0</v>
      </c>
      <c r="P51" s="31">
        <v>0</v>
      </c>
      <c r="Q51" s="31">
        <v>0</v>
      </c>
      <c r="R51" s="31">
        <v>0</v>
      </c>
      <c r="S51" s="31">
        <v>0</v>
      </c>
      <c r="T51" s="36">
        <f t="shared" si="6"/>
        <v>0</v>
      </c>
      <c r="U51" s="36">
        <f t="shared" si="7"/>
        <v>0</v>
      </c>
    </row>
    <row r="52" spans="1:21" x14ac:dyDescent="0.2">
      <c r="A52" s="17" t="s">
        <v>44</v>
      </c>
      <c r="B52" s="11" t="s">
        <v>108</v>
      </c>
      <c r="C52" s="10" t="s">
        <v>109</v>
      </c>
      <c r="D52" s="31">
        <v>0</v>
      </c>
      <c r="E52" s="31">
        <v>0</v>
      </c>
      <c r="F52" s="31">
        <v>0</v>
      </c>
      <c r="G52" s="36">
        <f t="shared" si="0"/>
        <v>0</v>
      </c>
      <c r="H52" s="31">
        <v>0</v>
      </c>
      <c r="I52" s="36">
        <f t="shared" si="1"/>
        <v>0</v>
      </c>
      <c r="J52" s="31">
        <v>0</v>
      </c>
      <c r="K52" s="36">
        <f t="shared" si="2"/>
        <v>0</v>
      </c>
      <c r="L52" s="31">
        <v>0</v>
      </c>
      <c r="M52" s="36">
        <f t="shared" si="3"/>
        <v>0</v>
      </c>
      <c r="N52" s="31">
        <f t="shared" si="4"/>
        <v>0</v>
      </c>
      <c r="O52" s="36">
        <f t="shared" si="5"/>
        <v>0</v>
      </c>
      <c r="P52" s="31">
        <v>0</v>
      </c>
      <c r="Q52" s="31">
        <v>0</v>
      </c>
      <c r="R52" s="31">
        <v>0</v>
      </c>
      <c r="S52" s="31">
        <v>0</v>
      </c>
      <c r="T52" s="36">
        <f t="shared" si="6"/>
        <v>0</v>
      </c>
      <c r="U52" s="36">
        <f t="shared" si="7"/>
        <v>0</v>
      </c>
    </row>
    <row r="53" spans="1:21" ht="16.5" x14ac:dyDescent="0.3">
      <c r="A53" s="18" t="s">
        <v>0</v>
      </c>
      <c r="B53" s="13" t="s">
        <v>110</v>
      </c>
      <c r="C53" s="12" t="s">
        <v>0</v>
      </c>
      <c r="D53" s="32">
        <f>SUM(D48:D52)</f>
        <v>1190460</v>
      </c>
      <c r="E53" s="32">
        <f>SUM(E48:E52)</f>
        <v>1035468</v>
      </c>
      <c r="F53" s="32">
        <f>SUM(F48:F52)</f>
        <v>222040</v>
      </c>
      <c r="G53" s="37">
        <f t="shared" si="0"/>
        <v>0.18651613661945801</v>
      </c>
      <c r="H53" s="32">
        <f>SUM(H48:H52)</f>
        <v>229422</v>
      </c>
      <c r="I53" s="37">
        <f t="shared" si="1"/>
        <v>0.19271710095257297</v>
      </c>
      <c r="J53" s="32">
        <f>SUM(J48:J52)</f>
        <v>238074</v>
      </c>
      <c r="K53" s="37">
        <f t="shared" si="2"/>
        <v>0.2299192249301765</v>
      </c>
      <c r="L53" s="32">
        <f>SUM(L48:L52)</f>
        <v>0</v>
      </c>
      <c r="M53" s="37">
        <f t="shared" si="3"/>
        <v>0</v>
      </c>
      <c r="N53" s="32">
        <f t="shared" si="4"/>
        <v>689536</v>
      </c>
      <c r="O53" s="37">
        <f t="shared" si="5"/>
        <v>0.66591724708054711</v>
      </c>
      <c r="P53" s="32">
        <f>SUM(P48:P52)</f>
        <v>194219</v>
      </c>
      <c r="Q53" s="32">
        <f>SUM(Q48:Q52)</f>
        <v>1046157</v>
      </c>
      <c r="R53" s="32">
        <f>SUM(R48:R52)</f>
        <v>1064157</v>
      </c>
      <c r="S53" s="32">
        <f>SUM(S48:S52)</f>
        <v>602752</v>
      </c>
      <c r="T53" s="37">
        <f t="shared" si="6"/>
        <v>0.56641266279317803</v>
      </c>
      <c r="U53" s="37">
        <f t="shared" si="7"/>
        <v>0.22580180105962855</v>
      </c>
    </row>
    <row r="54" spans="1:21" ht="16.5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576178142</v>
      </c>
      <c r="E54" s="32">
        <f>SUM(E8:E9,E11:E18,E20:E26,E28:E34,E36:E39,E41:E46,E48:E52)</f>
        <v>835939529</v>
      </c>
      <c r="F54" s="32">
        <f>SUM(F8:F9,F11:F18,F20:F26,F28:F34,F36:F39,F41:F46,F48:F52)</f>
        <v>111574327</v>
      </c>
      <c r="G54" s="37">
        <f t="shared" si="0"/>
        <v>0.19364553922977523</v>
      </c>
      <c r="H54" s="32">
        <f>SUM(H8:H9,H11:H18,H20:H26,H28:H34,H36:H39,H41:H46,H48:H52)</f>
        <v>107862420</v>
      </c>
      <c r="I54" s="37">
        <f t="shared" si="1"/>
        <v>0.18720324867860053</v>
      </c>
      <c r="J54" s="32">
        <f>SUM(J8:J9,J11:J18,J20:J26,J28:J34,J36:J39,J41:J46,J48:J52)</f>
        <v>122914857</v>
      </c>
      <c r="K54" s="37">
        <f t="shared" si="2"/>
        <v>0.14703797671470087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342351604</v>
      </c>
      <c r="O54" s="37">
        <f t="shared" si="5"/>
        <v>0.40954111167531593</v>
      </c>
      <c r="P54" s="32">
        <f>SUM(P8:P9,P11:P18,P20:P26,P28:P34,P36:P39,P41:P46,P48:P52)</f>
        <v>91159311</v>
      </c>
      <c r="Q54" s="32">
        <f>SUM(Q8:Q9,Q11:Q18,Q20:Q26,Q28:Q34,Q36:Q39,Q41:Q46,Q48:Q52)</f>
        <v>452465781</v>
      </c>
      <c r="R54" s="32">
        <f>SUM(R8:R9,R11:R18,R20:R26,R28:R34,R36:R39,R41:R46,R48:R52)</f>
        <v>610469345</v>
      </c>
      <c r="S54" s="32">
        <f>SUM(S8:S9,S11:S18,S20:S26,S28:S34,S36:S39,S41:S46,S48:S52)</f>
        <v>279346218</v>
      </c>
      <c r="T54" s="37">
        <f t="shared" si="6"/>
        <v>0.45759253972040154</v>
      </c>
      <c r="U54" s="37">
        <f t="shared" si="7"/>
        <v>0.34835219410554785</v>
      </c>
    </row>
    <row r="55" spans="1:21" ht="14.4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4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x14ac:dyDescent="0.2">
      <c r="A57" s="17" t="s">
        <v>23</v>
      </c>
      <c r="B57" s="11" t="s">
        <v>113</v>
      </c>
      <c r="C57" s="10" t="s">
        <v>114</v>
      </c>
      <c r="D57" s="31">
        <v>113855601</v>
      </c>
      <c r="E57" s="31">
        <v>99945627</v>
      </c>
      <c r="F57" s="31">
        <v>23467889</v>
      </c>
      <c r="G57" s="36">
        <f t="shared" ref="G57:G85" si="8">IF(($D57      =0),0,($F57      /$D57      ))</f>
        <v>0.20611975865816209</v>
      </c>
      <c r="H57" s="31">
        <v>22485962</v>
      </c>
      <c r="I57" s="36">
        <f t="shared" ref="I57:I85" si="9">IF(($D57      =0),0,($H57      /$D57      ))</f>
        <v>0.19749543985982737</v>
      </c>
      <c r="J57" s="31">
        <v>24635919</v>
      </c>
      <c r="K57" s="36">
        <f t="shared" ref="K57:K85" si="10">IF(($E57      =0),0,($J57      /$E57      ))</f>
        <v>0.24649321575620312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70589770</v>
      </c>
      <c r="O57" s="36">
        <f t="shared" ref="O57:O85" si="13">IF(($E57      =0),0,($N57      /$E57      ))</f>
        <v>0.70628172656318422</v>
      </c>
      <c r="P57" s="31">
        <v>21278584</v>
      </c>
      <c r="Q57" s="31">
        <v>111113731</v>
      </c>
      <c r="R57" s="31">
        <v>100968732</v>
      </c>
      <c r="S57" s="31">
        <v>59207403</v>
      </c>
      <c r="T57" s="36">
        <f t="shared" ref="T57:T85" si="14">IF(($R57      =0),0,($S57      /$R57      ))</f>
        <v>0.58639344901350254</v>
      </c>
      <c r="U57" s="36">
        <f t="shared" ref="U57:U85" si="15">IF(($P57      =0),0,(($J57      /$P57      )-1))</f>
        <v>0.15778000077448762</v>
      </c>
    </row>
    <row r="58" spans="1:21" ht="16.5" x14ac:dyDescent="0.3">
      <c r="A58" s="18" t="s">
        <v>0</v>
      </c>
      <c r="B58" s="13" t="s">
        <v>28</v>
      </c>
      <c r="C58" s="12" t="s">
        <v>0</v>
      </c>
      <c r="D58" s="32">
        <f>D57</f>
        <v>113855601</v>
      </c>
      <c r="E58" s="32">
        <f>E57</f>
        <v>99945627</v>
      </c>
      <c r="F58" s="32">
        <f>F57</f>
        <v>23467889</v>
      </c>
      <c r="G58" s="37">
        <f t="shared" si="8"/>
        <v>0.20611975865816209</v>
      </c>
      <c r="H58" s="32">
        <f>H57</f>
        <v>22485962</v>
      </c>
      <c r="I58" s="37">
        <f t="shared" si="9"/>
        <v>0.19749543985982737</v>
      </c>
      <c r="J58" s="32">
        <f>J57</f>
        <v>24635919</v>
      </c>
      <c r="K58" s="37">
        <f t="shared" si="10"/>
        <v>0.24649321575620312</v>
      </c>
      <c r="L58" s="32">
        <f>L57</f>
        <v>0</v>
      </c>
      <c r="M58" s="37">
        <f t="shared" si="11"/>
        <v>0</v>
      </c>
      <c r="N58" s="32">
        <f t="shared" si="12"/>
        <v>70589770</v>
      </c>
      <c r="O58" s="37">
        <f t="shared" si="13"/>
        <v>0.70628172656318422</v>
      </c>
      <c r="P58" s="32">
        <f>P57</f>
        <v>21278584</v>
      </c>
      <c r="Q58" s="32">
        <f>Q57</f>
        <v>111113731</v>
      </c>
      <c r="R58" s="32">
        <f>R57</f>
        <v>100968732</v>
      </c>
      <c r="S58" s="32">
        <f>S57</f>
        <v>59207403</v>
      </c>
      <c r="T58" s="37">
        <f t="shared" si="14"/>
        <v>0.58639344901350254</v>
      </c>
      <c r="U58" s="37">
        <f t="shared" si="15"/>
        <v>0.15778000077448762</v>
      </c>
    </row>
    <row r="59" spans="1:21" x14ac:dyDescent="0.2">
      <c r="A59" s="17" t="s">
        <v>29</v>
      </c>
      <c r="B59" s="11" t="s">
        <v>115</v>
      </c>
      <c r="C59" s="10" t="s">
        <v>116</v>
      </c>
      <c r="D59" s="31">
        <v>500000</v>
      </c>
      <c r="E59" s="31">
        <v>50000</v>
      </c>
      <c r="F59" s="31">
        <v>0</v>
      </c>
      <c r="G59" s="36">
        <f t="shared" si="8"/>
        <v>0</v>
      </c>
      <c r="H59" s="31">
        <v>0</v>
      </c>
      <c r="I59" s="36">
        <f t="shared" si="9"/>
        <v>0</v>
      </c>
      <c r="J59" s="31">
        <v>0</v>
      </c>
      <c r="K59" s="36">
        <f t="shared" si="10"/>
        <v>0</v>
      </c>
      <c r="L59" s="31">
        <v>0</v>
      </c>
      <c r="M59" s="36">
        <f t="shared" si="11"/>
        <v>0</v>
      </c>
      <c r="N59" s="31">
        <f t="shared" si="12"/>
        <v>0</v>
      </c>
      <c r="O59" s="36">
        <f t="shared" si="13"/>
        <v>0</v>
      </c>
      <c r="P59" s="31">
        <v>0</v>
      </c>
      <c r="Q59" s="31">
        <v>209600</v>
      </c>
      <c r="R59" s="31">
        <v>209600</v>
      </c>
      <c r="S59" s="31">
        <v>0</v>
      </c>
      <c r="T59" s="36">
        <f t="shared" si="14"/>
        <v>0</v>
      </c>
      <c r="U59" s="36">
        <f t="shared" si="15"/>
        <v>0</v>
      </c>
    </row>
    <row r="60" spans="1:21" x14ac:dyDescent="0.2">
      <c r="A60" s="17" t="s">
        <v>29</v>
      </c>
      <c r="B60" s="11" t="s">
        <v>117</v>
      </c>
      <c r="C60" s="10" t="s">
        <v>118</v>
      </c>
      <c r="D60" s="31">
        <v>0</v>
      </c>
      <c r="E60" s="31">
        <v>0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0</v>
      </c>
      <c r="K60" s="36">
        <f t="shared" si="10"/>
        <v>0</v>
      </c>
      <c r="L60" s="31">
        <v>0</v>
      </c>
      <c r="M60" s="36">
        <f t="shared" si="11"/>
        <v>0</v>
      </c>
      <c r="N60" s="31">
        <f t="shared" si="12"/>
        <v>0</v>
      </c>
      <c r="O60" s="36">
        <f t="shared" si="13"/>
        <v>0</v>
      </c>
      <c r="P60" s="31">
        <v>244699</v>
      </c>
      <c r="Q60" s="31">
        <v>1200000</v>
      </c>
      <c r="R60" s="31">
        <v>1200000</v>
      </c>
      <c r="S60" s="31">
        <v>844699</v>
      </c>
      <c r="T60" s="36">
        <f t="shared" si="14"/>
        <v>0.7039158333333333</v>
      </c>
      <c r="U60" s="36">
        <f t="shared" si="15"/>
        <v>-1</v>
      </c>
    </row>
    <row r="61" spans="1:21" x14ac:dyDescent="0.2">
      <c r="A61" s="17" t="s">
        <v>29</v>
      </c>
      <c r="B61" s="11" t="s">
        <v>119</v>
      </c>
      <c r="C61" s="10" t="s">
        <v>120</v>
      </c>
      <c r="D61" s="31">
        <v>1251827</v>
      </c>
      <c r="E61" s="31">
        <v>1240563</v>
      </c>
      <c r="F61" s="31">
        <v>96421</v>
      </c>
      <c r="G61" s="36">
        <f t="shared" si="8"/>
        <v>7.7024221398004675E-2</v>
      </c>
      <c r="H61" s="31">
        <v>544280</v>
      </c>
      <c r="I61" s="36">
        <f t="shared" si="9"/>
        <v>0.43478851310923955</v>
      </c>
      <c r="J61" s="31">
        <v>301735</v>
      </c>
      <c r="K61" s="36">
        <f t="shared" si="10"/>
        <v>0.24322424576583374</v>
      </c>
      <c r="L61" s="31">
        <v>0</v>
      </c>
      <c r="M61" s="36">
        <f t="shared" si="11"/>
        <v>0</v>
      </c>
      <c r="N61" s="31">
        <f t="shared" si="12"/>
        <v>942436</v>
      </c>
      <c r="O61" s="36">
        <f t="shared" si="13"/>
        <v>0.75968411116565626</v>
      </c>
      <c r="P61" s="31">
        <v>287994</v>
      </c>
      <c r="Q61" s="31">
        <v>1007643</v>
      </c>
      <c r="R61" s="31">
        <v>1188821</v>
      </c>
      <c r="S61" s="31">
        <v>883107</v>
      </c>
      <c r="T61" s="36">
        <f t="shared" si="14"/>
        <v>0.74284269877466835</v>
      </c>
      <c r="U61" s="36">
        <f t="shared" si="15"/>
        <v>4.7712799572213305E-2</v>
      </c>
    </row>
    <row r="62" spans="1:21" x14ac:dyDescent="0.2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6.5" x14ac:dyDescent="0.3">
      <c r="A63" s="18" t="s">
        <v>0</v>
      </c>
      <c r="B63" s="13" t="s">
        <v>123</v>
      </c>
      <c r="C63" s="12" t="s">
        <v>0</v>
      </c>
      <c r="D63" s="32">
        <f>SUM(D59:D62)</f>
        <v>1751827</v>
      </c>
      <c r="E63" s="32">
        <f>SUM(E59:E62)</f>
        <v>1290563</v>
      </c>
      <c r="F63" s="32">
        <f>SUM(F59:F62)</f>
        <v>96421</v>
      </c>
      <c r="G63" s="37">
        <f t="shared" si="8"/>
        <v>5.5040252262352388E-2</v>
      </c>
      <c r="H63" s="32">
        <f>SUM(H59:H62)</f>
        <v>544280</v>
      </c>
      <c r="I63" s="37">
        <f t="shared" si="9"/>
        <v>0.31069277959524544</v>
      </c>
      <c r="J63" s="32">
        <f>SUM(J59:J62)</f>
        <v>301735</v>
      </c>
      <c r="K63" s="37">
        <f t="shared" si="10"/>
        <v>0.23380106201711967</v>
      </c>
      <c r="L63" s="32">
        <f>SUM(L59:L62)</f>
        <v>0</v>
      </c>
      <c r="M63" s="37">
        <f t="shared" si="11"/>
        <v>0</v>
      </c>
      <c r="N63" s="32">
        <f t="shared" si="12"/>
        <v>942436</v>
      </c>
      <c r="O63" s="37">
        <f t="shared" si="13"/>
        <v>0.73025183582668962</v>
      </c>
      <c r="P63" s="32">
        <f>SUM(P59:P62)</f>
        <v>532693</v>
      </c>
      <c r="Q63" s="32">
        <f>SUM(Q59:Q62)</f>
        <v>2417243</v>
      </c>
      <c r="R63" s="32">
        <f>SUM(R59:R62)</f>
        <v>2598421</v>
      </c>
      <c r="S63" s="32">
        <f>SUM(S59:S62)</f>
        <v>1727806</v>
      </c>
      <c r="T63" s="37">
        <f t="shared" si="14"/>
        <v>0.66494459519839166</v>
      </c>
      <c r="U63" s="37">
        <f t="shared" si="15"/>
        <v>-0.43356680114061941</v>
      </c>
    </row>
    <row r="64" spans="1:21" x14ac:dyDescent="0.2">
      <c r="A64" s="17" t="s">
        <v>29</v>
      </c>
      <c r="B64" s="11" t="s">
        <v>124</v>
      </c>
      <c r="C64" s="10" t="s">
        <v>125</v>
      </c>
      <c r="D64" s="31">
        <v>457261</v>
      </c>
      <c r="E64" s="31">
        <v>457261</v>
      </c>
      <c r="F64" s="31">
        <v>0</v>
      </c>
      <c r="G64" s="36">
        <f t="shared" si="8"/>
        <v>0</v>
      </c>
      <c r="H64" s="31">
        <v>0</v>
      </c>
      <c r="I64" s="36">
        <f t="shared" si="9"/>
        <v>0</v>
      </c>
      <c r="J64" s="31">
        <v>0</v>
      </c>
      <c r="K64" s="36">
        <f t="shared" si="10"/>
        <v>0</v>
      </c>
      <c r="L64" s="31">
        <v>0</v>
      </c>
      <c r="M64" s="36">
        <f t="shared" si="11"/>
        <v>0</v>
      </c>
      <c r="N64" s="31">
        <f t="shared" si="12"/>
        <v>0</v>
      </c>
      <c r="O64" s="36">
        <f t="shared" si="13"/>
        <v>0</v>
      </c>
      <c r="P64" s="31">
        <v>0</v>
      </c>
      <c r="Q64" s="31">
        <v>1675259</v>
      </c>
      <c r="R64" s="31">
        <v>1675259</v>
      </c>
      <c r="S64" s="31">
        <v>0</v>
      </c>
      <c r="T64" s="36">
        <f t="shared" si="14"/>
        <v>0</v>
      </c>
      <c r="U64" s="36">
        <f t="shared" si="15"/>
        <v>0</v>
      </c>
    </row>
    <row r="65" spans="1:21" x14ac:dyDescent="0.2">
      <c r="A65" s="17" t="s">
        <v>29</v>
      </c>
      <c r="B65" s="11" t="s">
        <v>126</v>
      </c>
      <c r="C65" s="10" t="s">
        <v>127</v>
      </c>
      <c r="D65" s="31">
        <v>0</v>
      </c>
      <c r="E65" s="31">
        <v>0</v>
      </c>
      <c r="F65" s="31">
        <v>0</v>
      </c>
      <c r="G65" s="36">
        <f t="shared" si="8"/>
        <v>0</v>
      </c>
      <c r="H65" s="31">
        <v>0</v>
      </c>
      <c r="I65" s="36">
        <f t="shared" si="9"/>
        <v>0</v>
      </c>
      <c r="J65" s="31">
        <v>0</v>
      </c>
      <c r="K65" s="36">
        <f t="shared" si="10"/>
        <v>0</v>
      </c>
      <c r="L65" s="31">
        <v>0</v>
      </c>
      <c r="M65" s="36">
        <f t="shared" si="11"/>
        <v>0</v>
      </c>
      <c r="N65" s="31">
        <f t="shared" si="12"/>
        <v>0</v>
      </c>
      <c r="O65" s="36">
        <f t="shared" si="13"/>
        <v>0</v>
      </c>
      <c r="P65" s="31">
        <v>0</v>
      </c>
      <c r="Q65" s="31">
        <v>0</v>
      </c>
      <c r="R65" s="31">
        <v>0</v>
      </c>
      <c r="S65" s="31">
        <v>0</v>
      </c>
      <c r="T65" s="36">
        <f t="shared" si="14"/>
        <v>0</v>
      </c>
      <c r="U65" s="36">
        <f t="shared" si="15"/>
        <v>0</v>
      </c>
    </row>
    <row r="66" spans="1:21" x14ac:dyDescent="0.2">
      <c r="A66" s="17" t="s">
        <v>29</v>
      </c>
      <c r="B66" s="11" t="s">
        <v>128</v>
      </c>
      <c r="C66" s="10" t="s">
        <v>129</v>
      </c>
      <c r="D66" s="31">
        <v>0</v>
      </c>
      <c r="E66" s="31">
        <v>0</v>
      </c>
      <c r="F66" s="31">
        <v>0</v>
      </c>
      <c r="G66" s="36">
        <f t="shared" si="8"/>
        <v>0</v>
      </c>
      <c r="H66" s="31">
        <v>0</v>
      </c>
      <c r="I66" s="36">
        <f t="shared" si="9"/>
        <v>0</v>
      </c>
      <c r="J66" s="31">
        <v>0</v>
      </c>
      <c r="K66" s="36">
        <f t="shared" si="10"/>
        <v>0</v>
      </c>
      <c r="L66" s="31">
        <v>0</v>
      </c>
      <c r="M66" s="36">
        <f t="shared" si="11"/>
        <v>0</v>
      </c>
      <c r="N66" s="31">
        <f t="shared" si="12"/>
        <v>0</v>
      </c>
      <c r="O66" s="36">
        <f t="shared" si="13"/>
        <v>0</v>
      </c>
      <c r="P66" s="31">
        <v>0</v>
      </c>
      <c r="Q66" s="31">
        <v>0</v>
      </c>
      <c r="R66" s="31">
        <v>0</v>
      </c>
      <c r="S66" s="31">
        <v>0</v>
      </c>
      <c r="T66" s="36">
        <f t="shared" si="14"/>
        <v>0</v>
      </c>
      <c r="U66" s="36">
        <f t="shared" si="15"/>
        <v>0</v>
      </c>
    </row>
    <row r="67" spans="1:21" x14ac:dyDescent="0.2">
      <c r="A67" s="17" t="s">
        <v>29</v>
      </c>
      <c r="B67" s="11" t="s">
        <v>130</v>
      </c>
      <c r="C67" s="10" t="s">
        <v>131</v>
      </c>
      <c r="D67" s="31">
        <v>26464506</v>
      </c>
      <c r="E67" s="31">
        <v>26434787</v>
      </c>
      <c r="F67" s="31">
        <v>4896098</v>
      </c>
      <c r="G67" s="36">
        <f t="shared" si="8"/>
        <v>0.18500621171617562</v>
      </c>
      <c r="H67" s="31">
        <v>4618575</v>
      </c>
      <c r="I67" s="36">
        <f t="shared" si="9"/>
        <v>0.17451959995021257</v>
      </c>
      <c r="J67" s="31">
        <v>4309969</v>
      </c>
      <c r="K67" s="36">
        <f t="shared" si="10"/>
        <v>0.16304156337631925</v>
      </c>
      <c r="L67" s="31">
        <v>0</v>
      </c>
      <c r="M67" s="36">
        <f t="shared" si="11"/>
        <v>0</v>
      </c>
      <c r="N67" s="31">
        <f t="shared" si="12"/>
        <v>13824642</v>
      </c>
      <c r="O67" s="36">
        <f t="shared" si="13"/>
        <v>0.52297156773005204</v>
      </c>
      <c r="P67" s="31">
        <v>4716690</v>
      </c>
      <c r="Q67" s="31">
        <v>22995560</v>
      </c>
      <c r="R67" s="31">
        <v>29396722</v>
      </c>
      <c r="S67" s="31">
        <v>12950661</v>
      </c>
      <c r="T67" s="36">
        <f t="shared" si="14"/>
        <v>0.44054779304985092</v>
      </c>
      <c r="U67" s="36">
        <f t="shared" si="15"/>
        <v>-8.6230174126347037E-2</v>
      </c>
    </row>
    <row r="68" spans="1:21" x14ac:dyDescent="0.2">
      <c r="A68" s="17" t="s">
        <v>29</v>
      </c>
      <c r="B68" s="11" t="s">
        <v>132</v>
      </c>
      <c r="C68" s="10" t="s">
        <v>133</v>
      </c>
      <c r="D68" s="31">
        <v>4047676</v>
      </c>
      <c r="E68" s="31">
        <v>5418039</v>
      </c>
      <c r="F68" s="31">
        <v>1036252</v>
      </c>
      <c r="G68" s="36">
        <f t="shared" si="8"/>
        <v>0.2560115977662244</v>
      </c>
      <c r="H68" s="31">
        <v>825760</v>
      </c>
      <c r="I68" s="36">
        <f t="shared" si="9"/>
        <v>0.20400842359912205</v>
      </c>
      <c r="J68" s="31">
        <v>728007</v>
      </c>
      <c r="K68" s="36">
        <f t="shared" si="10"/>
        <v>0.13436724984814616</v>
      </c>
      <c r="L68" s="31">
        <v>0</v>
      </c>
      <c r="M68" s="36">
        <f t="shared" si="11"/>
        <v>0</v>
      </c>
      <c r="N68" s="31">
        <f t="shared" si="12"/>
        <v>2590019</v>
      </c>
      <c r="O68" s="36">
        <f t="shared" si="13"/>
        <v>0.47803624152576235</v>
      </c>
      <c r="P68" s="31">
        <v>1205462</v>
      </c>
      <c r="Q68" s="31">
        <v>3861411</v>
      </c>
      <c r="R68" s="31">
        <v>3861411</v>
      </c>
      <c r="S68" s="31">
        <v>2837287</v>
      </c>
      <c r="T68" s="36">
        <f t="shared" si="14"/>
        <v>0.73477985119947087</v>
      </c>
      <c r="U68" s="36">
        <f t="shared" si="15"/>
        <v>-0.39607635910547156</v>
      </c>
    </row>
    <row r="69" spans="1:21" x14ac:dyDescent="0.2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6.5" x14ac:dyDescent="0.3">
      <c r="A70" s="18" t="s">
        <v>0</v>
      </c>
      <c r="B70" s="13" t="s">
        <v>136</v>
      </c>
      <c r="C70" s="12" t="s">
        <v>0</v>
      </c>
      <c r="D70" s="32">
        <f>SUM(D64:D69)</f>
        <v>30969443</v>
      </c>
      <c r="E70" s="32">
        <f>SUM(E64:E69)</f>
        <v>32310087</v>
      </c>
      <c r="F70" s="32">
        <f>SUM(F64:F69)</f>
        <v>5932350</v>
      </c>
      <c r="G70" s="37">
        <f t="shared" si="8"/>
        <v>0.19155494659687616</v>
      </c>
      <c r="H70" s="32">
        <f>SUM(H64:H69)</f>
        <v>5444335</v>
      </c>
      <c r="I70" s="37">
        <f t="shared" si="9"/>
        <v>0.17579699447613573</v>
      </c>
      <c r="J70" s="32">
        <f>SUM(J64:J69)</f>
        <v>5037976</v>
      </c>
      <c r="K70" s="37">
        <f t="shared" si="10"/>
        <v>0.15592579493828043</v>
      </c>
      <c r="L70" s="32">
        <f>SUM(L64:L69)</f>
        <v>0</v>
      </c>
      <c r="M70" s="37">
        <f t="shared" si="11"/>
        <v>0</v>
      </c>
      <c r="N70" s="32">
        <f t="shared" si="12"/>
        <v>16414661</v>
      </c>
      <c r="O70" s="37">
        <f t="shared" si="13"/>
        <v>0.50803518418257432</v>
      </c>
      <c r="P70" s="32">
        <f>SUM(P64:P69)</f>
        <v>5922152</v>
      </c>
      <c r="Q70" s="32">
        <f>SUM(Q64:Q69)</f>
        <v>28532230</v>
      </c>
      <c r="R70" s="32">
        <f>SUM(R64:R69)</f>
        <v>34933392</v>
      </c>
      <c r="S70" s="32">
        <f>SUM(S64:S69)</f>
        <v>15787948</v>
      </c>
      <c r="T70" s="37">
        <f t="shared" si="14"/>
        <v>0.45194431734542123</v>
      </c>
      <c r="U70" s="37">
        <f t="shared" si="15"/>
        <v>-0.14929978156589019</v>
      </c>
    </row>
    <row r="71" spans="1:21" x14ac:dyDescent="0.2">
      <c r="A71" s="17" t="s">
        <v>29</v>
      </c>
      <c r="B71" s="11" t="s">
        <v>137</v>
      </c>
      <c r="C71" s="10" t="s">
        <v>138</v>
      </c>
      <c r="D71" s="31">
        <v>17243064</v>
      </c>
      <c r="E71" s="31">
        <v>17302598</v>
      </c>
      <c r="F71" s="31">
        <v>4312515</v>
      </c>
      <c r="G71" s="36">
        <f t="shared" si="8"/>
        <v>0.25010143208886776</v>
      </c>
      <c r="H71" s="31">
        <v>4401168</v>
      </c>
      <c r="I71" s="36">
        <f t="shared" si="9"/>
        <v>0.25524280371516339</v>
      </c>
      <c r="J71" s="31">
        <v>4647513</v>
      </c>
      <c r="K71" s="36">
        <f t="shared" si="10"/>
        <v>0.26860203305885044</v>
      </c>
      <c r="L71" s="31">
        <v>0</v>
      </c>
      <c r="M71" s="36">
        <f t="shared" si="11"/>
        <v>0</v>
      </c>
      <c r="N71" s="31">
        <f t="shared" si="12"/>
        <v>13361196</v>
      </c>
      <c r="O71" s="36">
        <f t="shared" si="13"/>
        <v>0.77220750317380082</v>
      </c>
      <c r="P71" s="31">
        <v>2433150</v>
      </c>
      <c r="Q71" s="31">
        <v>10669728</v>
      </c>
      <c r="R71" s="31">
        <v>15500972</v>
      </c>
      <c r="S71" s="31">
        <v>7911214</v>
      </c>
      <c r="T71" s="36">
        <f t="shared" si="14"/>
        <v>0.51036889815683817</v>
      </c>
      <c r="U71" s="36">
        <f t="shared" si="15"/>
        <v>0.91008075950927814</v>
      </c>
    </row>
    <row r="72" spans="1:21" x14ac:dyDescent="0.2">
      <c r="A72" s="17" t="s">
        <v>29</v>
      </c>
      <c r="B72" s="11" t="s">
        <v>139</v>
      </c>
      <c r="C72" s="10" t="s">
        <v>140</v>
      </c>
      <c r="D72" s="31">
        <v>7587760</v>
      </c>
      <c r="E72" s="31">
        <v>5972749</v>
      </c>
      <c r="F72" s="31">
        <v>1462215</v>
      </c>
      <c r="G72" s="36">
        <f t="shared" si="8"/>
        <v>0.19270707033432791</v>
      </c>
      <c r="H72" s="31">
        <v>973803</v>
      </c>
      <c r="I72" s="36">
        <f t="shared" si="9"/>
        <v>0.1283386664839162</v>
      </c>
      <c r="J72" s="31">
        <v>2086617</v>
      </c>
      <c r="K72" s="36">
        <f t="shared" si="10"/>
        <v>0.34935621771482445</v>
      </c>
      <c r="L72" s="31">
        <v>0</v>
      </c>
      <c r="M72" s="36">
        <f t="shared" si="11"/>
        <v>0</v>
      </c>
      <c r="N72" s="31">
        <f t="shared" si="12"/>
        <v>4522635</v>
      </c>
      <c r="O72" s="36">
        <f t="shared" si="13"/>
        <v>0.7572116290170573</v>
      </c>
      <c r="P72" s="31">
        <v>1477017</v>
      </c>
      <c r="Q72" s="31">
        <v>5898264</v>
      </c>
      <c r="R72" s="31">
        <v>5511042</v>
      </c>
      <c r="S72" s="31">
        <v>4245234</v>
      </c>
      <c r="T72" s="36">
        <f t="shared" si="14"/>
        <v>0.77031421644037557</v>
      </c>
      <c r="U72" s="36">
        <f t="shared" si="15"/>
        <v>0.4127237533488104</v>
      </c>
    </row>
    <row r="73" spans="1:21" x14ac:dyDescent="0.2">
      <c r="A73" s="17" t="s">
        <v>29</v>
      </c>
      <c r="B73" s="11" t="s">
        <v>141</v>
      </c>
      <c r="C73" s="10" t="s">
        <v>142</v>
      </c>
      <c r="D73" s="31">
        <v>3987230</v>
      </c>
      <c r="E73" s="31">
        <v>3987230</v>
      </c>
      <c r="F73" s="31">
        <v>1159810</v>
      </c>
      <c r="G73" s="36">
        <f t="shared" si="8"/>
        <v>0.29088113803317089</v>
      </c>
      <c r="H73" s="31">
        <v>1330</v>
      </c>
      <c r="I73" s="36">
        <f t="shared" si="9"/>
        <v>3.3356490596228458E-4</v>
      </c>
      <c r="J73" s="31">
        <v>9519</v>
      </c>
      <c r="K73" s="36">
        <f t="shared" si="10"/>
        <v>2.3873716841014939E-3</v>
      </c>
      <c r="L73" s="31">
        <v>0</v>
      </c>
      <c r="M73" s="36">
        <f t="shared" si="11"/>
        <v>0</v>
      </c>
      <c r="N73" s="31">
        <f t="shared" si="12"/>
        <v>1170659</v>
      </c>
      <c r="O73" s="36">
        <f t="shared" si="13"/>
        <v>0.29360207462323468</v>
      </c>
      <c r="P73" s="31">
        <v>0</v>
      </c>
      <c r="Q73" s="31">
        <v>3759721</v>
      </c>
      <c r="R73" s="31">
        <v>3758647</v>
      </c>
      <c r="S73" s="31">
        <v>1639701</v>
      </c>
      <c r="T73" s="36">
        <f t="shared" si="14"/>
        <v>0.43624767103694495</v>
      </c>
      <c r="U73" s="36">
        <f t="shared" si="15"/>
        <v>0</v>
      </c>
    </row>
    <row r="74" spans="1:21" x14ac:dyDescent="0.2">
      <c r="A74" s="17" t="s">
        <v>29</v>
      </c>
      <c r="B74" s="11" t="s">
        <v>143</v>
      </c>
      <c r="C74" s="10" t="s">
        <v>144</v>
      </c>
      <c r="D74" s="31">
        <v>6475987</v>
      </c>
      <c r="E74" s="31">
        <v>6932232</v>
      </c>
      <c r="F74" s="31">
        <v>981794</v>
      </c>
      <c r="G74" s="36">
        <f t="shared" si="8"/>
        <v>0.15160530742263689</v>
      </c>
      <c r="H74" s="31">
        <v>1138895</v>
      </c>
      <c r="I74" s="36">
        <f t="shared" si="9"/>
        <v>0.1758643122662229</v>
      </c>
      <c r="J74" s="31">
        <v>1131260</v>
      </c>
      <c r="K74" s="36">
        <f t="shared" si="10"/>
        <v>0.1631884218531636</v>
      </c>
      <c r="L74" s="31">
        <v>0</v>
      </c>
      <c r="M74" s="36">
        <f t="shared" si="11"/>
        <v>0</v>
      </c>
      <c r="N74" s="31">
        <f t="shared" si="12"/>
        <v>3251949</v>
      </c>
      <c r="O74" s="36">
        <f t="shared" si="13"/>
        <v>0.46910562139293666</v>
      </c>
      <c r="P74" s="31">
        <v>1267034</v>
      </c>
      <c r="Q74" s="31">
        <v>5667347</v>
      </c>
      <c r="R74" s="31">
        <v>5895268</v>
      </c>
      <c r="S74" s="31">
        <v>3641383</v>
      </c>
      <c r="T74" s="36">
        <f t="shared" si="14"/>
        <v>0.61767895878524948</v>
      </c>
      <c r="U74" s="36">
        <f t="shared" si="15"/>
        <v>-0.1071589239120655</v>
      </c>
    </row>
    <row r="75" spans="1:21" x14ac:dyDescent="0.2">
      <c r="A75" s="17" t="s">
        <v>29</v>
      </c>
      <c r="B75" s="11" t="s">
        <v>145</v>
      </c>
      <c r="C75" s="10" t="s">
        <v>146</v>
      </c>
      <c r="D75" s="31">
        <v>0</v>
      </c>
      <c r="E75" s="31">
        <v>0</v>
      </c>
      <c r="F75" s="31">
        <v>0</v>
      </c>
      <c r="G75" s="36">
        <f t="shared" si="8"/>
        <v>0</v>
      </c>
      <c r="H75" s="31">
        <v>0</v>
      </c>
      <c r="I75" s="36">
        <f t="shared" si="9"/>
        <v>0</v>
      </c>
      <c r="J75" s="31">
        <v>0</v>
      </c>
      <c r="K75" s="36">
        <f t="shared" si="10"/>
        <v>0</v>
      </c>
      <c r="L75" s="31">
        <v>0</v>
      </c>
      <c r="M75" s="36">
        <f t="shared" si="11"/>
        <v>0</v>
      </c>
      <c r="N75" s="31">
        <f t="shared" si="12"/>
        <v>0</v>
      </c>
      <c r="O75" s="36">
        <f t="shared" si="13"/>
        <v>0</v>
      </c>
      <c r="P75" s="31">
        <v>0</v>
      </c>
      <c r="Q75" s="31">
        <v>0</v>
      </c>
      <c r="R75" s="31">
        <v>0</v>
      </c>
      <c r="S75" s="31">
        <v>0</v>
      </c>
      <c r="T75" s="36">
        <f t="shared" si="14"/>
        <v>0</v>
      </c>
      <c r="U75" s="36">
        <f t="shared" si="15"/>
        <v>0</v>
      </c>
    </row>
    <row r="76" spans="1:21" x14ac:dyDescent="0.2">
      <c r="A76" s="17" t="s">
        <v>29</v>
      </c>
      <c r="B76" s="11" t="s">
        <v>147</v>
      </c>
      <c r="C76" s="10" t="s">
        <v>148</v>
      </c>
      <c r="D76" s="31">
        <v>3559845</v>
      </c>
      <c r="E76" s="31">
        <v>3559847</v>
      </c>
      <c r="F76" s="31">
        <v>327694</v>
      </c>
      <c r="G76" s="36">
        <f t="shared" si="8"/>
        <v>9.2052884325019763E-2</v>
      </c>
      <c r="H76" s="31">
        <v>461695</v>
      </c>
      <c r="I76" s="36">
        <f t="shared" si="9"/>
        <v>0.12969525358547915</v>
      </c>
      <c r="J76" s="31">
        <v>689587</v>
      </c>
      <c r="K76" s="36">
        <f t="shared" si="10"/>
        <v>0.1937125387692224</v>
      </c>
      <c r="L76" s="31">
        <v>0</v>
      </c>
      <c r="M76" s="36">
        <f t="shared" si="11"/>
        <v>0</v>
      </c>
      <c r="N76" s="31">
        <f t="shared" si="12"/>
        <v>1478976</v>
      </c>
      <c r="O76" s="36">
        <f t="shared" si="13"/>
        <v>0.41546055209676147</v>
      </c>
      <c r="P76" s="31">
        <v>1025364</v>
      </c>
      <c r="Q76" s="31">
        <v>5002875</v>
      </c>
      <c r="R76" s="31">
        <v>3612096</v>
      </c>
      <c r="S76" s="31">
        <v>2335735</v>
      </c>
      <c r="T76" s="36">
        <f t="shared" si="14"/>
        <v>0.6466425587802761</v>
      </c>
      <c r="U76" s="36">
        <f t="shared" si="15"/>
        <v>-0.32747102492383195</v>
      </c>
    </row>
    <row r="77" spans="1:21" x14ac:dyDescent="0.2">
      <c r="A77" s="17" t="s">
        <v>44</v>
      </c>
      <c r="B77" s="11" t="s">
        <v>149</v>
      </c>
      <c r="C77" s="10" t="s">
        <v>150</v>
      </c>
      <c r="D77" s="31">
        <v>0</v>
      </c>
      <c r="E77" s="31">
        <v>0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0</v>
      </c>
      <c r="K77" s="36">
        <f t="shared" si="10"/>
        <v>0</v>
      </c>
      <c r="L77" s="31">
        <v>0</v>
      </c>
      <c r="M77" s="36">
        <f t="shared" si="11"/>
        <v>0</v>
      </c>
      <c r="N77" s="31">
        <f t="shared" si="12"/>
        <v>0</v>
      </c>
      <c r="O77" s="36">
        <f t="shared" si="13"/>
        <v>0</v>
      </c>
      <c r="P77" s="31">
        <v>0</v>
      </c>
      <c r="Q77" s="31">
        <v>0</v>
      </c>
      <c r="R77" s="31">
        <v>0</v>
      </c>
      <c r="S77" s="31">
        <v>0</v>
      </c>
      <c r="T77" s="36">
        <f t="shared" si="14"/>
        <v>0</v>
      </c>
      <c r="U77" s="36">
        <f t="shared" si="15"/>
        <v>0</v>
      </c>
    </row>
    <row r="78" spans="1:21" ht="16.5" x14ac:dyDescent="0.3">
      <c r="A78" s="18" t="s">
        <v>0</v>
      </c>
      <c r="B78" s="13" t="s">
        <v>151</v>
      </c>
      <c r="C78" s="12" t="s">
        <v>0</v>
      </c>
      <c r="D78" s="32">
        <f>SUM(D71:D77)</f>
        <v>38853886</v>
      </c>
      <c r="E78" s="32">
        <f>SUM(E71:E77)</f>
        <v>37754656</v>
      </c>
      <c r="F78" s="32">
        <f>SUM(F71:F77)</f>
        <v>8244028</v>
      </c>
      <c r="G78" s="37">
        <f t="shared" si="8"/>
        <v>0.21218026943302401</v>
      </c>
      <c r="H78" s="32">
        <f>SUM(H71:H77)</f>
        <v>6976891</v>
      </c>
      <c r="I78" s="37">
        <f t="shared" si="9"/>
        <v>0.17956739256402821</v>
      </c>
      <c r="J78" s="32">
        <f>SUM(J71:J77)</f>
        <v>8564496</v>
      </c>
      <c r="K78" s="37">
        <f t="shared" si="10"/>
        <v>0.22684608753950772</v>
      </c>
      <c r="L78" s="32">
        <f>SUM(L71:L77)</f>
        <v>0</v>
      </c>
      <c r="M78" s="37">
        <f t="shared" si="11"/>
        <v>0</v>
      </c>
      <c r="N78" s="32">
        <f t="shared" si="12"/>
        <v>23785415</v>
      </c>
      <c r="O78" s="37">
        <f t="shared" si="13"/>
        <v>0.62999951582130687</v>
      </c>
      <c r="P78" s="32">
        <f>SUM(P71:P77)</f>
        <v>6202565</v>
      </c>
      <c r="Q78" s="32">
        <f>SUM(Q71:Q77)</f>
        <v>30997935</v>
      </c>
      <c r="R78" s="32">
        <f>SUM(R71:R77)</f>
        <v>34278025</v>
      </c>
      <c r="S78" s="32">
        <f>SUM(S71:S77)</f>
        <v>19773267</v>
      </c>
      <c r="T78" s="37">
        <f t="shared" si="14"/>
        <v>0.57684965805351973</v>
      </c>
      <c r="U78" s="37">
        <f t="shared" si="15"/>
        <v>0.38079907264172164</v>
      </c>
    </row>
    <row r="79" spans="1:21" x14ac:dyDescent="0.2">
      <c r="A79" s="17" t="s">
        <v>29</v>
      </c>
      <c r="B79" s="11" t="s">
        <v>152</v>
      </c>
      <c r="C79" s="10" t="s">
        <v>153</v>
      </c>
      <c r="D79" s="31">
        <v>8371582</v>
      </c>
      <c r="E79" s="31">
        <v>8659963</v>
      </c>
      <c r="F79" s="31">
        <v>0</v>
      </c>
      <c r="G79" s="36">
        <f t="shared" si="8"/>
        <v>0</v>
      </c>
      <c r="H79" s="31">
        <v>0</v>
      </c>
      <c r="I79" s="36">
        <f t="shared" si="9"/>
        <v>0</v>
      </c>
      <c r="J79" s="31">
        <v>5860013</v>
      </c>
      <c r="K79" s="36">
        <f t="shared" si="10"/>
        <v>0.67667875717251913</v>
      </c>
      <c r="L79" s="31">
        <v>0</v>
      </c>
      <c r="M79" s="36">
        <f t="shared" si="11"/>
        <v>0</v>
      </c>
      <c r="N79" s="31">
        <f t="shared" si="12"/>
        <v>5860013</v>
      </c>
      <c r="O79" s="36">
        <f t="shared" si="13"/>
        <v>0.67667875717251913</v>
      </c>
      <c r="P79" s="31">
        <v>1883326</v>
      </c>
      <c r="Q79" s="31">
        <v>8180315</v>
      </c>
      <c r="R79" s="31">
        <v>7971593</v>
      </c>
      <c r="S79" s="31">
        <v>5737924</v>
      </c>
      <c r="T79" s="36">
        <f t="shared" si="14"/>
        <v>0.71979640706694381</v>
      </c>
      <c r="U79" s="36">
        <f t="shared" si="15"/>
        <v>2.1115234431001326</v>
      </c>
    </row>
    <row r="80" spans="1:21" x14ac:dyDescent="0.2">
      <c r="A80" s="17" t="s">
        <v>29</v>
      </c>
      <c r="B80" s="11" t="s">
        <v>154</v>
      </c>
      <c r="C80" s="10" t="s">
        <v>155</v>
      </c>
      <c r="D80" s="31">
        <v>1867683</v>
      </c>
      <c r="E80" s="31">
        <v>2142683</v>
      </c>
      <c r="F80" s="31">
        <v>411293</v>
      </c>
      <c r="G80" s="36">
        <f t="shared" si="8"/>
        <v>0.2202156361652379</v>
      </c>
      <c r="H80" s="31">
        <v>389761</v>
      </c>
      <c r="I80" s="36">
        <f t="shared" si="9"/>
        <v>0.2086869131431833</v>
      </c>
      <c r="J80" s="31">
        <v>453699</v>
      </c>
      <c r="K80" s="36">
        <f t="shared" si="10"/>
        <v>0.21174340768093086</v>
      </c>
      <c r="L80" s="31">
        <v>0</v>
      </c>
      <c r="M80" s="36">
        <f t="shared" si="11"/>
        <v>0</v>
      </c>
      <c r="N80" s="31">
        <f t="shared" si="12"/>
        <v>1254753</v>
      </c>
      <c r="O80" s="36">
        <f t="shared" si="13"/>
        <v>0.58559898967789448</v>
      </c>
      <c r="P80" s="31">
        <v>-54626</v>
      </c>
      <c r="Q80" s="31">
        <v>1733679</v>
      </c>
      <c r="R80" s="31">
        <v>1773679</v>
      </c>
      <c r="S80" s="31">
        <v>118657</v>
      </c>
      <c r="T80" s="36">
        <f t="shared" si="14"/>
        <v>6.6898801868883834E-2</v>
      </c>
      <c r="U80" s="36">
        <f t="shared" si="15"/>
        <v>-9.3055504704719372</v>
      </c>
    </row>
    <row r="81" spans="1:21" x14ac:dyDescent="0.2">
      <c r="A81" s="17" t="s">
        <v>29</v>
      </c>
      <c r="B81" s="11" t="s">
        <v>156</v>
      </c>
      <c r="C81" s="10" t="s">
        <v>157</v>
      </c>
      <c r="D81" s="31">
        <v>66455810</v>
      </c>
      <c r="E81" s="31">
        <v>66436790</v>
      </c>
      <c r="F81" s="31">
        <v>14548488</v>
      </c>
      <c r="G81" s="36">
        <f t="shared" si="8"/>
        <v>0.21891973026888092</v>
      </c>
      <c r="H81" s="31">
        <v>15941870</v>
      </c>
      <c r="I81" s="36">
        <f t="shared" si="9"/>
        <v>0.23988677588912091</v>
      </c>
      <c r="J81" s="31">
        <v>15013740</v>
      </c>
      <c r="K81" s="36">
        <f t="shared" si="10"/>
        <v>0.22598533132019172</v>
      </c>
      <c r="L81" s="31">
        <v>0</v>
      </c>
      <c r="M81" s="36">
        <f t="shared" si="11"/>
        <v>0</v>
      </c>
      <c r="N81" s="31">
        <f t="shared" si="12"/>
        <v>45504098</v>
      </c>
      <c r="O81" s="36">
        <f t="shared" si="13"/>
        <v>0.68492318789032403</v>
      </c>
      <c r="P81" s="31">
        <v>13993246</v>
      </c>
      <c r="Q81" s="31">
        <v>62595980</v>
      </c>
      <c r="R81" s="31">
        <v>60207810</v>
      </c>
      <c r="S81" s="31">
        <v>42561030</v>
      </c>
      <c r="T81" s="36">
        <f t="shared" si="14"/>
        <v>0.70690214442279165</v>
      </c>
      <c r="U81" s="36">
        <f t="shared" si="15"/>
        <v>7.2927610934589548E-2</v>
      </c>
    </row>
    <row r="82" spans="1:21" x14ac:dyDescent="0.2">
      <c r="A82" s="17" t="s">
        <v>29</v>
      </c>
      <c r="B82" s="11" t="s">
        <v>158</v>
      </c>
      <c r="C82" s="10" t="s">
        <v>159</v>
      </c>
      <c r="D82" s="31">
        <v>0</v>
      </c>
      <c r="E82" s="31">
        <v>0</v>
      </c>
      <c r="F82" s="31">
        <v>0</v>
      </c>
      <c r="G82" s="36">
        <f t="shared" si="8"/>
        <v>0</v>
      </c>
      <c r="H82" s="31">
        <v>0</v>
      </c>
      <c r="I82" s="36">
        <f t="shared" si="9"/>
        <v>0</v>
      </c>
      <c r="J82" s="31">
        <v>0</v>
      </c>
      <c r="K82" s="36">
        <f t="shared" si="10"/>
        <v>0</v>
      </c>
      <c r="L82" s="31">
        <v>0</v>
      </c>
      <c r="M82" s="36">
        <f t="shared" si="11"/>
        <v>0</v>
      </c>
      <c r="N82" s="31">
        <f t="shared" si="12"/>
        <v>0</v>
      </c>
      <c r="O82" s="36">
        <f t="shared" si="13"/>
        <v>0</v>
      </c>
      <c r="P82" s="31">
        <v>0</v>
      </c>
      <c r="Q82" s="31">
        <v>0</v>
      </c>
      <c r="R82" s="31">
        <v>0</v>
      </c>
      <c r="S82" s="31">
        <v>0</v>
      </c>
      <c r="T82" s="36">
        <f t="shared" si="14"/>
        <v>0</v>
      </c>
      <c r="U82" s="36">
        <f t="shared" si="15"/>
        <v>0</v>
      </c>
    </row>
    <row r="83" spans="1:21" x14ac:dyDescent="0.2">
      <c r="A83" s="17" t="s">
        <v>44</v>
      </c>
      <c r="B83" s="11" t="s">
        <v>160</v>
      </c>
      <c r="C83" s="10" t="s">
        <v>161</v>
      </c>
      <c r="D83" s="31">
        <v>0</v>
      </c>
      <c r="E83" s="31">
        <v>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0</v>
      </c>
      <c r="Q83" s="31">
        <v>0</v>
      </c>
      <c r="R83" s="31">
        <v>0</v>
      </c>
      <c r="S83" s="31">
        <v>0</v>
      </c>
      <c r="T83" s="36">
        <f t="shared" si="14"/>
        <v>0</v>
      </c>
      <c r="U83" s="36">
        <f t="shared" si="15"/>
        <v>0</v>
      </c>
    </row>
    <row r="84" spans="1:21" ht="16.5" x14ac:dyDescent="0.3">
      <c r="A84" s="18" t="s">
        <v>0</v>
      </c>
      <c r="B84" s="13" t="s">
        <v>162</v>
      </c>
      <c r="C84" s="12" t="s">
        <v>0</v>
      </c>
      <c r="D84" s="32">
        <f>SUM(D79:D83)</f>
        <v>76695075</v>
      </c>
      <c r="E84" s="32">
        <f>SUM(E79:E83)</f>
        <v>77239436</v>
      </c>
      <c r="F84" s="32">
        <f>SUM(F79:F83)</f>
        <v>14959781</v>
      </c>
      <c r="G84" s="37">
        <f t="shared" si="8"/>
        <v>0.19505530179089076</v>
      </c>
      <c r="H84" s="32">
        <f>SUM(H79:H83)</f>
        <v>16331631</v>
      </c>
      <c r="I84" s="37">
        <f t="shared" si="9"/>
        <v>0.21294236950677733</v>
      </c>
      <c r="J84" s="32">
        <f>SUM(J79:J83)</f>
        <v>21327452</v>
      </c>
      <c r="K84" s="37">
        <f t="shared" si="10"/>
        <v>0.27612128084415322</v>
      </c>
      <c r="L84" s="32">
        <f>SUM(L79:L83)</f>
        <v>0</v>
      </c>
      <c r="M84" s="37">
        <f t="shared" si="11"/>
        <v>0</v>
      </c>
      <c r="N84" s="32">
        <f t="shared" si="12"/>
        <v>52618864</v>
      </c>
      <c r="O84" s="37">
        <f t="shared" si="13"/>
        <v>0.68124350364236219</v>
      </c>
      <c r="P84" s="32">
        <f>SUM(P79:P83)</f>
        <v>15821946</v>
      </c>
      <c r="Q84" s="32">
        <f>SUM(Q79:Q83)</f>
        <v>72509974</v>
      </c>
      <c r="R84" s="32">
        <f>SUM(R79:R83)</f>
        <v>69953082</v>
      </c>
      <c r="S84" s="32">
        <f>SUM(S79:S83)</f>
        <v>48417611</v>
      </c>
      <c r="T84" s="37">
        <f t="shared" si="14"/>
        <v>0.6921440716507673</v>
      </c>
      <c r="U84" s="37">
        <f t="shared" si="15"/>
        <v>0.34796642587454163</v>
      </c>
    </row>
    <row r="85" spans="1:21" ht="16.5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262125832</v>
      </c>
      <c r="E85" s="32">
        <f>SUM(E57,E59:E62,E64:E69,E71:E77,E79:E83)</f>
        <v>248540369</v>
      </c>
      <c r="F85" s="32">
        <f>SUM(F57,F59:F62,F64:F69,F71:F77,F79:F83)</f>
        <v>52700469</v>
      </c>
      <c r="G85" s="37">
        <f t="shared" si="8"/>
        <v>0.20105026886476415</v>
      </c>
      <c r="H85" s="32">
        <f>SUM(H57,H59:H62,H64:H69,H71:H77,H79:H83)</f>
        <v>51783099</v>
      </c>
      <c r="I85" s="37">
        <f t="shared" si="9"/>
        <v>0.19755053748384477</v>
      </c>
      <c r="J85" s="32">
        <f>SUM(J57,J59:J62,J64:J69,J71:J77,J79:J83)</f>
        <v>59867578</v>
      </c>
      <c r="K85" s="37">
        <f t="shared" si="10"/>
        <v>0.24087667625535714</v>
      </c>
      <c r="L85" s="32">
        <f>SUM(L57,L59:L62,L64:L69,L71:L77,L79:L83)</f>
        <v>0</v>
      </c>
      <c r="M85" s="37">
        <f t="shared" si="11"/>
        <v>0</v>
      </c>
      <c r="N85" s="32">
        <f t="shared" si="12"/>
        <v>164351146</v>
      </c>
      <c r="O85" s="37">
        <f t="shared" si="13"/>
        <v>0.66126539789598526</v>
      </c>
      <c r="P85" s="32">
        <f>SUM(P57,P59:P62,P64:P69,P71:P77,P79:P83)</f>
        <v>49757940</v>
      </c>
      <c r="Q85" s="32">
        <f>SUM(Q57,Q59:Q62,Q64:Q69,Q71:Q77,Q79:Q83)</f>
        <v>245571113</v>
      </c>
      <c r="R85" s="32">
        <f>SUM(R57,R59:R62,R64:R69,R71:R77,R79:R83)</f>
        <v>242731652</v>
      </c>
      <c r="S85" s="32">
        <f>SUM(S57,S59:S62,S64:S69,S71:S77,S79:S83)</f>
        <v>144914035</v>
      </c>
      <c r="T85" s="37">
        <f t="shared" si="14"/>
        <v>0.59701334294878028</v>
      </c>
      <c r="U85" s="37">
        <f t="shared" si="15"/>
        <v>0.20317637747864969</v>
      </c>
    </row>
    <row r="86" spans="1:21" ht="14.4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4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x14ac:dyDescent="0.2">
      <c r="A88" s="17" t="s">
        <v>23</v>
      </c>
      <c r="B88" s="11" t="s">
        <v>165</v>
      </c>
      <c r="C88" s="10" t="s">
        <v>166</v>
      </c>
      <c r="D88" s="31">
        <v>431676817</v>
      </c>
      <c r="E88" s="31">
        <v>527919213</v>
      </c>
      <c r="F88" s="31">
        <v>92152804</v>
      </c>
      <c r="G88" s="36">
        <f t="shared" ref="G88:G99" si="16">IF(($D88      =0),0,($F88      /$D88      ))</f>
        <v>0.21347637948321882</v>
      </c>
      <c r="H88" s="31">
        <v>106881060</v>
      </c>
      <c r="I88" s="36">
        <f t="shared" ref="I88:I99" si="17">IF(($D88      =0),0,($H88      /$D88      ))</f>
        <v>0.24759508917524287</v>
      </c>
      <c r="J88" s="31">
        <v>119441670</v>
      </c>
      <c r="K88" s="36">
        <f t="shared" ref="K88:K99" si="18">IF(($E88      =0),0,($J88      /$E88      ))</f>
        <v>0.22624990161136643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318475534</v>
      </c>
      <c r="O88" s="36">
        <f t="shared" ref="O88:O99" si="21">IF(($E88      =0),0,($N88      /$E88      ))</f>
        <v>0.60326566292255779</v>
      </c>
      <c r="P88" s="31">
        <v>112630064</v>
      </c>
      <c r="Q88" s="31">
        <v>562435154</v>
      </c>
      <c r="R88" s="31">
        <v>560257410</v>
      </c>
      <c r="S88" s="31">
        <v>339539727</v>
      </c>
      <c r="T88" s="36">
        <f t="shared" ref="T88:T99" si="22">IF(($R88      =0),0,($S88      /$R88      ))</f>
        <v>0.60604236720403215</v>
      </c>
      <c r="U88" s="36">
        <f t="shared" ref="U88:U99" si="23">IF(($P88      =0),0,(($J88      /$P88      )-1))</f>
        <v>6.0477689154114334E-2</v>
      </c>
    </row>
    <row r="89" spans="1:21" x14ac:dyDescent="0.2">
      <c r="A89" s="17" t="s">
        <v>23</v>
      </c>
      <c r="B89" s="11" t="s">
        <v>167</v>
      </c>
      <c r="C89" s="10" t="s">
        <v>168</v>
      </c>
      <c r="D89" s="31">
        <v>2048724132</v>
      </c>
      <c r="E89" s="31">
        <v>1898767393</v>
      </c>
      <c r="F89" s="31">
        <v>428014489</v>
      </c>
      <c r="G89" s="36">
        <f t="shared" si="16"/>
        <v>0.20891758061255658</v>
      </c>
      <c r="H89" s="31">
        <v>657373559</v>
      </c>
      <c r="I89" s="36">
        <f t="shared" si="17"/>
        <v>0.3208697299612811</v>
      </c>
      <c r="J89" s="31">
        <v>454647597</v>
      </c>
      <c r="K89" s="36">
        <f t="shared" si="18"/>
        <v>0.23944354567921527</v>
      </c>
      <c r="L89" s="31">
        <v>0</v>
      </c>
      <c r="M89" s="36">
        <f t="shared" si="19"/>
        <v>0</v>
      </c>
      <c r="N89" s="31">
        <f t="shared" si="20"/>
        <v>1540035645</v>
      </c>
      <c r="O89" s="36">
        <f t="shared" si="21"/>
        <v>0.81107125110611167</v>
      </c>
      <c r="P89" s="31">
        <v>385740808</v>
      </c>
      <c r="Q89" s="31">
        <v>1898659730</v>
      </c>
      <c r="R89" s="31">
        <v>1800907000</v>
      </c>
      <c r="S89" s="31">
        <v>913550882</v>
      </c>
      <c r="T89" s="36">
        <f t="shared" si="22"/>
        <v>0.50727265872141092</v>
      </c>
      <c r="U89" s="36">
        <f t="shared" si="23"/>
        <v>0.17863494753710363</v>
      </c>
    </row>
    <row r="90" spans="1:21" x14ac:dyDescent="0.2">
      <c r="A90" s="17" t="s">
        <v>23</v>
      </c>
      <c r="B90" s="11" t="s">
        <v>169</v>
      </c>
      <c r="C90" s="10" t="s">
        <v>170</v>
      </c>
      <c r="D90" s="31">
        <v>911786756</v>
      </c>
      <c r="E90" s="31">
        <v>911786756</v>
      </c>
      <c r="F90" s="31">
        <v>140920069</v>
      </c>
      <c r="G90" s="36">
        <f t="shared" si="16"/>
        <v>0.15455375730419141</v>
      </c>
      <c r="H90" s="31">
        <v>260137541</v>
      </c>
      <c r="I90" s="36">
        <f t="shared" si="17"/>
        <v>0.28530524191996487</v>
      </c>
      <c r="J90" s="31">
        <v>115744587</v>
      </c>
      <c r="K90" s="36">
        <f t="shared" si="18"/>
        <v>0.12694260608453059</v>
      </c>
      <c r="L90" s="31">
        <v>0</v>
      </c>
      <c r="M90" s="36">
        <f t="shared" si="19"/>
        <v>0</v>
      </c>
      <c r="N90" s="31">
        <f t="shared" si="20"/>
        <v>516802197</v>
      </c>
      <c r="O90" s="36">
        <f t="shared" si="21"/>
        <v>0.56680160530868684</v>
      </c>
      <c r="P90" s="31">
        <v>135955950</v>
      </c>
      <c r="Q90" s="31">
        <v>4306084800</v>
      </c>
      <c r="R90" s="31">
        <v>867391829</v>
      </c>
      <c r="S90" s="31">
        <v>931132783</v>
      </c>
      <c r="T90" s="36">
        <f t="shared" si="22"/>
        <v>1.0734857671803131</v>
      </c>
      <c r="U90" s="36">
        <f t="shared" si="23"/>
        <v>-0.14866111413292316</v>
      </c>
    </row>
    <row r="91" spans="1:21" ht="16.5" x14ac:dyDescent="0.3">
      <c r="A91" s="18" t="s">
        <v>0</v>
      </c>
      <c r="B91" s="13" t="s">
        <v>28</v>
      </c>
      <c r="C91" s="12" t="s">
        <v>0</v>
      </c>
      <c r="D91" s="32">
        <f>SUM(D88:D90)</f>
        <v>3392187705</v>
      </c>
      <c r="E91" s="32">
        <f>SUM(E88:E90)</f>
        <v>3338473362</v>
      </c>
      <c r="F91" s="32">
        <f>SUM(F88:F90)</f>
        <v>661087362</v>
      </c>
      <c r="G91" s="37">
        <f t="shared" si="16"/>
        <v>0.19488525385124583</v>
      </c>
      <c r="H91" s="32">
        <f>SUM(H88:H90)</f>
        <v>1024392160</v>
      </c>
      <c r="I91" s="37">
        <f t="shared" si="17"/>
        <v>0.30198569450920171</v>
      </c>
      <c r="J91" s="32">
        <f>SUM(J88:J90)</f>
        <v>689833854</v>
      </c>
      <c r="K91" s="37">
        <f t="shared" si="18"/>
        <v>0.20663152860585862</v>
      </c>
      <c r="L91" s="32">
        <f>SUM(L88:L90)</f>
        <v>0</v>
      </c>
      <c r="M91" s="37">
        <f t="shared" si="19"/>
        <v>0</v>
      </c>
      <c r="N91" s="32">
        <f t="shared" si="20"/>
        <v>2375313376</v>
      </c>
      <c r="O91" s="37">
        <f t="shared" si="21"/>
        <v>0.71149687849448839</v>
      </c>
      <c r="P91" s="32">
        <f>SUM(P88:P90)</f>
        <v>634326822</v>
      </c>
      <c r="Q91" s="32">
        <f>SUM(Q88:Q90)</f>
        <v>6767179684</v>
      </c>
      <c r="R91" s="32">
        <f>SUM(R88:R90)</f>
        <v>3228556239</v>
      </c>
      <c r="S91" s="32">
        <f>SUM(S88:S90)</f>
        <v>2184223392</v>
      </c>
      <c r="T91" s="37">
        <f t="shared" si="22"/>
        <v>0.67653255210958707</v>
      </c>
      <c r="U91" s="37">
        <f t="shared" si="23"/>
        <v>8.7505415307820522E-2</v>
      </c>
    </row>
    <row r="92" spans="1:21" x14ac:dyDescent="0.2">
      <c r="A92" s="17" t="s">
        <v>29</v>
      </c>
      <c r="B92" s="11" t="s">
        <v>171</v>
      </c>
      <c r="C92" s="10" t="s">
        <v>172</v>
      </c>
      <c r="D92" s="31">
        <v>47975943</v>
      </c>
      <c r="E92" s="31">
        <v>64625188</v>
      </c>
      <c r="F92" s="31">
        <v>13189535</v>
      </c>
      <c r="G92" s="36">
        <f t="shared" si="16"/>
        <v>0.27491976551664654</v>
      </c>
      <c r="H92" s="31">
        <v>13557298</v>
      </c>
      <c r="I92" s="36">
        <f t="shared" si="17"/>
        <v>0.28258533657170637</v>
      </c>
      <c r="J92" s="31">
        <v>13294528</v>
      </c>
      <c r="K92" s="36">
        <f t="shared" si="18"/>
        <v>0.20571743636552361</v>
      </c>
      <c r="L92" s="31">
        <v>0</v>
      </c>
      <c r="M92" s="36">
        <f t="shared" si="19"/>
        <v>0</v>
      </c>
      <c r="N92" s="31">
        <f t="shared" si="20"/>
        <v>40041361</v>
      </c>
      <c r="O92" s="36">
        <f t="shared" si="21"/>
        <v>0.61959372559194725</v>
      </c>
      <c r="P92" s="31">
        <v>12553253</v>
      </c>
      <c r="Q92" s="31">
        <v>45277408</v>
      </c>
      <c r="R92" s="31">
        <v>44070919</v>
      </c>
      <c r="S92" s="31">
        <v>37791300</v>
      </c>
      <c r="T92" s="36">
        <f t="shared" si="22"/>
        <v>0.85751104940652589</v>
      </c>
      <c r="U92" s="36">
        <f t="shared" si="23"/>
        <v>5.9050430991871128E-2</v>
      </c>
    </row>
    <row r="93" spans="1:21" x14ac:dyDescent="0.2">
      <c r="A93" s="17" t="s">
        <v>29</v>
      </c>
      <c r="B93" s="11" t="s">
        <v>173</v>
      </c>
      <c r="C93" s="10" t="s">
        <v>174</v>
      </c>
      <c r="D93" s="31">
        <v>0</v>
      </c>
      <c r="E93" s="31">
        <v>0</v>
      </c>
      <c r="F93" s="31">
        <v>0</v>
      </c>
      <c r="G93" s="36">
        <f t="shared" si="16"/>
        <v>0</v>
      </c>
      <c r="H93" s="31">
        <v>0</v>
      </c>
      <c r="I93" s="36">
        <f t="shared" si="17"/>
        <v>0</v>
      </c>
      <c r="J93" s="31">
        <v>0</v>
      </c>
      <c r="K93" s="36">
        <f t="shared" si="18"/>
        <v>0</v>
      </c>
      <c r="L93" s="31">
        <v>0</v>
      </c>
      <c r="M93" s="36">
        <f t="shared" si="19"/>
        <v>0</v>
      </c>
      <c r="N93" s="31">
        <f t="shared" si="20"/>
        <v>0</v>
      </c>
      <c r="O93" s="36">
        <f t="shared" si="21"/>
        <v>0</v>
      </c>
      <c r="P93" s="31">
        <v>0</v>
      </c>
      <c r="Q93" s="31">
        <v>0</v>
      </c>
      <c r="R93" s="31">
        <v>0</v>
      </c>
      <c r="S93" s="31">
        <v>0</v>
      </c>
      <c r="T93" s="36">
        <f t="shared" si="22"/>
        <v>0</v>
      </c>
      <c r="U93" s="36">
        <f t="shared" si="23"/>
        <v>0</v>
      </c>
    </row>
    <row r="94" spans="1:21" x14ac:dyDescent="0.2">
      <c r="A94" s="17" t="s">
        <v>29</v>
      </c>
      <c r="B94" s="11" t="s">
        <v>175</v>
      </c>
      <c r="C94" s="10" t="s">
        <v>176</v>
      </c>
      <c r="D94" s="31">
        <v>9755080</v>
      </c>
      <c r="E94" s="31">
        <v>8777080</v>
      </c>
      <c r="F94" s="31">
        <v>1650571</v>
      </c>
      <c r="G94" s="36">
        <f t="shared" si="16"/>
        <v>0.16920117518257155</v>
      </c>
      <c r="H94" s="31">
        <v>1545882</v>
      </c>
      <c r="I94" s="36">
        <f t="shared" si="17"/>
        <v>0.15846943336189964</v>
      </c>
      <c r="J94" s="31">
        <v>1379465</v>
      </c>
      <c r="K94" s="36">
        <f t="shared" si="18"/>
        <v>0.15716673426697716</v>
      </c>
      <c r="L94" s="31">
        <v>0</v>
      </c>
      <c r="M94" s="36">
        <f t="shared" si="19"/>
        <v>0</v>
      </c>
      <c r="N94" s="31">
        <f t="shared" si="20"/>
        <v>4575918</v>
      </c>
      <c r="O94" s="36">
        <f t="shared" si="21"/>
        <v>0.52134855783472411</v>
      </c>
      <c r="P94" s="31">
        <v>1526134</v>
      </c>
      <c r="Q94" s="31">
        <v>8712141</v>
      </c>
      <c r="R94" s="31">
        <v>8282141</v>
      </c>
      <c r="S94" s="31">
        <v>4478729</v>
      </c>
      <c r="T94" s="36">
        <f t="shared" si="22"/>
        <v>0.54076947011648313</v>
      </c>
      <c r="U94" s="36">
        <f t="shared" si="23"/>
        <v>-9.6104929187083132E-2</v>
      </c>
    </row>
    <row r="95" spans="1:21" x14ac:dyDescent="0.2">
      <c r="A95" s="17" t="s">
        <v>44</v>
      </c>
      <c r="B95" s="11" t="s">
        <v>177</v>
      </c>
      <c r="C95" s="10" t="s">
        <v>178</v>
      </c>
      <c r="D95" s="31">
        <v>1842262</v>
      </c>
      <c r="E95" s="31">
        <v>1844079</v>
      </c>
      <c r="F95" s="31">
        <v>431204</v>
      </c>
      <c r="G95" s="36">
        <f t="shared" si="16"/>
        <v>0.23406225607432601</v>
      </c>
      <c r="H95" s="31">
        <v>483135</v>
      </c>
      <c r="I95" s="36">
        <f t="shared" si="17"/>
        <v>0.26225097190301921</v>
      </c>
      <c r="J95" s="31">
        <v>490321</v>
      </c>
      <c r="K95" s="36">
        <f t="shared" si="18"/>
        <v>0.26588936808021785</v>
      </c>
      <c r="L95" s="31">
        <v>0</v>
      </c>
      <c r="M95" s="36">
        <f t="shared" si="19"/>
        <v>0</v>
      </c>
      <c r="N95" s="31">
        <f t="shared" si="20"/>
        <v>1404660</v>
      </c>
      <c r="O95" s="36">
        <f t="shared" si="21"/>
        <v>0.76171357083942715</v>
      </c>
      <c r="P95" s="31">
        <v>468449</v>
      </c>
      <c r="Q95" s="31">
        <v>1754760</v>
      </c>
      <c r="R95" s="31">
        <v>1759470</v>
      </c>
      <c r="S95" s="31">
        <v>1340008</v>
      </c>
      <c r="T95" s="36">
        <f t="shared" si="22"/>
        <v>0.76159752652787482</v>
      </c>
      <c r="U95" s="36">
        <f t="shared" si="23"/>
        <v>4.6690248031269199E-2</v>
      </c>
    </row>
    <row r="96" spans="1:21" ht="16.5" x14ac:dyDescent="0.3">
      <c r="A96" s="18" t="s">
        <v>0</v>
      </c>
      <c r="B96" s="13" t="s">
        <v>179</v>
      </c>
      <c r="C96" s="12" t="s">
        <v>0</v>
      </c>
      <c r="D96" s="32">
        <f>SUM(D92:D95)</f>
        <v>59573285</v>
      </c>
      <c r="E96" s="32">
        <f>SUM(E92:E95)</f>
        <v>75246347</v>
      </c>
      <c r="F96" s="32">
        <f>SUM(F92:F95)</f>
        <v>15271310</v>
      </c>
      <c r="G96" s="37">
        <f t="shared" si="16"/>
        <v>0.25634493716436824</v>
      </c>
      <c r="H96" s="32">
        <f>SUM(H92:H95)</f>
        <v>15586315</v>
      </c>
      <c r="I96" s="37">
        <f t="shared" si="17"/>
        <v>0.26163262610077653</v>
      </c>
      <c r="J96" s="32">
        <f>SUM(J92:J95)</f>
        <v>15164314</v>
      </c>
      <c r="K96" s="37">
        <f t="shared" si="18"/>
        <v>0.20152890611420646</v>
      </c>
      <c r="L96" s="32">
        <f>SUM(L92:L95)</f>
        <v>0</v>
      </c>
      <c r="M96" s="37">
        <f t="shared" si="19"/>
        <v>0</v>
      </c>
      <c r="N96" s="32">
        <f t="shared" si="20"/>
        <v>46021939</v>
      </c>
      <c r="O96" s="37">
        <f t="shared" si="21"/>
        <v>0.61161692008782831</v>
      </c>
      <c r="P96" s="32">
        <f>SUM(P92:P95)</f>
        <v>14547836</v>
      </c>
      <c r="Q96" s="32">
        <f>SUM(Q92:Q95)</f>
        <v>55744309</v>
      </c>
      <c r="R96" s="32">
        <f>SUM(R92:R95)</f>
        <v>54112530</v>
      </c>
      <c r="S96" s="32">
        <f>SUM(S92:S95)</f>
        <v>43610037</v>
      </c>
      <c r="T96" s="37">
        <f t="shared" si="22"/>
        <v>0.8059138428752084</v>
      </c>
      <c r="U96" s="37">
        <f t="shared" si="23"/>
        <v>4.2375924501760975E-2</v>
      </c>
    </row>
    <row r="97" spans="1:21" x14ac:dyDescent="0.2">
      <c r="A97" s="17" t="s">
        <v>29</v>
      </c>
      <c r="B97" s="11" t="s">
        <v>180</v>
      </c>
      <c r="C97" s="10" t="s">
        <v>181</v>
      </c>
      <c r="D97" s="31">
        <v>41758526</v>
      </c>
      <c r="E97" s="31">
        <v>19977012</v>
      </c>
      <c r="F97" s="31">
        <v>4306913</v>
      </c>
      <c r="G97" s="36">
        <f t="shared" si="16"/>
        <v>0.10313853032073018</v>
      </c>
      <c r="H97" s="31">
        <v>4446105</v>
      </c>
      <c r="I97" s="36">
        <f t="shared" si="17"/>
        <v>0.1064717897370228</v>
      </c>
      <c r="J97" s="31">
        <v>2797744</v>
      </c>
      <c r="K97" s="36">
        <f t="shared" si="18"/>
        <v>0.14004817136817058</v>
      </c>
      <c r="L97" s="31">
        <v>0</v>
      </c>
      <c r="M97" s="36">
        <f t="shared" si="19"/>
        <v>0</v>
      </c>
      <c r="N97" s="31">
        <f t="shared" si="20"/>
        <v>11550762</v>
      </c>
      <c r="O97" s="36">
        <f t="shared" si="21"/>
        <v>0.57820268616748094</v>
      </c>
      <c r="P97" s="31">
        <v>2933765</v>
      </c>
      <c r="Q97" s="31">
        <v>22332690</v>
      </c>
      <c r="R97" s="31">
        <v>23167656</v>
      </c>
      <c r="S97" s="31">
        <v>10438367</v>
      </c>
      <c r="T97" s="36">
        <f t="shared" si="22"/>
        <v>0.45055775172076107</v>
      </c>
      <c r="U97" s="36">
        <f t="shared" si="23"/>
        <v>-4.6363972574490431E-2</v>
      </c>
    </row>
    <row r="98" spans="1:21" x14ac:dyDescent="0.2">
      <c r="A98" s="17" t="s">
        <v>29</v>
      </c>
      <c r="B98" s="11" t="s">
        <v>182</v>
      </c>
      <c r="C98" s="10" t="s">
        <v>183</v>
      </c>
      <c r="D98" s="31">
        <v>5866916</v>
      </c>
      <c r="E98" s="31">
        <v>5816666</v>
      </c>
      <c r="F98" s="31">
        <v>1793935</v>
      </c>
      <c r="G98" s="36">
        <f t="shared" si="16"/>
        <v>0.30577137971636204</v>
      </c>
      <c r="H98" s="31">
        <v>991483</v>
      </c>
      <c r="I98" s="36">
        <f t="shared" si="17"/>
        <v>0.16899560177783354</v>
      </c>
      <c r="J98" s="31">
        <v>0</v>
      </c>
      <c r="K98" s="36">
        <f t="shared" si="18"/>
        <v>0</v>
      </c>
      <c r="L98" s="31">
        <v>0</v>
      </c>
      <c r="M98" s="36">
        <f t="shared" si="19"/>
        <v>0</v>
      </c>
      <c r="N98" s="31">
        <f t="shared" si="20"/>
        <v>2785418</v>
      </c>
      <c r="O98" s="36">
        <f t="shared" si="21"/>
        <v>0.47886847895340734</v>
      </c>
      <c r="P98" s="31">
        <v>1460137</v>
      </c>
      <c r="Q98" s="31">
        <v>5629186</v>
      </c>
      <c r="R98" s="31">
        <v>5699270</v>
      </c>
      <c r="S98" s="31">
        <v>4711774</v>
      </c>
      <c r="T98" s="36">
        <f t="shared" si="22"/>
        <v>0.82673289737106681</v>
      </c>
      <c r="U98" s="36">
        <f t="shared" si="23"/>
        <v>-1</v>
      </c>
    </row>
    <row r="99" spans="1:21" x14ac:dyDescent="0.2">
      <c r="A99" s="17" t="s">
        <v>29</v>
      </c>
      <c r="B99" s="11" t="s">
        <v>184</v>
      </c>
      <c r="C99" s="10" t="s">
        <v>185</v>
      </c>
      <c r="D99" s="31">
        <v>3480122</v>
      </c>
      <c r="E99" s="31">
        <v>3480122</v>
      </c>
      <c r="F99" s="31">
        <v>328636</v>
      </c>
      <c r="G99" s="36">
        <f t="shared" si="16"/>
        <v>9.443232162550623E-2</v>
      </c>
      <c r="H99" s="31">
        <v>303805</v>
      </c>
      <c r="I99" s="36">
        <f t="shared" si="17"/>
        <v>8.7297226936297059E-2</v>
      </c>
      <c r="J99" s="31">
        <v>343891</v>
      </c>
      <c r="K99" s="36">
        <f t="shared" si="18"/>
        <v>9.8815788641892444E-2</v>
      </c>
      <c r="L99" s="31">
        <v>0</v>
      </c>
      <c r="M99" s="36">
        <f t="shared" si="19"/>
        <v>0</v>
      </c>
      <c r="N99" s="31">
        <f t="shared" si="20"/>
        <v>976332</v>
      </c>
      <c r="O99" s="36">
        <f t="shared" si="21"/>
        <v>0.28054533720369573</v>
      </c>
      <c r="P99" s="31">
        <v>362336</v>
      </c>
      <c r="Q99" s="31">
        <v>3275482</v>
      </c>
      <c r="R99" s="31">
        <v>3275482</v>
      </c>
      <c r="S99" s="31">
        <v>1802539</v>
      </c>
      <c r="T99" s="36">
        <f t="shared" si="22"/>
        <v>0.55031259521499432</v>
      </c>
      <c r="U99" s="36">
        <f t="shared" si="23"/>
        <v>-5.0905789101828192E-2</v>
      </c>
    </row>
    <row r="100" spans="1:21" x14ac:dyDescent="0.2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=0),0,(($J100     /$P100     )-1))</f>
        <v>0</v>
      </c>
    </row>
    <row r="101" spans="1:21" ht="16.5" x14ac:dyDescent="0.3">
      <c r="A101" s="18" t="s">
        <v>0</v>
      </c>
      <c r="B101" s="13" t="s">
        <v>188</v>
      </c>
      <c r="C101" s="12" t="s">
        <v>0</v>
      </c>
      <c r="D101" s="32">
        <f>SUM(D97:D100)</f>
        <v>51105564</v>
      </c>
      <c r="E101" s="32">
        <f>SUM(E97:E100)</f>
        <v>29273800</v>
      </c>
      <c r="F101" s="32">
        <f>SUM(F97:F100)</f>
        <v>6429484</v>
      </c>
      <c r="G101" s="37">
        <f>IF(($D101     =0),0,($F101     /$D101     ))</f>
        <v>0.12580790616066775</v>
      </c>
      <c r="H101" s="32">
        <f>SUM(H97:H100)</f>
        <v>5741393</v>
      </c>
      <c r="I101" s="37">
        <f>IF(($D101     =0),0,($H101     /$D101     ))</f>
        <v>0.11234379489481811</v>
      </c>
      <c r="J101" s="32">
        <f>SUM(J97:J100)</f>
        <v>3141635</v>
      </c>
      <c r="K101" s="37">
        <f>IF(($E101     =0),0,($J101     /$E101     ))</f>
        <v>0.1073190019744618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15312512</v>
      </c>
      <c r="O101" s="37">
        <f>IF(($E101     =0),0,($N101     /$E101     ))</f>
        <v>0.52307906728883846</v>
      </c>
      <c r="P101" s="32">
        <f>SUM(P97:P100)</f>
        <v>4756238</v>
      </c>
      <c r="Q101" s="32">
        <f>SUM(Q97:Q100)</f>
        <v>31237358</v>
      </c>
      <c r="R101" s="32">
        <f>SUM(R97:R100)</f>
        <v>32142408</v>
      </c>
      <c r="S101" s="32">
        <f>SUM(S97:S100)</f>
        <v>16952680</v>
      </c>
      <c r="T101" s="37">
        <f>IF(($R101     =0),0,($S101     /$R101     ))</f>
        <v>0.52742408098360272</v>
      </c>
      <c r="U101" s="37">
        <f>IF(($P101     =0),0,(($J101     /$P101     )-1))</f>
        <v>-0.33947060681151786</v>
      </c>
    </row>
    <row r="102" spans="1:21" ht="16.5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3502866554</v>
      </c>
      <c r="E102" s="32">
        <f>SUM(E88:E90,E92:E95,E97:E100)</f>
        <v>3442993509</v>
      </c>
      <c r="F102" s="32">
        <f>SUM(F88:F90,F92:F95,F97:F100)</f>
        <v>682788156</v>
      </c>
      <c r="G102" s="37">
        <f>IF(($D102     =0),0,($F102     /$D102     ))</f>
        <v>0.19492268559883028</v>
      </c>
      <c r="H102" s="32">
        <f>SUM(H88:H90,H92:H95,H97:H100)</f>
        <v>1045719868</v>
      </c>
      <c r="I102" s="37">
        <f>IF(($D102     =0),0,($H102     /$D102     ))</f>
        <v>0.29853260233561268</v>
      </c>
      <c r="J102" s="32">
        <f>SUM(J88:J90,J92:J95,J97:J100)</f>
        <v>708139803</v>
      </c>
      <c r="K102" s="37">
        <f>IF(($E102     =0),0,($J102     /$E102     ))</f>
        <v>0.20567561372071119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2436647827</v>
      </c>
      <c r="O102" s="37">
        <f>IF(($E102     =0),0,($N102     /$E102     ))</f>
        <v>0.70771200138210888</v>
      </c>
      <c r="P102" s="32">
        <f>SUM(P88:P90,P92:P95,P97:P100)</f>
        <v>653630896</v>
      </c>
      <c r="Q102" s="32">
        <f>SUM(Q88:Q90,Q92:Q95,Q97:Q100)</f>
        <v>6854161351</v>
      </c>
      <c r="R102" s="32">
        <f>SUM(R88:R90,R92:R95,R97:R100)</f>
        <v>3314811177</v>
      </c>
      <c r="S102" s="32">
        <f>SUM(S88:S90,S92:S95,S97:S100)</f>
        <v>2244786109</v>
      </c>
      <c r="T102" s="37">
        <f>IF(($R102     =0),0,($S102     /$R102     ))</f>
        <v>0.67719878724181093</v>
      </c>
      <c r="U102" s="37">
        <f>IF(($P102     =0),0,(($J102     /$P102     )-1))</f>
        <v>8.339401844921368E-2</v>
      </c>
    </row>
    <row r="103" spans="1:21" ht="14.4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x14ac:dyDescent="0.2">
      <c r="A105" s="17" t="s">
        <v>23</v>
      </c>
      <c r="B105" s="11" t="s">
        <v>191</v>
      </c>
      <c r="C105" s="10" t="s">
        <v>192</v>
      </c>
      <c r="D105" s="31">
        <v>661740840</v>
      </c>
      <c r="E105" s="31">
        <v>762758931</v>
      </c>
      <c r="F105" s="31">
        <v>114577732</v>
      </c>
      <c r="G105" s="36">
        <f t="shared" ref="G105:G136" si="24">IF(($D105     =0),0,($F105     /$D105     ))</f>
        <v>0.17314592824586736</v>
      </c>
      <c r="H105" s="31">
        <v>151551676</v>
      </c>
      <c r="I105" s="36">
        <f t="shared" ref="I105:I136" si="25">IF(($D105     =0),0,($H105     /$D105     ))</f>
        <v>0.22901968087688226</v>
      </c>
      <c r="J105" s="31">
        <v>150888044</v>
      </c>
      <c r="K105" s="36">
        <f t="shared" ref="K105:K136" si="26">IF(($E105     =0),0,($J105     /$E105     ))</f>
        <v>0.19781878371739445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417017452</v>
      </c>
      <c r="O105" s="36">
        <f t="shared" ref="O105:O136" si="29">IF(($E105     =0),0,($N105     /$E105     ))</f>
        <v>0.54672247685553488</v>
      </c>
      <c r="P105" s="31">
        <v>106967432</v>
      </c>
      <c r="Q105" s="31">
        <v>567912340</v>
      </c>
      <c r="R105" s="31">
        <v>573854293</v>
      </c>
      <c r="S105" s="31">
        <v>340002058</v>
      </c>
      <c r="T105" s="36">
        <f t="shared" ref="T105:T136" si="30">IF(($R105     =0),0,($S105     /$R105     ))</f>
        <v>0.5924884803467001</v>
      </c>
      <c r="U105" s="36">
        <f t="shared" ref="U105:U136" si="31">IF(($P105     =0),0,(($J105     /$P105     )-1))</f>
        <v>0.41059798462769481</v>
      </c>
    </row>
    <row r="106" spans="1:21" ht="16.5" x14ac:dyDescent="0.3">
      <c r="A106" s="18" t="s">
        <v>0</v>
      </c>
      <c r="B106" s="13" t="s">
        <v>28</v>
      </c>
      <c r="C106" s="12" t="s">
        <v>0</v>
      </c>
      <c r="D106" s="32">
        <f>D105</f>
        <v>661740840</v>
      </c>
      <c r="E106" s="32">
        <f>E105</f>
        <v>762758931</v>
      </c>
      <c r="F106" s="32">
        <f>F105</f>
        <v>114577732</v>
      </c>
      <c r="G106" s="37">
        <f t="shared" si="24"/>
        <v>0.17314592824586736</v>
      </c>
      <c r="H106" s="32">
        <f>H105</f>
        <v>151551676</v>
      </c>
      <c r="I106" s="37">
        <f t="shared" si="25"/>
        <v>0.22901968087688226</v>
      </c>
      <c r="J106" s="32">
        <f>J105</f>
        <v>150888044</v>
      </c>
      <c r="K106" s="37">
        <f t="shared" si="26"/>
        <v>0.19781878371739445</v>
      </c>
      <c r="L106" s="32">
        <f>L105</f>
        <v>0</v>
      </c>
      <c r="M106" s="37">
        <f t="shared" si="27"/>
        <v>0</v>
      </c>
      <c r="N106" s="32">
        <f t="shared" si="28"/>
        <v>417017452</v>
      </c>
      <c r="O106" s="37">
        <f t="shared" si="29"/>
        <v>0.54672247685553488</v>
      </c>
      <c r="P106" s="32">
        <f>P105</f>
        <v>106967432</v>
      </c>
      <c r="Q106" s="32">
        <f>Q105</f>
        <v>567912340</v>
      </c>
      <c r="R106" s="32">
        <f>R105</f>
        <v>573854293</v>
      </c>
      <c r="S106" s="32">
        <f>S105</f>
        <v>340002058</v>
      </c>
      <c r="T106" s="37">
        <f t="shared" si="30"/>
        <v>0.5924884803467001</v>
      </c>
      <c r="U106" s="37">
        <f t="shared" si="31"/>
        <v>0.41059798462769481</v>
      </c>
    </row>
    <row r="107" spans="1:21" x14ac:dyDescent="0.2">
      <c r="A107" s="17" t="s">
        <v>29</v>
      </c>
      <c r="B107" s="11" t="s">
        <v>193</v>
      </c>
      <c r="C107" s="10" t="s">
        <v>194</v>
      </c>
      <c r="D107" s="31">
        <v>3063824</v>
      </c>
      <c r="E107" s="31">
        <v>3725716</v>
      </c>
      <c r="F107" s="31">
        <v>835912</v>
      </c>
      <c r="G107" s="36">
        <f t="shared" si="24"/>
        <v>0.27283290423993023</v>
      </c>
      <c r="H107" s="31">
        <v>1060489</v>
      </c>
      <c r="I107" s="36">
        <f t="shared" si="25"/>
        <v>0.34613248019468479</v>
      </c>
      <c r="J107" s="31">
        <v>394213</v>
      </c>
      <c r="K107" s="36">
        <f t="shared" si="26"/>
        <v>0.10580865530276597</v>
      </c>
      <c r="L107" s="31">
        <v>0</v>
      </c>
      <c r="M107" s="36">
        <f t="shared" si="27"/>
        <v>0</v>
      </c>
      <c r="N107" s="31">
        <f t="shared" si="28"/>
        <v>2290614</v>
      </c>
      <c r="O107" s="36">
        <f t="shared" si="29"/>
        <v>0.61481175698845536</v>
      </c>
      <c r="P107" s="31">
        <v>691461</v>
      </c>
      <c r="Q107" s="31">
        <v>2980555</v>
      </c>
      <c r="R107" s="31">
        <v>2940322</v>
      </c>
      <c r="S107" s="31">
        <v>2190189</v>
      </c>
      <c r="T107" s="36">
        <f t="shared" si="30"/>
        <v>0.74488066273013631</v>
      </c>
      <c r="U107" s="36">
        <f t="shared" si="31"/>
        <v>-0.42988397031792103</v>
      </c>
    </row>
    <row r="108" spans="1:21" x14ac:dyDescent="0.2">
      <c r="A108" s="17" t="s">
        <v>29</v>
      </c>
      <c r="B108" s="11" t="s">
        <v>195</v>
      </c>
      <c r="C108" s="10" t="s">
        <v>196</v>
      </c>
      <c r="D108" s="31">
        <v>911550</v>
      </c>
      <c r="E108" s="31">
        <v>911550</v>
      </c>
      <c r="F108" s="31">
        <v>159371</v>
      </c>
      <c r="G108" s="36">
        <f t="shared" si="24"/>
        <v>0.17483517086281608</v>
      </c>
      <c r="H108" s="31">
        <v>280656</v>
      </c>
      <c r="I108" s="36">
        <f t="shared" si="25"/>
        <v>0.30788876090176076</v>
      </c>
      <c r="J108" s="31">
        <v>292683</v>
      </c>
      <c r="K108" s="36">
        <f t="shared" si="26"/>
        <v>0.32108277110416322</v>
      </c>
      <c r="L108" s="31">
        <v>0</v>
      </c>
      <c r="M108" s="36">
        <f t="shared" si="27"/>
        <v>0</v>
      </c>
      <c r="N108" s="31">
        <f t="shared" si="28"/>
        <v>732710</v>
      </c>
      <c r="O108" s="36">
        <f t="shared" si="29"/>
        <v>0.80380670286874001</v>
      </c>
      <c r="P108" s="31">
        <v>223474</v>
      </c>
      <c r="Q108" s="31">
        <v>995824</v>
      </c>
      <c r="R108" s="31">
        <v>995824</v>
      </c>
      <c r="S108" s="31">
        <v>754097</v>
      </c>
      <c r="T108" s="36">
        <f t="shared" si="30"/>
        <v>0.75725931489901832</v>
      </c>
      <c r="U108" s="36">
        <f t="shared" si="31"/>
        <v>0.3096959825304062</v>
      </c>
    </row>
    <row r="109" spans="1:21" x14ac:dyDescent="0.2">
      <c r="A109" s="17" t="s">
        <v>29</v>
      </c>
      <c r="B109" s="11" t="s">
        <v>197</v>
      </c>
      <c r="C109" s="10" t="s">
        <v>198</v>
      </c>
      <c r="D109" s="31">
        <v>560544</v>
      </c>
      <c r="E109" s="31">
        <v>497544</v>
      </c>
      <c r="F109" s="31">
        <v>0</v>
      </c>
      <c r="G109" s="36">
        <f t="shared" si="24"/>
        <v>0</v>
      </c>
      <c r="H109" s="31">
        <v>6398</v>
      </c>
      <c r="I109" s="36">
        <f t="shared" si="25"/>
        <v>1.1413912199577552E-2</v>
      </c>
      <c r="J109" s="31">
        <v>0</v>
      </c>
      <c r="K109" s="36">
        <f t="shared" si="26"/>
        <v>0</v>
      </c>
      <c r="L109" s="31">
        <v>0</v>
      </c>
      <c r="M109" s="36">
        <f t="shared" si="27"/>
        <v>0</v>
      </c>
      <c r="N109" s="31">
        <f t="shared" si="28"/>
        <v>6398</v>
      </c>
      <c r="O109" s="36">
        <f t="shared" si="29"/>
        <v>1.2859164214622224E-2</v>
      </c>
      <c r="P109" s="31">
        <v>0</v>
      </c>
      <c r="Q109" s="31">
        <v>525840</v>
      </c>
      <c r="R109" s="31">
        <v>525840</v>
      </c>
      <c r="S109" s="31">
        <v>0</v>
      </c>
      <c r="T109" s="36">
        <f t="shared" si="30"/>
        <v>0</v>
      </c>
      <c r="U109" s="36">
        <f t="shared" si="31"/>
        <v>0</v>
      </c>
    </row>
    <row r="110" spans="1:21" x14ac:dyDescent="0.2">
      <c r="A110" s="17" t="s">
        <v>29</v>
      </c>
      <c r="B110" s="11" t="s">
        <v>199</v>
      </c>
      <c r="C110" s="10" t="s">
        <v>200</v>
      </c>
      <c r="D110" s="31">
        <v>18074500</v>
      </c>
      <c r="E110" s="31">
        <v>20064496</v>
      </c>
      <c r="F110" s="31">
        <v>8242879</v>
      </c>
      <c r="G110" s="36">
        <f t="shared" si="24"/>
        <v>0.45605018119450053</v>
      </c>
      <c r="H110" s="31">
        <v>4630661</v>
      </c>
      <c r="I110" s="36">
        <f t="shared" si="25"/>
        <v>0.2561985670419652</v>
      </c>
      <c r="J110" s="31">
        <v>4446246</v>
      </c>
      <c r="K110" s="36">
        <f t="shared" si="26"/>
        <v>0.22159769176360075</v>
      </c>
      <c r="L110" s="31">
        <v>0</v>
      </c>
      <c r="M110" s="36">
        <f t="shared" si="27"/>
        <v>0</v>
      </c>
      <c r="N110" s="31">
        <f t="shared" si="28"/>
        <v>17319786</v>
      </c>
      <c r="O110" s="36">
        <f t="shared" si="29"/>
        <v>0.86320563446996124</v>
      </c>
      <c r="P110" s="31">
        <v>6858882</v>
      </c>
      <c r="Q110" s="31">
        <v>66271826</v>
      </c>
      <c r="R110" s="31">
        <v>38887737</v>
      </c>
      <c r="S110" s="31">
        <v>25122743</v>
      </c>
      <c r="T110" s="36">
        <f t="shared" si="30"/>
        <v>0.64603252691201851</v>
      </c>
      <c r="U110" s="36">
        <f t="shared" si="31"/>
        <v>-0.35175353650930286</v>
      </c>
    </row>
    <row r="111" spans="1:21" x14ac:dyDescent="0.2">
      <c r="A111" s="17" t="s">
        <v>44</v>
      </c>
      <c r="B111" s="11" t="s">
        <v>201</v>
      </c>
      <c r="C111" s="10" t="s">
        <v>202</v>
      </c>
      <c r="D111" s="31">
        <v>0</v>
      </c>
      <c r="E111" s="31">
        <v>0</v>
      </c>
      <c r="F111" s="31">
        <v>0</v>
      </c>
      <c r="G111" s="36">
        <f t="shared" si="24"/>
        <v>0</v>
      </c>
      <c r="H111" s="31">
        <v>0</v>
      </c>
      <c r="I111" s="36">
        <f t="shared" si="25"/>
        <v>0</v>
      </c>
      <c r="J111" s="31">
        <v>0</v>
      </c>
      <c r="K111" s="36">
        <f t="shared" si="26"/>
        <v>0</v>
      </c>
      <c r="L111" s="31">
        <v>0</v>
      </c>
      <c r="M111" s="36">
        <f t="shared" si="27"/>
        <v>0</v>
      </c>
      <c r="N111" s="31">
        <f t="shared" si="28"/>
        <v>0</v>
      </c>
      <c r="O111" s="36">
        <f t="shared" si="29"/>
        <v>0</v>
      </c>
      <c r="P111" s="31">
        <v>0</v>
      </c>
      <c r="Q111" s="31">
        <v>0</v>
      </c>
      <c r="R111" s="31">
        <v>0</v>
      </c>
      <c r="S111" s="31">
        <v>0</v>
      </c>
      <c r="T111" s="36">
        <f t="shared" si="30"/>
        <v>0</v>
      </c>
      <c r="U111" s="36">
        <f t="shared" si="31"/>
        <v>0</v>
      </c>
    </row>
    <row r="112" spans="1:21" ht="16.5" x14ac:dyDescent="0.3">
      <c r="A112" s="18" t="s">
        <v>0</v>
      </c>
      <c r="B112" s="13" t="s">
        <v>203</v>
      </c>
      <c r="C112" s="12" t="s">
        <v>0</v>
      </c>
      <c r="D112" s="32">
        <f>SUM(D107:D111)</f>
        <v>22610418</v>
      </c>
      <c r="E112" s="32">
        <f>SUM(E107:E111)</f>
        <v>25199306</v>
      </c>
      <c r="F112" s="32">
        <f>SUM(F107:F111)</f>
        <v>9238162</v>
      </c>
      <c r="G112" s="37">
        <f t="shared" si="24"/>
        <v>0.40857988560848368</v>
      </c>
      <c r="H112" s="32">
        <f>SUM(H107:H111)</f>
        <v>5978204</v>
      </c>
      <c r="I112" s="37">
        <f t="shared" si="25"/>
        <v>0.26440041931113351</v>
      </c>
      <c r="J112" s="32">
        <f>SUM(J107:J111)</f>
        <v>5133142</v>
      </c>
      <c r="K112" s="37">
        <f t="shared" si="26"/>
        <v>0.20370172099184</v>
      </c>
      <c r="L112" s="32">
        <f>SUM(L107:L111)</f>
        <v>0</v>
      </c>
      <c r="M112" s="37">
        <f t="shared" si="27"/>
        <v>0</v>
      </c>
      <c r="N112" s="32">
        <f t="shared" si="28"/>
        <v>20349508</v>
      </c>
      <c r="O112" s="37">
        <f t="shared" si="29"/>
        <v>0.80754239819144225</v>
      </c>
      <c r="P112" s="32">
        <f>SUM(P107:P111)</f>
        <v>7773817</v>
      </c>
      <c r="Q112" s="32">
        <f>SUM(Q107:Q111)</f>
        <v>70774045</v>
      </c>
      <c r="R112" s="32">
        <f>SUM(R107:R111)</f>
        <v>43349723</v>
      </c>
      <c r="S112" s="32">
        <f>SUM(S107:S111)</f>
        <v>28067029</v>
      </c>
      <c r="T112" s="37">
        <f t="shared" si="30"/>
        <v>0.64745578651102342</v>
      </c>
      <c r="U112" s="37">
        <f t="shared" si="31"/>
        <v>-0.33968834100416823</v>
      </c>
    </row>
    <row r="113" spans="1:21" x14ac:dyDescent="0.2">
      <c r="A113" s="17" t="s">
        <v>29</v>
      </c>
      <c r="B113" s="11" t="s">
        <v>204</v>
      </c>
      <c r="C113" s="10" t="s">
        <v>205</v>
      </c>
      <c r="D113" s="31">
        <v>312000</v>
      </c>
      <c r="E113" s="31">
        <v>212000</v>
      </c>
      <c r="F113" s="31">
        <v>100000</v>
      </c>
      <c r="G113" s="36">
        <f t="shared" si="24"/>
        <v>0.32051282051282054</v>
      </c>
      <c r="H113" s="31">
        <v>100000</v>
      </c>
      <c r="I113" s="36">
        <f t="shared" si="25"/>
        <v>0.32051282051282054</v>
      </c>
      <c r="J113" s="31">
        <v>1205</v>
      </c>
      <c r="K113" s="36">
        <f t="shared" si="26"/>
        <v>5.6839622641509432E-3</v>
      </c>
      <c r="L113" s="31">
        <v>0</v>
      </c>
      <c r="M113" s="36">
        <f t="shared" si="27"/>
        <v>0</v>
      </c>
      <c r="N113" s="31">
        <f t="shared" si="28"/>
        <v>201205</v>
      </c>
      <c r="O113" s="36">
        <f t="shared" si="29"/>
        <v>0.94908018867924526</v>
      </c>
      <c r="P113" s="31">
        <v>0</v>
      </c>
      <c r="Q113" s="31">
        <v>221000</v>
      </c>
      <c r="R113" s="31">
        <v>260000</v>
      </c>
      <c r="S113" s="31">
        <v>4335</v>
      </c>
      <c r="T113" s="36">
        <f t="shared" si="30"/>
        <v>1.6673076923076922E-2</v>
      </c>
      <c r="U113" s="36">
        <f t="shared" si="31"/>
        <v>0</v>
      </c>
    </row>
    <row r="114" spans="1:21" x14ac:dyDescent="0.2">
      <c r="A114" s="17" t="s">
        <v>29</v>
      </c>
      <c r="B114" s="11" t="s">
        <v>206</v>
      </c>
      <c r="C114" s="10" t="s">
        <v>207</v>
      </c>
      <c r="D114" s="31">
        <v>1743957</v>
      </c>
      <c r="E114" s="31">
        <v>1932038</v>
      </c>
      <c r="F114" s="31">
        <v>340111</v>
      </c>
      <c r="G114" s="36">
        <f t="shared" si="24"/>
        <v>0.1950225836990247</v>
      </c>
      <c r="H114" s="31">
        <v>382967</v>
      </c>
      <c r="I114" s="36">
        <f t="shared" si="25"/>
        <v>0.21959658409008936</v>
      </c>
      <c r="J114" s="31">
        <v>493930</v>
      </c>
      <c r="K114" s="36">
        <f t="shared" si="26"/>
        <v>0.25565232153818923</v>
      </c>
      <c r="L114" s="31">
        <v>0</v>
      </c>
      <c r="M114" s="36">
        <f t="shared" si="27"/>
        <v>0</v>
      </c>
      <c r="N114" s="31">
        <f t="shared" si="28"/>
        <v>1217008</v>
      </c>
      <c r="O114" s="36">
        <f t="shared" si="29"/>
        <v>0.629908935538535</v>
      </c>
      <c r="P114" s="31">
        <v>321762</v>
      </c>
      <c r="Q114" s="31">
        <v>9694094</v>
      </c>
      <c r="R114" s="31">
        <v>1704837</v>
      </c>
      <c r="S114" s="31">
        <v>977917</v>
      </c>
      <c r="T114" s="36">
        <f t="shared" si="30"/>
        <v>0.57361319586564585</v>
      </c>
      <c r="U114" s="36">
        <f t="shared" si="31"/>
        <v>0.53507872278267787</v>
      </c>
    </row>
    <row r="115" spans="1:21" x14ac:dyDescent="0.2">
      <c r="A115" s="17" t="s">
        <v>29</v>
      </c>
      <c r="B115" s="11" t="s">
        <v>208</v>
      </c>
      <c r="C115" s="10" t="s">
        <v>209</v>
      </c>
      <c r="D115" s="31">
        <v>477624</v>
      </c>
      <c r="E115" s="31">
        <v>0</v>
      </c>
      <c r="F115" s="31">
        <v>0</v>
      </c>
      <c r="G115" s="36">
        <f t="shared" si="24"/>
        <v>0</v>
      </c>
      <c r="H115" s="31">
        <v>0</v>
      </c>
      <c r="I115" s="36">
        <f t="shared" si="25"/>
        <v>0</v>
      </c>
      <c r="J115" s="31">
        <v>0</v>
      </c>
      <c r="K115" s="36">
        <f t="shared" si="26"/>
        <v>0</v>
      </c>
      <c r="L115" s="31">
        <v>0</v>
      </c>
      <c r="M115" s="36">
        <f t="shared" si="27"/>
        <v>0</v>
      </c>
      <c r="N115" s="31">
        <f t="shared" si="28"/>
        <v>0</v>
      </c>
      <c r="O115" s="36">
        <f t="shared" si="29"/>
        <v>0</v>
      </c>
      <c r="P115" s="31">
        <v>0</v>
      </c>
      <c r="Q115" s="31">
        <v>5978600</v>
      </c>
      <c r="R115" s="31">
        <v>477600</v>
      </c>
      <c r="S115" s="31">
        <v>0</v>
      </c>
      <c r="T115" s="36">
        <f t="shared" si="30"/>
        <v>0</v>
      </c>
      <c r="U115" s="36">
        <f t="shared" si="31"/>
        <v>0</v>
      </c>
    </row>
    <row r="116" spans="1:21" x14ac:dyDescent="0.2">
      <c r="A116" s="17" t="s">
        <v>29</v>
      </c>
      <c r="B116" s="11" t="s">
        <v>210</v>
      </c>
      <c r="C116" s="10" t="s">
        <v>211</v>
      </c>
      <c r="D116" s="31">
        <v>0</v>
      </c>
      <c r="E116" s="31">
        <v>0</v>
      </c>
      <c r="F116" s="31">
        <v>0</v>
      </c>
      <c r="G116" s="36">
        <f t="shared" si="24"/>
        <v>0</v>
      </c>
      <c r="H116" s="31">
        <v>0</v>
      </c>
      <c r="I116" s="36">
        <f t="shared" si="25"/>
        <v>0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0</v>
      </c>
      <c r="O116" s="36">
        <f t="shared" si="29"/>
        <v>0</v>
      </c>
      <c r="P116" s="31">
        <v>0</v>
      </c>
      <c r="Q116" s="31">
        <v>600000</v>
      </c>
      <c r="R116" s="31">
        <v>0</v>
      </c>
      <c r="S116" s="31">
        <v>0</v>
      </c>
      <c r="T116" s="36">
        <f t="shared" si="30"/>
        <v>0</v>
      </c>
      <c r="U116" s="36">
        <f t="shared" si="31"/>
        <v>0</v>
      </c>
    </row>
    <row r="117" spans="1:21" x14ac:dyDescent="0.2">
      <c r="A117" s="17" t="s">
        <v>29</v>
      </c>
      <c r="B117" s="11" t="s">
        <v>212</v>
      </c>
      <c r="C117" s="10" t="s">
        <v>213</v>
      </c>
      <c r="D117" s="31">
        <v>37157546</v>
      </c>
      <c r="E117" s="31">
        <v>85757788</v>
      </c>
      <c r="F117" s="31">
        <v>12277588</v>
      </c>
      <c r="G117" s="36">
        <f t="shared" si="24"/>
        <v>0.33041977529947753</v>
      </c>
      <c r="H117" s="31">
        <v>18286800</v>
      </c>
      <c r="I117" s="36">
        <f t="shared" si="25"/>
        <v>0.49214229594171799</v>
      </c>
      <c r="J117" s="31">
        <v>12737517</v>
      </c>
      <c r="K117" s="36">
        <f t="shared" si="26"/>
        <v>0.14852898258056749</v>
      </c>
      <c r="L117" s="31">
        <v>0</v>
      </c>
      <c r="M117" s="36">
        <f t="shared" si="27"/>
        <v>0</v>
      </c>
      <c r="N117" s="31">
        <f t="shared" si="28"/>
        <v>43301905</v>
      </c>
      <c r="O117" s="36">
        <f t="shared" si="29"/>
        <v>0.50493262489466262</v>
      </c>
      <c r="P117" s="31">
        <v>10913101</v>
      </c>
      <c r="Q117" s="31">
        <v>948291</v>
      </c>
      <c r="R117" s="31">
        <v>17397403</v>
      </c>
      <c r="S117" s="31">
        <v>25443274</v>
      </c>
      <c r="T117" s="36">
        <f t="shared" si="30"/>
        <v>1.4624754050935074</v>
      </c>
      <c r="U117" s="36">
        <f t="shared" si="31"/>
        <v>0.16717668057869162</v>
      </c>
    </row>
    <row r="118" spans="1:21" x14ac:dyDescent="0.2">
      <c r="A118" s="17" t="s">
        <v>29</v>
      </c>
      <c r="B118" s="11" t="s">
        <v>214</v>
      </c>
      <c r="C118" s="10" t="s">
        <v>215</v>
      </c>
      <c r="D118" s="31">
        <v>0</v>
      </c>
      <c r="E118" s="31">
        <v>0</v>
      </c>
      <c r="F118" s="31">
        <v>0</v>
      </c>
      <c r="G118" s="36">
        <f t="shared" si="24"/>
        <v>0</v>
      </c>
      <c r="H118" s="31">
        <v>0</v>
      </c>
      <c r="I118" s="36">
        <f t="shared" si="25"/>
        <v>0</v>
      </c>
      <c r="J118" s="31">
        <v>0</v>
      </c>
      <c r="K118" s="36">
        <f t="shared" si="26"/>
        <v>0</v>
      </c>
      <c r="L118" s="31">
        <v>0</v>
      </c>
      <c r="M118" s="36">
        <f t="shared" si="27"/>
        <v>0</v>
      </c>
      <c r="N118" s="31">
        <f t="shared" si="28"/>
        <v>0</v>
      </c>
      <c r="O118" s="36">
        <f t="shared" si="29"/>
        <v>0</v>
      </c>
      <c r="P118" s="31">
        <v>0</v>
      </c>
      <c r="Q118" s="31">
        <v>0</v>
      </c>
      <c r="R118" s="31">
        <v>0</v>
      </c>
      <c r="S118" s="31">
        <v>0</v>
      </c>
      <c r="T118" s="36">
        <f t="shared" si="30"/>
        <v>0</v>
      </c>
      <c r="U118" s="36">
        <f t="shared" si="31"/>
        <v>0</v>
      </c>
    </row>
    <row r="119" spans="1:21" x14ac:dyDescent="0.2">
      <c r="A119" s="17" t="s">
        <v>29</v>
      </c>
      <c r="B119" s="11" t="s">
        <v>216</v>
      </c>
      <c r="C119" s="10" t="s">
        <v>217</v>
      </c>
      <c r="D119" s="31">
        <v>412596</v>
      </c>
      <c r="E119" s="31">
        <v>412596</v>
      </c>
      <c r="F119" s="31">
        <v>105490</v>
      </c>
      <c r="G119" s="36">
        <f t="shared" si="24"/>
        <v>0.25567383105992303</v>
      </c>
      <c r="H119" s="31">
        <v>145664</v>
      </c>
      <c r="I119" s="36">
        <f t="shared" si="25"/>
        <v>0.35304268582342047</v>
      </c>
      <c r="J119" s="31">
        <v>107976</v>
      </c>
      <c r="K119" s="36">
        <f t="shared" si="26"/>
        <v>0.261699095483233</v>
      </c>
      <c r="L119" s="31">
        <v>0</v>
      </c>
      <c r="M119" s="36">
        <f t="shared" si="27"/>
        <v>0</v>
      </c>
      <c r="N119" s="31">
        <f t="shared" si="28"/>
        <v>359130</v>
      </c>
      <c r="O119" s="36">
        <f t="shared" si="29"/>
        <v>0.8704156123665765</v>
      </c>
      <c r="P119" s="31">
        <v>98009</v>
      </c>
      <c r="Q119" s="31">
        <v>392136</v>
      </c>
      <c r="R119" s="31">
        <v>392241</v>
      </c>
      <c r="S119" s="31">
        <v>327058</v>
      </c>
      <c r="T119" s="36">
        <f t="shared" si="30"/>
        <v>0.8338190041326633</v>
      </c>
      <c r="U119" s="36">
        <f t="shared" si="31"/>
        <v>0.10169474231958286</v>
      </c>
    </row>
    <row r="120" spans="1:21" x14ac:dyDescent="0.2">
      <c r="A120" s="17" t="s">
        <v>44</v>
      </c>
      <c r="B120" s="11" t="s">
        <v>218</v>
      </c>
      <c r="C120" s="10" t="s">
        <v>219</v>
      </c>
      <c r="D120" s="31">
        <v>0</v>
      </c>
      <c r="E120" s="31">
        <v>0</v>
      </c>
      <c r="F120" s="31">
        <v>0</v>
      </c>
      <c r="G120" s="36">
        <f t="shared" si="24"/>
        <v>0</v>
      </c>
      <c r="H120" s="31">
        <v>0</v>
      </c>
      <c r="I120" s="36">
        <f t="shared" si="25"/>
        <v>0</v>
      </c>
      <c r="J120" s="31">
        <v>0</v>
      </c>
      <c r="K120" s="36">
        <f t="shared" si="26"/>
        <v>0</v>
      </c>
      <c r="L120" s="31">
        <v>0</v>
      </c>
      <c r="M120" s="36">
        <f t="shared" si="27"/>
        <v>0</v>
      </c>
      <c r="N120" s="31">
        <f t="shared" si="28"/>
        <v>0</v>
      </c>
      <c r="O120" s="36">
        <f t="shared" si="29"/>
        <v>0</v>
      </c>
      <c r="P120" s="31">
        <v>0</v>
      </c>
      <c r="Q120" s="31">
        <v>0</v>
      </c>
      <c r="R120" s="31">
        <v>0</v>
      </c>
      <c r="S120" s="31">
        <v>0</v>
      </c>
      <c r="T120" s="36">
        <f t="shared" si="30"/>
        <v>0</v>
      </c>
      <c r="U120" s="36">
        <f t="shared" si="31"/>
        <v>0</v>
      </c>
    </row>
    <row r="121" spans="1:21" ht="16.5" x14ac:dyDescent="0.3">
      <c r="A121" s="18" t="s">
        <v>0</v>
      </c>
      <c r="B121" s="13" t="s">
        <v>220</v>
      </c>
      <c r="C121" s="12" t="s">
        <v>0</v>
      </c>
      <c r="D121" s="32">
        <f>SUM(D113:D120)</f>
        <v>40103723</v>
      </c>
      <c r="E121" s="32">
        <f>SUM(E113:E120)</f>
        <v>88314422</v>
      </c>
      <c r="F121" s="32">
        <f>SUM(F113:F120)</f>
        <v>12823189</v>
      </c>
      <c r="G121" s="37">
        <f t="shared" si="24"/>
        <v>0.31975058774468396</v>
      </c>
      <c r="H121" s="32">
        <f>SUM(H113:H120)</f>
        <v>18915431</v>
      </c>
      <c r="I121" s="37">
        <f t="shared" si="25"/>
        <v>0.47166271819701128</v>
      </c>
      <c r="J121" s="32">
        <f>SUM(J113:J120)</f>
        <v>13340628</v>
      </c>
      <c r="K121" s="37">
        <f t="shared" si="26"/>
        <v>0.15105831751919296</v>
      </c>
      <c r="L121" s="32">
        <f>SUM(L113:L120)</f>
        <v>0</v>
      </c>
      <c r="M121" s="37">
        <f t="shared" si="27"/>
        <v>0</v>
      </c>
      <c r="N121" s="32">
        <f t="shared" si="28"/>
        <v>45079248</v>
      </c>
      <c r="O121" s="37">
        <f t="shared" si="29"/>
        <v>0.51044038990596574</v>
      </c>
      <c r="P121" s="32">
        <f>SUM(P113:P120)</f>
        <v>11332872</v>
      </c>
      <c r="Q121" s="32">
        <f>SUM(Q113:Q120)</f>
        <v>17834121</v>
      </c>
      <c r="R121" s="32">
        <f>SUM(R113:R120)</f>
        <v>20232081</v>
      </c>
      <c r="S121" s="32">
        <f>SUM(S113:S120)</f>
        <v>26752584</v>
      </c>
      <c r="T121" s="37">
        <f t="shared" si="30"/>
        <v>1.3222853348600176</v>
      </c>
      <c r="U121" s="37">
        <f t="shared" si="31"/>
        <v>0.17716215271821656</v>
      </c>
    </row>
    <row r="122" spans="1:21" x14ac:dyDescent="0.2">
      <c r="A122" s="17" t="s">
        <v>29</v>
      </c>
      <c r="B122" s="11" t="s">
        <v>221</v>
      </c>
      <c r="C122" s="10" t="s">
        <v>222</v>
      </c>
      <c r="D122" s="31">
        <v>3842140</v>
      </c>
      <c r="E122" s="31">
        <v>3827689</v>
      </c>
      <c r="F122" s="31">
        <v>932784</v>
      </c>
      <c r="G122" s="36">
        <f t="shared" si="24"/>
        <v>0.24277720228830807</v>
      </c>
      <c r="H122" s="31">
        <v>1102259</v>
      </c>
      <c r="I122" s="36">
        <f t="shared" si="25"/>
        <v>0.28688673499664252</v>
      </c>
      <c r="J122" s="31">
        <v>915657</v>
      </c>
      <c r="K122" s="36">
        <f t="shared" si="26"/>
        <v>0.23921927826424769</v>
      </c>
      <c r="L122" s="31">
        <v>0</v>
      </c>
      <c r="M122" s="36">
        <f t="shared" si="27"/>
        <v>0</v>
      </c>
      <c r="N122" s="31">
        <f t="shared" si="28"/>
        <v>2950700</v>
      </c>
      <c r="O122" s="36">
        <f t="shared" si="29"/>
        <v>0.77088290088353573</v>
      </c>
      <c r="P122" s="31">
        <v>842455</v>
      </c>
      <c r="Q122" s="31">
        <v>3321348</v>
      </c>
      <c r="R122" s="31">
        <v>3630587</v>
      </c>
      <c r="S122" s="31">
        <v>2679763</v>
      </c>
      <c r="T122" s="36">
        <f t="shared" si="30"/>
        <v>0.73810736390561638</v>
      </c>
      <c r="U122" s="36">
        <f t="shared" si="31"/>
        <v>8.6891287961968322E-2</v>
      </c>
    </row>
    <row r="123" spans="1:21" x14ac:dyDescent="0.2">
      <c r="A123" s="17" t="s">
        <v>29</v>
      </c>
      <c r="B123" s="11" t="s">
        <v>223</v>
      </c>
      <c r="C123" s="10" t="s">
        <v>224</v>
      </c>
      <c r="D123" s="31">
        <v>1606476</v>
      </c>
      <c r="E123" s="31">
        <v>2287380</v>
      </c>
      <c r="F123" s="31">
        <v>665512</v>
      </c>
      <c r="G123" s="36">
        <f t="shared" si="24"/>
        <v>0.41426824926111566</v>
      </c>
      <c r="H123" s="31">
        <v>553746</v>
      </c>
      <c r="I123" s="36">
        <f t="shared" si="25"/>
        <v>0.34469609256534178</v>
      </c>
      <c r="J123" s="31">
        <v>483318</v>
      </c>
      <c r="K123" s="36">
        <f t="shared" si="26"/>
        <v>0.21129764184350655</v>
      </c>
      <c r="L123" s="31">
        <v>0</v>
      </c>
      <c r="M123" s="36">
        <f t="shared" si="27"/>
        <v>0</v>
      </c>
      <c r="N123" s="31">
        <f t="shared" si="28"/>
        <v>1702576</v>
      </c>
      <c r="O123" s="36">
        <f t="shared" si="29"/>
        <v>0.7443345661848928</v>
      </c>
      <c r="P123" s="31">
        <v>4589</v>
      </c>
      <c r="Q123" s="31">
        <v>3467716</v>
      </c>
      <c r="R123" s="31">
        <v>3467716</v>
      </c>
      <c r="S123" s="31">
        <v>41635</v>
      </c>
      <c r="T123" s="36">
        <f t="shared" si="30"/>
        <v>1.2006461890189392E-2</v>
      </c>
      <c r="U123" s="36">
        <f t="shared" si="31"/>
        <v>104.32098496404446</v>
      </c>
    </row>
    <row r="124" spans="1:21" x14ac:dyDescent="0.2">
      <c r="A124" s="17" t="s">
        <v>29</v>
      </c>
      <c r="B124" s="11" t="s">
        <v>225</v>
      </c>
      <c r="C124" s="10" t="s">
        <v>226</v>
      </c>
      <c r="D124" s="31">
        <v>9804048</v>
      </c>
      <c r="E124" s="31">
        <v>7011087</v>
      </c>
      <c r="F124" s="31">
        <v>1416090</v>
      </c>
      <c r="G124" s="36">
        <f t="shared" si="24"/>
        <v>0.14443931731056397</v>
      </c>
      <c r="H124" s="31">
        <v>1470840</v>
      </c>
      <c r="I124" s="36">
        <f t="shared" si="25"/>
        <v>0.15002374529378068</v>
      </c>
      <c r="J124" s="31">
        <v>1779286</v>
      </c>
      <c r="K124" s="36">
        <f t="shared" si="26"/>
        <v>0.25378176023204391</v>
      </c>
      <c r="L124" s="31">
        <v>0</v>
      </c>
      <c r="M124" s="36">
        <f t="shared" si="27"/>
        <v>0</v>
      </c>
      <c r="N124" s="31">
        <f t="shared" si="28"/>
        <v>4666216</v>
      </c>
      <c r="O124" s="36">
        <f t="shared" si="29"/>
        <v>0.66554815251900312</v>
      </c>
      <c r="P124" s="31">
        <v>1701393</v>
      </c>
      <c r="Q124" s="31">
        <v>8842032</v>
      </c>
      <c r="R124" s="31">
        <v>10270171</v>
      </c>
      <c r="S124" s="31">
        <v>5944895</v>
      </c>
      <c r="T124" s="36">
        <f t="shared" si="30"/>
        <v>0.57885063452205421</v>
      </c>
      <c r="U124" s="36">
        <f t="shared" si="31"/>
        <v>4.5781897539251659E-2</v>
      </c>
    </row>
    <row r="125" spans="1:21" x14ac:dyDescent="0.2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6.5" x14ac:dyDescent="0.3">
      <c r="A126" s="18" t="s">
        <v>0</v>
      </c>
      <c r="B126" s="13" t="s">
        <v>229</v>
      </c>
      <c r="C126" s="12" t="s">
        <v>0</v>
      </c>
      <c r="D126" s="32">
        <f>SUM(D122:D125)</f>
        <v>15252664</v>
      </c>
      <c r="E126" s="32">
        <f>SUM(E122:E125)</f>
        <v>13126156</v>
      </c>
      <c r="F126" s="32">
        <f>SUM(F122:F125)</f>
        <v>3014386</v>
      </c>
      <c r="G126" s="37">
        <f t="shared" si="24"/>
        <v>0.19763013202152752</v>
      </c>
      <c r="H126" s="32">
        <f>SUM(H122:H125)</f>
        <v>3126845</v>
      </c>
      <c r="I126" s="37">
        <f t="shared" si="25"/>
        <v>0.20500320468607974</v>
      </c>
      <c r="J126" s="32">
        <f>SUM(J122:J125)</f>
        <v>3178261</v>
      </c>
      <c r="K126" s="37">
        <f t="shared" si="26"/>
        <v>0.24213189299289145</v>
      </c>
      <c r="L126" s="32">
        <f>SUM(L122:L125)</f>
        <v>0</v>
      </c>
      <c r="M126" s="37">
        <f t="shared" si="27"/>
        <v>0</v>
      </c>
      <c r="N126" s="32">
        <f t="shared" si="28"/>
        <v>9319492</v>
      </c>
      <c r="O126" s="37">
        <f t="shared" si="29"/>
        <v>0.70999399976657296</v>
      </c>
      <c r="P126" s="32">
        <f>SUM(P122:P125)</f>
        <v>2548437</v>
      </c>
      <c r="Q126" s="32">
        <f>SUM(Q122:Q125)</f>
        <v>15631096</v>
      </c>
      <c r="R126" s="32">
        <f>SUM(R122:R125)</f>
        <v>17368474</v>
      </c>
      <c r="S126" s="32">
        <f>SUM(S122:S125)</f>
        <v>8666293</v>
      </c>
      <c r="T126" s="37">
        <f t="shared" si="30"/>
        <v>0.49896686375556082</v>
      </c>
      <c r="U126" s="37">
        <f t="shared" si="31"/>
        <v>0.24714128699277249</v>
      </c>
    </row>
    <row r="127" spans="1:21" x14ac:dyDescent="0.2">
      <c r="A127" s="17" t="s">
        <v>29</v>
      </c>
      <c r="B127" s="11" t="s">
        <v>230</v>
      </c>
      <c r="C127" s="10" t="s">
        <v>231</v>
      </c>
      <c r="D127" s="31">
        <v>807055</v>
      </c>
      <c r="E127" s="31">
        <v>660056</v>
      </c>
      <c r="F127" s="31">
        <v>-31079</v>
      </c>
      <c r="G127" s="36">
        <f t="shared" si="24"/>
        <v>-3.8509147455873513E-2</v>
      </c>
      <c r="H127" s="31">
        <v>-20220</v>
      </c>
      <c r="I127" s="36">
        <f t="shared" si="25"/>
        <v>-2.5054054556380916E-2</v>
      </c>
      <c r="J127" s="31">
        <v>-16269</v>
      </c>
      <c r="K127" s="36">
        <f t="shared" si="26"/>
        <v>-2.4647908662295319E-2</v>
      </c>
      <c r="L127" s="31">
        <v>0</v>
      </c>
      <c r="M127" s="36">
        <f t="shared" si="27"/>
        <v>0</v>
      </c>
      <c r="N127" s="31">
        <f t="shared" si="28"/>
        <v>-67568</v>
      </c>
      <c r="O127" s="36">
        <f t="shared" si="29"/>
        <v>-0.10236707188480977</v>
      </c>
      <c r="P127" s="31">
        <v>-18055</v>
      </c>
      <c r="Q127" s="31">
        <v>633099</v>
      </c>
      <c r="R127" s="31">
        <v>634099</v>
      </c>
      <c r="S127" s="31">
        <v>14777</v>
      </c>
      <c r="T127" s="36">
        <f t="shared" si="30"/>
        <v>2.3303932035849292E-2</v>
      </c>
      <c r="U127" s="36">
        <f t="shared" si="31"/>
        <v>-9.8919966768208245E-2</v>
      </c>
    </row>
    <row r="128" spans="1:21" x14ac:dyDescent="0.2">
      <c r="A128" s="17" t="s">
        <v>29</v>
      </c>
      <c r="B128" s="11" t="s">
        <v>232</v>
      </c>
      <c r="C128" s="10" t="s">
        <v>233</v>
      </c>
      <c r="D128" s="31">
        <v>0</v>
      </c>
      <c r="E128" s="31">
        <v>0</v>
      </c>
      <c r="F128" s="31">
        <v>0</v>
      </c>
      <c r="G128" s="36">
        <f t="shared" si="24"/>
        <v>0</v>
      </c>
      <c r="H128" s="31">
        <v>0</v>
      </c>
      <c r="I128" s="36">
        <f t="shared" si="25"/>
        <v>0</v>
      </c>
      <c r="J128" s="31">
        <v>0</v>
      </c>
      <c r="K128" s="36">
        <f t="shared" si="26"/>
        <v>0</v>
      </c>
      <c r="L128" s="31">
        <v>0</v>
      </c>
      <c r="M128" s="36">
        <f t="shared" si="27"/>
        <v>0</v>
      </c>
      <c r="N128" s="31">
        <f t="shared" si="28"/>
        <v>0</v>
      </c>
      <c r="O128" s="36">
        <f t="shared" si="29"/>
        <v>0</v>
      </c>
      <c r="P128" s="31">
        <v>0</v>
      </c>
      <c r="Q128" s="31">
        <v>0</v>
      </c>
      <c r="R128" s="31">
        <v>0</v>
      </c>
      <c r="S128" s="31">
        <v>0</v>
      </c>
      <c r="T128" s="36">
        <f t="shared" si="30"/>
        <v>0</v>
      </c>
      <c r="U128" s="36">
        <f t="shared" si="31"/>
        <v>0</v>
      </c>
    </row>
    <row r="129" spans="1:21" x14ac:dyDescent="0.2">
      <c r="A129" s="17" t="s">
        <v>29</v>
      </c>
      <c r="B129" s="11" t="s">
        <v>234</v>
      </c>
      <c r="C129" s="10" t="s">
        <v>235</v>
      </c>
      <c r="D129" s="31">
        <v>399984</v>
      </c>
      <c r="E129" s="31">
        <v>399984</v>
      </c>
      <c r="F129" s="31">
        <v>331773</v>
      </c>
      <c r="G129" s="36">
        <f t="shared" si="24"/>
        <v>0.82946567862714504</v>
      </c>
      <c r="H129" s="31">
        <v>1322304</v>
      </c>
      <c r="I129" s="36">
        <f t="shared" si="25"/>
        <v>3.3058922356894276</v>
      </c>
      <c r="J129" s="31">
        <v>1047082</v>
      </c>
      <c r="K129" s="36">
        <f t="shared" si="26"/>
        <v>2.6178097123884956</v>
      </c>
      <c r="L129" s="31">
        <v>0</v>
      </c>
      <c r="M129" s="36">
        <f t="shared" si="27"/>
        <v>0</v>
      </c>
      <c r="N129" s="31">
        <f t="shared" si="28"/>
        <v>2701159</v>
      </c>
      <c r="O129" s="36">
        <f t="shared" si="29"/>
        <v>6.7531676267050678</v>
      </c>
      <c r="P129" s="31">
        <v>0</v>
      </c>
      <c r="Q129" s="31">
        <v>0</v>
      </c>
      <c r="R129" s="31">
        <v>0</v>
      </c>
      <c r="S129" s="31">
        <v>0</v>
      </c>
      <c r="T129" s="36">
        <f t="shared" si="30"/>
        <v>0</v>
      </c>
      <c r="U129" s="36">
        <f t="shared" si="31"/>
        <v>0</v>
      </c>
    </row>
    <row r="130" spans="1:21" x14ac:dyDescent="0.2">
      <c r="A130" s="17" t="s">
        <v>29</v>
      </c>
      <c r="B130" s="11" t="s">
        <v>236</v>
      </c>
      <c r="C130" s="10" t="s">
        <v>237</v>
      </c>
      <c r="D130" s="31">
        <v>100000</v>
      </c>
      <c r="E130" s="31">
        <v>100000</v>
      </c>
      <c r="F130" s="31">
        <v>6539</v>
      </c>
      <c r="G130" s="36">
        <f t="shared" si="24"/>
        <v>6.5390000000000004E-2</v>
      </c>
      <c r="H130" s="31">
        <v>14765</v>
      </c>
      <c r="I130" s="36">
        <f t="shared" si="25"/>
        <v>0.14765</v>
      </c>
      <c r="J130" s="31">
        <v>6428</v>
      </c>
      <c r="K130" s="36">
        <f t="shared" si="26"/>
        <v>6.4280000000000004E-2</v>
      </c>
      <c r="L130" s="31">
        <v>0</v>
      </c>
      <c r="M130" s="36">
        <f t="shared" si="27"/>
        <v>0</v>
      </c>
      <c r="N130" s="31">
        <f t="shared" si="28"/>
        <v>27732</v>
      </c>
      <c r="O130" s="36">
        <f t="shared" si="29"/>
        <v>0.27732000000000001</v>
      </c>
      <c r="P130" s="31">
        <v>0</v>
      </c>
      <c r="Q130" s="31">
        <v>250000</v>
      </c>
      <c r="R130" s="31">
        <v>100000</v>
      </c>
      <c r="S130" s="31">
        <v>9169</v>
      </c>
      <c r="T130" s="36">
        <f t="shared" si="30"/>
        <v>9.1689999999999994E-2</v>
      </c>
      <c r="U130" s="36">
        <f t="shared" si="31"/>
        <v>0</v>
      </c>
    </row>
    <row r="131" spans="1:21" x14ac:dyDescent="0.2">
      <c r="A131" s="17" t="s">
        <v>44</v>
      </c>
      <c r="B131" s="11" t="s">
        <v>238</v>
      </c>
      <c r="C131" s="10" t="s">
        <v>239</v>
      </c>
      <c r="D131" s="31">
        <v>0</v>
      </c>
      <c r="E131" s="31">
        <v>0</v>
      </c>
      <c r="F131" s="31">
        <v>0</v>
      </c>
      <c r="G131" s="36">
        <f t="shared" si="24"/>
        <v>0</v>
      </c>
      <c r="H131" s="31">
        <v>0</v>
      </c>
      <c r="I131" s="36">
        <f t="shared" si="25"/>
        <v>0</v>
      </c>
      <c r="J131" s="31">
        <v>0</v>
      </c>
      <c r="K131" s="36">
        <f t="shared" si="26"/>
        <v>0</v>
      </c>
      <c r="L131" s="31">
        <v>0</v>
      </c>
      <c r="M131" s="36">
        <f t="shared" si="27"/>
        <v>0</v>
      </c>
      <c r="N131" s="31">
        <f t="shared" si="28"/>
        <v>0</v>
      </c>
      <c r="O131" s="36">
        <f t="shared" si="29"/>
        <v>0</v>
      </c>
      <c r="P131" s="31">
        <v>0</v>
      </c>
      <c r="Q131" s="31">
        <v>0</v>
      </c>
      <c r="R131" s="31">
        <v>0</v>
      </c>
      <c r="S131" s="31">
        <v>0</v>
      </c>
      <c r="T131" s="36">
        <f t="shared" si="30"/>
        <v>0</v>
      </c>
      <c r="U131" s="36">
        <f t="shared" si="31"/>
        <v>0</v>
      </c>
    </row>
    <row r="132" spans="1:21" ht="16.5" x14ac:dyDescent="0.3">
      <c r="A132" s="18" t="s">
        <v>0</v>
      </c>
      <c r="B132" s="13" t="s">
        <v>240</v>
      </c>
      <c r="C132" s="12" t="s">
        <v>0</v>
      </c>
      <c r="D132" s="32">
        <f>SUM(D127:D131)</f>
        <v>1307039</v>
      </c>
      <c r="E132" s="32">
        <f>SUM(E127:E131)</f>
        <v>1160040</v>
      </c>
      <c r="F132" s="32">
        <f>SUM(F127:F131)</f>
        <v>307233</v>
      </c>
      <c r="G132" s="37">
        <f t="shared" si="24"/>
        <v>0.23506031572126004</v>
      </c>
      <c r="H132" s="32">
        <f>SUM(H127:H131)</f>
        <v>1316849</v>
      </c>
      <c r="I132" s="37">
        <f t="shared" si="25"/>
        <v>1.0075055143725626</v>
      </c>
      <c r="J132" s="32">
        <f>SUM(J127:J131)</f>
        <v>1037241</v>
      </c>
      <c r="K132" s="37">
        <f t="shared" si="26"/>
        <v>0.89414244336402193</v>
      </c>
      <c r="L132" s="32">
        <f>SUM(L127:L131)</f>
        <v>0</v>
      </c>
      <c r="M132" s="37">
        <f t="shared" si="27"/>
        <v>0</v>
      </c>
      <c r="N132" s="32">
        <f t="shared" si="28"/>
        <v>2661323</v>
      </c>
      <c r="O132" s="37">
        <f t="shared" si="29"/>
        <v>2.2941648563842625</v>
      </c>
      <c r="P132" s="32">
        <f>SUM(P127:P131)</f>
        <v>-18055</v>
      </c>
      <c r="Q132" s="32">
        <f>SUM(Q127:Q131)</f>
        <v>883099</v>
      </c>
      <c r="R132" s="32">
        <f>SUM(R127:R131)</f>
        <v>734099</v>
      </c>
      <c r="S132" s="32">
        <f>SUM(S127:S131)</f>
        <v>23946</v>
      </c>
      <c r="T132" s="37">
        <f t="shared" si="30"/>
        <v>3.2619578558205367E-2</v>
      </c>
      <c r="U132" s="37">
        <f t="shared" si="31"/>
        <v>-58.448961506507892</v>
      </c>
    </row>
    <row r="133" spans="1:21" x14ac:dyDescent="0.2">
      <c r="A133" s="17" t="s">
        <v>29</v>
      </c>
      <c r="B133" s="11" t="s">
        <v>241</v>
      </c>
      <c r="C133" s="10" t="s">
        <v>242</v>
      </c>
      <c r="D133" s="31">
        <v>72571874</v>
      </c>
      <c r="E133" s="31">
        <v>73933168</v>
      </c>
      <c r="F133" s="31">
        <v>17130654</v>
      </c>
      <c r="G133" s="36">
        <f t="shared" si="24"/>
        <v>0.2360508700657227</v>
      </c>
      <c r="H133" s="31">
        <v>18939202</v>
      </c>
      <c r="I133" s="36">
        <f t="shared" si="25"/>
        <v>0.26097165411492612</v>
      </c>
      <c r="J133" s="31">
        <v>6138791</v>
      </c>
      <c r="K133" s="36">
        <f t="shared" si="26"/>
        <v>8.3031623912017405E-2</v>
      </c>
      <c r="L133" s="31">
        <v>0</v>
      </c>
      <c r="M133" s="36">
        <f t="shared" si="27"/>
        <v>0</v>
      </c>
      <c r="N133" s="31">
        <f t="shared" si="28"/>
        <v>42208647</v>
      </c>
      <c r="O133" s="36">
        <f t="shared" si="29"/>
        <v>0.57090272393034747</v>
      </c>
      <c r="P133" s="31">
        <v>13559625</v>
      </c>
      <c r="Q133" s="31">
        <v>630591364</v>
      </c>
      <c r="R133" s="31">
        <v>70735580</v>
      </c>
      <c r="S133" s="31">
        <v>61243580</v>
      </c>
      <c r="T133" s="36">
        <f t="shared" si="30"/>
        <v>0.86581010574876183</v>
      </c>
      <c r="U133" s="36">
        <f t="shared" si="31"/>
        <v>-0.54727427934032091</v>
      </c>
    </row>
    <row r="134" spans="1:21" x14ac:dyDescent="0.2">
      <c r="A134" s="17" t="s">
        <v>29</v>
      </c>
      <c r="B134" s="11" t="s">
        <v>243</v>
      </c>
      <c r="C134" s="10" t="s">
        <v>244</v>
      </c>
      <c r="D134" s="31">
        <v>0</v>
      </c>
      <c r="E134" s="31">
        <v>0</v>
      </c>
      <c r="F134" s="31">
        <v>0</v>
      </c>
      <c r="G134" s="36">
        <f t="shared" si="24"/>
        <v>0</v>
      </c>
      <c r="H134" s="31">
        <v>0</v>
      </c>
      <c r="I134" s="36">
        <f t="shared" si="25"/>
        <v>0</v>
      </c>
      <c r="J134" s="31">
        <v>0</v>
      </c>
      <c r="K134" s="36">
        <f t="shared" si="26"/>
        <v>0</v>
      </c>
      <c r="L134" s="31">
        <v>0</v>
      </c>
      <c r="M134" s="36">
        <f t="shared" si="27"/>
        <v>0</v>
      </c>
      <c r="N134" s="31">
        <f t="shared" si="28"/>
        <v>0</v>
      </c>
      <c r="O134" s="36">
        <f t="shared" si="29"/>
        <v>0</v>
      </c>
      <c r="P134" s="31">
        <v>0</v>
      </c>
      <c r="Q134" s="31">
        <v>0</v>
      </c>
      <c r="R134" s="31">
        <v>0</v>
      </c>
      <c r="S134" s="31">
        <v>0</v>
      </c>
      <c r="T134" s="36">
        <f t="shared" si="30"/>
        <v>0</v>
      </c>
      <c r="U134" s="36">
        <f t="shared" si="31"/>
        <v>0</v>
      </c>
    </row>
    <row r="135" spans="1:21" x14ac:dyDescent="0.2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x14ac:dyDescent="0.2">
      <c r="A136" s="17" t="s">
        <v>44</v>
      </c>
      <c r="B136" s="11" t="s">
        <v>247</v>
      </c>
      <c r="C136" s="10" t="s">
        <v>248</v>
      </c>
      <c r="D136" s="31">
        <v>0</v>
      </c>
      <c r="E136" s="31">
        <v>0</v>
      </c>
      <c r="F136" s="31">
        <v>0</v>
      </c>
      <c r="G136" s="36">
        <f t="shared" si="24"/>
        <v>0</v>
      </c>
      <c r="H136" s="31">
        <v>0</v>
      </c>
      <c r="I136" s="36">
        <f t="shared" si="25"/>
        <v>0</v>
      </c>
      <c r="J136" s="31">
        <v>0</v>
      </c>
      <c r="K136" s="36">
        <f t="shared" si="26"/>
        <v>0</v>
      </c>
      <c r="L136" s="31">
        <v>0</v>
      </c>
      <c r="M136" s="36">
        <f t="shared" si="27"/>
        <v>0</v>
      </c>
      <c r="N136" s="31">
        <f t="shared" si="28"/>
        <v>0</v>
      </c>
      <c r="O136" s="36">
        <f t="shared" si="29"/>
        <v>0</v>
      </c>
      <c r="P136" s="31">
        <v>0</v>
      </c>
      <c r="Q136" s="31">
        <v>0</v>
      </c>
      <c r="R136" s="31">
        <v>0</v>
      </c>
      <c r="S136" s="31">
        <v>0</v>
      </c>
      <c r="T136" s="36">
        <f t="shared" si="30"/>
        <v>0</v>
      </c>
      <c r="U136" s="36">
        <f t="shared" si="31"/>
        <v>0</v>
      </c>
    </row>
    <row r="137" spans="1:21" ht="16.5" x14ac:dyDescent="0.3">
      <c r="A137" s="18" t="s">
        <v>0</v>
      </c>
      <c r="B137" s="13" t="s">
        <v>249</v>
      </c>
      <c r="C137" s="12" t="s">
        <v>0</v>
      </c>
      <c r="D137" s="32">
        <f>SUM(D133:D136)</f>
        <v>72571874</v>
      </c>
      <c r="E137" s="32">
        <f>SUM(E133:E136)</f>
        <v>73933168</v>
      </c>
      <c r="F137" s="32">
        <f>SUM(F133:F136)</f>
        <v>17130654</v>
      </c>
      <c r="G137" s="37">
        <f t="shared" ref="G137:G170" si="32">IF(($D137     =0),0,($F137     /$D137     ))</f>
        <v>0.2360508700657227</v>
      </c>
      <c r="H137" s="32">
        <f>SUM(H133:H136)</f>
        <v>18939202</v>
      </c>
      <c r="I137" s="37">
        <f t="shared" ref="I137:I170" si="33">IF(($D137     =0),0,($H137     /$D137     ))</f>
        <v>0.26097165411492612</v>
      </c>
      <c r="J137" s="32">
        <f>SUM(J133:J136)</f>
        <v>6138791</v>
      </c>
      <c r="K137" s="37">
        <f t="shared" ref="K137:K170" si="34">IF(($E137     =0),0,($J137     /$E137     ))</f>
        <v>8.3031623912017405E-2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42208647</v>
      </c>
      <c r="O137" s="37">
        <f t="shared" ref="O137:O170" si="37">IF(($E137     =0),0,($N137     /$E137     ))</f>
        <v>0.57090272393034747</v>
      </c>
      <c r="P137" s="32">
        <f>SUM(P133:P136)</f>
        <v>13559625</v>
      </c>
      <c r="Q137" s="32">
        <f>SUM(Q133:Q136)</f>
        <v>630591364</v>
      </c>
      <c r="R137" s="32">
        <f>SUM(R133:R136)</f>
        <v>70735580</v>
      </c>
      <c r="S137" s="32">
        <f>SUM(S133:S136)</f>
        <v>61243580</v>
      </c>
      <c r="T137" s="37">
        <f t="shared" ref="T137:T170" si="38">IF(($R137     =0),0,($S137     /$R137     ))</f>
        <v>0.86581010574876183</v>
      </c>
      <c r="U137" s="37">
        <f t="shared" ref="U137:U170" si="39">IF(($P137     =0),0,(($J137     /$P137     )-1))</f>
        <v>-0.54727427934032091</v>
      </c>
    </row>
    <row r="138" spans="1:21" x14ac:dyDescent="0.2">
      <c r="A138" s="17" t="s">
        <v>29</v>
      </c>
      <c r="B138" s="11" t="s">
        <v>250</v>
      </c>
      <c r="C138" s="10" t="s">
        <v>251</v>
      </c>
      <c r="D138" s="31">
        <v>0</v>
      </c>
      <c r="E138" s="31">
        <v>0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0</v>
      </c>
      <c r="R138" s="31">
        <v>0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x14ac:dyDescent="0.2">
      <c r="A139" s="17" t="s">
        <v>29</v>
      </c>
      <c r="B139" s="11" t="s">
        <v>252</v>
      </c>
      <c r="C139" s="10" t="s">
        <v>253</v>
      </c>
      <c r="D139" s="31">
        <v>0</v>
      </c>
      <c r="E139" s="31">
        <v>0</v>
      </c>
      <c r="F139" s="31">
        <v>0</v>
      </c>
      <c r="G139" s="36">
        <f t="shared" si="32"/>
        <v>0</v>
      </c>
      <c r="H139" s="31">
        <v>0</v>
      </c>
      <c r="I139" s="36">
        <f t="shared" si="33"/>
        <v>0</v>
      </c>
      <c r="J139" s="31">
        <v>0</v>
      </c>
      <c r="K139" s="36">
        <f t="shared" si="34"/>
        <v>0</v>
      </c>
      <c r="L139" s="31">
        <v>0</v>
      </c>
      <c r="M139" s="36">
        <f t="shared" si="35"/>
        <v>0</v>
      </c>
      <c r="N139" s="31">
        <f t="shared" si="36"/>
        <v>0</v>
      </c>
      <c r="O139" s="36">
        <f t="shared" si="37"/>
        <v>0</v>
      </c>
      <c r="P139" s="31">
        <v>0</v>
      </c>
      <c r="Q139" s="31">
        <v>0</v>
      </c>
      <c r="R139" s="31">
        <v>1640040</v>
      </c>
      <c r="S139" s="31">
        <v>0</v>
      </c>
      <c r="T139" s="36">
        <f t="shared" si="38"/>
        <v>0</v>
      </c>
      <c r="U139" s="36">
        <f t="shared" si="39"/>
        <v>0</v>
      </c>
    </row>
    <row r="140" spans="1:21" x14ac:dyDescent="0.2">
      <c r="A140" s="17" t="s">
        <v>29</v>
      </c>
      <c r="B140" s="11" t="s">
        <v>254</v>
      </c>
      <c r="C140" s="10" t="s">
        <v>255</v>
      </c>
      <c r="D140" s="31">
        <v>2637202</v>
      </c>
      <c r="E140" s="31">
        <v>2631032</v>
      </c>
      <c r="F140" s="31">
        <v>618338</v>
      </c>
      <c r="G140" s="36">
        <f t="shared" si="32"/>
        <v>0.23446743935428535</v>
      </c>
      <c r="H140" s="31">
        <v>765363</v>
      </c>
      <c r="I140" s="36">
        <f t="shared" si="33"/>
        <v>0.29021781418336556</v>
      </c>
      <c r="J140" s="31">
        <v>477947</v>
      </c>
      <c r="K140" s="36">
        <f t="shared" si="34"/>
        <v>0.181657615718851</v>
      </c>
      <c r="L140" s="31">
        <v>0</v>
      </c>
      <c r="M140" s="36">
        <f t="shared" si="35"/>
        <v>0</v>
      </c>
      <c r="N140" s="31">
        <f t="shared" si="36"/>
        <v>1861648</v>
      </c>
      <c r="O140" s="36">
        <f t="shared" si="37"/>
        <v>0.70757330203509494</v>
      </c>
      <c r="P140" s="31">
        <v>574993</v>
      </c>
      <c r="Q140" s="31">
        <v>2579553</v>
      </c>
      <c r="R140" s="31">
        <v>2510401</v>
      </c>
      <c r="S140" s="31">
        <v>1883019</v>
      </c>
      <c r="T140" s="36">
        <f t="shared" si="38"/>
        <v>0.75008693830188877</v>
      </c>
      <c r="U140" s="36">
        <f t="shared" si="39"/>
        <v>-0.16877770685904003</v>
      </c>
    </row>
    <row r="141" spans="1:21" x14ac:dyDescent="0.2">
      <c r="A141" s="17" t="s">
        <v>29</v>
      </c>
      <c r="B141" s="11" t="s">
        <v>256</v>
      </c>
      <c r="C141" s="10" t="s">
        <v>257</v>
      </c>
      <c r="D141" s="31">
        <v>517473</v>
      </c>
      <c r="E141" s="31">
        <v>609746</v>
      </c>
      <c r="F141" s="31">
        <v>135573</v>
      </c>
      <c r="G141" s="36">
        <f t="shared" si="32"/>
        <v>0.26199048066275921</v>
      </c>
      <c r="H141" s="31">
        <v>169668</v>
      </c>
      <c r="I141" s="36">
        <f t="shared" si="33"/>
        <v>0.32787797624223874</v>
      </c>
      <c r="J141" s="31">
        <v>219169</v>
      </c>
      <c r="K141" s="36">
        <f t="shared" si="34"/>
        <v>0.35944311237794097</v>
      </c>
      <c r="L141" s="31">
        <v>0</v>
      </c>
      <c r="M141" s="36">
        <f t="shared" si="35"/>
        <v>0</v>
      </c>
      <c r="N141" s="31">
        <f t="shared" si="36"/>
        <v>524410</v>
      </c>
      <c r="O141" s="36">
        <f t="shared" si="37"/>
        <v>0.8600466423723977</v>
      </c>
      <c r="P141" s="31">
        <v>146346</v>
      </c>
      <c r="Q141" s="31">
        <v>488037</v>
      </c>
      <c r="R141" s="31">
        <v>488037</v>
      </c>
      <c r="S141" s="31">
        <v>392402</v>
      </c>
      <c r="T141" s="36">
        <f t="shared" si="38"/>
        <v>0.80404149685372217</v>
      </c>
      <c r="U141" s="36">
        <f t="shared" si="39"/>
        <v>0.49760840747270163</v>
      </c>
    </row>
    <row r="142" spans="1:21" x14ac:dyDescent="0.2">
      <c r="A142" s="17" t="s">
        <v>29</v>
      </c>
      <c r="B142" s="11" t="s">
        <v>258</v>
      </c>
      <c r="C142" s="10" t="s">
        <v>259</v>
      </c>
      <c r="D142" s="31">
        <v>756871</v>
      </c>
      <c r="E142" s="31">
        <v>506871</v>
      </c>
      <c r="F142" s="31">
        <v>0</v>
      </c>
      <c r="G142" s="36">
        <f t="shared" si="32"/>
        <v>0</v>
      </c>
      <c r="H142" s="31">
        <v>28755</v>
      </c>
      <c r="I142" s="36">
        <f t="shared" si="33"/>
        <v>3.7991943144868812E-2</v>
      </c>
      <c r="J142" s="31">
        <v>31269</v>
      </c>
      <c r="K142" s="36">
        <f t="shared" si="34"/>
        <v>6.1690252549465245E-2</v>
      </c>
      <c r="L142" s="31">
        <v>0</v>
      </c>
      <c r="M142" s="36">
        <f t="shared" si="35"/>
        <v>0</v>
      </c>
      <c r="N142" s="31">
        <f t="shared" si="36"/>
        <v>60024</v>
      </c>
      <c r="O142" s="36">
        <f t="shared" si="37"/>
        <v>0.11842066324567789</v>
      </c>
      <c r="P142" s="31">
        <v>3991</v>
      </c>
      <c r="Q142" s="31">
        <v>22565</v>
      </c>
      <c r="R142" s="31">
        <v>8868</v>
      </c>
      <c r="S142" s="31">
        <v>3991</v>
      </c>
      <c r="T142" s="36">
        <f t="shared" si="38"/>
        <v>0.45004510599909786</v>
      </c>
      <c r="U142" s="36">
        <f t="shared" si="39"/>
        <v>6.8348784765722881</v>
      </c>
    </row>
    <row r="143" spans="1:21" x14ac:dyDescent="0.2">
      <c r="A143" s="17" t="s">
        <v>44</v>
      </c>
      <c r="B143" s="11" t="s">
        <v>260</v>
      </c>
      <c r="C143" s="10" t="s">
        <v>261</v>
      </c>
      <c r="D143" s="31">
        <v>0</v>
      </c>
      <c r="E143" s="31">
        <v>0</v>
      </c>
      <c r="F143" s="31">
        <v>0</v>
      </c>
      <c r="G143" s="36">
        <f t="shared" si="32"/>
        <v>0</v>
      </c>
      <c r="H143" s="31">
        <v>0</v>
      </c>
      <c r="I143" s="36">
        <f t="shared" si="33"/>
        <v>0</v>
      </c>
      <c r="J143" s="31">
        <v>0</v>
      </c>
      <c r="K143" s="36">
        <f t="shared" si="34"/>
        <v>0</v>
      </c>
      <c r="L143" s="31">
        <v>0</v>
      </c>
      <c r="M143" s="36">
        <f t="shared" si="35"/>
        <v>0</v>
      </c>
      <c r="N143" s="31">
        <f t="shared" si="36"/>
        <v>0</v>
      </c>
      <c r="O143" s="36">
        <f t="shared" si="37"/>
        <v>0</v>
      </c>
      <c r="P143" s="31">
        <v>0</v>
      </c>
      <c r="Q143" s="31">
        <v>0</v>
      </c>
      <c r="R143" s="31">
        <v>0</v>
      </c>
      <c r="S143" s="31">
        <v>0</v>
      </c>
      <c r="T143" s="36">
        <f t="shared" si="38"/>
        <v>0</v>
      </c>
      <c r="U143" s="36">
        <f t="shared" si="39"/>
        <v>0</v>
      </c>
    </row>
    <row r="144" spans="1:21" ht="16.5" x14ac:dyDescent="0.3">
      <c r="A144" s="18" t="s">
        <v>0</v>
      </c>
      <c r="B144" s="13" t="s">
        <v>262</v>
      </c>
      <c r="C144" s="12" t="s">
        <v>0</v>
      </c>
      <c r="D144" s="32">
        <f>SUM(D138:D143)</f>
        <v>3911546</v>
      </c>
      <c r="E144" s="32">
        <f>SUM(E138:E143)</f>
        <v>3747649</v>
      </c>
      <c r="F144" s="32">
        <f>SUM(F138:F143)</f>
        <v>753911</v>
      </c>
      <c r="G144" s="37">
        <f t="shared" si="32"/>
        <v>0.19273990386409875</v>
      </c>
      <c r="H144" s="32">
        <f>SUM(H138:H143)</f>
        <v>963786</v>
      </c>
      <c r="I144" s="37">
        <f t="shared" si="33"/>
        <v>0.24639515935642839</v>
      </c>
      <c r="J144" s="32">
        <f>SUM(J138:J143)</f>
        <v>728385</v>
      </c>
      <c r="K144" s="37">
        <f t="shared" si="34"/>
        <v>0.19435784941439285</v>
      </c>
      <c r="L144" s="32">
        <f>SUM(L138:L143)</f>
        <v>0</v>
      </c>
      <c r="M144" s="37">
        <f t="shared" si="35"/>
        <v>0</v>
      </c>
      <c r="N144" s="32">
        <f t="shared" si="36"/>
        <v>2446082</v>
      </c>
      <c r="O144" s="37">
        <f t="shared" si="37"/>
        <v>0.65269773129767494</v>
      </c>
      <c r="P144" s="32">
        <f>SUM(P138:P143)</f>
        <v>725330</v>
      </c>
      <c r="Q144" s="32">
        <f>SUM(Q138:Q143)</f>
        <v>3090155</v>
      </c>
      <c r="R144" s="32">
        <f>SUM(R138:R143)</f>
        <v>4647346</v>
      </c>
      <c r="S144" s="32">
        <f>SUM(S138:S143)</f>
        <v>2279412</v>
      </c>
      <c r="T144" s="37">
        <f t="shared" si="38"/>
        <v>0.49047606956744777</v>
      </c>
      <c r="U144" s="37">
        <f t="shared" si="39"/>
        <v>4.2118759736946565E-3</v>
      </c>
    </row>
    <row r="145" spans="1:21" x14ac:dyDescent="0.2">
      <c r="A145" s="17" t="s">
        <v>29</v>
      </c>
      <c r="B145" s="11" t="s">
        <v>263</v>
      </c>
      <c r="C145" s="10" t="s">
        <v>264</v>
      </c>
      <c r="D145" s="31">
        <v>0</v>
      </c>
      <c r="E145" s="31">
        <v>0</v>
      </c>
      <c r="F145" s="31">
        <v>0</v>
      </c>
      <c r="G145" s="36">
        <f t="shared" si="32"/>
        <v>0</v>
      </c>
      <c r="H145" s="31">
        <v>0</v>
      </c>
      <c r="I145" s="36">
        <f t="shared" si="33"/>
        <v>0</v>
      </c>
      <c r="J145" s="31">
        <v>0</v>
      </c>
      <c r="K145" s="36">
        <f t="shared" si="34"/>
        <v>0</v>
      </c>
      <c r="L145" s="31">
        <v>0</v>
      </c>
      <c r="M145" s="36">
        <f t="shared" si="35"/>
        <v>0</v>
      </c>
      <c r="N145" s="31">
        <f t="shared" si="36"/>
        <v>0</v>
      </c>
      <c r="O145" s="36">
        <f t="shared" si="37"/>
        <v>0</v>
      </c>
      <c r="P145" s="31">
        <v>0</v>
      </c>
      <c r="Q145" s="31">
        <v>0</v>
      </c>
      <c r="R145" s="31">
        <v>0</v>
      </c>
      <c r="S145" s="31">
        <v>0</v>
      </c>
      <c r="T145" s="36">
        <f t="shared" si="38"/>
        <v>0</v>
      </c>
      <c r="U145" s="36">
        <f t="shared" si="39"/>
        <v>0</v>
      </c>
    </row>
    <row r="146" spans="1:21" x14ac:dyDescent="0.2">
      <c r="A146" s="17" t="s">
        <v>29</v>
      </c>
      <c r="B146" s="11" t="s">
        <v>265</v>
      </c>
      <c r="C146" s="10" t="s">
        <v>266</v>
      </c>
      <c r="D146" s="31">
        <v>1208543</v>
      </c>
      <c r="E146" s="31">
        <v>1361492</v>
      </c>
      <c r="F146" s="31">
        <v>343625</v>
      </c>
      <c r="G146" s="36">
        <f t="shared" si="32"/>
        <v>0.28432997419206435</v>
      </c>
      <c r="H146" s="31">
        <v>337115</v>
      </c>
      <c r="I146" s="36">
        <f t="shared" si="33"/>
        <v>0.27894332266208155</v>
      </c>
      <c r="J146" s="31">
        <v>345064</v>
      </c>
      <c r="K146" s="36">
        <f t="shared" si="34"/>
        <v>0.25344548480637419</v>
      </c>
      <c r="L146" s="31">
        <v>0</v>
      </c>
      <c r="M146" s="36">
        <f t="shared" si="35"/>
        <v>0</v>
      </c>
      <c r="N146" s="31">
        <f t="shared" si="36"/>
        <v>1025804</v>
      </c>
      <c r="O146" s="36">
        <f t="shared" si="37"/>
        <v>0.75344107787632975</v>
      </c>
      <c r="P146" s="31">
        <v>308364</v>
      </c>
      <c r="Q146" s="31">
        <v>826195</v>
      </c>
      <c r="R146" s="31">
        <v>2487237</v>
      </c>
      <c r="S146" s="31">
        <v>850734</v>
      </c>
      <c r="T146" s="36">
        <f t="shared" si="38"/>
        <v>0.34203978149247538</v>
      </c>
      <c r="U146" s="36">
        <f t="shared" si="39"/>
        <v>0.11901518984057802</v>
      </c>
    </row>
    <row r="147" spans="1:21" x14ac:dyDescent="0.2">
      <c r="A147" s="17" t="s">
        <v>29</v>
      </c>
      <c r="B147" s="11" t="s">
        <v>267</v>
      </c>
      <c r="C147" s="10" t="s">
        <v>268</v>
      </c>
      <c r="D147" s="31">
        <v>0</v>
      </c>
      <c r="E147" s="31">
        <v>0</v>
      </c>
      <c r="F147" s="31">
        <v>0</v>
      </c>
      <c r="G147" s="36">
        <f t="shared" si="32"/>
        <v>0</v>
      </c>
      <c r="H147" s="31">
        <v>0</v>
      </c>
      <c r="I147" s="36">
        <f t="shared" si="33"/>
        <v>0</v>
      </c>
      <c r="J147" s="31">
        <v>0</v>
      </c>
      <c r="K147" s="36">
        <f t="shared" si="34"/>
        <v>0</v>
      </c>
      <c r="L147" s="31">
        <v>0</v>
      </c>
      <c r="M147" s="36">
        <f t="shared" si="35"/>
        <v>0</v>
      </c>
      <c r="N147" s="31">
        <f t="shared" si="36"/>
        <v>0</v>
      </c>
      <c r="O147" s="36">
        <f t="shared" si="37"/>
        <v>0</v>
      </c>
      <c r="P147" s="31">
        <v>0</v>
      </c>
      <c r="Q147" s="31">
        <v>0</v>
      </c>
      <c r="R147" s="31">
        <v>0</v>
      </c>
      <c r="S147" s="31">
        <v>0</v>
      </c>
      <c r="T147" s="36">
        <f t="shared" si="38"/>
        <v>0</v>
      </c>
      <c r="U147" s="36">
        <f t="shared" si="39"/>
        <v>0</v>
      </c>
    </row>
    <row r="148" spans="1:21" x14ac:dyDescent="0.2">
      <c r="A148" s="17" t="s">
        <v>29</v>
      </c>
      <c r="B148" s="11" t="s">
        <v>269</v>
      </c>
      <c r="C148" s="10" t="s">
        <v>270</v>
      </c>
      <c r="D148" s="31">
        <v>0</v>
      </c>
      <c r="E148" s="31">
        <v>0</v>
      </c>
      <c r="F148" s="31">
        <v>0</v>
      </c>
      <c r="G148" s="36">
        <f t="shared" si="32"/>
        <v>0</v>
      </c>
      <c r="H148" s="31">
        <v>0</v>
      </c>
      <c r="I148" s="36">
        <f t="shared" si="33"/>
        <v>0</v>
      </c>
      <c r="J148" s="31">
        <v>0</v>
      </c>
      <c r="K148" s="36">
        <f t="shared" si="34"/>
        <v>0</v>
      </c>
      <c r="L148" s="31">
        <v>0</v>
      </c>
      <c r="M148" s="36">
        <f t="shared" si="35"/>
        <v>0</v>
      </c>
      <c r="N148" s="31">
        <f t="shared" si="36"/>
        <v>0</v>
      </c>
      <c r="O148" s="36">
        <f t="shared" si="37"/>
        <v>0</v>
      </c>
      <c r="P148" s="31">
        <v>0</v>
      </c>
      <c r="Q148" s="31">
        <v>0</v>
      </c>
      <c r="R148" s="31">
        <v>0</v>
      </c>
      <c r="S148" s="31">
        <v>0</v>
      </c>
      <c r="T148" s="36">
        <f t="shared" si="38"/>
        <v>0</v>
      </c>
      <c r="U148" s="36">
        <f t="shared" si="39"/>
        <v>0</v>
      </c>
    </row>
    <row r="149" spans="1:21" x14ac:dyDescent="0.2">
      <c r="A149" s="17" t="s">
        <v>44</v>
      </c>
      <c r="B149" s="11" t="s">
        <v>271</v>
      </c>
      <c r="C149" s="10" t="s">
        <v>272</v>
      </c>
      <c r="D149" s="31">
        <v>0</v>
      </c>
      <c r="E149" s="31">
        <v>0</v>
      </c>
      <c r="F149" s="31">
        <v>0</v>
      </c>
      <c r="G149" s="36">
        <f t="shared" si="32"/>
        <v>0</v>
      </c>
      <c r="H149" s="31">
        <v>0</v>
      </c>
      <c r="I149" s="36">
        <f t="shared" si="33"/>
        <v>0</v>
      </c>
      <c r="J149" s="31">
        <v>0</v>
      </c>
      <c r="K149" s="36">
        <f t="shared" si="34"/>
        <v>0</v>
      </c>
      <c r="L149" s="31">
        <v>0</v>
      </c>
      <c r="M149" s="36">
        <f t="shared" si="35"/>
        <v>0</v>
      </c>
      <c r="N149" s="31">
        <f t="shared" si="36"/>
        <v>0</v>
      </c>
      <c r="O149" s="36">
        <f t="shared" si="37"/>
        <v>0</v>
      </c>
      <c r="P149" s="31">
        <v>0</v>
      </c>
      <c r="Q149" s="31">
        <v>0</v>
      </c>
      <c r="R149" s="31">
        <v>0</v>
      </c>
      <c r="S149" s="31">
        <v>0</v>
      </c>
      <c r="T149" s="36">
        <f t="shared" si="38"/>
        <v>0</v>
      </c>
      <c r="U149" s="36">
        <f t="shared" si="39"/>
        <v>0</v>
      </c>
    </row>
    <row r="150" spans="1:21" ht="16.5" x14ac:dyDescent="0.3">
      <c r="A150" s="18" t="s">
        <v>0</v>
      </c>
      <c r="B150" s="13" t="s">
        <v>273</v>
      </c>
      <c r="C150" s="12" t="s">
        <v>0</v>
      </c>
      <c r="D150" s="32">
        <f>SUM(D145:D149)</f>
        <v>1208543</v>
      </c>
      <c r="E150" s="32">
        <f>SUM(E145:E149)</f>
        <v>1361492</v>
      </c>
      <c r="F150" s="32">
        <f>SUM(F145:F149)</f>
        <v>343625</v>
      </c>
      <c r="G150" s="37">
        <f t="shared" si="32"/>
        <v>0.28432997419206435</v>
      </c>
      <c r="H150" s="32">
        <f>SUM(H145:H149)</f>
        <v>337115</v>
      </c>
      <c r="I150" s="37">
        <f t="shared" si="33"/>
        <v>0.27894332266208155</v>
      </c>
      <c r="J150" s="32">
        <f>SUM(J145:J149)</f>
        <v>345064</v>
      </c>
      <c r="K150" s="37">
        <f t="shared" si="34"/>
        <v>0.25344548480637419</v>
      </c>
      <c r="L150" s="32">
        <f>SUM(L145:L149)</f>
        <v>0</v>
      </c>
      <c r="M150" s="37">
        <f t="shared" si="35"/>
        <v>0</v>
      </c>
      <c r="N150" s="32">
        <f t="shared" si="36"/>
        <v>1025804</v>
      </c>
      <c r="O150" s="37">
        <f t="shared" si="37"/>
        <v>0.75344107787632975</v>
      </c>
      <c r="P150" s="32">
        <f>SUM(P145:P149)</f>
        <v>308364</v>
      </c>
      <c r="Q150" s="32">
        <f>SUM(Q145:Q149)</f>
        <v>826195</v>
      </c>
      <c r="R150" s="32">
        <f>SUM(R145:R149)</f>
        <v>2487237</v>
      </c>
      <c r="S150" s="32">
        <f>SUM(S145:S149)</f>
        <v>850734</v>
      </c>
      <c r="T150" s="37">
        <f t="shared" si="38"/>
        <v>0.34203978149247538</v>
      </c>
      <c r="U150" s="37">
        <f t="shared" si="39"/>
        <v>0.11901518984057802</v>
      </c>
    </row>
    <row r="151" spans="1:21" x14ac:dyDescent="0.2">
      <c r="A151" s="17" t="s">
        <v>29</v>
      </c>
      <c r="B151" s="11" t="s">
        <v>274</v>
      </c>
      <c r="C151" s="10" t="s">
        <v>275</v>
      </c>
      <c r="D151" s="31">
        <v>0</v>
      </c>
      <c r="E151" s="31">
        <v>0</v>
      </c>
      <c r="F151" s="31">
        <v>0</v>
      </c>
      <c r="G151" s="36">
        <f t="shared" si="32"/>
        <v>0</v>
      </c>
      <c r="H151" s="31">
        <v>0</v>
      </c>
      <c r="I151" s="36">
        <f t="shared" si="33"/>
        <v>0</v>
      </c>
      <c r="J151" s="31">
        <v>0</v>
      </c>
      <c r="K151" s="36">
        <f t="shared" si="34"/>
        <v>0</v>
      </c>
      <c r="L151" s="31">
        <v>0</v>
      </c>
      <c r="M151" s="36">
        <f t="shared" si="35"/>
        <v>0</v>
      </c>
      <c r="N151" s="31">
        <f t="shared" si="36"/>
        <v>0</v>
      </c>
      <c r="O151" s="36">
        <f t="shared" si="37"/>
        <v>0</v>
      </c>
      <c r="P151" s="31">
        <v>0</v>
      </c>
      <c r="Q151" s="31">
        <v>0</v>
      </c>
      <c r="R151" s="31">
        <v>0</v>
      </c>
      <c r="S151" s="31">
        <v>0</v>
      </c>
      <c r="T151" s="36">
        <f t="shared" si="38"/>
        <v>0</v>
      </c>
      <c r="U151" s="36">
        <f t="shared" si="39"/>
        <v>0</v>
      </c>
    </row>
    <row r="152" spans="1:21" x14ac:dyDescent="0.2">
      <c r="A152" s="17" t="s">
        <v>29</v>
      </c>
      <c r="B152" s="11" t="s">
        <v>276</v>
      </c>
      <c r="C152" s="10" t="s">
        <v>277</v>
      </c>
      <c r="D152" s="31">
        <v>22675800</v>
      </c>
      <c r="E152" s="31">
        <v>106289600</v>
      </c>
      <c r="F152" s="31">
        <v>47122207</v>
      </c>
      <c r="G152" s="36">
        <f t="shared" si="32"/>
        <v>2.0780835516277265</v>
      </c>
      <c r="H152" s="31">
        <v>43728976</v>
      </c>
      <c r="I152" s="36">
        <f t="shared" si="33"/>
        <v>1.9284424805299041</v>
      </c>
      <c r="J152" s="31">
        <v>24873435</v>
      </c>
      <c r="K152" s="36">
        <f t="shared" si="34"/>
        <v>0.23401569861962035</v>
      </c>
      <c r="L152" s="31">
        <v>0</v>
      </c>
      <c r="M152" s="36">
        <f t="shared" si="35"/>
        <v>0</v>
      </c>
      <c r="N152" s="31">
        <f t="shared" si="36"/>
        <v>115724618</v>
      </c>
      <c r="O152" s="36">
        <f t="shared" si="37"/>
        <v>1.0887670853968781</v>
      </c>
      <c r="P152" s="31">
        <v>5178853</v>
      </c>
      <c r="Q152" s="31">
        <v>25226500</v>
      </c>
      <c r="R152" s="31">
        <v>22684914</v>
      </c>
      <c r="S152" s="31">
        <v>15919122</v>
      </c>
      <c r="T152" s="36">
        <f t="shared" si="38"/>
        <v>0.7017492770746232</v>
      </c>
      <c r="U152" s="36">
        <f t="shared" si="39"/>
        <v>3.8028849245190006</v>
      </c>
    </row>
    <row r="153" spans="1:21" x14ac:dyDescent="0.2">
      <c r="A153" s="17" t="s">
        <v>29</v>
      </c>
      <c r="B153" s="11" t="s">
        <v>278</v>
      </c>
      <c r="C153" s="10" t="s">
        <v>279</v>
      </c>
      <c r="D153" s="31">
        <v>2473670</v>
      </c>
      <c r="E153" s="31">
        <v>2611510</v>
      </c>
      <c r="F153" s="31">
        <v>514577</v>
      </c>
      <c r="G153" s="36">
        <f t="shared" si="32"/>
        <v>0.20802168437988899</v>
      </c>
      <c r="H153" s="31">
        <v>628324</v>
      </c>
      <c r="I153" s="36">
        <f t="shared" si="33"/>
        <v>0.25400477832532231</v>
      </c>
      <c r="J153" s="31">
        <v>522912</v>
      </c>
      <c r="K153" s="36">
        <f t="shared" si="34"/>
        <v>0.20023358133799984</v>
      </c>
      <c r="L153" s="31">
        <v>0</v>
      </c>
      <c r="M153" s="36">
        <f t="shared" si="35"/>
        <v>0</v>
      </c>
      <c r="N153" s="31">
        <f t="shared" si="36"/>
        <v>1665813</v>
      </c>
      <c r="O153" s="36">
        <f t="shared" si="37"/>
        <v>0.63787349081565836</v>
      </c>
      <c r="P153" s="31">
        <v>610671</v>
      </c>
      <c r="Q153" s="31">
        <v>2826170</v>
      </c>
      <c r="R153" s="31">
        <v>2764250</v>
      </c>
      <c r="S153" s="31">
        <v>1940655</v>
      </c>
      <c r="T153" s="36">
        <f t="shared" si="38"/>
        <v>0.70205480690964994</v>
      </c>
      <c r="U153" s="36">
        <f t="shared" si="39"/>
        <v>-0.14370913306837885</v>
      </c>
    </row>
    <row r="154" spans="1:21" x14ac:dyDescent="0.2">
      <c r="A154" s="17" t="s">
        <v>29</v>
      </c>
      <c r="B154" s="11" t="s">
        <v>280</v>
      </c>
      <c r="C154" s="10" t="s">
        <v>281</v>
      </c>
      <c r="D154" s="31">
        <v>0</v>
      </c>
      <c r="E154" s="31">
        <v>0</v>
      </c>
      <c r="F154" s="31">
        <v>0</v>
      </c>
      <c r="G154" s="36">
        <f t="shared" si="32"/>
        <v>0</v>
      </c>
      <c r="H154" s="31">
        <v>0</v>
      </c>
      <c r="I154" s="36">
        <f t="shared" si="33"/>
        <v>0</v>
      </c>
      <c r="J154" s="31">
        <v>0</v>
      </c>
      <c r="K154" s="36">
        <f t="shared" si="34"/>
        <v>0</v>
      </c>
      <c r="L154" s="31">
        <v>0</v>
      </c>
      <c r="M154" s="36">
        <f t="shared" si="35"/>
        <v>0</v>
      </c>
      <c r="N154" s="31">
        <f t="shared" si="36"/>
        <v>0</v>
      </c>
      <c r="O154" s="36">
        <f t="shared" si="37"/>
        <v>0</v>
      </c>
      <c r="P154" s="31">
        <v>0</v>
      </c>
      <c r="Q154" s="31">
        <v>0</v>
      </c>
      <c r="R154" s="31">
        <v>0</v>
      </c>
      <c r="S154" s="31">
        <v>0</v>
      </c>
      <c r="T154" s="36">
        <f t="shared" si="38"/>
        <v>0</v>
      </c>
      <c r="U154" s="36">
        <f t="shared" si="39"/>
        <v>0</v>
      </c>
    </row>
    <row r="155" spans="1:21" x14ac:dyDescent="0.2">
      <c r="A155" s="17" t="s">
        <v>29</v>
      </c>
      <c r="B155" s="11" t="s">
        <v>282</v>
      </c>
      <c r="C155" s="10" t="s">
        <v>283</v>
      </c>
      <c r="D155" s="31">
        <v>100000</v>
      </c>
      <c r="E155" s="31">
        <v>100000</v>
      </c>
      <c r="F155" s="31">
        <v>0</v>
      </c>
      <c r="G155" s="36">
        <f t="shared" si="32"/>
        <v>0</v>
      </c>
      <c r="H155" s="31">
        <v>0</v>
      </c>
      <c r="I155" s="36">
        <f t="shared" si="33"/>
        <v>0</v>
      </c>
      <c r="J155" s="31">
        <v>0</v>
      </c>
      <c r="K155" s="36">
        <f t="shared" si="34"/>
        <v>0</v>
      </c>
      <c r="L155" s="31">
        <v>0</v>
      </c>
      <c r="M155" s="36">
        <f t="shared" si="35"/>
        <v>0</v>
      </c>
      <c r="N155" s="31">
        <f t="shared" si="36"/>
        <v>0</v>
      </c>
      <c r="O155" s="36">
        <f t="shared" si="37"/>
        <v>0</v>
      </c>
      <c r="P155" s="31">
        <v>0</v>
      </c>
      <c r="Q155" s="31">
        <v>0</v>
      </c>
      <c r="R155" s="31">
        <v>0</v>
      </c>
      <c r="S155" s="31">
        <v>0</v>
      </c>
      <c r="T155" s="36">
        <f t="shared" si="38"/>
        <v>0</v>
      </c>
      <c r="U155" s="36">
        <f t="shared" si="39"/>
        <v>0</v>
      </c>
    </row>
    <row r="156" spans="1:21" x14ac:dyDescent="0.2">
      <c r="A156" s="17" t="s">
        <v>44</v>
      </c>
      <c r="B156" s="11" t="s">
        <v>284</v>
      </c>
      <c r="C156" s="10" t="s">
        <v>285</v>
      </c>
      <c r="D156" s="31">
        <v>0</v>
      </c>
      <c r="E156" s="31">
        <v>0</v>
      </c>
      <c r="F156" s="31">
        <v>0</v>
      </c>
      <c r="G156" s="36">
        <f t="shared" si="32"/>
        <v>0</v>
      </c>
      <c r="H156" s="31">
        <v>0</v>
      </c>
      <c r="I156" s="36">
        <f t="shared" si="33"/>
        <v>0</v>
      </c>
      <c r="J156" s="31">
        <v>0</v>
      </c>
      <c r="K156" s="36">
        <f t="shared" si="34"/>
        <v>0</v>
      </c>
      <c r="L156" s="31">
        <v>0</v>
      </c>
      <c r="M156" s="36">
        <f t="shared" si="35"/>
        <v>0</v>
      </c>
      <c r="N156" s="31">
        <f t="shared" si="36"/>
        <v>0</v>
      </c>
      <c r="O156" s="36">
        <f t="shared" si="37"/>
        <v>0</v>
      </c>
      <c r="P156" s="31">
        <v>0</v>
      </c>
      <c r="Q156" s="31">
        <v>0</v>
      </c>
      <c r="R156" s="31">
        <v>0</v>
      </c>
      <c r="S156" s="31">
        <v>0</v>
      </c>
      <c r="T156" s="36">
        <f t="shared" si="38"/>
        <v>0</v>
      </c>
      <c r="U156" s="36">
        <f t="shared" si="39"/>
        <v>0</v>
      </c>
    </row>
    <row r="157" spans="1:21" ht="16.5" x14ac:dyDescent="0.3">
      <c r="A157" s="18" t="s">
        <v>0</v>
      </c>
      <c r="B157" s="13" t="s">
        <v>286</v>
      </c>
      <c r="C157" s="12" t="s">
        <v>0</v>
      </c>
      <c r="D157" s="32">
        <f>SUM(D151:D156)</f>
        <v>25249470</v>
      </c>
      <c r="E157" s="32">
        <f>SUM(E151:E156)</f>
        <v>109001110</v>
      </c>
      <c r="F157" s="32">
        <f>SUM(F151:F156)</f>
        <v>47636784</v>
      </c>
      <c r="G157" s="37">
        <f t="shared" si="32"/>
        <v>1.8866449077941041</v>
      </c>
      <c r="H157" s="32">
        <f>SUM(H151:H156)</f>
        <v>44357300</v>
      </c>
      <c r="I157" s="37">
        <f t="shared" si="33"/>
        <v>1.7567616270757367</v>
      </c>
      <c r="J157" s="32">
        <f>SUM(J151:J156)</f>
        <v>25396347</v>
      </c>
      <c r="K157" s="37">
        <f t="shared" si="34"/>
        <v>0.23299163650718785</v>
      </c>
      <c r="L157" s="32">
        <f>SUM(L151:L156)</f>
        <v>0</v>
      </c>
      <c r="M157" s="37">
        <f t="shared" si="35"/>
        <v>0</v>
      </c>
      <c r="N157" s="32">
        <f t="shared" si="36"/>
        <v>117390431</v>
      </c>
      <c r="O157" s="37">
        <f t="shared" si="37"/>
        <v>1.0769654639296793</v>
      </c>
      <c r="P157" s="32">
        <f>SUM(P151:P156)</f>
        <v>5789524</v>
      </c>
      <c r="Q157" s="32">
        <f>SUM(Q151:Q156)</f>
        <v>28052670</v>
      </c>
      <c r="R157" s="32">
        <f>SUM(R151:R156)</f>
        <v>25449164</v>
      </c>
      <c r="S157" s="32">
        <f>SUM(S151:S156)</f>
        <v>17859777</v>
      </c>
      <c r="T157" s="37">
        <f t="shared" si="38"/>
        <v>0.70178246326676974</v>
      </c>
      <c r="U157" s="37">
        <f t="shared" si="39"/>
        <v>3.3866036309720799</v>
      </c>
    </row>
    <row r="158" spans="1:21" x14ac:dyDescent="0.2">
      <c r="A158" s="17" t="s">
        <v>29</v>
      </c>
      <c r="B158" s="11" t="s">
        <v>287</v>
      </c>
      <c r="C158" s="10" t="s">
        <v>288</v>
      </c>
      <c r="D158" s="31">
        <v>20000</v>
      </c>
      <c r="E158" s="31">
        <v>40000</v>
      </c>
      <c r="F158" s="31">
        <v>0</v>
      </c>
      <c r="G158" s="36">
        <f t="shared" si="32"/>
        <v>0</v>
      </c>
      <c r="H158" s="31">
        <v>19950</v>
      </c>
      <c r="I158" s="36">
        <f t="shared" si="33"/>
        <v>0.99750000000000005</v>
      </c>
      <c r="J158" s="31">
        <v>0</v>
      </c>
      <c r="K158" s="36">
        <f t="shared" si="34"/>
        <v>0</v>
      </c>
      <c r="L158" s="31">
        <v>0</v>
      </c>
      <c r="M158" s="36">
        <f t="shared" si="35"/>
        <v>0</v>
      </c>
      <c r="N158" s="31">
        <f t="shared" si="36"/>
        <v>19950</v>
      </c>
      <c r="O158" s="36">
        <f t="shared" si="37"/>
        <v>0.49875000000000003</v>
      </c>
      <c r="P158" s="31">
        <v>8400</v>
      </c>
      <c r="Q158" s="31">
        <v>20000</v>
      </c>
      <c r="R158" s="31">
        <v>20000</v>
      </c>
      <c r="S158" s="31">
        <v>18460</v>
      </c>
      <c r="T158" s="36">
        <f t="shared" si="38"/>
        <v>0.92300000000000004</v>
      </c>
      <c r="U158" s="36">
        <f t="shared" si="39"/>
        <v>-1</v>
      </c>
    </row>
    <row r="159" spans="1:21" x14ac:dyDescent="0.2">
      <c r="A159" s="17" t="s">
        <v>29</v>
      </c>
      <c r="B159" s="11" t="s">
        <v>289</v>
      </c>
      <c r="C159" s="10" t="s">
        <v>290</v>
      </c>
      <c r="D159" s="31">
        <v>77588087</v>
      </c>
      <c r="E159" s="31">
        <v>28755409</v>
      </c>
      <c r="F159" s="31">
        <v>3911309</v>
      </c>
      <c r="G159" s="36">
        <f t="shared" si="32"/>
        <v>5.0411205524373864E-2</v>
      </c>
      <c r="H159" s="31">
        <v>6774356</v>
      </c>
      <c r="I159" s="36">
        <f t="shared" si="33"/>
        <v>8.731180599928956E-2</v>
      </c>
      <c r="J159" s="31">
        <v>3200761</v>
      </c>
      <c r="K159" s="36">
        <f t="shared" si="34"/>
        <v>0.11130987564809111</v>
      </c>
      <c r="L159" s="31">
        <v>0</v>
      </c>
      <c r="M159" s="36">
        <f t="shared" si="35"/>
        <v>0</v>
      </c>
      <c r="N159" s="31">
        <f t="shared" si="36"/>
        <v>13886426</v>
      </c>
      <c r="O159" s="36">
        <f t="shared" si="37"/>
        <v>0.48291526648082106</v>
      </c>
      <c r="P159" s="31">
        <v>6575040</v>
      </c>
      <c r="Q159" s="31">
        <v>21189900</v>
      </c>
      <c r="R159" s="31">
        <v>19181835</v>
      </c>
      <c r="S159" s="31">
        <v>14808492</v>
      </c>
      <c r="T159" s="36">
        <f t="shared" si="38"/>
        <v>0.77200601506581612</v>
      </c>
      <c r="U159" s="36">
        <f t="shared" si="39"/>
        <v>-0.51319520489609194</v>
      </c>
    </row>
    <row r="160" spans="1:21" x14ac:dyDescent="0.2">
      <c r="A160" s="17" t="s">
        <v>29</v>
      </c>
      <c r="B160" s="11" t="s">
        <v>291</v>
      </c>
      <c r="C160" s="10" t="s">
        <v>292</v>
      </c>
      <c r="D160" s="31">
        <v>0</v>
      </c>
      <c r="E160" s="31">
        <v>0</v>
      </c>
      <c r="F160" s="31">
        <v>0</v>
      </c>
      <c r="G160" s="36">
        <f t="shared" si="32"/>
        <v>0</v>
      </c>
      <c r="H160" s="31">
        <v>0</v>
      </c>
      <c r="I160" s="36">
        <f t="shared" si="33"/>
        <v>0</v>
      </c>
      <c r="J160" s="31">
        <v>0</v>
      </c>
      <c r="K160" s="36">
        <f t="shared" si="34"/>
        <v>0</v>
      </c>
      <c r="L160" s="31">
        <v>0</v>
      </c>
      <c r="M160" s="36">
        <f t="shared" si="35"/>
        <v>0</v>
      </c>
      <c r="N160" s="31">
        <f t="shared" si="36"/>
        <v>0</v>
      </c>
      <c r="O160" s="36">
        <f t="shared" si="37"/>
        <v>0</v>
      </c>
      <c r="P160" s="31">
        <v>0</v>
      </c>
      <c r="Q160" s="31">
        <v>0</v>
      </c>
      <c r="R160" s="31">
        <v>0</v>
      </c>
      <c r="S160" s="31">
        <v>0</v>
      </c>
      <c r="T160" s="36">
        <f t="shared" si="38"/>
        <v>0</v>
      </c>
      <c r="U160" s="36">
        <f t="shared" si="39"/>
        <v>0</v>
      </c>
    </row>
    <row r="161" spans="1:21" x14ac:dyDescent="0.2">
      <c r="A161" s="17" t="s">
        <v>29</v>
      </c>
      <c r="B161" s="11" t="s">
        <v>293</v>
      </c>
      <c r="C161" s="10" t="s">
        <v>294</v>
      </c>
      <c r="D161" s="31">
        <v>9240</v>
      </c>
      <c r="E161" s="31">
        <v>0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0</v>
      </c>
      <c r="K161" s="36">
        <f t="shared" si="34"/>
        <v>0</v>
      </c>
      <c r="L161" s="31">
        <v>0</v>
      </c>
      <c r="M161" s="36">
        <f t="shared" si="35"/>
        <v>0</v>
      </c>
      <c r="N161" s="31">
        <f t="shared" si="36"/>
        <v>0</v>
      </c>
      <c r="O161" s="36">
        <f t="shared" si="37"/>
        <v>0</v>
      </c>
      <c r="P161" s="31">
        <v>0</v>
      </c>
      <c r="Q161" s="31">
        <v>0</v>
      </c>
      <c r="R161" s="31">
        <v>0</v>
      </c>
      <c r="S161" s="31">
        <v>0</v>
      </c>
      <c r="T161" s="36">
        <f t="shared" si="38"/>
        <v>0</v>
      </c>
      <c r="U161" s="36">
        <f t="shared" si="39"/>
        <v>0</v>
      </c>
    </row>
    <row r="162" spans="1:21" x14ac:dyDescent="0.2">
      <c r="A162" s="17" t="s">
        <v>44</v>
      </c>
      <c r="B162" s="11" t="s">
        <v>295</v>
      </c>
      <c r="C162" s="10" t="s">
        <v>296</v>
      </c>
      <c r="D162" s="31">
        <v>0</v>
      </c>
      <c r="E162" s="31">
        <v>0</v>
      </c>
      <c r="F162" s="31">
        <v>0</v>
      </c>
      <c r="G162" s="36">
        <f t="shared" si="32"/>
        <v>0</v>
      </c>
      <c r="H162" s="31">
        <v>0</v>
      </c>
      <c r="I162" s="36">
        <f t="shared" si="33"/>
        <v>0</v>
      </c>
      <c r="J162" s="31">
        <v>0</v>
      </c>
      <c r="K162" s="36">
        <f t="shared" si="34"/>
        <v>0</v>
      </c>
      <c r="L162" s="31">
        <v>0</v>
      </c>
      <c r="M162" s="36">
        <f t="shared" si="35"/>
        <v>0</v>
      </c>
      <c r="N162" s="31">
        <f t="shared" si="36"/>
        <v>0</v>
      </c>
      <c r="O162" s="36">
        <f t="shared" si="37"/>
        <v>0</v>
      </c>
      <c r="P162" s="31">
        <v>0</v>
      </c>
      <c r="Q162" s="31">
        <v>0</v>
      </c>
      <c r="R162" s="31">
        <v>0</v>
      </c>
      <c r="S162" s="31">
        <v>0</v>
      </c>
      <c r="T162" s="36">
        <f t="shared" si="38"/>
        <v>0</v>
      </c>
      <c r="U162" s="36">
        <f t="shared" si="39"/>
        <v>0</v>
      </c>
    </row>
    <row r="163" spans="1:21" ht="16.5" x14ac:dyDescent="0.3">
      <c r="A163" s="18" t="s">
        <v>0</v>
      </c>
      <c r="B163" s="13" t="s">
        <v>297</v>
      </c>
      <c r="C163" s="12" t="s">
        <v>0</v>
      </c>
      <c r="D163" s="32">
        <f>SUM(D158:D162)</f>
        <v>77617327</v>
      </c>
      <c r="E163" s="32">
        <f>SUM(E158:E162)</f>
        <v>28795409</v>
      </c>
      <c r="F163" s="32">
        <f>SUM(F158:F162)</f>
        <v>3911309</v>
      </c>
      <c r="G163" s="37">
        <f t="shared" si="32"/>
        <v>5.0392214614656851E-2</v>
      </c>
      <c r="H163" s="32">
        <f>SUM(H158:H162)</f>
        <v>6794306</v>
      </c>
      <c r="I163" s="37">
        <f t="shared" si="33"/>
        <v>8.7535944132680579E-2</v>
      </c>
      <c r="J163" s="32">
        <f>SUM(J158:J162)</f>
        <v>3200761</v>
      </c>
      <c r="K163" s="37">
        <f t="shared" si="34"/>
        <v>0.11115525395037799</v>
      </c>
      <c r="L163" s="32">
        <f>SUM(L158:L162)</f>
        <v>0</v>
      </c>
      <c r="M163" s="37">
        <f t="shared" si="35"/>
        <v>0</v>
      </c>
      <c r="N163" s="32">
        <f t="shared" si="36"/>
        <v>13906376</v>
      </c>
      <c r="O163" s="37">
        <f t="shared" si="37"/>
        <v>0.48293726267267117</v>
      </c>
      <c r="P163" s="32">
        <f>SUM(P158:P162)</f>
        <v>6583440</v>
      </c>
      <c r="Q163" s="32">
        <f>SUM(Q158:Q162)</f>
        <v>21209900</v>
      </c>
      <c r="R163" s="32">
        <f>SUM(R158:R162)</f>
        <v>19201835</v>
      </c>
      <c r="S163" s="32">
        <f>SUM(S158:S162)</f>
        <v>14826952</v>
      </c>
      <c r="T163" s="37">
        <f t="shared" si="38"/>
        <v>0.77216328543600132</v>
      </c>
      <c r="U163" s="37">
        <f t="shared" si="39"/>
        <v>-0.51381633310245101</v>
      </c>
    </row>
    <row r="164" spans="1:21" x14ac:dyDescent="0.2">
      <c r="A164" s="17" t="s">
        <v>29</v>
      </c>
      <c r="B164" s="11" t="s">
        <v>298</v>
      </c>
      <c r="C164" s="10" t="s">
        <v>299</v>
      </c>
      <c r="D164" s="31">
        <v>0</v>
      </c>
      <c r="E164" s="31">
        <v>0</v>
      </c>
      <c r="F164" s="31">
        <v>0</v>
      </c>
      <c r="G164" s="36">
        <f t="shared" si="32"/>
        <v>0</v>
      </c>
      <c r="H164" s="31">
        <v>0</v>
      </c>
      <c r="I164" s="36">
        <f t="shared" si="33"/>
        <v>0</v>
      </c>
      <c r="J164" s="31">
        <v>0</v>
      </c>
      <c r="K164" s="36">
        <f t="shared" si="34"/>
        <v>0</v>
      </c>
      <c r="L164" s="31">
        <v>0</v>
      </c>
      <c r="M164" s="36">
        <f t="shared" si="35"/>
        <v>0</v>
      </c>
      <c r="N164" s="31">
        <f t="shared" si="36"/>
        <v>0</v>
      </c>
      <c r="O164" s="36">
        <f t="shared" si="37"/>
        <v>0</v>
      </c>
      <c r="P164" s="31">
        <v>0</v>
      </c>
      <c r="Q164" s="31">
        <v>0</v>
      </c>
      <c r="R164" s="31">
        <v>0</v>
      </c>
      <c r="S164" s="31">
        <v>0</v>
      </c>
      <c r="T164" s="36">
        <f t="shared" si="38"/>
        <v>0</v>
      </c>
      <c r="U164" s="36">
        <f t="shared" si="39"/>
        <v>0</v>
      </c>
    </row>
    <row r="165" spans="1:21" x14ac:dyDescent="0.2">
      <c r="A165" s="17" t="s">
        <v>29</v>
      </c>
      <c r="B165" s="11" t="s">
        <v>300</v>
      </c>
      <c r="C165" s="10" t="s">
        <v>301</v>
      </c>
      <c r="D165" s="31">
        <v>2332272</v>
      </c>
      <c r="E165" s="31">
        <v>2348272</v>
      </c>
      <c r="F165" s="31">
        <v>7205536</v>
      </c>
      <c r="G165" s="36">
        <f t="shared" si="32"/>
        <v>3.0894921347081299</v>
      </c>
      <c r="H165" s="31">
        <v>4293541</v>
      </c>
      <c r="I165" s="36">
        <f t="shared" si="33"/>
        <v>1.8409263585036393</v>
      </c>
      <c r="J165" s="31">
        <v>11912100</v>
      </c>
      <c r="K165" s="36">
        <f t="shared" si="34"/>
        <v>5.0727087833095998</v>
      </c>
      <c r="L165" s="31">
        <v>0</v>
      </c>
      <c r="M165" s="36">
        <f t="shared" si="35"/>
        <v>0</v>
      </c>
      <c r="N165" s="31">
        <f t="shared" si="36"/>
        <v>23411177</v>
      </c>
      <c r="O165" s="36">
        <f t="shared" si="37"/>
        <v>9.9695337678088407</v>
      </c>
      <c r="P165" s="31">
        <v>530847</v>
      </c>
      <c r="Q165" s="31">
        <v>2236405</v>
      </c>
      <c r="R165" s="31">
        <v>2250795</v>
      </c>
      <c r="S165" s="31">
        <v>1671322</v>
      </c>
      <c r="T165" s="36">
        <f t="shared" si="38"/>
        <v>0.74254741102588195</v>
      </c>
      <c r="U165" s="36">
        <f t="shared" si="39"/>
        <v>21.439799038140933</v>
      </c>
    </row>
    <row r="166" spans="1:21" x14ac:dyDescent="0.2">
      <c r="A166" s="17" t="s">
        <v>29</v>
      </c>
      <c r="B166" s="11" t="s">
        <v>302</v>
      </c>
      <c r="C166" s="10" t="s">
        <v>303</v>
      </c>
      <c r="D166" s="31">
        <v>0</v>
      </c>
      <c r="E166" s="31">
        <v>0</v>
      </c>
      <c r="F166" s="31">
        <v>0</v>
      </c>
      <c r="G166" s="36">
        <f t="shared" si="32"/>
        <v>0</v>
      </c>
      <c r="H166" s="31">
        <v>0</v>
      </c>
      <c r="I166" s="36">
        <f t="shared" si="33"/>
        <v>0</v>
      </c>
      <c r="J166" s="31">
        <v>0</v>
      </c>
      <c r="K166" s="36">
        <f t="shared" si="34"/>
        <v>0</v>
      </c>
      <c r="L166" s="31">
        <v>0</v>
      </c>
      <c r="M166" s="36">
        <f t="shared" si="35"/>
        <v>0</v>
      </c>
      <c r="N166" s="31">
        <f t="shared" si="36"/>
        <v>0</v>
      </c>
      <c r="O166" s="36">
        <f t="shared" si="37"/>
        <v>0</v>
      </c>
      <c r="P166" s="31">
        <v>0</v>
      </c>
      <c r="Q166" s="31">
        <v>0</v>
      </c>
      <c r="R166" s="31">
        <v>0</v>
      </c>
      <c r="S166" s="31">
        <v>0</v>
      </c>
      <c r="T166" s="36">
        <f t="shared" si="38"/>
        <v>0</v>
      </c>
      <c r="U166" s="36">
        <f t="shared" si="39"/>
        <v>0</v>
      </c>
    </row>
    <row r="167" spans="1:21" x14ac:dyDescent="0.2">
      <c r="A167" s="17" t="s">
        <v>29</v>
      </c>
      <c r="B167" s="11" t="s">
        <v>304</v>
      </c>
      <c r="C167" s="10" t="s">
        <v>305</v>
      </c>
      <c r="D167" s="31">
        <v>970623</v>
      </c>
      <c r="E167" s="31">
        <v>620623</v>
      </c>
      <c r="F167" s="31">
        <v>53528</v>
      </c>
      <c r="G167" s="36">
        <f t="shared" si="32"/>
        <v>5.514808530191434E-2</v>
      </c>
      <c r="H167" s="31">
        <v>0</v>
      </c>
      <c r="I167" s="36">
        <f t="shared" si="33"/>
        <v>0</v>
      </c>
      <c r="J167" s="31">
        <v>120943</v>
      </c>
      <c r="K167" s="36">
        <f t="shared" si="34"/>
        <v>0.19487353836386986</v>
      </c>
      <c r="L167" s="31">
        <v>0</v>
      </c>
      <c r="M167" s="36">
        <f t="shared" si="35"/>
        <v>0</v>
      </c>
      <c r="N167" s="31">
        <f t="shared" si="36"/>
        <v>174471</v>
      </c>
      <c r="O167" s="36">
        <f t="shared" si="37"/>
        <v>0.28112235608412839</v>
      </c>
      <c r="P167" s="31">
        <v>70242</v>
      </c>
      <c r="Q167" s="31">
        <v>600161</v>
      </c>
      <c r="R167" s="31">
        <v>545161</v>
      </c>
      <c r="S167" s="31">
        <v>354768</v>
      </c>
      <c r="T167" s="36">
        <f t="shared" si="38"/>
        <v>0.65075821638011522</v>
      </c>
      <c r="U167" s="36">
        <f t="shared" si="39"/>
        <v>0.72180461831952392</v>
      </c>
    </row>
    <row r="168" spans="1:21" x14ac:dyDescent="0.2">
      <c r="A168" s="17" t="s">
        <v>44</v>
      </c>
      <c r="B168" s="11" t="s">
        <v>306</v>
      </c>
      <c r="C168" s="10" t="s">
        <v>307</v>
      </c>
      <c r="D168" s="31">
        <v>0</v>
      </c>
      <c r="E168" s="31">
        <v>0</v>
      </c>
      <c r="F168" s="31">
        <v>0</v>
      </c>
      <c r="G168" s="36">
        <f t="shared" si="32"/>
        <v>0</v>
      </c>
      <c r="H168" s="31">
        <v>0</v>
      </c>
      <c r="I168" s="36">
        <f t="shared" si="33"/>
        <v>0</v>
      </c>
      <c r="J168" s="31">
        <v>0</v>
      </c>
      <c r="K168" s="36">
        <f t="shared" si="34"/>
        <v>0</v>
      </c>
      <c r="L168" s="31">
        <v>0</v>
      </c>
      <c r="M168" s="36">
        <f t="shared" si="35"/>
        <v>0</v>
      </c>
      <c r="N168" s="31">
        <f t="shared" si="36"/>
        <v>0</v>
      </c>
      <c r="O168" s="36">
        <f t="shared" si="37"/>
        <v>0</v>
      </c>
      <c r="P168" s="31">
        <v>0</v>
      </c>
      <c r="Q168" s="31">
        <v>0</v>
      </c>
      <c r="R168" s="31">
        <v>0</v>
      </c>
      <c r="S168" s="31">
        <v>0</v>
      </c>
      <c r="T168" s="36">
        <f t="shared" si="38"/>
        <v>0</v>
      </c>
      <c r="U168" s="36">
        <f t="shared" si="39"/>
        <v>0</v>
      </c>
    </row>
    <row r="169" spans="1:21" ht="16.5" x14ac:dyDescent="0.3">
      <c r="A169" s="18" t="s">
        <v>0</v>
      </c>
      <c r="B169" s="13" t="s">
        <v>308</v>
      </c>
      <c r="C169" s="12" t="s">
        <v>0</v>
      </c>
      <c r="D169" s="32">
        <f>SUM(D164:D168)</f>
        <v>3302895</v>
      </c>
      <c r="E169" s="32">
        <f>SUM(E164:E168)</f>
        <v>2968895</v>
      </c>
      <c r="F169" s="32">
        <f>SUM(F164:F168)</f>
        <v>7259064</v>
      </c>
      <c r="G169" s="37">
        <f t="shared" si="32"/>
        <v>2.1977883038970356</v>
      </c>
      <c r="H169" s="32">
        <f>SUM(H164:H168)</f>
        <v>4293541</v>
      </c>
      <c r="I169" s="37">
        <f t="shared" si="33"/>
        <v>1.2999326348551801</v>
      </c>
      <c r="J169" s="32">
        <f>SUM(J164:J168)</f>
        <v>12033043</v>
      </c>
      <c r="K169" s="37">
        <f t="shared" si="34"/>
        <v>4.053037577954087</v>
      </c>
      <c r="L169" s="32">
        <f>SUM(L164:L168)</f>
        <v>0</v>
      </c>
      <c r="M169" s="37">
        <f t="shared" si="35"/>
        <v>0</v>
      </c>
      <c r="N169" s="32">
        <f t="shared" si="36"/>
        <v>23585648</v>
      </c>
      <c r="O169" s="37">
        <f t="shared" si="37"/>
        <v>7.944251312356954</v>
      </c>
      <c r="P169" s="32">
        <f>SUM(P164:P168)</f>
        <v>601089</v>
      </c>
      <c r="Q169" s="32">
        <f>SUM(Q164:Q168)</f>
        <v>2836566</v>
      </c>
      <c r="R169" s="32">
        <f>SUM(R164:R168)</f>
        <v>2795956</v>
      </c>
      <c r="S169" s="32">
        <f>SUM(S164:S168)</f>
        <v>2026090</v>
      </c>
      <c r="T169" s="37">
        <f t="shared" si="38"/>
        <v>0.72465017332175474</v>
      </c>
      <c r="U169" s="37">
        <f t="shared" si="39"/>
        <v>19.018737657817727</v>
      </c>
    </row>
    <row r="170" spans="1:21" ht="16.5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924876339</v>
      </c>
      <c r="E170" s="32">
        <f>SUM(E105,E107:E111,E113:E120,E122:E125,E127:E131,E133:E136,E138:E143,E145:E149,E151:E156,E158:E162,E164:E168)</f>
        <v>1110366578</v>
      </c>
      <c r="F170" s="32">
        <f>SUM(F105,F107:F111,F113:F120,F122:F125,F127:F131,F133:F136,F138:F143,F145:F149,F151:F156,F158:F162,F164:F168)</f>
        <v>216996049</v>
      </c>
      <c r="G170" s="37">
        <f t="shared" si="32"/>
        <v>0.23462168924617716</v>
      </c>
      <c r="H170" s="32">
        <f>SUM(H105,H107:H111,H113:H120,H122:H125,H127:H131,H133:H136,H138:H143,H145:H149,H151:H156,H158:H162,H164:H168)</f>
        <v>256574255</v>
      </c>
      <c r="I170" s="37">
        <f t="shared" si="33"/>
        <v>0.27741465986405778</v>
      </c>
      <c r="J170" s="32">
        <f>SUM(J105,J107:J111,J113:J120,J122:J125,J127:J131,J133:J136,J138:J143,J145:J149,J151:J156,J158:J162,J164:J168)</f>
        <v>221419707</v>
      </c>
      <c r="K170" s="37">
        <f t="shared" si="34"/>
        <v>0.19941135782276762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694990011</v>
      </c>
      <c r="O170" s="37">
        <f t="shared" si="37"/>
        <v>0.62591041982893691</v>
      </c>
      <c r="P170" s="32">
        <f>SUM(P105,P107:P111,P113:P120,P122:P125,P127:P131,P133:P136,P138:P143,P145:P149,P151:P156,P158:P162,P164:P168)</f>
        <v>156171875</v>
      </c>
      <c r="Q170" s="32">
        <f>SUM(Q105,Q107:Q111,Q113:Q120,Q122:Q125,Q127:Q131,Q133:Q136,Q138:Q143,Q145:Q149,Q151:Q156,Q158:Q162,Q164:Q168)</f>
        <v>1359641551</v>
      </c>
      <c r="R170" s="32">
        <f>SUM(R105,R107:R111,R113:R120,R122:R125,R127:R131,R133:R136,R138:R143,R145:R149,R151:R156,R158:R162,R164:R168)</f>
        <v>780855788</v>
      </c>
      <c r="S170" s="32">
        <f>SUM(S105,S107:S111,S113:S120,S122:S125,S127:S131,S133:S136,S138:S143,S145:S149,S151:S156,S158:S162,S164:S168)</f>
        <v>502598455</v>
      </c>
      <c r="T170" s="37">
        <f t="shared" si="38"/>
        <v>0.64365080303406808</v>
      </c>
      <c r="U170" s="37">
        <f t="shared" si="39"/>
        <v>0.41779502231115551</v>
      </c>
    </row>
    <row r="171" spans="1:21" ht="14.4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4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x14ac:dyDescent="0.2">
      <c r="A173" s="17" t="s">
        <v>29</v>
      </c>
      <c r="B173" s="11" t="s">
        <v>311</v>
      </c>
      <c r="C173" s="10" t="s">
        <v>312</v>
      </c>
      <c r="D173" s="31">
        <v>1547126</v>
      </c>
      <c r="E173" s="31">
        <v>1553047</v>
      </c>
      <c r="F173" s="31">
        <v>345941</v>
      </c>
      <c r="G173" s="36">
        <f t="shared" ref="G173:G205" si="40">IF(($D173     =0),0,($F173     /$D173     ))</f>
        <v>0.22360234395905698</v>
      </c>
      <c r="H173" s="31">
        <v>334122</v>
      </c>
      <c r="I173" s="36">
        <f t="shared" ref="I173:I205" si="41">IF(($D173     =0),0,($H173     /$D173     ))</f>
        <v>0.21596301787960387</v>
      </c>
      <c r="J173" s="31">
        <v>396360</v>
      </c>
      <c r="K173" s="36">
        <f t="shared" ref="K173:K205" si="42">IF(($E173     =0),0,($J173     /$E173     ))</f>
        <v>0.25521442686538143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1076423</v>
      </c>
      <c r="O173" s="36">
        <f t="shared" ref="O173:O205" si="45">IF(($E173     =0),0,($N173     /$E173     ))</f>
        <v>0.69310394340931081</v>
      </c>
      <c r="P173" s="31">
        <v>391724</v>
      </c>
      <c r="Q173" s="31">
        <v>1458435</v>
      </c>
      <c r="R173" s="31">
        <v>1378830</v>
      </c>
      <c r="S173" s="31">
        <v>1035711</v>
      </c>
      <c r="T173" s="36">
        <f t="shared" ref="T173:T205" si="46">IF(($R173     =0),0,($S173     /$R173     ))</f>
        <v>0.7511520637061857</v>
      </c>
      <c r="U173" s="36">
        <f t="shared" ref="U173:U205" si="47">IF(($P173     =0),0,(($J173     /$P173     )-1))</f>
        <v>1.1834863322135014E-2</v>
      </c>
    </row>
    <row r="174" spans="1:21" x14ac:dyDescent="0.2">
      <c r="A174" s="17" t="s">
        <v>29</v>
      </c>
      <c r="B174" s="11" t="s">
        <v>313</v>
      </c>
      <c r="C174" s="10" t="s">
        <v>314</v>
      </c>
      <c r="D174" s="31">
        <v>1429364</v>
      </c>
      <c r="E174" s="31">
        <v>1364364</v>
      </c>
      <c r="F174" s="31">
        <v>344794</v>
      </c>
      <c r="G174" s="36">
        <f t="shared" si="40"/>
        <v>0.2412219700510157</v>
      </c>
      <c r="H174" s="31">
        <v>387689</v>
      </c>
      <c r="I174" s="36">
        <f t="shared" si="41"/>
        <v>0.27123182058593892</v>
      </c>
      <c r="J174" s="31">
        <v>106715</v>
      </c>
      <c r="K174" s="36">
        <f t="shared" si="42"/>
        <v>7.821593064607392E-2</v>
      </c>
      <c r="L174" s="31">
        <v>0</v>
      </c>
      <c r="M174" s="36">
        <f t="shared" si="43"/>
        <v>0</v>
      </c>
      <c r="N174" s="31">
        <f t="shared" si="44"/>
        <v>839198</v>
      </c>
      <c r="O174" s="36">
        <f t="shared" si="45"/>
        <v>0.61508365802674358</v>
      </c>
      <c r="P174" s="31">
        <v>372102</v>
      </c>
      <c r="Q174" s="31">
        <v>896016</v>
      </c>
      <c r="R174" s="31">
        <v>1357420</v>
      </c>
      <c r="S174" s="31">
        <v>1059423</v>
      </c>
      <c r="T174" s="36">
        <f t="shared" si="46"/>
        <v>0.78046809388398575</v>
      </c>
      <c r="U174" s="36">
        <f t="shared" si="47"/>
        <v>-0.71321035630015428</v>
      </c>
    </row>
    <row r="175" spans="1:21" x14ac:dyDescent="0.2">
      <c r="A175" s="17" t="s">
        <v>29</v>
      </c>
      <c r="B175" s="11" t="s">
        <v>315</v>
      </c>
      <c r="C175" s="10" t="s">
        <v>316</v>
      </c>
      <c r="D175" s="31">
        <v>25568362</v>
      </c>
      <c r="E175" s="31">
        <v>25558362</v>
      </c>
      <c r="F175" s="31">
        <v>2564191</v>
      </c>
      <c r="G175" s="36">
        <f t="shared" si="40"/>
        <v>0.10028765237288177</v>
      </c>
      <c r="H175" s="31">
        <v>3628075</v>
      </c>
      <c r="I175" s="36">
        <f t="shared" si="41"/>
        <v>0.14189704448020565</v>
      </c>
      <c r="J175" s="31">
        <v>3487694</v>
      </c>
      <c r="K175" s="36">
        <f t="shared" si="42"/>
        <v>0.13645999692781563</v>
      </c>
      <c r="L175" s="31">
        <v>0</v>
      </c>
      <c r="M175" s="36">
        <f t="shared" si="43"/>
        <v>0</v>
      </c>
      <c r="N175" s="31">
        <f t="shared" si="44"/>
        <v>9679960</v>
      </c>
      <c r="O175" s="36">
        <f t="shared" si="45"/>
        <v>0.37873945129973507</v>
      </c>
      <c r="P175" s="31">
        <v>3046316</v>
      </c>
      <c r="Q175" s="31">
        <v>16463274</v>
      </c>
      <c r="R175" s="31">
        <v>16438274</v>
      </c>
      <c r="S175" s="31">
        <v>8542214</v>
      </c>
      <c r="T175" s="36">
        <f t="shared" si="46"/>
        <v>0.51965394907032214</v>
      </c>
      <c r="U175" s="36">
        <f t="shared" si="47"/>
        <v>0.14488910539812672</v>
      </c>
    </row>
    <row r="176" spans="1:21" x14ac:dyDescent="0.2">
      <c r="A176" s="17" t="s">
        <v>29</v>
      </c>
      <c r="B176" s="11" t="s">
        <v>317</v>
      </c>
      <c r="C176" s="10" t="s">
        <v>318</v>
      </c>
      <c r="D176" s="31">
        <v>0</v>
      </c>
      <c r="E176" s="31">
        <v>0</v>
      </c>
      <c r="F176" s="31">
        <v>0</v>
      </c>
      <c r="G176" s="36">
        <f t="shared" si="40"/>
        <v>0</v>
      </c>
      <c r="H176" s="31">
        <v>0</v>
      </c>
      <c r="I176" s="36">
        <f t="shared" si="41"/>
        <v>0</v>
      </c>
      <c r="J176" s="31">
        <v>0</v>
      </c>
      <c r="K176" s="36">
        <f t="shared" si="42"/>
        <v>0</v>
      </c>
      <c r="L176" s="31">
        <v>0</v>
      </c>
      <c r="M176" s="36">
        <f t="shared" si="43"/>
        <v>0</v>
      </c>
      <c r="N176" s="31">
        <f t="shared" si="44"/>
        <v>0</v>
      </c>
      <c r="O176" s="36">
        <f t="shared" si="45"/>
        <v>0</v>
      </c>
      <c r="P176" s="31">
        <v>0</v>
      </c>
      <c r="Q176" s="31">
        <v>0</v>
      </c>
      <c r="R176" s="31">
        <v>0</v>
      </c>
      <c r="S176" s="31">
        <v>0</v>
      </c>
      <c r="T176" s="36">
        <f t="shared" si="46"/>
        <v>0</v>
      </c>
      <c r="U176" s="36">
        <f t="shared" si="47"/>
        <v>0</v>
      </c>
    </row>
    <row r="177" spans="1:21" x14ac:dyDescent="0.2">
      <c r="A177" s="17" t="s">
        <v>29</v>
      </c>
      <c r="B177" s="11" t="s">
        <v>319</v>
      </c>
      <c r="C177" s="10" t="s">
        <v>320</v>
      </c>
      <c r="D177" s="31">
        <v>0</v>
      </c>
      <c r="E177" s="31">
        <v>0</v>
      </c>
      <c r="F177" s="31">
        <v>0</v>
      </c>
      <c r="G177" s="36">
        <f t="shared" si="40"/>
        <v>0</v>
      </c>
      <c r="H177" s="31">
        <v>0</v>
      </c>
      <c r="I177" s="36">
        <f t="shared" si="41"/>
        <v>0</v>
      </c>
      <c r="J177" s="31">
        <v>0</v>
      </c>
      <c r="K177" s="36">
        <f t="shared" si="42"/>
        <v>0</v>
      </c>
      <c r="L177" s="31">
        <v>0</v>
      </c>
      <c r="M177" s="36">
        <f t="shared" si="43"/>
        <v>0</v>
      </c>
      <c r="N177" s="31">
        <f t="shared" si="44"/>
        <v>0</v>
      </c>
      <c r="O177" s="36">
        <f t="shared" si="45"/>
        <v>0</v>
      </c>
      <c r="P177" s="31">
        <v>0</v>
      </c>
      <c r="Q177" s="31">
        <v>0</v>
      </c>
      <c r="R177" s="31">
        <v>0</v>
      </c>
      <c r="S177" s="31">
        <v>0</v>
      </c>
      <c r="T177" s="36">
        <f t="shared" si="46"/>
        <v>0</v>
      </c>
      <c r="U177" s="36">
        <f t="shared" si="47"/>
        <v>0</v>
      </c>
    </row>
    <row r="178" spans="1:21" x14ac:dyDescent="0.2">
      <c r="A178" s="17" t="s">
        <v>44</v>
      </c>
      <c r="B178" s="11" t="s">
        <v>321</v>
      </c>
      <c r="C178" s="10" t="s">
        <v>322</v>
      </c>
      <c r="D178" s="31">
        <v>0</v>
      </c>
      <c r="E178" s="31">
        <v>0</v>
      </c>
      <c r="F178" s="31">
        <v>0</v>
      </c>
      <c r="G178" s="36">
        <f t="shared" si="40"/>
        <v>0</v>
      </c>
      <c r="H178" s="31">
        <v>0</v>
      </c>
      <c r="I178" s="36">
        <f t="shared" si="41"/>
        <v>0</v>
      </c>
      <c r="J178" s="31">
        <v>0</v>
      </c>
      <c r="K178" s="36">
        <f t="shared" si="42"/>
        <v>0</v>
      </c>
      <c r="L178" s="31">
        <v>0</v>
      </c>
      <c r="M178" s="36">
        <f t="shared" si="43"/>
        <v>0</v>
      </c>
      <c r="N178" s="31">
        <f t="shared" si="44"/>
        <v>0</v>
      </c>
      <c r="O178" s="36">
        <f t="shared" si="45"/>
        <v>0</v>
      </c>
      <c r="P178" s="31">
        <v>0</v>
      </c>
      <c r="Q178" s="31">
        <v>0</v>
      </c>
      <c r="R178" s="31">
        <v>0</v>
      </c>
      <c r="S178" s="31">
        <v>0</v>
      </c>
      <c r="T178" s="36">
        <f t="shared" si="46"/>
        <v>0</v>
      </c>
      <c r="U178" s="36">
        <f t="shared" si="47"/>
        <v>0</v>
      </c>
    </row>
    <row r="179" spans="1:21" ht="16.5" x14ac:dyDescent="0.3">
      <c r="A179" s="18" t="s">
        <v>0</v>
      </c>
      <c r="B179" s="13" t="s">
        <v>323</v>
      </c>
      <c r="C179" s="12" t="s">
        <v>0</v>
      </c>
      <c r="D179" s="32">
        <f>SUM(D173:D178)</f>
        <v>28544852</v>
      </c>
      <c r="E179" s="32">
        <f>SUM(E173:E178)</f>
        <v>28475773</v>
      </c>
      <c r="F179" s="32">
        <f>SUM(F173:F178)</f>
        <v>3254926</v>
      </c>
      <c r="G179" s="37">
        <f t="shared" si="40"/>
        <v>0.11402847700874399</v>
      </c>
      <c r="H179" s="32">
        <f>SUM(H173:H178)</f>
        <v>4349886</v>
      </c>
      <c r="I179" s="37">
        <f t="shared" si="41"/>
        <v>0.15238775804477808</v>
      </c>
      <c r="J179" s="32">
        <f>SUM(J173:J178)</f>
        <v>3990769</v>
      </c>
      <c r="K179" s="37">
        <f t="shared" si="42"/>
        <v>0.14014611648997202</v>
      </c>
      <c r="L179" s="32">
        <f>SUM(L173:L178)</f>
        <v>0</v>
      </c>
      <c r="M179" s="37">
        <f t="shared" si="43"/>
        <v>0</v>
      </c>
      <c r="N179" s="32">
        <f t="shared" si="44"/>
        <v>11595581</v>
      </c>
      <c r="O179" s="37">
        <f t="shared" si="45"/>
        <v>0.40720864715419663</v>
      </c>
      <c r="P179" s="32">
        <f>SUM(P173:P178)</f>
        <v>3810142</v>
      </c>
      <c r="Q179" s="32">
        <f>SUM(Q173:Q178)</f>
        <v>18817725</v>
      </c>
      <c r="R179" s="32">
        <f>SUM(R173:R178)</f>
        <v>19174524</v>
      </c>
      <c r="S179" s="32">
        <f>SUM(S173:S178)</f>
        <v>10637348</v>
      </c>
      <c r="T179" s="37">
        <f t="shared" si="46"/>
        <v>0.55476464500500766</v>
      </c>
      <c r="U179" s="37">
        <f t="shared" si="47"/>
        <v>4.7406894546187628E-2</v>
      </c>
    </row>
    <row r="180" spans="1:21" x14ac:dyDescent="0.2">
      <c r="A180" s="17" t="s">
        <v>29</v>
      </c>
      <c r="B180" s="11" t="s">
        <v>324</v>
      </c>
      <c r="C180" s="10" t="s">
        <v>325</v>
      </c>
      <c r="D180" s="31">
        <v>2611759</v>
      </c>
      <c r="E180" s="31">
        <v>2611759</v>
      </c>
      <c r="F180" s="31">
        <v>348457</v>
      </c>
      <c r="G180" s="36">
        <f t="shared" si="40"/>
        <v>0.13341851219810097</v>
      </c>
      <c r="H180" s="31">
        <v>387874</v>
      </c>
      <c r="I180" s="36">
        <f t="shared" si="41"/>
        <v>0.14851063976423551</v>
      </c>
      <c r="J180" s="31">
        <v>474676</v>
      </c>
      <c r="K180" s="36">
        <f t="shared" si="42"/>
        <v>0.18174571237238965</v>
      </c>
      <c r="L180" s="31">
        <v>0</v>
      </c>
      <c r="M180" s="36">
        <f t="shared" si="43"/>
        <v>0</v>
      </c>
      <c r="N180" s="31">
        <f t="shared" si="44"/>
        <v>1211007</v>
      </c>
      <c r="O180" s="36">
        <f t="shared" si="45"/>
        <v>0.46367486433472616</v>
      </c>
      <c r="P180" s="31">
        <v>349170</v>
      </c>
      <c r="Q180" s="31">
        <v>2848430</v>
      </c>
      <c r="R180" s="31">
        <v>1778423</v>
      </c>
      <c r="S180" s="31">
        <v>1091393</v>
      </c>
      <c r="T180" s="36">
        <f t="shared" si="46"/>
        <v>0.61368583289802259</v>
      </c>
      <c r="U180" s="36">
        <f t="shared" si="47"/>
        <v>0.35944095999083547</v>
      </c>
    </row>
    <row r="181" spans="1:21" x14ac:dyDescent="0.2">
      <c r="A181" s="17" t="s">
        <v>29</v>
      </c>
      <c r="B181" s="11" t="s">
        <v>326</v>
      </c>
      <c r="C181" s="10" t="s">
        <v>327</v>
      </c>
      <c r="D181" s="31">
        <v>95332695</v>
      </c>
      <c r="E181" s="31">
        <v>89694153</v>
      </c>
      <c r="F181" s="31">
        <v>10012673</v>
      </c>
      <c r="G181" s="36">
        <f t="shared" si="40"/>
        <v>0.10502874171342791</v>
      </c>
      <c r="H181" s="31">
        <v>26291440</v>
      </c>
      <c r="I181" s="36">
        <f t="shared" si="41"/>
        <v>0.2757861822746121</v>
      </c>
      <c r="J181" s="31">
        <v>15913858</v>
      </c>
      <c r="K181" s="36">
        <f t="shared" si="42"/>
        <v>0.17742358300657568</v>
      </c>
      <c r="L181" s="31">
        <v>0</v>
      </c>
      <c r="M181" s="36">
        <f t="shared" si="43"/>
        <v>0</v>
      </c>
      <c r="N181" s="31">
        <f t="shared" si="44"/>
        <v>52217971</v>
      </c>
      <c r="O181" s="36">
        <f t="shared" si="45"/>
        <v>0.58217809359323569</v>
      </c>
      <c r="P181" s="31">
        <v>14556470</v>
      </c>
      <c r="Q181" s="31">
        <v>71410367</v>
      </c>
      <c r="R181" s="31">
        <v>101596021</v>
      </c>
      <c r="S181" s="31">
        <v>47519452</v>
      </c>
      <c r="T181" s="36">
        <f t="shared" si="46"/>
        <v>0.46772945960157236</v>
      </c>
      <c r="U181" s="36">
        <f t="shared" si="47"/>
        <v>9.3249805756478121E-2</v>
      </c>
    </row>
    <row r="182" spans="1:21" x14ac:dyDescent="0.2">
      <c r="A182" s="17" t="s">
        <v>29</v>
      </c>
      <c r="B182" s="11" t="s">
        <v>328</v>
      </c>
      <c r="C182" s="10" t="s">
        <v>329</v>
      </c>
      <c r="D182" s="31">
        <v>0</v>
      </c>
      <c r="E182" s="31">
        <v>0</v>
      </c>
      <c r="F182" s="31">
        <v>0</v>
      </c>
      <c r="G182" s="36">
        <f t="shared" si="40"/>
        <v>0</v>
      </c>
      <c r="H182" s="31">
        <v>0</v>
      </c>
      <c r="I182" s="36">
        <f t="shared" si="41"/>
        <v>0</v>
      </c>
      <c r="J182" s="31">
        <v>0</v>
      </c>
      <c r="K182" s="36">
        <f t="shared" si="42"/>
        <v>0</v>
      </c>
      <c r="L182" s="31">
        <v>0</v>
      </c>
      <c r="M182" s="36">
        <f t="shared" si="43"/>
        <v>0</v>
      </c>
      <c r="N182" s="31">
        <f t="shared" si="44"/>
        <v>0</v>
      </c>
      <c r="O182" s="36">
        <f t="shared" si="45"/>
        <v>0</v>
      </c>
      <c r="P182" s="31">
        <v>0</v>
      </c>
      <c r="Q182" s="31">
        <v>0</v>
      </c>
      <c r="R182" s="31">
        <v>0</v>
      </c>
      <c r="S182" s="31">
        <v>0</v>
      </c>
      <c r="T182" s="36">
        <f t="shared" si="46"/>
        <v>0</v>
      </c>
      <c r="U182" s="36">
        <f t="shared" si="47"/>
        <v>0</v>
      </c>
    </row>
    <row r="183" spans="1:21" x14ac:dyDescent="0.2">
      <c r="A183" s="17" t="s">
        <v>29</v>
      </c>
      <c r="B183" s="11" t="s">
        <v>330</v>
      </c>
      <c r="C183" s="10" t="s">
        <v>331</v>
      </c>
      <c r="D183" s="31">
        <v>0</v>
      </c>
      <c r="E183" s="31">
        <v>0</v>
      </c>
      <c r="F183" s="31">
        <v>0</v>
      </c>
      <c r="G183" s="36">
        <f t="shared" si="40"/>
        <v>0</v>
      </c>
      <c r="H183" s="31">
        <v>0</v>
      </c>
      <c r="I183" s="36">
        <f t="shared" si="41"/>
        <v>0</v>
      </c>
      <c r="J183" s="31">
        <v>0</v>
      </c>
      <c r="K183" s="36">
        <f t="shared" si="42"/>
        <v>0</v>
      </c>
      <c r="L183" s="31">
        <v>0</v>
      </c>
      <c r="M183" s="36">
        <f t="shared" si="43"/>
        <v>0</v>
      </c>
      <c r="N183" s="31">
        <f t="shared" si="44"/>
        <v>0</v>
      </c>
      <c r="O183" s="36">
        <f t="shared" si="45"/>
        <v>0</v>
      </c>
      <c r="P183" s="31">
        <v>0</v>
      </c>
      <c r="Q183" s="31">
        <v>0</v>
      </c>
      <c r="R183" s="31">
        <v>0</v>
      </c>
      <c r="S183" s="31">
        <v>0</v>
      </c>
      <c r="T183" s="36">
        <f t="shared" si="46"/>
        <v>0</v>
      </c>
      <c r="U183" s="36">
        <f t="shared" si="47"/>
        <v>0</v>
      </c>
    </row>
    <row r="184" spans="1:21" x14ac:dyDescent="0.2">
      <c r="A184" s="17" t="s">
        <v>44</v>
      </c>
      <c r="B184" s="11" t="s">
        <v>332</v>
      </c>
      <c r="C184" s="10" t="s">
        <v>333</v>
      </c>
      <c r="D184" s="31">
        <v>0</v>
      </c>
      <c r="E184" s="31">
        <v>0</v>
      </c>
      <c r="F184" s="31">
        <v>0</v>
      </c>
      <c r="G184" s="36">
        <f t="shared" si="40"/>
        <v>0</v>
      </c>
      <c r="H184" s="31">
        <v>0</v>
      </c>
      <c r="I184" s="36">
        <f t="shared" si="41"/>
        <v>0</v>
      </c>
      <c r="J184" s="31">
        <v>0</v>
      </c>
      <c r="K184" s="36">
        <f t="shared" si="42"/>
        <v>0</v>
      </c>
      <c r="L184" s="31">
        <v>0</v>
      </c>
      <c r="M184" s="36">
        <f t="shared" si="43"/>
        <v>0</v>
      </c>
      <c r="N184" s="31">
        <f t="shared" si="44"/>
        <v>0</v>
      </c>
      <c r="O184" s="36">
        <f t="shared" si="45"/>
        <v>0</v>
      </c>
      <c r="P184" s="31">
        <v>0</v>
      </c>
      <c r="Q184" s="31">
        <v>0</v>
      </c>
      <c r="R184" s="31">
        <v>0</v>
      </c>
      <c r="S184" s="31">
        <v>0</v>
      </c>
      <c r="T184" s="36">
        <f t="shared" si="46"/>
        <v>0</v>
      </c>
      <c r="U184" s="36">
        <f t="shared" si="47"/>
        <v>0</v>
      </c>
    </row>
    <row r="185" spans="1:21" ht="16.5" x14ac:dyDescent="0.3">
      <c r="A185" s="18" t="s">
        <v>0</v>
      </c>
      <c r="B185" s="13" t="s">
        <v>334</v>
      </c>
      <c r="C185" s="12" t="s">
        <v>0</v>
      </c>
      <c r="D185" s="32">
        <f>SUM(D180:D184)</f>
        <v>97944454</v>
      </c>
      <c r="E185" s="32">
        <f>SUM(E180:E184)</f>
        <v>92305912</v>
      </c>
      <c r="F185" s="32">
        <f>SUM(F180:F184)</f>
        <v>10361130</v>
      </c>
      <c r="G185" s="37">
        <f t="shared" si="40"/>
        <v>0.10578577527217621</v>
      </c>
      <c r="H185" s="32">
        <f>SUM(H180:H184)</f>
        <v>26679314</v>
      </c>
      <c r="I185" s="37">
        <f t="shared" si="41"/>
        <v>0.27239228879666838</v>
      </c>
      <c r="J185" s="32">
        <f>SUM(J180:J184)</f>
        <v>16388534</v>
      </c>
      <c r="K185" s="37">
        <f t="shared" si="42"/>
        <v>0.17754587593479387</v>
      </c>
      <c r="L185" s="32">
        <f>SUM(L180:L184)</f>
        <v>0</v>
      </c>
      <c r="M185" s="37">
        <f t="shared" si="43"/>
        <v>0</v>
      </c>
      <c r="N185" s="32">
        <f t="shared" si="44"/>
        <v>53428978</v>
      </c>
      <c r="O185" s="37">
        <f t="shared" si="45"/>
        <v>0.57882509193993992</v>
      </c>
      <c r="P185" s="32">
        <f>SUM(P180:P184)</f>
        <v>14905640</v>
      </c>
      <c r="Q185" s="32">
        <f>SUM(Q180:Q184)</f>
        <v>74258797</v>
      </c>
      <c r="R185" s="32">
        <f>SUM(R180:R184)</f>
        <v>103374444</v>
      </c>
      <c r="S185" s="32">
        <f>SUM(S180:S184)</f>
        <v>48610845</v>
      </c>
      <c r="T185" s="37">
        <f t="shared" si="46"/>
        <v>0.47024044937063941</v>
      </c>
      <c r="U185" s="37">
        <f t="shared" si="47"/>
        <v>9.948542967628371E-2</v>
      </c>
    </row>
    <row r="186" spans="1:21" x14ac:dyDescent="0.2">
      <c r="A186" s="17" t="s">
        <v>29</v>
      </c>
      <c r="B186" s="11" t="s">
        <v>335</v>
      </c>
      <c r="C186" s="10" t="s">
        <v>336</v>
      </c>
      <c r="D186" s="31">
        <v>0</v>
      </c>
      <c r="E186" s="31">
        <v>0</v>
      </c>
      <c r="F186" s="31">
        <v>0</v>
      </c>
      <c r="G186" s="36">
        <f t="shared" si="40"/>
        <v>0</v>
      </c>
      <c r="H186" s="31">
        <v>0</v>
      </c>
      <c r="I186" s="36">
        <f t="shared" si="41"/>
        <v>0</v>
      </c>
      <c r="J186" s="31">
        <v>0</v>
      </c>
      <c r="K186" s="36">
        <f t="shared" si="42"/>
        <v>0</v>
      </c>
      <c r="L186" s="31">
        <v>0</v>
      </c>
      <c r="M186" s="36">
        <f t="shared" si="43"/>
        <v>0</v>
      </c>
      <c r="N186" s="31">
        <f t="shared" si="44"/>
        <v>0</v>
      </c>
      <c r="O186" s="36">
        <f t="shared" si="45"/>
        <v>0</v>
      </c>
      <c r="P186" s="31">
        <v>0</v>
      </c>
      <c r="Q186" s="31">
        <v>0</v>
      </c>
      <c r="R186" s="31">
        <v>0</v>
      </c>
      <c r="S186" s="31">
        <v>0</v>
      </c>
      <c r="T186" s="36">
        <f t="shared" si="46"/>
        <v>0</v>
      </c>
      <c r="U186" s="36">
        <f t="shared" si="47"/>
        <v>0</v>
      </c>
    </row>
    <row r="187" spans="1:21" x14ac:dyDescent="0.2">
      <c r="A187" s="17" t="s">
        <v>29</v>
      </c>
      <c r="B187" s="11" t="s">
        <v>337</v>
      </c>
      <c r="C187" s="10" t="s">
        <v>338</v>
      </c>
      <c r="D187" s="31">
        <v>0</v>
      </c>
      <c r="E187" s="31">
        <v>0</v>
      </c>
      <c r="F187" s="31">
        <v>0</v>
      </c>
      <c r="G187" s="36">
        <f t="shared" si="40"/>
        <v>0</v>
      </c>
      <c r="H187" s="31">
        <v>0</v>
      </c>
      <c r="I187" s="36">
        <f t="shared" si="41"/>
        <v>0</v>
      </c>
      <c r="J187" s="31">
        <v>0</v>
      </c>
      <c r="K187" s="36">
        <f t="shared" si="42"/>
        <v>0</v>
      </c>
      <c r="L187" s="31">
        <v>0</v>
      </c>
      <c r="M187" s="36">
        <f t="shared" si="43"/>
        <v>0</v>
      </c>
      <c r="N187" s="31">
        <f t="shared" si="44"/>
        <v>0</v>
      </c>
      <c r="O187" s="36">
        <f t="shared" si="45"/>
        <v>0</v>
      </c>
      <c r="P187" s="31">
        <v>0</v>
      </c>
      <c r="Q187" s="31">
        <v>0</v>
      </c>
      <c r="R187" s="31">
        <v>0</v>
      </c>
      <c r="S187" s="31">
        <v>0</v>
      </c>
      <c r="T187" s="36">
        <f t="shared" si="46"/>
        <v>0</v>
      </c>
      <c r="U187" s="36">
        <f t="shared" si="47"/>
        <v>0</v>
      </c>
    </row>
    <row r="188" spans="1:21" x14ac:dyDescent="0.2">
      <c r="A188" s="17" t="s">
        <v>29</v>
      </c>
      <c r="B188" s="11" t="s">
        <v>339</v>
      </c>
      <c r="C188" s="10" t="s">
        <v>340</v>
      </c>
      <c r="D188" s="31">
        <v>22207113</v>
      </c>
      <c r="E188" s="31">
        <v>21578497</v>
      </c>
      <c r="F188" s="31">
        <v>5828706</v>
      </c>
      <c r="G188" s="36">
        <f t="shared" si="40"/>
        <v>0.26247022744469306</v>
      </c>
      <c r="H188" s="31">
        <v>5727394</v>
      </c>
      <c r="I188" s="36">
        <f t="shared" si="41"/>
        <v>0.25790808557600442</v>
      </c>
      <c r="J188" s="31">
        <v>4362247</v>
      </c>
      <c r="K188" s="36">
        <f t="shared" si="42"/>
        <v>0.20215712892329804</v>
      </c>
      <c r="L188" s="31">
        <v>0</v>
      </c>
      <c r="M188" s="36">
        <f t="shared" si="43"/>
        <v>0</v>
      </c>
      <c r="N188" s="31">
        <f t="shared" si="44"/>
        <v>15918347</v>
      </c>
      <c r="O188" s="36">
        <f t="shared" si="45"/>
        <v>0.73769489135411048</v>
      </c>
      <c r="P188" s="31">
        <v>3994094</v>
      </c>
      <c r="Q188" s="31">
        <v>16930375</v>
      </c>
      <c r="R188" s="31">
        <v>16398811</v>
      </c>
      <c r="S188" s="31">
        <v>11568666</v>
      </c>
      <c r="T188" s="36">
        <f t="shared" si="46"/>
        <v>0.70545760909129329</v>
      </c>
      <c r="U188" s="36">
        <f t="shared" si="47"/>
        <v>9.2174345421014214E-2</v>
      </c>
    </row>
    <row r="189" spans="1:21" x14ac:dyDescent="0.2">
      <c r="A189" s="17" t="s">
        <v>29</v>
      </c>
      <c r="B189" s="11" t="s">
        <v>341</v>
      </c>
      <c r="C189" s="10" t="s">
        <v>342</v>
      </c>
      <c r="D189" s="31">
        <v>0</v>
      </c>
      <c r="E189" s="31">
        <v>0</v>
      </c>
      <c r="F189" s="31">
        <v>0</v>
      </c>
      <c r="G189" s="36">
        <f t="shared" si="40"/>
        <v>0</v>
      </c>
      <c r="H189" s="31">
        <v>0</v>
      </c>
      <c r="I189" s="36">
        <f t="shared" si="41"/>
        <v>0</v>
      </c>
      <c r="J189" s="31">
        <v>0</v>
      </c>
      <c r="K189" s="36">
        <f t="shared" si="42"/>
        <v>0</v>
      </c>
      <c r="L189" s="31">
        <v>0</v>
      </c>
      <c r="M189" s="36">
        <f t="shared" si="43"/>
        <v>0</v>
      </c>
      <c r="N189" s="31">
        <f t="shared" si="44"/>
        <v>0</v>
      </c>
      <c r="O189" s="36">
        <f t="shared" si="45"/>
        <v>0</v>
      </c>
      <c r="P189" s="31">
        <v>0</v>
      </c>
      <c r="Q189" s="31">
        <v>0</v>
      </c>
      <c r="R189" s="31">
        <v>0</v>
      </c>
      <c r="S189" s="31">
        <v>0</v>
      </c>
      <c r="T189" s="36">
        <f t="shared" si="46"/>
        <v>0</v>
      </c>
      <c r="U189" s="36">
        <f t="shared" si="47"/>
        <v>0</v>
      </c>
    </row>
    <row r="190" spans="1:21" x14ac:dyDescent="0.2">
      <c r="A190" s="17" t="s">
        <v>44</v>
      </c>
      <c r="B190" s="11" t="s">
        <v>343</v>
      </c>
      <c r="C190" s="10" t="s">
        <v>344</v>
      </c>
      <c r="D190" s="31">
        <v>0</v>
      </c>
      <c r="E190" s="31">
        <v>0</v>
      </c>
      <c r="F190" s="31">
        <v>0</v>
      </c>
      <c r="G190" s="36">
        <f t="shared" si="40"/>
        <v>0</v>
      </c>
      <c r="H190" s="31">
        <v>0</v>
      </c>
      <c r="I190" s="36">
        <f t="shared" si="41"/>
        <v>0</v>
      </c>
      <c r="J190" s="31">
        <v>0</v>
      </c>
      <c r="K190" s="36">
        <f t="shared" si="42"/>
        <v>0</v>
      </c>
      <c r="L190" s="31">
        <v>0</v>
      </c>
      <c r="M190" s="36">
        <f t="shared" si="43"/>
        <v>0</v>
      </c>
      <c r="N190" s="31">
        <f t="shared" si="44"/>
        <v>0</v>
      </c>
      <c r="O190" s="36">
        <f t="shared" si="45"/>
        <v>0</v>
      </c>
      <c r="P190" s="31">
        <v>0</v>
      </c>
      <c r="Q190" s="31">
        <v>0</v>
      </c>
      <c r="R190" s="31">
        <v>0</v>
      </c>
      <c r="S190" s="31">
        <v>0</v>
      </c>
      <c r="T190" s="36">
        <f t="shared" si="46"/>
        <v>0</v>
      </c>
      <c r="U190" s="36">
        <f t="shared" si="47"/>
        <v>0</v>
      </c>
    </row>
    <row r="191" spans="1:21" ht="16.5" x14ac:dyDescent="0.3">
      <c r="A191" s="18" t="s">
        <v>0</v>
      </c>
      <c r="B191" s="13" t="s">
        <v>345</v>
      </c>
      <c r="C191" s="12" t="s">
        <v>0</v>
      </c>
      <c r="D191" s="32">
        <f>SUM(D186:D190)</f>
        <v>22207113</v>
      </c>
      <c r="E191" s="32">
        <f>SUM(E186:E190)</f>
        <v>21578497</v>
      </c>
      <c r="F191" s="32">
        <f>SUM(F186:F190)</f>
        <v>5828706</v>
      </c>
      <c r="G191" s="37">
        <f t="shared" si="40"/>
        <v>0.26247022744469306</v>
      </c>
      <c r="H191" s="32">
        <f>SUM(H186:H190)</f>
        <v>5727394</v>
      </c>
      <c r="I191" s="37">
        <f t="shared" si="41"/>
        <v>0.25790808557600442</v>
      </c>
      <c r="J191" s="32">
        <f>SUM(J186:J190)</f>
        <v>4362247</v>
      </c>
      <c r="K191" s="37">
        <f t="shared" si="42"/>
        <v>0.20215712892329804</v>
      </c>
      <c r="L191" s="32">
        <f>SUM(L186:L190)</f>
        <v>0</v>
      </c>
      <c r="M191" s="37">
        <f t="shared" si="43"/>
        <v>0</v>
      </c>
      <c r="N191" s="32">
        <f t="shared" si="44"/>
        <v>15918347</v>
      </c>
      <c r="O191" s="37">
        <f t="shared" si="45"/>
        <v>0.73769489135411048</v>
      </c>
      <c r="P191" s="32">
        <f>SUM(P186:P190)</f>
        <v>3994094</v>
      </c>
      <c r="Q191" s="32">
        <f>SUM(Q186:Q190)</f>
        <v>16930375</v>
      </c>
      <c r="R191" s="32">
        <f>SUM(R186:R190)</f>
        <v>16398811</v>
      </c>
      <c r="S191" s="32">
        <f>SUM(S186:S190)</f>
        <v>11568666</v>
      </c>
      <c r="T191" s="37">
        <f t="shared" si="46"/>
        <v>0.70545760909129329</v>
      </c>
      <c r="U191" s="37">
        <f t="shared" si="47"/>
        <v>9.2174345421014214E-2</v>
      </c>
    </row>
    <row r="192" spans="1:21" x14ac:dyDescent="0.2">
      <c r="A192" s="17" t="s">
        <v>29</v>
      </c>
      <c r="B192" s="11" t="s">
        <v>346</v>
      </c>
      <c r="C192" s="10" t="s">
        <v>347</v>
      </c>
      <c r="D192" s="31">
        <v>0</v>
      </c>
      <c r="E192" s="31">
        <v>0</v>
      </c>
      <c r="F192" s="31">
        <v>0</v>
      </c>
      <c r="G192" s="36">
        <f t="shared" si="40"/>
        <v>0</v>
      </c>
      <c r="H192" s="31">
        <v>0</v>
      </c>
      <c r="I192" s="36">
        <f t="shared" si="41"/>
        <v>0</v>
      </c>
      <c r="J192" s="31">
        <v>0</v>
      </c>
      <c r="K192" s="36">
        <f t="shared" si="42"/>
        <v>0</v>
      </c>
      <c r="L192" s="31">
        <v>0</v>
      </c>
      <c r="M192" s="36">
        <f t="shared" si="43"/>
        <v>0</v>
      </c>
      <c r="N192" s="31">
        <f t="shared" si="44"/>
        <v>0</v>
      </c>
      <c r="O192" s="36">
        <f t="shared" si="45"/>
        <v>0</v>
      </c>
      <c r="P192" s="31">
        <v>0</v>
      </c>
      <c r="Q192" s="31">
        <v>0</v>
      </c>
      <c r="R192" s="31">
        <v>0</v>
      </c>
      <c r="S192" s="31">
        <v>0</v>
      </c>
      <c r="T192" s="36">
        <f t="shared" si="46"/>
        <v>0</v>
      </c>
      <c r="U192" s="36">
        <f t="shared" si="47"/>
        <v>0</v>
      </c>
    </row>
    <row r="193" spans="1:21" x14ac:dyDescent="0.2">
      <c r="A193" s="17" t="s">
        <v>29</v>
      </c>
      <c r="B193" s="11" t="s">
        <v>348</v>
      </c>
      <c r="C193" s="10" t="s">
        <v>349</v>
      </c>
      <c r="D193" s="31">
        <v>4225642</v>
      </c>
      <c r="E193" s="31">
        <v>4214536</v>
      </c>
      <c r="F193" s="31">
        <v>820326</v>
      </c>
      <c r="G193" s="36">
        <f t="shared" si="40"/>
        <v>0.19413050135340382</v>
      </c>
      <c r="H193" s="31">
        <v>982010</v>
      </c>
      <c r="I193" s="36">
        <f t="shared" si="41"/>
        <v>0.23239308961809826</v>
      </c>
      <c r="J193" s="31">
        <v>875913</v>
      </c>
      <c r="K193" s="36">
        <f t="shared" si="42"/>
        <v>0.2078314196390777</v>
      </c>
      <c r="L193" s="31">
        <v>0</v>
      </c>
      <c r="M193" s="36">
        <f t="shared" si="43"/>
        <v>0</v>
      </c>
      <c r="N193" s="31">
        <f t="shared" si="44"/>
        <v>2678249</v>
      </c>
      <c r="O193" s="36">
        <f t="shared" si="45"/>
        <v>0.63547897087603478</v>
      </c>
      <c r="P193" s="31">
        <v>644144</v>
      </c>
      <c r="Q193" s="31">
        <v>3939685</v>
      </c>
      <c r="R193" s="31">
        <v>3997765</v>
      </c>
      <c r="S193" s="31">
        <v>2662278</v>
      </c>
      <c r="T193" s="36">
        <f t="shared" si="46"/>
        <v>0.66594159486613147</v>
      </c>
      <c r="U193" s="36">
        <f t="shared" si="47"/>
        <v>0.35980929729998268</v>
      </c>
    </row>
    <row r="194" spans="1:21" x14ac:dyDescent="0.2">
      <c r="A194" s="17" t="s">
        <v>29</v>
      </c>
      <c r="B194" s="11" t="s">
        <v>350</v>
      </c>
      <c r="C194" s="10" t="s">
        <v>351</v>
      </c>
      <c r="D194" s="31">
        <v>0</v>
      </c>
      <c r="E194" s="31">
        <v>0</v>
      </c>
      <c r="F194" s="31">
        <v>0</v>
      </c>
      <c r="G194" s="36">
        <f t="shared" si="40"/>
        <v>0</v>
      </c>
      <c r="H194" s="31">
        <v>0</v>
      </c>
      <c r="I194" s="36">
        <f t="shared" si="41"/>
        <v>0</v>
      </c>
      <c r="J194" s="31">
        <v>0</v>
      </c>
      <c r="K194" s="36">
        <f t="shared" si="42"/>
        <v>0</v>
      </c>
      <c r="L194" s="31">
        <v>0</v>
      </c>
      <c r="M194" s="36">
        <f t="shared" si="43"/>
        <v>0</v>
      </c>
      <c r="N194" s="31">
        <f t="shared" si="44"/>
        <v>0</v>
      </c>
      <c r="O194" s="36">
        <f t="shared" si="45"/>
        <v>0</v>
      </c>
      <c r="P194" s="31">
        <v>0</v>
      </c>
      <c r="Q194" s="31">
        <v>0</v>
      </c>
      <c r="R194" s="31">
        <v>0</v>
      </c>
      <c r="S194" s="31">
        <v>0</v>
      </c>
      <c r="T194" s="36">
        <f t="shared" si="46"/>
        <v>0</v>
      </c>
      <c r="U194" s="36">
        <f t="shared" si="47"/>
        <v>0</v>
      </c>
    </row>
    <row r="195" spans="1:21" x14ac:dyDescent="0.2">
      <c r="A195" s="17" t="s">
        <v>29</v>
      </c>
      <c r="B195" s="11" t="s">
        <v>352</v>
      </c>
      <c r="C195" s="10" t="s">
        <v>353</v>
      </c>
      <c r="D195" s="31">
        <v>1221627</v>
      </c>
      <c r="E195" s="31">
        <v>1207897</v>
      </c>
      <c r="F195" s="31">
        <v>212605</v>
      </c>
      <c r="G195" s="36">
        <f t="shared" si="40"/>
        <v>0.17403430015872276</v>
      </c>
      <c r="H195" s="31">
        <v>211008</v>
      </c>
      <c r="I195" s="36">
        <f t="shared" si="41"/>
        <v>0.17272702715313268</v>
      </c>
      <c r="J195" s="31">
        <v>313424</v>
      </c>
      <c r="K195" s="36">
        <f t="shared" si="42"/>
        <v>0.25947907810020227</v>
      </c>
      <c r="L195" s="31">
        <v>0</v>
      </c>
      <c r="M195" s="36">
        <f t="shared" si="43"/>
        <v>0</v>
      </c>
      <c r="N195" s="31">
        <f t="shared" si="44"/>
        <v>737037</v>
      </c>
      <c r="O195" s="36">
        <f t="shared" si="45"/>
        <v>0.61018199399452111</v>
      </c>
      <c r="P195" s="31">
        <v>265549</v>
      </c>
      <c r="Q195" s="31">
        <v>1143470</v>
      </c>
      <c r="R195" s="31">
        <v>1162259</v>
      </c>
      <c r="S195" s="31">
        <v>676344</v>
      </c>
      <c r="T195" s="36">
        <f t="shared" si="46"/>
        <v>0.58192192962153877</v>
      </c>
      <c r="U195" s="36">
        <f t="shared" si="47"/>
        <v>0.18028687737479721</v>
      </c>
    </row>
    <row r="196" spans="1:21" x14ac:dyDescent="0.2">
      <c r="A196" s="17" t="s">
        <v>29</v>
      </c>
      <c r="B196" s="11" t="s">
        <v>354</v>
      </c>
      <c r="C196" s="10" t="s">
        <v>355</v>
      </c>
      <c r="D196" s="31">
        <v>0</v>
      </c>
      <c r="E196" s="31">
        <v>0</v>
      </c>
      <c r="F196" s="31">
        <v>0</v>
      </c>
      <c r="G196" s="36">
        <f t="shared" si="40"/>
        <v>0</v>
      </c>
      <c r="H196" s="31">
        <v>0</v>
      </c>
      <c r="I196" s="36">
        <f t="shared" si="41"/>
        <v>0</v>
      </c>
      <c r="J196" s="31">
        <v>0</v>
      </c>
      <c r="K196" s="36">
        <f t="shared" si="42"/>
        <v>0</v>
      </c>
      <c r="L196" s="31">
        <v>0</v>
      </c>
      <c r="M196" s="36">
        <f t="shared" si="43"/>
        <v>0</v>
      </c>
      <c r="N196" s="31">
        <f t="shared" si="44"/>
        <v>0</v>
      </c>
      <c r="O196" s="36">
        <f t="shared" si="45"/>
        <v>0</v>
      </c>
      <c r="P196" s="31">
        <v>0</v>
      </c>
      <c r="Q196" s="31">
        <v>0</v>
      </c>
      <c r="R196" s="31">
        <v>0</v>
      </c>
      <c r="S196" s="31">
        <v>0</v>
      </c>
      <c r="T196" s="36">
        <f t="shared" si="46"/>
        <v>0</v>
      </c>
      <c r="U196" s="36">
        <f t="shared" si="47"/>
        <v>0</v>
      </c>
    </row>
    <row r="197" spans="1:21" x14ac:dyDescent="0.2">
      <c r="A197" s="17" t="s">
        <v>44</v>
      </c>
      <c r="B197" s="11" t="s">
        <v>356</v>
      </c>
      <c r="C197" s="10" t="s">
        <v>357</v>
      </c>
      <c r="D197" s="31">
        <v>0</v>
      </c>
      <c r="E197" s="31">
        <v>0</v>
      </c>
      <c r="F197" s="31">
        <v>0</v>
      </c>
      <c r="G197" s="36">
        <f t="shared" si="40"/>
        <v>0</v>
      </c>
      <c r="H197" s="31">
        <v>0</v>
      </c>
      <c r="I197" s="36">
        <f t="shared" si="41"/>
        <v>0</v>
      </c>
      <c r="J197" s="31">
        <v>0</v>
      </c>
      <c r="K197" s="36">
        <f t="shared" si="42"/>
        <v>0</v>
      </c>
      <c r="L197" s="31">
        <v>0</v>
      </c>
      <c r="M197" s="36">
        <f t="shared" si="43"/>
        <v>0</v>
      </c>
      <c r="N197" s="31">
        <f t="shared" si="44"/>
        <v>0</v>
      </c>
      <c r="O197" s="36">
        <f t="shared" si="45"/>
        <v>0</v>
      </c>
      <c r="P197" s="31">
        <v>0</v>
      </c>
      <c r="Q197" s="31">
        <v>0</v>
      </c>
      <c r="R197" s="31">
        <v>0</v>
      </c>
      <c r="S197" s="31">
        <v>0</v>
      </c>
      <c r="T197" s="36">
        <f t="shared" si="46"/>
        <v>0</v>
      </c>
      <c r="U197" s="36">
        <f t="shared" si="47"/>
        <v>0</v>
      </c>
    </row>
    <row r="198" spans="1:21" ht="16.5" x14ac:dyDescent="0.3">
      <c r="A198" s="18" t="s">
        <v>0</v>
      </c>
      <c r="B198" s="13" t="s">
        <v>358</v>
      </c>
      <c r="C198" s="12" t="s">
        <v>0</v>
      </c>
      <c r="D198" s="32">
        <f>SUM(D192:D197)</f>
        <v>5447269</v>
      </c>
      <c r="E198" s="32">
        <f>SUM(E192:E197)</f>
        <v>5422433</v>
      </c>
      <c r="F198" s="32">
        <f>SUM(F192:F197)</f>
        <v>1032931</v>
      </c>
      <c r="G198" s="37">
        <f t="shared" si="40"/>
        <v>0.18962364443540425</v>
      </c>
      <c r="H198" s="32">
        <f>SUM(H192:H197)</f>
        <v>1193018</v>
      </c>
      <c r="I198" s="37">
        <f t="shared" si="41"/>
        <v>0.21901213250162604</v>
      </c>
      <c r="J198" s="32">
        <f>SUM(J192:J197)</f>
        <v>1189337</v>
      </c>
      <c r="K198" s="37">
        <f t="shared" si="42"/>
        <v>0.21933641227102299</v>
      </c>
      <c r="L198" s="32">
        <f>SUM(L192:L197)</f>
        <v>0</v>
      </c>
      <c r="M198" s="37">
        <f t="shared" si="43"/>
        <v>0</v>
      </c>
      <c r="N198" s="32">
        <f t="shared" si="44"/>
        <v>3415286</v>
      </c>
      <c r="O198" s="37">
        <f t="shared" si="45"/>
        <v>0.62984383578367864</v>
      </c>
      <c r="P198" s="32">
        <f>SUM(P192:P197)</f>
        <v>909693</v>
      </c>
      <c r="Q198" s="32">
        <f>SUM(Q192:Q197)</f>
        <v>5083155</v>
      </c>
      <c r="R198" s="32">
        <f>SUM(R192:R197)</f>
        <v>5160024</v>
      </c>
      <c r="S198" s="32">
        <f>SUM(S192:S197)</f>
        <v>3338622</v>
      </c>
      <c r="T198" s="37">
        <f t="shared" si="46"/>
        <v>0.64701675806159042</v>
      </c>
      <c r="U198" s="37">
        <f t="shared" si="47"/>
        <v>0.30740480579712059</v>
      </c>
    </row>
    <row r="199" spans="1:21" x14ac:dyDescent="0.2">
      <c r="A199" s="17" t="s">
        <v>29</v>
      </c>
      <c r="B199" s="11" t="s">
        <v>359</v>
      </c>
      <c r="C199" s="10" t="s">
        <v>360</v>
      </c>
      <c r="D199" s="31">
        <v>9238366</v>
      </c>
      <c r="E199" s="31">
        <v>6024233</v>
      </c>
      <c r="F199" s="31">
        <v>250153</v>
      </c>
      <c r="G199" s="36">
        <f t="shared" si="40"/>
        <v>2.7077623900157236E-2</v>
      </c>
      <c r="H199" s="31">
        <v>397685</v>
      </c>
      <c r="I199" s="36">
        <f t="shared" si="41"/>
        <v>4.3047114608795539E-2</v>
      </c>
      <c r="J199" s="31">
        <v>718667</v>
      </c>
      <c r="K199" s="36">
        <f t="shared" si="42"/>
        <v>0.11929601660493544</v>
      </c>
      <c r="L199" s="31">
        <v>0</v>
      </c>
      <c r="M199" s="36">
        <f t="shared" si="43"/>
        <v>0</v>
      </c>
      <c r="N199" s="31">
        <f t="shared" si="44"/>
        <v>1366505</v>
      </c>
      <c r="O199" s="36">
        <f t="shared" si="45"/>
        <v>0.22683468584299446</v>
      </c>
      <c r="P199" s="31">
        <v>812942</v>
      </c>
      <c r="Q199" s="31">
        <v>10118619</v>
      </c>
      <c r="R199" s="31">
        <v>10118619</v>
      </c>
      <c r="S199" s="31">
        <v>3510014</v>
      </c>
      <c r="T199" s="36">
        <f t="shared" si="46"/>
        <v>0.34688666506763421</v>
      </c>
      <c r="U199" s="36">
        <f t="shared" si="47"/>
        <v>-0.11596768281131986</v>
      </c>
    </row>
    <row r="200" spans="1:21" x14ac:dyDescent="0.2">
      <c r="A200" s="17" t="s">
        <v>29</v>
      </c>
      <c r="B200" s="11" t="s">
        <v>361</v>
      </c>
      <c r="C200" s="10" t="s">
        <v>362</v>
      </c>
      <c r="D200" s="31">
        <v>0</v>
      </c>
      <c r="E200" s="31">
        <v>0</v>
      </c>
      <c r="F200" s="31">
        <v>0</v>
      </c>
      <c r="G200" s="36">
        <f t="shared" si="40"/>
        <v>0</v>
      </c>
      <c r="H200" s="31">
        <v>0</v>
      </c>
      <c r="I200" s="36">
        <f t="shared" si="41"/>
        <v>0</v>
      </c>
      <c r="J200" s="31">
        <v>0</v>
      </c>
      <c r="K200" s="36">
        <f t="shared" si="42"/>
        <v>0</v>
      </c>
      <c r="L200" s="31">
        <v>0</v>
      </c>
      <c r="M200" s="36">
        <f t="shared" si="43"/>
        <v>0</v>
      </c>
      <c r="N200" s="31">
        <f t="shared" si="44"/>
        <v>0</v>
      </c>
      <c r="O200" s="36">
        <f t="shared" si="45"/>
        <v>0</v>
      </c>
      <c r="P200" s="31">
        <v>0</v>
      </c>
      <c r="Q200" s="31">
        <v>0</v>
      </c>
      <c r="R200" s="31">
        <v>0</v>
      </c>
      <c r="S200" s="31">
        <v>0</v>
      </c>
      <c r="T200" s="36">
        <f t="shared" si="46"/>
        <v>0</v>
      </c>
      <c r="U200" s="36">
        <f t="shared" si="47"/>
        <v>0</v>
      </c>
    </row>
    <row r="201" spans="1:21" x14ac:dyDescent="0.2">
      <c r="A201" s="17" t="s">
        <v>29</v>
      </c>
      <c r="B201" s="11" t="s">
        <v>363</v>
      </c>
      <c r="C201" s="10" t="s">
        <v>364</v>
      </c>
      <c r="D201" s="31">
        <v>2000000</v>
      </c>
      <c r="E201" s="31">
        <v>2000000</v>
      </c>
      <c r="F201" s="31">
        <v>265933</v>
      </c>
      <c r="G201" s="36">
        <f t="shared" si="40"/>
        <v>0.13296649999999999</v>
      </c>
      <c r="H201" s="31">
        <v>875173</v>
      </c>
      <c r="I201" s="36">
        <f t="shared" si="41"/>
        <v>0.43758649999999999</v>
      </c>
      <c r="J201" s="31">
        <v>1732157</v>
      </c>
      <c r="K201" s="36">
        <f t="shared" si="42"/>
        <v>0.86607849999999997</v>
      </c>
      <c r="L201" s="31">
        <v>0</v>
      </c>
      <c r="M201" s="36">
        <f t="shared" si="43"/>
        <v>0</v>
      </c>
      <c r="N201" s="31">
        <f t="shared" si="44"/>
        <v>2873263</v>
      </c>
      <c r="O201" s="36">
        <f t="shared" si="45"/>
        <v>1.4366315000000001</v>
      </c>
      <c r="P201" s="31">
        <v>1156370</v>
      </c>
      <c r="Q201" s="31">
        <v>2500000</v>
      </c>
      <c r="R201" s="31">
        <v>4000000</v>
      </c>
      <c r="S201" s="31">
        <v>3655560</v>
      </c>
      <c r="T201" s="36">
        <f t="shared" si="46"/>
        <v>0.91388999999999998</v>
      </c>
      <c r="U201" s="36">
        <f t="shared" si="47"/>
        <v>0.49792626927367545</v>
      </c>
    </row>
    <row r="202" spans="1:21" x14ac:dyDescent="0.2">
      <c r="A202" s="17" t="s">
        <v>29</v>
      </c>
      <c r="B202" s="11" t="s">
        <v>365</v>
      </c>
      <c r="C202" s="10" t="s">
        <v>366</v>
      </c>
      <c r="D202" s="31">
        <v>0</v>
      </c>
      <c r="E202" s="31">
        <v>0</v>
      </c>
      <c r="F202" s="31">
        <v>0</v>
      </c>
      <c r="G202" s="36">
        <f t="shared" si="40"/>
        <v>0</v>
      </c>
      <c r="H202" s="31">
        <v>0</v>
      </c>
      <c r="I202" s="36">
        <f t="shared" si="41"/>
        <v>0</v>
      </c>
      <c r="J202" s="31">
        <v>0</v>
      </c>
      <c r="K202" s="36">
        <f t="shared" si="42"/>
        <v>0</v>
      </c>
      <c r="L202" s="31">
        <v>0</v>
      </c>
      <c r="M202" s="36">
        <f t="shared" si="43"/>
        <v>0</v>
      </c>
      <c r="N202" s="31">
        <f t="shared" si="44"/>
        <v>0</v>
      </c>
      <c r="O202" s="36">
        <f t="shared" si="45"/>
        <v>0</v>
      </c>
      <c r="P202" s="31">
        <v>0</v>
      </c>
      <c r="Q202" s="31">
        <v>0</v>
      </c>
      <c r="R202" s="31">
        <v>0</v>
      </c>
      <c r="S202" s="31">
        <v>0</v>
      </c>
      <c r="T202" s="36">
        <f t="shared" si="46"/>
        <v>0</v>
      </c>
      <c r="U202" s="36">
        <f t="shared" si="47"/>
        <v>0</v>
      </c>
    </row>
    <row r="203" spans="1:21" x14ac:dyDescent="0.2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6.5" x14ac:dyDescent="0.3">
      <c r="A204" s="18" t="s">
        <v>0</v>
      </c>
      <c r="B204" s="13" t="s">
        <v>369</v>
      </c>
      <c r="C204" s="12" t="s">
        <v>0</v>
      </c>
      <c r="D204" s="32">
        <f>SUM(D199:D203)</f>
        <v>11238366</v>
      </c>
      <c r="E204" s="32">
        <f>SUM(E199:E203)</f>
        <v>8024233</v>
      </c>
      <c r="F204" s="32">
        <f>SUM(F199:F203)</f>
        <v>516086</v>
      </c>
      <c r="G204" s="37">
        <f t="shared" si="40"/>
        <v>4.5921800375606205E-2</v>
      </c>
      <c r="H204" s="32">
        <f>SUM(H199:H203)</f>
        <v>1272858</v>
      </c>
      <c r="I204" s="37">
        <f t="shared" si="41"/>
        <v>0.11326005933602803</v>
      </c>
      <c r="J204" s="32">
        <f>SUM(J199:J203)</f>
        <v>2450824</v>
      </c>
      <c r="K204" s="37">
        <f t="shared" si="42"/>
        <v>0.30542782095185922</v>
      </c>
      <c r="L204" s="32">
        <f>SUM(L199:L203)</f>
        <v>0</v>
      </c>
      <c r="M204" s="37">
        <f t="shared" si="43"/>
        <v>0</v>
      </c>
      <c r="N204" s="32">
        <f t="shared" si="44"/>
        <v>4239768</v>
      </c>
      <c r="O204" s="37">
        <f t="shared" si="45"/>
        <v>0.52837049971006578</v>
      </c>
      <c r="P204" s="32">
        <f>SUM(P199:P203)</f>
        <v>1969312</v>
      </c>
      <c r="Q204" s="32">
        <f>SUM(Q199:Q203)</f>
        <v>12618619</v>
      </c>
      <c r="R204" s="32">
        <f>SUM(R199:R203)</f>
        <v>14118619</v>
      </c>
      <c r="S204" s="32">
        <f>SUM(S199:S203)</f>
        <v>7165574</v>
      </c>
      <c r="T204" s="37">
        <f t="shared" si="46"/>
        <v>0.50752655057835327</v>
      </c>
      <c r="U204" s="37">
        <f t="shared" si="47"/>
        <v>0.24450772655627961</v>
      </c>
    </row>
    <row r="205" spans="1:21" ht="16.5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165382054</v>
      </c>
      <c r="E205" s="32">
        <f>SUM(E173:E178,E180:E184,E186:E190,E192:E197,E199:E203)</f>
        <v>155806848</v>
      </c>
      <c r="F205" s="32">
        <f>SUM(F173:F178,F180:F184,F186:F190,F192:F197,F199:F203)</f>
        <v>20993779</v>
      </c>
      <c r="G205" s="37">
        <f t="shared" si="40"/>
        <v>0.12694109483003518</v>
      </c>
      <c r="H205" s="32">
        <f>SUM(H173:H178,H180:H184,H186:H190,H192:H197,H199:H203)</f>
        <v>39222470</v>
      </c>
      <c r="I205" s="37">
        <f t="shared" si="41"/>
        <v>0.23716279397521572</v>
      </c>
      <c r="J205" s="32">
        <f>SUM(J173:J178,J180:J184,J186:J190,J192:J197,J199:J203)</f>
        <v>28381711</v>
      </c>
      <c r="K205" s="37">
        <f t="shared" si="42"/>
        <v>0.18215958646438954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88597960</v>
      </c>
      <c r="O205" s="37">
        <f t="shared" si="45"/>
        <v>0.56863970446279744</v>
      </c>
      <c r="P205" s="32">
        <f>SUM(P173:P178,P180:P184,P186:P190,P192:P197,P199:P203)</f>
        <v>25588881</v>
      </c>
      <c r="Q205" s="32">
        <f>SUM(Q173:Q178,Q180:Q184,Q186:Q190,Q192:Q197,Q199:Q203)</f>
        <v>127708671</v>
      </c>
      <c r="R205" s="32">
        <f>SUM(R173:R178,R180:R184,R186:R190,R192:R197,R199:R203)</f>
        <v>158226422</v>
      </c>
      <c r="S205" s="32">
        <f>SUM(S173:S178,S180:S184,S186:S190,S192:S197,S199:S203)</f>
        <v>81321055</v>
      </c>
      <c r="T205" s="37">
        <f t="shared" si="46"/>
        <v>0.51395369984413852</v>
      </c>
      <c r="U205" s="37">
        <f t="shared" si="47"/>
        <v>0.10914232630961851</v>
      </c>
    </row>
    <row r="206" spans="1:21" ht="14.4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4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x14ac:dyDescent="0.2">
      <c r="A208" s="17" t="s">
        <v>29</v>
      </c>
      <c r="B208" s="11" t="s">
        <v>372</v>
      </c>
      <c r="C208" s="10" t="s">
        <v>373</v>
      </c>
      <c r="D208" s="31">
        <v>0</v>
      </c>
      <c r="E208" s="31">
        <v>0</v>
      </c>
      <c r="F208" s="31">
        <v>0</v>
      </c>
      <c r="G208" s="36">
        <f t="shared" ref="G208:G231" si="48">IF(($D208     =0),0,($F208     /$D208     ))</f>
        <v>0</v>
      </c>
      <c r="H208" s="31">
        <v>0</v>
      </c>
      <c r="I208" s="36">
        <f t="shared" ref="I208:I231" si="49">IF(($D208     =0),0,($H208     /$D208     ))</f>
        <v>0</v>
      </c>
      <c r="J208" s="31">
        <v>0</v>
      </c>
      <c r="K208" s="36">
        <f t="shared" ref="K208:K231" si="50">IF(($E208     =0),0,($J208     /$E208     ))</f>
        <v>0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0</v>
      </c>
      <c r="O208" s="36">
        <f t="shared" ref="O208:O231" si="53">IF(($E208     =0),0,($N208     /$E208     ))</f>
        <v>0</v>
      </c>
      <c r="P208" s="31">
        <v>0</v>
      </c>
      <c r="Q208" s="31">
        <v>0</v>
      </c>
      <c r="R208" s="31">
        <v>0</v>
      </c>
      <c r="S208" s="31">
        <v>0</v>
      </c>
      <c r="T208" s="36">
        <f t="shared" ref="T208:T231" si="54">IF(($R208     =0),0,($S208     /$R208     ))</f>
        <v>0</v>
      </c>
      <c r="U208" s="36">
        <f t="shared" ref="U208:U231" si="55">IF(($P208     =0),0,(($J208     /$P208     )-1))</f>
        <v>0</v>
      </c>
    </row>
    <row r="209" spans="1:21" x14ac:dyDescent="0.2">
      <c r="A209" s="17" t="s">
        <v>29</v>
      </c>
      <c r="B209" s="11" t="s">
        <v>374</v>
      </c>
      <c r="C209" s="10" t="s">
        <v>375</v>
      </c>
      <c r="D209" s="31">
        <v>5775694</v>
      </c>
      <c r="E209" s="31">
        <v>6782528</v>
      </c>
      <c r="F209" s="31">
        <v>1191319</v>
      </c>
      <c r="G209" s="36">
        <f t="shared" si="48"/>
        <v>0.20626421690622807</v>
      </c>
      <c r="H209" s="31">
        <v>1199078</v>
      </c>
      <c r="I209" s="36">
        <f t="shared" si="49"/>
        <v>0.20760760525055516</v>
      </c>
      <c r="J209" s="31">
        <v>1291220</v>
      </c>
      <c r="K209" s="36">
        <f t="shared" si="50"/>
        <v>0.1903744444549289</v>
      </c>
      <c r="L209" s="31">
        <v>0</v>
      </c>
      <c r="M209" s="36">
        <f t="shared" si="51"/>
        <v>0</v>
      </c>
      <c r="N209" s="31">
        <f t="shared" si="52"/>
        <v>3681617</v>
      </c>
      <c r="O209" s="36">
        <f t="shared" si="53"/>
        <v>0.5428089644451155</v>
      </c>
      <c r="P209" s="31">
        <v>931709</v>
      </c>
      <c r="Q209" s="31">
        <v>4288607</v>
      </c>
      <c r="R209" s="31">
        <v>5295963</v>
      </c>
      <c r="S209" s="31">
        <v>2577105</v>
      </c>
      <c r="T209" s="36">
        <f t="shared" si="54"/>
        <v>0.48661688157564548</v>
      </c>
      <c r="U209" s="36">
        <f t="shared" si="55"/>
        <v>0.38586189464736309</v>
      </c>
    </row>
    <row r="210" spans="1:21" x14ac:dyDescent="0.2">
      <c r="A210" s="17" t="s">
        <v>29</v>
      </c>
      <c r="B210" s="11" t="s">
        <v>376</v>
      </c>
      <c r="C210" s="10" t="s">
        <v>377</v>
      </c>
      <c r="D210" s="31">
        <v>0</v>
      </c>
      <c r="E210" s="31">
        <v>0</v>
      </c>
      <c r="F210" s="31">
        <v>0</v>
      </c>
      <c r="G210" s="36">
        <f t="shared" si="48"/>
        <v>0</v>
      </c>
      <c r="H210" s="31">
        <v>0</v>
      </c>
      <c r="I210" s="36">
        <f t="shared" si="49"/>
        <v>0</v>
      </c>
      <c r="J210" s="31">
        <v>0</v>
      </c>
      <c r="K210" s="36">
        <f t="shared" si="50"/>
        <v>0</v>
      </c>
      <c r="L210" s="31">
        <v>0</v>
      </c>
      <c r="M210" s="36">
        <f t="shared" si="51"/>
        <v>0</v>
      </c>
      <c r="N210" s="31">
        <f t="shared" si="52"/>
        <v>0</v>
      </c>
      <c r="O210" s="36">
        <f t="shared" si="53"/>
        <v>0</v>
      </c>
      <c r="P210" s="31">
        <v>0</v>
      </c>
      <c r="Q210" s="31">
        <v>0</v>
      </c>
      <c r="R210" s="31">
        <v>0</v>
      </c>
      <c r="S210" s="31">
        <v>0</v>
      </c>
      <c r="T210" s="36">
        <f t="shared" si="54"/>
        <v>0</v>
      </c>
      <c r="U210" s="36">
        <f t="shared" si="55"/>
        <v>0</v>
      </c>
    </row>
    <row r="211" spans="1:21" x14ac:dyDescent="0.2">
      <c r="A211" s="17" t="s">
        <v>29</v>
      </c>
      <c r="B211" s="11" t="s">
        <v>378</v>
      </c>
      <c r="C211" s="10" t="s">
        <v>379</v>
      </c>
      <c r="D211" s="31">
        <v>0</v>
      </c>
      <c r="E211" s="31">
        <v>0</v>
      </c>
      <c r="F211" s="31">
        <v>0</v>
      </c>
      <c r="G211" s="36">
        <f t="shared" si="48"/>
        <v>0</v>
      </c>
      <c r="H211" s="31">
        <v>0</v>
      </c>
      <c r="I211" s="36">
        <f t="shared" si="49"/>
        <v>0</v>
      </c>
      <c r="J211" s="31">
        <v>0</v>
      </c>
      <c r="K211" s="36">
        <f t="shared" si="50"/>
        <v>0</v>
      </c>
      <c r="L211" s="31">
        <v>0</v>
      </c>
      <c r="M211" s="36">
        <f t="shared" si="51"/>
        <v>0</v>
      </c>
      <c r="N211" s="31">
        <f t="shared" si="52"/>
        <v>0</v>
      </c>
      <c r="O211" s="36">
        <f t="shared" si="53"/>
        <v>0</v>
      </c>
      <c r="P211" s="31">
        <v>0</v>
      </c>
      <c r="Q211" s="31">
        <v>0</v>
      </c>
      <c r="R211" s="31">
        <v>0</v>
      </c>
      <c r="S211" s="31">
        <v>0</v>
      </c>
      <c r="T211" s="36">
        <f t="shared" si="54"/>
        <v>0</v>
      </c>
      <c r="U211" s="36">
        <f t="shared" si="55"/>
        <v>0</v>
      </c>
    </row>
    <row r="212" spans="1:21" x14ac:dyDescent="0.2">
      <c r="A212" s="17" t="s">
        <v>29</v>
      </c>
      <c r="B212" s="11" t="s">
        <v>380</v>
      </c>
      <c r="C212" s="10" t="s">
        <v>381</v>
      </c>
      <c r="D212" s="31">
        <v>5706024</v>
      </c>
      <c r="E212" s="31">
        <v>63278</v>
      </c>
      <c r="F212" s="31">
        <v>0</v>
      </c>
      <c r="G212" s="36">
        <f t="shared" si="48"/>
        <v>0</v>
      </c>
      <c r="H212" s="31">
        <v>2262</v>
      </c>
      <c r="I212" s="36">
        <f t="shared" si="49"/>
        <v>3.9642314858822887E-4</v>
      </c>
      <c r="J212" s="31">
        <v>1943</v>
      </c>
      <c r="K212" s="36">
        <f t="shared" si="50"/>
        <v>3.0705774518790099E-2</v>
      </c>
      <c r="L212" s="31">
        <v>0</v>
      </c>
      <c r="M212" s="36">
        <f t="shared" si="51"/>
        <v>0</v>
      </c>
      <c r="N212" s="31">
        <f t="shared" si="52"/>
        <v>4205</v>
      </c>
      <c r="O212" s="36">
        <f t="shared" si="53"/>
        <v>6.645279560036664E-2</v>
      </c>
      <c r="P212" s="31">
        <v>1993</v>
      </c>
      <c r="Q212" s="31">
        <v>5714740</v>
      </c>
      <c r="R212" s="31">
        <v>5714740</v>
      </c>
      <c r="S212" s="31">
        <v>12864</v>
      </c>
      <c r="T212" s="36">
        <f t="shared" si="54"/>
        <v>2.2510210438270156E-3</v>
      </c>
      <c r="U212" s="36">
        <f t="shared" si="55"/>
        <v>-2.5087807325639755E-2</v>
      </c>
    </row>
    <row r="213" spans="1:21" x14ac:dyDescent="0.2">
      <c r="A213" s="17" t="s">
        <v>29</v>
      </c>
      <c r="B213" s="11" t="s">
        <v>382</v>
      </c>
      <c r="C213" s="10" t="s">
        <v>383</v>
      </c>
      <c r="D213" s="31">
        <v>0</v>
      </c>
      <c r="E213" s="31">
        <v>0</v>
      </c>
      <c r="F213" s="31">
        <v>0</v>
      </c>
      <c r="G213" s="36">
        <f t="shared" si="48"/>
        <v>0</v>
      </c>
      <c r="H213" s="31">
        <v>0</v>
      </c>
      <c r="I213" s="36">
        <f t="shared" si="49"/>
        <v>0</v>
      </c>
      <c r="J213" s="31">
        <v>0</v>
      </c>
      <c r="K213" s="36">
        <f t="shared" si="50"/>
        <v>0</v>
      </c>
      <c r="L213" s="31">
        <v>0</v>
      </c>
      <c r="M213" s="36">
        <f t="shared" si="51"/>
        <v>0</v>
      </c>
      <c r="N213" s="31">
        <f t="shared" si="52"/>
        <v>0</v>
      </c>
      <c r="O213" s="36">
        <f t="shared" si="53"/>
        <v>0</v>
      </c>
      <c r="P213" s="31">
        <v>0</v>
      </c>
      <c r="Q213" s="31">
        <v>0</v>
      </c>
      <c r="R213" s="31">
        <v>0</v>
      </c>
      <c r="S213" s="31">
        <v>0</v>
      </c>
      <c r="T213" s="36">
        <f t="shared" si="54"/>
        <v>0</v>
      </c>
      <c r="U213" s="36">
        <f t="shared" si="55"/>
        <v>0</v>
      </c>
    </row>
    <row r="214" spans="1:21" x14ac:dyDescent="0.2">
      <c r="A214" s="17" t="s">
        <v>29</v>
      </c>
      <c r="B214" s="11" t="s">
        <v>384</v>
      </c>
      <c r="C214" s="10" t="s">
        <v>385</v>
      </c>
      <c r="D214" s="31">
        <v>12943122</v>
      </c>
      <c r="E214" s="31">
        <v>11609208</v>
      </c>
      <c r="F214" s="31">
        <v>2092092</v>
      </c>
      <c r="G214" s="36">
        <f t="shared" si="48"/>
        <v>0.16163735457334019</v>
      </c>
      <c r="H214" s="31">
        <v>2103482</v>
      </c>
      <c r="I214" s="36">
        <f t="shared" si="49"/>
        <v>0.16251735864036512</v>
      </c>
      <c r="J214" s="31">
        <v>2101761</v>
      </c>
      <c r="K214" s="36">
        <f t="shared" si="50"/>
        <v>0.18104258274983098</v>
      </c>
      <c r="L214" s="31">
        <v>0</v>
      </c>
      <c r="M214" s="36">
        <f t="shared" si="51"/>
        <v>0</v>
      </c>
      <c r="N214" s="31">
        <f t="shared" si="52"/>
        <v>6297335</v>
      </c>
      <c r="O214" s="36">
        <f t="shared" si="53"/>
        <v>0.54244311928944677</v>
      </c>
      <c r="P214" s="31">
        <v>1948472</v>
      </c>
      <c r="Q214" s="31">
        <v>12483870</v>
      </c>
      <c r="R214" s="31">
        <v>11739870</v>
      </c>
      <c r="S214" s="31">
        <v>5801078</v>
      </c>
      <c r="T214" s="36">
        <f t="shared" si="54"/>
        <v>0.49413477321299126</v>
      </c>
      <c r="U214" s="36">
        <f t="shared" si="55"/>
        <v>7.8671389683813819E-2</v>
      </c>
    </row>
    <row r="215" spans="1:21" x14ac:dyDescent="0.2">
      <c r="A215" s="17" t="s">
        <v>44</v>
      </c>
      <c r="B215" s="11" t="s">
        <v>386</v>
      </c>
      <c r="C215" s="10" t="s">
        <v>387</v>
      </c>
      <c r="D215" s="31">
        <v>0</v>
      </c>
      <c r="E215" s="31">
        <v>0</v>
      </c>
      <c r="F215" s="31">
        <v>0</v>
      </c>
      <c r="G215" s="36">
        <f t="shared" si="48"/>
        <v>0</v>
      </c>
      <c r="H215" s="31">
        <v>0</v>
      </c>
      <c r="I215" s="36">
        <f t="shared" si="49"/>
        <v>0</v>
      </c>
      <c r="J215" s="31">
        <v>0</v>
      </c>
      <c r="K215" s="36">
        <f t="shared" si="50"/>
        <v>0</v>
      </c>
      <c r="L215" s="31">
        <v>0</v>
      </c>
      <c r="M215" s="36">
        <f t="shared" si="51"/>
        <v>0</v>
      </c>
      <c r="N215" s="31">
        <f t="shared" si="52"/>
        <v>0</v>
      </c>
      <c r="O215" s="36">
        <f t="shared" si="53"/>
        <v>0</v>
      </c>
      <c r="P215" s="31">
        <v>0</v>
      </c>
      <c r="Q215" s="31">
        <v>0</v>
      </c>
      <c r="R215" s="31">
        <v>0</v>
      </c>
      <c r="S215" s="31">
        <v>0</v>
      </c>
      <c r="T215" s="36">
        <f t="shared" si="54"/>
        <v>0</v>
      </c>
      <c r="U215" s="36">
        <f t="shared" si="55"/>
        <v>0</v>
      </c>
    </row>
    <row r="216" spans="1:21" ht="16.5" x14ac:dyDescent="0.3">
      <c r="A216" s="18" t="s">
        <v>0</v>
      </c>
      <c r="B216" s="13" t="s">
        <v>388</v>
      </c>
      <c r="C216" s="12" t="s">
        <v>0</v>
      </c>
      <c r="D216" s="32">
        <f>SUM(D208:D215)</f>
        <v>24424840</v>
      </c>
      <c r="E216" s="32">
        <f>SUM(E208:E215)</f>
        <v>18455014</v>
      </c>
      <c r="F216" s="32">
        <f>SUM(F208:F215)</f>
        <v>3283411</v>
      </c>
      <c r="G216" s="37">
        <f t="shared" si="48"/>
        <v>0.13442917128628068</v>
      </c>
      <c r="H216" s="32">
        <f>SUM(H208:H215)</f>
        <v>3304822</v>
      </c>
      <c r="I216" s="37">
        <f t="shared" si="49"/>
        <v>0.13530577887101819</v>
      </c>
      <c r="J216" s="32">
        <f>SUM(J208:J215)</f>
        <v>3394924</v>
      </c>
      <c r="K216" s="37">
        <f t="shared" si="50"/>
        <v>0.18395672850749395</v>
      </c>
      <c r="L216" s="32">
        <f>SUM(L208:L215)</f>
        <v>0</v>
      </c>
      <c r="M216" s="37">
        <f t="shared" si="51"/>
        <v>0</v>
      </c>
      <c r="N216" s="32">
        <f t="shared" si="52"/>
        <v>9983157</v>
      </c>
      <c r="O216" s="37">
        <f t="shared" si="53"/>
        <v>0.5409455121518737</v>
      </c>
      <c r="P216" s="32">
        <f>SUM(P208:P215)</f>
        <v>2882174</v>
      </c>
      <c r="Q216" s="32">
        <f>SUM(Q208:Q215)</f>
        <v>22487217</v>
      </c>
      <c r="R216" s="32">
        <f>SUM(R208:R215)</f>
        <v>22750573</v>
      </c>
      <c r="S216" s="32">
        <f>SUM(S208:S215)</f>
        <v>8391047</v>
      </c>
      <c r="T216" s="37">
        <f t="shared" si="54"/>
        <v>0.36882794116877848</v>
      </c>
      <c r="U216" s="37">
        <f t="shared" si="55"/>
        <v>0.17790390170753057</v>
      </c>
    </row>
    <row r="217" spans="1:21" x14ac:dyDescent="0.2">
      <c r="A217" s="17" t="s">
        <v>29</v>
      </c>
      <c r="B217" s="11" t="s">
        <v>389</v>
      </c>
      <c r="C217" s="10" t="s">
        <v>390</v>
      </c>
      <c r="D217" s="31">
        <v>0</v>
      </c>
      <c r="E217" s="31">
        <v>0</v>
      </c>
      <c r="F217" s="31">
        <v>116623</v>
      </c>
      <c r="G217" s="36">
        <f t="shared" si="48"/>
        <v>0</v>
      </c>
      <c r="H217" s="31">
        <v>268817</v>
      </c>
      <c r="I217" s="36">
        <f t="shared" si="49"/>
        <v>0</v>
      </c>
      <c r="J217" s="31">
        <v>262144</v>
      </c>
      <c r="K217" s="36">
        <f t="shared" si="50"/>
        <v>0</v>
      </c>
      <c r="L217" s="31">
        <v>0</v>
      </c>
      <c r="M217" s="36">
        <f t="shared" si="51"/>
        <v>0</v>
      </c>
      <c r="N217" s="31">
        <f t="shared" si="52"/>
        <v>647584</v>
      </c>
      <c r="O217" s="36">
        <f t="shared" si="53"/>
        <v>0</v>
      </c>
      <c r="P217" s="31">
        <v>0</v>
      </c>
      <c r="Q217" s="31">
        <v>261099</v>
      </c>
      <c r="R217" s="31">
        <v>0</v>
      </c>
      <c r="S217" s="31">
        <v>0</v>
      </c>
      <c r="T217" s="36">
        <f t="shared" si="54"/>
        <v>0</v>
      </c>
      <c r="U217" s="36">
        <f t="shared" si="55"/>
        <v>0</v>
      </c>
    </row>
    <row r="218" spans="1:21" x14ac:dyDescent="0.2">
      <c r="A218" s="17" t="s">
        <v>29</v>
      </c>
      <c r="B218" s="11" t="s">
        <v>391</v>
      </c>
      <c r="C218" s="10" t="s">
        <v>392</v>
      </c>
      <c r="D218" s="31">
        <v>13820967</v>
      </c>
      <c r="E218" s="31">
        <v>14195157</v>
      </c>
      <c r="F218" s="31">
        <v>2924249</v>
      </c>
      <c r="G218" s="36">
        <f t="shared" si="48"/>
        <v>0.21158063686860695</v>
      </c>
      <c r="H218" s="31">
        <v>2422712</v>
      </c>
      <c r="I218" s="36">
        <f t="shared" si="49"/>
        <v>0.17529251028527887</v>
      </c>
      <c r="J218" s="31">
        <v>3359392</v>
      </c>
      <c r="K218" s="36">
        <f t="shared" si="50"/>
        <v>0.23665761498798499</v>
      </c>
      <c r="L218" s="31">
        <v>0</v>
      </c>
      <c r="M218" s="36">
        <f t="shared" si="51"/>
        <v>0</v>
      </c>
      <c r="N218" s="31">
        <f t="shared" si="52"/>
        <v>8706353</v>
      </c>
      <c r="O218" s="36">
        <f t="shared" si="53"/>
        <v>0.61333263168558116</v>
      </c>
      <c r="P218" s="31">
        <v>2962208</v>
      </c>
      <c r="Q218" s="31">
        <v>14527469</v>
      </c>
      <c r="R218" s="31">
        <v>12544225</v>
      </c>
      <c r="S218" s="31">
        <v>9104310</v>
      </c>
      <c r="T218" s="36">
        <f t="shared" si="54"/>
        <v>0.72577700097056619</v>
      </c>
      <c r="U218" s="36">
        <f t="shared" si="55"/>
        <v>0.13408376454320559</v>
      </c>
    </row>
    <row r="219" spans="1:21" x14ac:dyDescent="0.2">
      <c r="A219" s="17" t="s">
        <v>29</v>
      </c>
      <c r="B219" s="11" t="s">
        <v>393</v>
      </c>
      <c r="C219" s="10" t="s">
        <v>394</v>
      </c>
      <c r="D219" s="31">
        <v>29656953</v>
      </c>
      <c r="E219" s="31">
        <v>29541052</v>
      </c>
      <c r="F219" s="31">
        <v>6481297</v>
      </c>
      <c r="G219" s="36">
        <f t="shared" si="48"/>
        <v>0.21854224201656861</v>
      </c>
      <c r="H219" s="31">
        <v>6231216</v>
      </c>
      <c r="I219" s="36">
        <f t="shared" si="49"/>
        <v>0.21010978437333061</v>
      </c>
      <c r="J219" s="31">
        <v>6918514</v>
      </c>
      <c r="K219" s="36">
        <f t="shared" si="50"/>
        <v>0.23419998719070667</v>
      </c>
      <c r="L219" s="31">
        <v>0</v>
      </c>
      <c r="M219" s="36">
        <f t="shared" si="51"/>
        <v>0</v>
      </c>
      <c r="N219" s="31">
        <f t="shared" si="52"/>
        <v>19631027</v>
      </c>
      <c r="O219" s="36">
        <f t="shared" si="53"/>
        <v>0.66453378166762644</v>
      </c>
      <c r="P219" s="31">
        <v>6623376</v>
      </c>
      <c r="Q219" s="31">
        <v>28792797</v>
      </c>
      <c r="R219" s="31">
        <v>28562208</v>
      </c>
      <c r="S219" s="31">
        <v>17996803</v>
      </c>
      <c r="T219" s="36">
        <f t="shared" si="54"/>
        <v>0.6300914481121348</v>
      </c>
      <c r="U219" s="36">
        <f t="shared" si="55"/>
        <v>4.4560055174279745E-2</v>
      </c>
    </row>
    <row r="220" spans="1:21" x14ac:dyDescent="0.2">
      <c r="A220" s="17" t="s">
        <v>29</v>
      </c>
      <c r="B220" s="11" t="s">
        <v>395</v>
      </c>
      <c r="C220" s="10" t="s">
        <v>396</v>
      </c>
      <c r="D220" s="31">
        <v>0</v>
      </c>
      <c r="E220" s="31">
        <v>0</v>
      </c>
      <c r="F220" s="31">
        <v>0</v>
      </c>
      <c r="G220" s="36">
        <f t="shared" si="48"/>
        <v>0</v>
      </c>
      <c r="H220" s="31">
        <v>0</v>
      </c>
      <c r="I220" s="36">
        <f t="shared" si="49"/>
        <v>0</v>
      </c>
      <c r="J220" s="31">
        <v>0</v>
      </c>
      <c r="K220" s="36">
        <f t="shared" si="50"/>
        <v>0</v>
      </c>
      <c r="L220" s="31">
        <v>0</v>
      </c>
      <c r="M220" s="36">
        <f t="shared" si="51"/>
        <v>0</v>
      </c>
      <c r="N220" s="31">
        <f t="shared" si="52"/>
        <v>0</v>
      </c>
      <c r="O220" s="36">
        <f t="shared" si="53"/>
        <v>0</v>
      </c>
      <c r="P220" s="31">
        <v>0</v>
      </c>
      <c r="Q220" s="31">
        <v>0</v>
      </c>
      <c r="R220" s="31">
        <v>0</v>
      </c>
      <c r="S220" s="31">
        <v>0</v>
      </c>
      <c r="T220" s="36">
        <f t="shared" si="54"/>
        <v>0</v>
      </c>
      <c r="U220" s="36">
        <f t="shared" si="55"/>
        <v>0</v>
      </c>
    </row>
    <row r="221" spans="1:21" x14ac:dyDescent="0.2">
      <c r="A221" s="17" t="s">
        <v>29</v>
      </c>
      <c r="B221" s="11" t="s">
        <v>397</v>
      </c>
      <c r="C221" s="10" t="s">
        <v>398</v>
      </c>
      <c r="D221" s="31">
        <v>0</v>
      </c>
      <c r="E221" s="31">
        <v>0</v>
      </c>
      <c r="F221" s="31">
        <v>0</v>
      </c>
      <c r="G221" s="36">
        <f t="shared" si="48"/>
        <v>0</v>
      </c>
      <c r="H221" s="31">
        <v>0</v>
      </c>
      <c r="I221" s="36">
        <f t="shared" si="49"/>
        <v>0</v>
      </c>
      <c r="J221" s="31">
        <v>0</v>
      </c>
      <c r="K221" s="36">
        <f t="shared" si="50"/>
        <v>0</v>
      </c>
      <c r="L221" s="31">
        <v>0</v>
      </c>
      <c r="M221" s="36">
        <f t="shared" si="51"/>
        <v>0</v>
      </c>
      <c r="N221" s="31">
        <f t="shared" si="52"/>
        <v>0</v>
      </c>
      <c r="O221" s="36">
        <f t="shared" si="53"/>
        <v>0</v>
      </c>
      <c r="P221" s="31">
        <v>0</v>
      </c>
      <c r="Q221" s="31">
        <v>0</v>
      </c>
      <c r="R221" s="31">
        <v>0</v>
      </c>
      <c r="S221" s="31">
        <v>0</v>
      </c>
      <c r="T221" s="36">
        <f t="shared" si="54"/>
        <v>0</v>
      </c>
      <c r="U221" s="36">
        <f t="shared" si="55"/>
        <v>0</v>
      </c>
    </row>
    <row r="222" spans="1:21" x14ac:dyDescent="0.2">
      <c r="A222" s="17" t="s">
        <v>29</v>
      </c>
      <c r="B222" s="11" t="s">
        <v>399</v>
      </c>
      <c r="C222" s="10" t="s">
        <v>400</v>
      </c>
      <c r="D222" s="31">
        <v>3000000</v>
      </c>
      <c r="E222" s="31">
        <v>1500000</v>
      </c>
      <c r="F222" s="31">
        <v>0</v>
      </c>
      <c r="G222" s="36">
        <f t="shared" si="48"/>
        <v>0</v>
      </c>
      <c r="H222" s="31">
        <v>82630</v>
      </c>
      <c r="I222" s="36">
        <f t="shared" si="49"/>
        <v>2.7543333333333333E-2</v>
      </c>
      <c r="J222" s="31">
        <v>38296</v>
      </c>
      <c r="K222" s="36">
        <f t="shared" si="50"/>
        <v>2.5530666666666667E-2</v>
      </c>
      <c r="L222" s="31">
        <v>0</v>
      </c>
      <c r="M222" s="36">
        <f t="shared" si="51"/>
        <v>0</v>
      </c>
      <c r="N222" s="31">
        <f t="shared" si="52"/>
        <v>120926</v>
      </c>
      <c r="O222" s="36">
        <f t="shared" si="53"/>
        <v>8.0617333333333333E-2</v>
      </c>
      <c r="P222" s="31">
        <v>885468</v>
      </c>
      <c r="Q222" s="31">
        <v>3000000</v>
      </c>
      <c r="R222" s="31">
        <v>3000000</v>
      </c>
      <c r="S222" s="31">
        <v>1391295</v>
      </c>
      <c r="T222" s="36">
        <f t="shared" si="54"/>
        <v>0.46376499999999998</v>
      </c>
      <c r="U222" s="36">
        <f t="shared" si="55"/>
        <v>-0.95675055450902802</v>
      </c>
    </row>
    <row r="223" spans="1:21" x14ac:dyDescent="0.2">
      <c r="A223" s="17" t="s">
        <v>44</v>
      </c>
      <c r="B223" s="11" t="s">
        <v>401</v>
      </c>
      <c r="C223" s="10" t="s">
        <v>402</v>
      </c>
      <c r="D223" s="31">
        <v>0</v>
      </c>
      <c r="E223" s="31">
        <v>0</v>
      </c>
      <c r="F223" s="31">
        <v>0</v>
      </c>
      <c r="G223" s="36">
        <f t="shared" si="48"/>
        <v>0</v>
      </c>
      <c r="H223" s="31">
        <v>0</v>
      </c>
      <c r="I223" s="36">
        <f t="shared" si="49"/>
        <v>0</v>
      </c>
      <c r="J223" s="31">
        <v>0</v>
      </c>
      <c r="K223" s="36">
        <f t="shared" si="50"/>
        <v>0</v>
      </c>
      <c r="L223" s="31">
        <v>0</v>
      </c>
      <c r="M223" s="36">
        <f t="shared" si="51"/>
        <v>0</v>
      </c>
      <c r="N223" s="31">
        <f t="shared" si="52"/>
        <v>0</v>
      </c>
      <c r="O223" s="36">
        <f t="shared" si="53"/>
        <v>0</v>
      </c>
      <c r="P223" s="31">
        <v>0</v>
      </c>
      <c r="Q223" s="31">
        <v>0</v>
      </c>
      <c r="R223" s="31">
        <v>0</v>
      </c>
      <c r="S223" s="31">
        <v>0</v>
      </c>
      <c r="T223" s="36">
        <f t="shared" si="54"/>
        <v>0</v>
      </c>
      <c r="U223" s="36">
        <f t="shared" si="55"/>
        <v>0</v>
      </c>
    </row>
    <row r="224" spans="1:21" ht="16.5" x14ac:dyDescent="0.3">
      <c r="A224" s="18" t="s">
        <v>0</v>
      </c>
      <c r="B224" s="13" t="s">
        <v>403</v>
      </c>
      <c r="C224" s="12" t="s">
        <v>0</v>
      </c>
      <c r="D224" s="32">
        <f>SUM(D217:D223)</f>
        <v>46477920</v>
      </c>
      <c r="E224" s="32">
        <f>SUM(E217:E223)</f>
        <v>45236209</v>
      </c>
      <c r="F224" s="32">
        <f>SUM(F217:F223)</f>
        <v>9522169</v>
      </c>
      <c r="G224" s="37">
        <f t="shared" si="48"/>
        <v>0.2048751105901469</v>
      </c>
      <c r="H224" s="32">
        <f>SUM(H217:H223)</f>
        <v>9005375</v>
      </c>
      <c r="I224" s="37">
        <f t="shared" si="49"/>
        <v>0.19375598133479296</v>
      </c>
      <c r="J224" s="32">
        <f>SUM(J217:J223)</f>
        <v>10578346</v>
      </c>
      <c r="K224" s="37">
        <f t="shared" si="50"/>
        <v>0.23384687253522946</v>
      </c>
      <c r="L224" s="32">
        <f>SUM(L217:L223)</f>
        <v>0</v>
      </c>
      <c r="M224" s="37">
        <f t="shared" si="51"/>
        <v>0</v>
      </c>
      <c r="N224" s="32">
        <f t="shared" si="52"/>
        <v>29105890</v>
      </c>
      <c r="O224" s="37">
        <f t="shared" si="53"/>
        <v>0.64342018580734739</v>
      </c>
      <c r="P224" s="32">
        <f>SUM(P217:P223)</f>
        <v>10471052</v>
      </c>
      <c r="Q224" s="32">
        <f>SUM(Q217:Q223)</f>
        <v>46581365</v>
      </c>
      <c r="R224" s="32">
        <f>SUM(R217:R223)</f>
        <v>44106433</v>
      </c>
      <c r="S224" s="32">
        <f>SUM(S217:S223)</f>
        <v>28492408</v>
      </c>
      <c r="T224" s="37">
        <f t="shared" si="54"/>
        <v>0.6459921163881015</v>
      </c>
      <c r="U224" s="37">
        <f t="shared" si="55"/>
        <v>1.024672592591469E-2</v>
      </c>
    </row>
    <row r="225" spans="1:21" x14ac:dyDescent="0.2">
      <c r="A225" s="17" t="s">
        <v>29</v>
      </c>
      <c r="B225" s="11" t="s">
        <v>404</v>
      </c>
      <c r="C225" s="10" t="s">
        <v>405</v>
      </c>
      <c r="D225" s="31">
        <v>3000000</v>
      </c>
      <c r="E225" s="31">
        <v>3000000</v>
      </c>
      <c r="F225" s="31">
        <v>0</v>
      </c>
      <c r="G225" s="36">
        <f t="shared" si="48"/>
        <v>0</v>
      </c>
      <c r="H225" s="31">
        <v>902700</v>
      </c>
      <c r="I225" s="36">
        <f t="shared" si="49"/>
        <v>0.3009</v>
      </c>
      <c r="J225" s="31">
        <v>0</v>
      </c>
      <c r="K225" s="36">
        <f t="shared" si="50"/>
        <v>0</v>
      </c>
      <c r="L225" s="31">
        <v>0</v>
      </c>
      <c r="M225" s="36">
        <f t="shared" si="51"/>
        <v>0</v>
      </c>
      <c r="N225" s="31">
        <f t="shared" si="52"/>
        <v>902700</v>
      </c>
      <c r="O225" s="36">
        <f t="shared" si="53"/>
        <v>0.3009</v>
      </c>
      <c r="P225" s="31">
        <v>1008660</v>
      </c>
      <c r="Q225" s="31">
        <v>2000004</v>
      </c>
      <c r="R225" s="31">
        <v>2000004</v>
      </c>
      <c r="S225" s="31">
        <v>1642293</v>
      </c>
      <c r="T225" s="36">
        <f t="shared" si="54"/>
        <v>0.82114485771028456</v>
      </c>
      <c r="U225" s="36">
        <f t="shared" si="55"/>
        <v>-1</v>
      </c>
    </row>
    <row r="226" spans="1:21" x14ac:dyDescent="0.2">
      <c r="A226" s="17" t="s">
        <v>29</v>
      </c>
      <c r="B226" s="11" t="s">
        <v>406</v>
      </c>
      <c r="C226" s="10" t="s">
        <v>407</v>
      </c>
      <c r="D226" s="31">
        <v>0</v>
      </c>
      <c r="E226" s="31">
        <v>0</v>
      </c>
      <c r="F226" s="31">
        <v>0</v>
      </c>
      <c r="G226" s="36">
        <f t="shared" si="48"/>
        <v>0</v>
      </c>
      <c r="H226" s="31">
        <v>0</v>
      </c>
      <c r="I226" s="36">
        <f t="shared" si="49"/>
        <v>0</v>
      </c>
      <c r="J226" s="31">
        <v>0</v>
      </c>
      <c r="K226" s="36">
        <f t="shared" si="50"/>
        <v>0</v>
      </c>
      <c r="L226" s="31">
        <v>0</v>
      </c>
      <c r="M226" s="36">
        <f t="shared" si="51"/>
        <v>0</v>
      </c>
      <c r="N226" s="31">
        <f t="shared" si="52"/>
        <v>0</v>
      </c>
      <c r="O226" s="36">
        <f t="shared" si="53"/>
        <v>0</v>
      </c>
      <c r="P226" s="31">
        <v>0</v>
      </c>
      <c r="Q226" s="31">
        <v>0</v>
      </c>
      <c r="R226" s="31">
        <v>0</v>
      </c>
      <c r="S226" s="31">
        <v>0</v>
      </c>
      <c r="T226" s="36">
        <f t="shared" si="54"/>
        <v>0</v>
      </c>
      <c r="U226" s="36">
        <f t="shared" si="55"/>
        <v>0</v>
      </c>
    </row>
    <row r="227" spans="1:21" x14ac:dyDescent="0.2">
      <c r="A227" s="17" t="s">
        <v>29</v>
      </c>
      <c r="B227" s="11" t="s">
        <v>408</v>
      </c>
      <c r="C227" s="10" t="s">
        <v>409</v>
      </c>
      <c r="D227" s="31">
        <v>8106346</v>
      </c>
      <c r="E227" s="31">
        <v>9173600</v>
      </c>
      <c r="F227" s="31">
        <v>1330727</v>
      </c>
      <c r="G227" s="36">
        <f t="shared" si="48"/>
        <v>0.16415867272381415</v>
      </c>
      <c r="H227" s="31">
        <v>385709</v>
      </c>
      <c r="I227" s="36">
        <f t="shared" si="49"/>
        <v>4.7581117312288423E-2</v>
      </c>
      <c r="J227" s="31">
        <v>1685988</v>
      </c>
      <c r="K227" s="36">
        <f t="shared" si="50"/>
        <v>0.18378695386762012</v>
      </c>
      <c r="L227" s="31">
        <v>0</v>
      </c>
      <c r="M227" s="36">
        <f t="shared" si="51"/>
        <v>0</v>
      </c>
      <c r="N227" s="31">
        <f t="shared" si="52"/>
        <v>3402424</v>
      </c>
      <c r="O227" s="36">
        <f t="shared" si="53"/>
        <v>0.3708929972965902</v>
      </c>
      <c r="P227" s="31">
        <v>1277002</v>
      </c>
      <c r="Q227" s="31">
        <v>4200000</v>
      </c>
      <c r="R227" s="31">
        <v>4200000</v>
      </c>
      <c r="S227" s="31">
        <v>4286591</v>
      </c>
      <c r="T227" s="36">
        <f t="shared" si="54"/>
        <v>1.0206169047619047</v>
      </c>
      <c r="U227" s="36">
        <f t="shared" si="55"/>
        <v>0.32027044593508869</v>
      </c>
    </row>
    <row r="228" spans="1:21" x14ac:dyDescent="0.2">
      <c r="A228" s="17" t="s">
        <v>29</v>
      </c>
      <c r="B228" s="11" t="s">
        <v>410</v>
      </c>
      <c r="C228" s="10" t="s">
        <v>411</v>
      </c>
      <c r="D228" s="31">
        <v>10995219</v>
      </c>
      <c r="E228" s="31">
        <v>11058376</v>
      </c>
      <c r="F228" s="31">
        <v>2948491</v>
      </c>
      <c r="G228" s="36">
        <f t="shared" si="48"/>
        <v>0.26816118896767766</v>
      </c>
      <c r="H228" s="31">
        <v>2789265</v>
      </c>
      <c r="I228" s="36">
        <f t="shared" si="49"/>
        <v>0.25367980392205014</v>
      </c>
      <c r="J228" s="31">
        <v>2787300</v>
      </c>
      <c r="K228" s="36">
        <f t="shared" si="50"/>
        <v>0.25205328522018061</v>
      </c>
      <c r="L228" s="31">
        <v>0</v>
      </c>
      <c r="M228" s="36">
        <f t="shared" si="51"/>
        <v>0</v>
      </c>
      <c r="N228" s="31">
        <f t="shared" si="52"/>
        <v>8525056</v>
      </c>
      <c r="O228" s="36">
        <f t="shared" si="53"/>
        <v>0.77091392081441257</v>
      </c>
      <c r="P228" s="31">
        <v>2520828</v>
      </c>
      <c r="Q228" s="31">
        <v>12289758</v>
      </c>
      <c r="R228" s="31">
        <v>20363009</v>
      </c>
      <c r="S228" s="31">
        <v>17761544</v>
      </c>
      <c r="T228" s="36">
        <f t="shared" si="54"/>
        <v>0.87224555074350751</v>
      </c>
      <c r="U228" s="36">
        <f t="shared" si="55"/>
        <v>0.10570812447338729</v>
      </c>
    </row>
    <row r="229" spans="1:21" x14ac:dyDescent="0.2">
      <c r="A229" s="17" t="s">
        <v>44</v>
      </c>
      <c r="B229" s="11" t="s">
        <v>412</v>
      </c>
      <c r="C229" s="10" t="s">
        <v>413</v>
      </c>
      <c r="D229" s="31">
        <v>0</v>
      </c>
      <c r="E229" s="31">
        <v>0</v>
      </c>
      <c r="F229" s="31">
        <v>0</v>
      </c>
      <c r="G229" s="36">
        <f t="shared" si="48"/>
        <v>0</v>
      </c>
      <c r="H229" s="31">
        <v>0</v>
      </c>
      <c r="I229" s="36">
        <f t="shared" si="49"/>
        <v>0</v>
      </c>
      <c r="J229" s="31">
        <v>0</v>
      </c>
      <c r="K229" s="36">
        <f t="shared" si="50"/>
        <v>0</v>
      </c>
      <c r="L229" s="31">
        <v>0</v>
      </c>
      <c r="M229" s="36">
        <f t="shared" si="51"/>
        <v>0</v>
      </c>
      <c r="N229" s="31">
        <f t="shared" si="52"/>
        <v>0</v>
      </c>
      <c r="O229" s="36">
        <f t="shared" si="53"/>
        <v>0</v>
      </c>
      <c r="P229" s="31">
        <v>0</v>
      </c>
      <c r="Q229" s="31">
        <v>0</v>
      </c>
      <c r="R229" s="31">
        <v>0</v>
      </c>
      <c r="S229" s="31">
        <v>0</v>
      </c>
      <c r="T229" s="36">
        <f t="shared" si="54"/>
        <v>0</v>
      </c>
      <c r="U229" s="36">
        <f t="shared" si="55"/>
        <v>0</v>
      </c>
    </row>
    <row r="230" spans="1:21" ht="16.5" x14ac:dyDescent="0.3">
      <c r="A230" s="18" t="s">
        <v>0</v>
      </c>
      <c r="B230" s="13" t="s">
        <v>414</v>
      </c>
      <c r="C230" s="12" t="s">
        <v>0</v>
      </c>
      <c r="D230" s="32">
        <f>SUM(D225:D229)</f>
        <v>22101565</v>
      </c>
      <c r="E230" s="32">
        <f>SUM(E225:E229)</f>
        <v>23231976</v>
      </c>
      <c r="F230" s="32">
        <f>SUM(F225:F229)</f>
        <v>4279218</v>
      </c>
      <c r="G230" s="37">
        <f t="shared" si="48"/>
        <v>0.19361606293490982</v>
      </c>
      <c r="H230" s="32">
        <f>SUM(H225:H229)</f>
        <v>4077674</v>
      </c>
      <c r="I230" s="37">
        <f t="shared" si="49"/>
        <v>0.18449707068255122</v>
      </c>
      <c r="J230" s="32">
        <f>SUM(J225:J229)</f>
        <v>4473288</v>
      </c>
      <c r="K230" s="37">
        <f t="shared" si="50"/>
        <v>0.19254875263300891</v>
      </c>
      <c r="L230" s="32">
        <f>SUM(L225:L229)</f>
        <v>0</v>
      </c>
      <c r="M230" s="37">
        <f t="shared" si="51"/>
        <v>0</v>
      </c>
      <c r="N230" s="32">
        <f t="shared" si="52"/>
        <v>12830180</v>
      </c>
      <c r="O230" s="37">
        <f t="shared" si="53"/>
        <v>0.55226382809624119</v>
      </c>
      <c r="P230" s="32">
        <f>SUM(P225:P229)</f>
        <v>4806490</v>
      </c>
      <c r="Q230" s="32">
        <f>SUM(Q225:Q229)</f>
        <v>18489762</v>
      </c>
      <c r="R230" s="32">
        <f>SUM(R225:R229)</f>
        <v>26563013</v>
      </c>
      <c r="S230" s="32">
        <f>SUM(S225:S229)</f>
        <v>23690428</v>
      </c>
      <c r="T230" s="37">
        <f t="shared" si="54"/>
        <v>0.89185771207505715</v>
      </c>
      <c r="U230" s="37">
        <f t="shared" si="55"/>
        <v>-6.9323352383964143E-2</v>
      </c>
    </row>
    <row r="231" spans="1:21" ht="16.5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93004325</v>
      </c>
      <c r="E231" s="32">
        <f>SUM(E208:E215,E217:E223,E225:E229)</f>
        <v>86923199</v>
      </c>
      <c r="F231" s="32">
        <f>SUM(F208:F215,F217:F223,F225:F229)</f>
        <v>17084798</v>
      </c>
      <c r="G231" s="37">
        <f t="shared" si="48"/>
        <v>0.18369896238696426</v>
      </c>
      <c r="H231" s="32">
        <f>SUM(H208:H215,H217:H223,H225:H229)</f>
        <v>16387871</v>
      </c>
      <c r="I231" s="37">
        <f t="shared" si="49"/>
        <v>0.17620547216486976</v>
      </c>
      <c r="J231" s="32">
        <f>SUM(J208:J215,J217:J223,J225:J229)</f>
        <v>18446558</v>
      </c>
      <c r="K231" s="37">
        <f t="shared" si="50"/>
        <v>0.21221674089560372</v>
      </c>
      <c r="L231" s="32">
        <f>SUM(L208:L215,L217:L223,L225:L229)</f>
        <v>0</v>
      </c>
      <c r="M231" s="37">
        <f t="shared" si="51"/>
        <v>0</v>
      </c>
      <c r="N231" s="32">
        <f t="shared" si="52"/>
        <v>51919227</v>
      </c>
      <c r="O231" s="37">
        <f t="shared" si="53"/>
        <v>0.59730000272999617</v>
      </c>
      <c r="P231" s="32">
        <f>SUM(P208:P215,P217:P223,P225:P229)</f>
        <v>18159716</v>
      </c>
      <c r="Q231" s="32">
        <f>SUM(Q208:Q215,Q217:Q223,Q225:Q229)</f>
        <v>87558344</v>
      </c>
      <c r="R231" s="32">
        <f>SUM(R208:R215,R217:R223,R225:R229)</f>
        <v>93420019</v>
      </c>
      <c r="S231" s="32">
        <f>SUM(S208:S215,S217:S223,S225:S229)</f>
        <v>60573883</v>
      </c>
      <c r="T231" s="37">
        <f t="shared" si="54"/>
        <v>0.64840366816881079</v>
      </c>
      <c r="U231" s="37">
        <f t="shared" si="55"/>
        <v>1.5795511339494528E-2</v>
      </c>
    </row>
    <row r="232" spans="1:21" ht="14.4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4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x14ac:dyDescent="0.2">
      <c r="A234" s="17" t="s">
        <v>29</v>
      </c>
      <c r="B234" s="11" t="s">
        <v>417</v>
      </c>
      <c r="C234" s="10" t="s">
        <v>418</v>
      </c>
      <c r="D234" s="31">
        <v>0</v>
      </c>
      <c r="E234" s="31">
        <v>0</v>
      </c>
      <c r="F234" s="31">
        <v>0</v>
      </c>
      <c r="G234" s="36">
        <f t="shared" ref="G234:G260" si="56">IF(($D234     =0),0,($F234     /$D234     ))</f>
        <v>0</v>
      </c>
      <c r="H234" s="31">
        <v>0</v>
      </c>
      <c r="I234" s="36">
        <f t="shared" ref="I234:I260" si="57">IF(($D234     =0),0,($H234     /$D234     ))</f>
        <v>0</v>
      </c>
      <c r="J234" s="31">
        <v>0</v>
      </c>
      <c r="K234" s="36">
        <f t="shared" ref="K234:K260" si="58">IF(($E234     =0),0,($J234     /$E234     ))</f>
        <v>0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0</v>
      </c>
      <c r="O234" s="36">
        <f t="shared" ref="O234:O260" si="61">IF(($E234     =0),0,($N234     /$E234     ))</f>
        <v>0</v>
      </c>
      <c r="P234" s="31">
        <v>0</v>
      </c>
      <c r="Q234" s="31">
        <v>0</v>
      </c>
      <c r="R234" s="31">
        <v>0</v>
      </c>
      <c r="S234" s="31">
        <v>0</v>
      </c>
      <c r="T234" s="36">
        <f t="shared" ref="T234:T260" si="62">IF(($R234     =0),0,($S234     /$R234     ))</f>
        <v>0</v>
      </c>
      <c r="U234" s="36">
        <f t="shared" ref="U234:U260" si="63">IF(($P234     =0),0,(($J234     /$P234     )-1))</f>
        <v>0</v>
      </c>
    </row>
    <row r="235" spans="1:21" x14ac:dyDescent="0.2">
      <c r="A235" s="17" t="s">
        <v>29</v>
      </c>
      <c r="B235" s="11" t="s">
        <v>419</v>
      </c>
      <c r="C235" s="10" t="s">
        <v>420</v>
      </c>
      <c r="D235" s="31">
        <v>5922632</v>
      </c>
      <c r="E235" s="31">
        <v>6063632</v>
      </c>
      <c r="F235" s="31">
        <v>1280063</v>
      </c>
      <c r="G235" s="36">
        <f t="shared" si="56"/>
        <v>0.2161307675371355</v>
      </c>
      <c r="H235" s="31">
        <v>1836169</v>
      </c>
      <c r="I235" s="36">
        <f t="shared" si="57"/>
        <v>0.31002584661684196</v>
      </c>
      <c r="J235" s="31">
        <v>1758047</v>
      </c>
      <c r="K235" s="36">
        <f t="shared" si="58"/>
        <v>0.28993299725313143</v>
      </c>
      <c r="L235" s="31">
        <v>0</v>
      </c>
      <c r="M235" s="36">
        <f t="shared" si="59"/>
        <v>0</v>
      </c>
      <c r="N235" s="31">
        <f t="shared" si="60"/>
        <v>4874279</v>
      </c>
      <c r="O235" s="36">
        <f t="shared" si="61"/>
        <v>0.80385468643215818</v>
      </c>
      <c r="P235" s="31">
        <v>1733710</v>
      </c>
      <c r="Q235" s="31">
        <v>5853675</v>
      </c>
      <c r="R235" s="31">
        <v>5900979</v>
      </c>
      <c r="S235" s="31">
        <v>4238567</v>
      </c>
      <c r="T235" s="36">
        <f t="shared" si="62"/>
        <v>0.71828200032570866</v>
      </c>
      <c r="U235" s="36">
        <f t="shared" si="63"/>
        <v>1.4037526460596084E-2</v>
      </c>
    </row>
    <row r="236" spans="1:21" x14ac:dyDescent="0.2">
      <c r="A236" s="17" t="s">
        <v>29</v>
      </c>
      <c r="B236" s="11" t="s">
        <v>421</v>
      </c>
      <c r="C236" s="10" t="s">
        <v>422</v>
      </c>
      <c r="D236" s="31">
        <v>47337967</v>
      </c>
      <c r="E236" s="31">
        <v>32397967</v>
      </c>
      <c r="F236" s="31">
        <v>2630574</v>
      </c>
      <c r="G236" s="36">
        <f t="shared" si="56"/>
        <v>5.5570067045760542E-2</v>
      </c>
      <c r="H236" s="31">
        <v>5608082</v>
      </c>
      <c r="I236" s="36">
        <f t="shared" si="57"/>
        <v>0.1184690081853325</v>
      </c>
      <c r="J236" s="31">
        <v>4808392</v>
      </c>
      <c r="K236" s="36">
        <f t="shared" si="58"/>
        <v>0.14841647316944301</v>
      </c>
      <c r="L236" s="31">
        <v>0</v>
      </c>
      <c r="M236" s="36">
        <f t="shared" si="59"/>
        <v>0</v>
      </c>
      <c r="N236" s="31">
        <f t="shared" si="60"/>
        <v>13047048</v>
      </c>
      <c r="O236" s="36">
        <f t="shared" si="61"/>
        <v>0.40271193559768736</v>
      </c>
      <c r="P236" s="31">
        <v>3956163</v>
      </c>
      <c r="Q236" s="31">
        <v>23307890</v>
      </c>
      <c r="R236" s="31">
        <v>23525616</v>
      </c>
      <c r="S236" s="31">
        <v>12631779</v>
      </c>
      <c r="T236" s="36">
        <f t="shared" si="62"/>
        <v>0.53693722621333273</v>
      </c>
      <c r="U236" s="36">
        <f t="shared" si="63"/>
        <v>0.21541807048900674</v>
      </c>
    </row>
    <row r="237" spans="1:21" x14ac:dyDescent="0.2">
      <c r="A237" s="17" t="s">
        <v>29</v>
      </c>
      <c r="B237" s="11" t="s">
        <v>423</v>
      </c>
      <c r="C237" s="10" t="s">
        <v>424</v>
      </c>
      <c r="D237" s="31">
        <v>0</v>
      </c>
      <c r="E237" s="31">
        <v>0</v>
      </c>
      <c r="F237" s="31">
        <v>0</v>
      </c>
      <c r="G237" s="36">
        <f t="shared" si="56"/>
        <v>0</v>
      </c>
      <c r="H237" s="31">
        <v>0</v>
      </c>
      <c r="I237" s="36">
        <f t="shared" si="57"/>
        <v>0</v>
      </c>
      <c r="J237" s="31">
        <v>0</v>
      </c>
      <c r="K237" s="36">
        <f t="shared" si="58"/>
        <v>0</v>
      </c>
      <c r="L237" s="31">
        <v>0</v>
      </c>
      <c r="M237" s="36">
        <f t="shared" si="59"/>
        <v>0</v>
      </c>
      <c r="N237" s="31">
        <f t="shared" si="60"/>
        <v>0</v>
      </c>
      <c r="O237" s="36">
        <f t="shared" si="61"/>
        <v>0</v>
      </c>
      <c r="P237" s="31">
        <v>0</v>
      </c>
      <c r="Q237" s="31">
        <v>0</v>
      </c>
      <c r="R237" s="31">
        <v>0</v>
      </c>
      <c r="S237" s="31">
        <v>0</v>
      </c>
      <c r="T237" s="36">
        <f t="shared" si="62"/>
        <v>0</v>
      </c>
      <c r="U237" s="36">
        <f t="shared" si="63"/>
        <v>0</v>
      </c>
    </row>
    <row r="238" spans="1:21" x14ac:dyDescent="0.2">
      <c r="A238" s="17" t="s">
        <v>29</v>
      </c>
      <c r="B238" s="11" t="s">
        <v>425</v>
      </c>
      <c r="C238" s="10" t="s">
        <v>426</v>
      </c>
      <c r="D238" s="31">
        <v>0</v>
      </c>
      <c r="E238" s="31">
        <v>0</v>
      </c>
      <c r="F238" s="31">
        <v>0</v>
      </c>
      <c r="G238" s="36">
        <f t="shared" si="56"/>
        <v>0</v>
      </c>
      <c r="H238" s="31">
        <v>0</v>
      </c>
      <c r="I238" s="36">
        <f t="shared" si="57"/>
        <v>0</v>
      </c>
      <c r="J238" s="31">
        <v>0</v>
      </c>
      <c r="K238" s="36">
        <f t="shared" si="58"/>
        <v>0</v>
      </c>
      <c r="L238" s="31">
        <v>0</v>
      </c>
      <c r="M238" s="36">
        <f t="shared" si="59"/>
        <v>0</v>
      </c>
      <c r="N238" s="31">
        <f t="shared" si="60"/>
        <v>0</v>
      </c>
      <c r="O238" s="36">
        <f t="shared" si="61"/>
        <v>0</v>
      </c>
      <c r="P238" s="31">
        <v>0</v>
      </c>
      <c r="Q238" s="31">
        <v>0</v>
      </c>
      <c r="R238" s="31">
        <v>0</v>
      </c>
      <c r="S238" s="31">
        <v>0</v>
      </c>
      <c r="T238" s="36">
        <f t="shared" si="62"/>
        <v>0</v>
      </c>
      <c r="U238" s="36">
        <f t="shared" si="63"/>
        <v>0</v>
      </c>
    </row>
    <row r="239" spans="1:21" x14ac:dyDescent="0.2">
      <c r="A239" s="17" t="s">
        <v>44</v>
      </c>
      <c r="B239" s="11" t="s">
        <v>427</v>
      </c>
      <c r="C239" s="10" t="s">
        <v>428</v>
      </c>
      <c r="D239" s="31">
        <v>0</v>
      </c>
      <c r="E239" s="31">
        <v>0</v>
      </c>
      <c r="F239" s="31">
        <v>0</v>
      </c>
      <c r="G239" s="36">
        <f t="shared" si="56"/>
        <v>0</v>
      </c>
      <c r="H239" s="31">
        <v>0</v>
      </c>
      <c r="I239" s="36">
        <f t="shared" si="57"/>
        <v>0</v>
      </c>
      <c r="J239" s="31">
        <v>0</v>
      </c>
      <c r="K239" s="36">
        <f t="shared" si="58"/>
        <v>0</v>
      </c>
      <c r="L239" s="31">
        <v>0</v>
      </c>
      <c r="M239" s="36">
        <f t="shared" si="59"/>
        <v>0</v>
      </c>
      <c r="N239" s="31">
        <f t="shared" si="60"/>
        <v>0</v>
      </c>
      <c r="O239" s="36">
        <f t="shared" si="61"/>
        <v>0</v>
      </c>
      <c r="P239" s="31">
        <v>0</v>
      </c>
      <c r="Q239" s="31">
        <v>0</v>
      </c>
      <c r="R239" s="31">
        <v>0</v>
      </c>
      <c r="S239" s="31">
        <v>0</v>
      </c>
      <c r="T239" s="36">
        <f t="shared" si="62"/>
        <v>0</v>
      </c>
      <c r="U239" s="36">
        <f t="shared" si="63"/>
        <v>0</v>
      </c>
    </row>
    <row r="240" spans="1:21" ht="16.5" x14ac:dyDescent="0.3">
      <c r="A240" s="18" t="s">
        <v>0</v>
      </c>
      <c r="B240" s="13" t="s">
        <v>429</v>
      </c>
      <c r="C240" s="12" t="s">
        <v>0</v>
      </c>
      <c r="D240" s="32">
        <f>SUM(D234:D239)</f>
        <v>53260599</v>
      </c>
      <c r="E240" s="32">
        <f>SUM(E234:E239)</f>
        <v>38461599</v>
      </c>
      <c r="F240" s="32">
        <f>SUM(F234:F239)</f>
        <v>3910637</v>
      </c>
      <c r="G240" s="37">
        <f t="shared" si="56"/>
        <v>7.3424577894814894E-2</v>
      </c>
      <c r="H240" s="32">
        <f>SUM(H234:H239)</f>
        <v>7444251</v>
      </c>
      <c r="I240" s="37">
        <f t="shared" si="57"/>
        <v>0.13977032064547379</v>
      </c>
      <c r="J240" s="32">
        <f>SUM(J234:J239)</f>
        <v>6566439</v>
      </c>
      <c r="K240" s="37">
        <f t="shared" si="58"/>
        <v>0.17072714527547334</v>
      </c>
      <c r="L240" s="32">
        <f>SUM(L234:L239)</f>
        <v>0</v>
      </c>
      <c r="M240" s="37">
        <f t="shared" si="59"/>
        <v>0</v>
      </c>
      <c r="N240" s="32">
        <f t="shared" si="60"/>
        <v>17921327</v>
      </c>
      <c r="O240" s="37">
        <f t="shared" si="61"/>
        <v>0.46595376858876825</v>
      </c>
      <c r="P240" s="32">
        <f>SUM(P234:P239)</f>
        <v>5689873</v>
      </c>
      <c r="Q240" s="32">
        <f>SUM(Q234:Q239)</f>
        <v>29161565</v>
      </c>
      <c r="R240" s="32">
        <f>SUM(R234:R239)</f>
        <v>29426595</v>
      </c>
      <c r="S240" s="32">
        <f>SUM(S234:S239)</f>
        <v>16870346</v>
      </c>
      <c r="T240" s="37">
        <f t="shared" si="62"/>
        <v>0.57330268758583858</v>
      </c>
      <c r="U240" s="37">
        <f t="shared" si="63"/>
        <v>0.15405721709430065</v>
      </c>
    </row>
    <row r="241" spans="1:21" x14ac:dyDescent="0.2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x14ac:dyDescent="0.2">
      <c r="A242" s="17" t="s">
        <v>29</v>
      </c>
      <c r="B242" s="11" t="s">
        <v>432</v>
      </c>
      <c r="C242" s="10" t="s">
        <v>433</v>
      </c>
      <c r="D242" s="31">
        <v>9120930</v>
      </c>
      <c r="E242" s="31">
        <v>4746186</v>
      </c>
      <c r="F242" s="31">
        <v>337702</v>
      </c>
      <c r="G242" s="36">
        <f t="shared" si="56"/>
        <v>3.7024952499361358E-2</v>
      </c>
      <c r="H242" s="31">
        <v>697207</v>
      </c>
      <c r="I242" s="36">
        <f t="shared" si="57"/>
        <v>7.6440341061711908E-2</v>
      </c>
      <c r="J242" s="31">
        <v>508201</v>
      </c>
      <c r="K242" s="36">
        <f t="shared" si="58"/>
        <v>0.1070756603302104</v>
      </c>
      <c r="L242" s="31">
        <v>0</v>
      </c>
      <c r="M242" s="36">
        <f t="shared" si="59"/>
        <v>0</v>
      </c>
      <c r="N242" s="31">
        <f t="shared" si="60"/>
        <v>1543110</v>
      </c>
      <c r="O242" s="36">
        <f t="shared" si="61"/>
        <v>0.32512632248293682</v>
      </c>
      <c r="P242" s="31">
        <v>814400</v>
      </c>
      <c r="Q242" s="31">
        <v>3262145</v>
      </c>
      <c r="R242" s="31">
        <v>3097861</v>
      </c>
      <c r="S242" s="31">
        <v>2227561</v>
      </c>
      <c r="T242" s="36">
        <f t="shared" si="62"/>
        <v>0.71906421882711979</v>
      </c>
      <c r="U242" s="36">
        <f t="shared" si="63"/>
        <v>-0.37598109037328098</v>
      </c>
    </row>
    <row r="243" spans="1:21" x14ac:dyDescent="0.2">
      <c r="A243" s="17" t="s">
        <v>29</v>
      </c>
      <c r="B243" s="11" t="s">
        <v>434</v>
      </c>
      <c r="C243" s="10" t="s">
        <v>435</v>
      </c>
      <c r="D243" s="31">
        <v>9517612</v>
      </c>
      <c r="E243" s="31">
        <v>9652612</v>
      </c>
      <c r="F243" s="31">
        <v>2538930</v>
      </c>
      <c r="G243" s="36">
        <f t="shared" si="56"/>
        <v>0.2667612422107562</v>
      </c>
      <c r="H243" s="31">
        <v>2779746</v>
      </c>
      <c r="I243" s="36">
        <f t="shared" si="57"/>
        <v>0.29206338732867027</v>
      </c>
      <c r="J243" s="31">
        <v>1889894</v>
      </c>
      <c r="K243" s="36">
        <f t="shared" si="58"/>
        <v>0.19579094238947967</v>
      </c>
      <c r="L243" s="31">
        <v>0</v>
      </c>
      <c r="M243" s="36">
        <f t="shared" si="59"/>
        <v>0</v>
      </c>
      <c r="N243" s="31">
        <f t="shared" si="60"/>
        <v>7208570</v>
      </c>
      <c r="O243" s="36">
        <f t="shared" si="61"/>
        <v>0.74679993353094476</v>
      </c>
      <c r="P243" s="31">
        <v>2683155</v>
      </c>
      <c r="Q243" s="31">
        <v>8224380</v>
      </c>
      <c r="R243" s="31">
        <v>8994380</v>
      </c>
      <c r="S243" s="31">
        <v>7678380</v>
      </c>
      <c r="T243" s="36">
        <f t="shared" si="62"/>
        <v>0.85368641307127335</v>
      </c>
      <c r="U243" s="36">
        <f t="shared" si="63"/>
        <v>-0.29564486583890981</v>
      </c>
    </row>
    <row r="244" spans="1:21" x14ac:dyDescent="0.2">
      <c r="A244" s="17" t="s">
        <v>29</v>
      </c>
      <c r="B244" s="11" t="s">
        <v>436</v>
      </c>
      <c r="C244" s="10" t="s">
        <v>437</v>
      </c>
      <c r="D244" s="31">
        <v>9737124</v>
      </c>
      <c r="E244" s="31">
        <v>9737124</v>
      </c>
      <c r="F244" s="31">
        <v>0</v>
      </c>
      <c r="G244" s="36">
        <f t="shared" si="56"/>
        <v>0</v>
      </c>
      <c r="H244" s="31">
        <v>0</v>
      </c>
      <c r="I244" s="36">
        <f t="shared" si="57"/>
        <v>0</v>
      </c>
      <c r="J244" s="31">
        <v>0</v>
      </c>
      <c r="K244" s="36">
        <f t="shared" si="58"/>
        <v>0</v>
      </c>
      <c r="L244" s="31">
        <v>0</v>
      </c>
      <c r="M244" s="36">
        <f t="shared" si="59"/>
        <v>0</v>
      </c>
      <c r="N244" s="31">
        <f t="shared" si="60"/>
        <v>0</v>
      </c>
      <c r="O244" s="36">
        <f t="shared" si="61"/>
        <v>0</v>
      </c>
      <c r="P244" s="31">
        <v>0</v>
      </c>
      <c r="Q244" s="31">
        <v>4265511</v>
      </c>
      <c r="R244" s="31">
        <v>4265511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x14ac:dyDescent="0.2">
      <c r="A245" s="17" t="s">
        <v>29</v>
      </c>
      <c r="B245" s="11" t="s">
        <v>438</v>
      </c>
      <c r="C245" s="10" t="s">
        <v>439</v>
      </c>
      <c r="D245" s="31">
        <v>650532</v>
      </c>
      <c r="E245" s="31">
        <v>689304</v>
      </c>
      <c r="F245" s="31">
        <v>120285</v>
      </c>
      <c r="G245" s="36">
        <f t="shared" si="56"/>
        <v>0.18490251056058735</v>
      </c>
      <c r="H245" s="31">
        <v>99362</v>
      </c>
      <c r="I245" s="36">
        <f t="shared" si="57"/>
        <v>0.15273960389342875</v>
      </c>
      <c r="J245" s="31">
        <v>94468</v>
      </c>
      <c r="K245" s="36">
        <f t="shared" si="58"/>
        <v>0.13704838503766117</v>
      </c>
      <c r="L245" s="31">
        <v>0</v>
      </c>
      <c r="M245" s="36">
        <f t="shared" si="59"/>
        <v>0</v>
      </c>
      <c r="N245" s="31">
        <f t="shared" si="60"/>
        <v>314115</v>
      </c>
      <c r="O245" s="36">
        <f t="shared" si="61"/>
        <v>0.45569879182479717</v>
      </c>
      <c r="P245" s="31">
        <v>94356</v>
      </c>
      <c r="Q245" s="31">
        <v>405436</v>
      </c>
      <c r="R245" s="31">
        <v>405436</v>
      </c>
      <c r="S245" s="31">
        <v>322341</v>
      </c>
      <c r="T245" s="36">
        <f t="shared" si="62"/>
        <v>0.79504780039266365</v>
      </c>
      <c r="U245" s="36">
        <f t="shared" si="63"/>
        <v>1.1869939378523764E-3</v>
      </c>
    </row>
    <row r="246" spans="1:21" x14ac:dyDescent="0.2">
      <c r="A246" s="17" t="s">
        <v>44</v>
      </c>
      <c r="B246" s="11" t="s">
        <v>440</v>
      </c>
      <c r="C246" s="10" t="s">
        <v>441</v>
      </c>
      <c r="D246" s="31">
        <v>0</v>
      </c>
      <c r="E246" s="31">
        <v>0</v>
      </c>
      <c r="F246" s="31">
        <v>0</v>
      </c>
      <c r="G246" s="36">
        <f t="shared" si="56"/>
        <v>0</v>
      </c>
      <c r="H246" s="31">
        <v>0</v>
      </c>
      <c r="I246" s="36">
        <f t="shared" si="57"/>
        <v>0</v>
      </c>
      <c r="J246" s="31">
        <v>0</v>
      </c>
      <c r="K246" s="36">
        <f t="shared" si="58"/>
        <v>0</v>
      </c>
      <c r="L246" s="31">
        <v>0</v>
      </c>
      <c r="M246" s="36">
        <f t="shared" si="59"/>
        <v>0</v>
      </c>
      <c r="N246" s="31">
        <f t="shared" si="60"/>
        <v>0</v>
      </c>
      <c r="O246" s="36">
        <f t="shared" si="61"/>
        <v>0</v>
      </c>
      <c r="P246" s="31">
        <v>0</v>
      </c>
      <c r="Q246" s="31">
        <v>0</v>
      </c>
      <c r="R246" s="31">
        <v>0</v>
      </c>
      <c r="S246" s="31">
        <v>0</v>
      </c>
      <c r="T246" s="36">
        <f t="shared" si="62"/>
        <v>0</v>
      </c>
      <c r="U246" s="36">
        <f t="shared" si="63"/>
        <v>0</v>
      </c>
    </row>
    <row r="247" spans="1:21" ht="16.5" x14ac:dyDescent="0.3">
      <c r="A247" s="18" t="s">
        <v>0</v>
      </c>
      <c r="B247" s="13" t="s">
        <v>442</v>
      </c>
      <c r="C247" s="12" t="s">
        <v>0</v>
      </c>
      <c r="D247" s="32">
        <f>SUM(D241:D246)</f>
        <v>29026198</v>
      </c>
      <c r="E247" s="32">
        <f>SUM(E241:E246)</f>
        <v>24825226</v>
      </c>
      <c r="F247" s="32">
        <f>SUM(F241:F246)</f>
        <v>2996917</v>
      </c>
      <c r="G247" s="37">
        <f t="shared" si="56"/>
        <v>0.10324869278435984</v>
      </c>
      <c r="H247" s="32">
        <f>SUM(H241:H246)</f>
        <v>3576315</v>
      </c>
      <c r="I247" s="37">
        <f t="shared" si="57"/>
        <v>0.12320990162059806</v>
      </c>
      <c r="J247" s="32">
        <f>SUM(J241:J246)</f>
        <v>2492563</v>
      </c>
      <c r="K247" s="37">
        <f t="shared" si="58"/>
        <v>0.10040444344796699</v>
      </c>
      <c r="L247" s="32">
        <f>SUM(L241:L246)</f>
        <v>0</v>
      </c>
      <c r="M247" s="37">
        <f t="shared" si="59"/>
        <v>0</v>
      </c>
      <c r="N247" s="32">
        <f t="shared" si="60"/>
        <v>9065795</v>
      </c>
      <c r="O247" s="37">
        <f t="shared" si="61"/>
        <v>0.36518479227540568</v>
      </c>
      <c r="P247" s="32">
        <f>SUM(P241:P246)</f>
        <v>3591911</v>
      </c>
      <c r="Q247" s="32">
        <f>SUM(Q241:Q246)</f>
        <v>16157472</v>
      </c>
      <c r="R247" s="32">
        <f>SUM(R241:R246)</f>
        <v>16763188</v>
      </c>
      <c r="S247" s="32">
        <f>SUM(S241:S246)</f>
        <v>10228282</v>
      </c>
      <c r="T247" s="37">
        <f t="shared" si="62"/>
        <v>0.61016329352149479</v>
      </c>
      <c r="U247" s="37">
        <f t="shared" si="63"/>
        <v>-0.30606214908999696</v>
      </c>
    </row>
    <row r="248" spans="1:21" x14ac:dyDescent="0.2">
      <c r="A248" s="17" t="s">
        <v>29</v>
      </c>
      <c r="B248" s="11" t="s">
        <v>443</v>
      </c>
      <c r="C248" s="10" t="s">
        <v>444</v>
      </c>
      <c r="D248" s="31">
        <v>5077334</v>
      </c>
      <c r="E248" s="31">
        <v>8890022</v>
      </c>
      <c r="F248" s="31">
        <v>510919</v>
      </c>
      <c r="G248" s="36">
        <f t="shared" si="56"/>
        <v>0.10062741588400527</v>
      </c>
      <c r="H248" s="31">
        <v>3132450</v>
      </c>
      <c r="I248" s="36">
        <f t="shared" si="57"/>
        <v>0.61694779189235927</v>
      </c>
      <c r="J248" s="31">
        <v>1459166</v>
      </c>
      <c r="K248" s="36">
        <f t="shared" si="58"/>
        <v>0.16413525185876932</v>
      </c>
      <c r="L248" s="31">
        <v>0</v>
      </c>
      <c r="M248" s="36">
        <f t="shared" si="59"/>
        <v>0</v>
      </c>
      <c r="N248" s="31">
        <f t="shared" si="60"/>
        <v>5102535</v>
      </c>
      <c r="O248" s="36">
        <f t="shared" si="61"/>
        <v>0.57396202169128485</v>
      </c>
      <c r="P248" s="31">
        <v>934059</v>
      </c>
      <c r="Q248" s="31">
        <v>5760388</v>
      </c>
      <c r="R248" s="31">
        <v>5662388</v>
      </c>
      <c r="S248" s="31">
        <v>3757885</v>
      </c>
      <c r="T248" s="36">
        <f t="shared" si="62"/>
        <v>0.66365727675320019</v>
      </c>
      <c r="U248" s="36">
        <f t="shared" si="63"/>
        <v>0.56217754981216395</v>
      </c>
    </row>
    <row r="249" spans="1:21" x14ac:dyDescent="0.2">
      <c r="A249" s="17" t="s">
        <v>29</v>
      </c>
      <c r="B249" s="11" t="s">
        <v>445</v>
      </c>
      <c r="C249" s="10" t="s">
        <v>446</v>
      </c>
      <c r="D249" s="31">
        <v>0</v>
      </c>
      <c r="E249" s="31">
        <v>0</v>
      </c>
      <c r="F249" s="31">
        <v>0</v>
      </c>
      <c r="G249" s="36">
        <f t="shared" si="56"/>
        <v>0</v>
      </c>
      <c r="H249" s="31">
        <v>0</v>
      </c>
      <c r="I249" s="36">
        <f t="shared" si="57"/>
        <v>0</v>
      </c>
      <c r="J249" s="31">
        <v>0</v>
      </c>
      <c r="K249" s="36">
        <f t="shared" si="58"/>
        <v>0</v>
      </c>
      <c r="L249" s="31">
        <v>0</v>
      </c>
      <c r="M249" s="36">
        <f t="shared" si="59"/>
        <v>0</v>
      </c>
      <c r="N249" s="31">
        <f t="shared" si="60"/>
        <v>0</v>
      </c>
      <c r="O249" s="36">
        <f t="shared" si="61"/>
        <v>0</v>
      </c>
      <c r="P249" s="31">
        <v>0</v>
      </c>
      <c r="Q249" s="31">
        <v>0</v>
      </c>
      <c r="R249" s="31">
        <v>0</v>
      </c>
      <c r="S249" s="31">
        <v>0</v>
      </c>
      <c r="T249" s="36">
        <f t="shared" si="62"/>
        <v>0</v>
      </c>
      <c r="U249" s="36">
        <f t="shared" si="63"/>
        <v>0</v>
      </c>
    </row>
    <row r="250" spans="1:21" x14ac:dyDescent="0.2">
      <c r="A250" s="17" t="s">
        <v>29</v>
      </c>
      <c r="B250" s="11" t="s">
        <v>447</v>
      </c>
      <c r="C250" s="10" t="s">
        <v>448</v>
      </c>
      <c r="D250" s="31">
        <v>990218</v>
      </c>
      <c r="E250" s="31">
        <v>990218</v>
      </c>
      <c r="F250" s="31">
        <v>62472</v>
      </c>
      <c r="G250" s="36">
        <f t="shared" si="56"/>
        <v>6.308913794740148E-2</v>
      </c>
      <c r="H250" s="31">
        <v>66527</v>
      </c>
      <c r="I250" s="36">
        <f t="shared" si="57"/>
        <v>6.7184195803348348E-2</v>
      </c>
      <c r="J250" s="31">
        <v>38168</v>
      </c>
      <c r="K250" s="36">
        <f t="shared" si="58"/>
        <v>3.8545047656172685E-2</v>
      </c>
      <c r="L250" s="31">
        <v>0</v>
      </c>
      <c r="M250" s="36">
        <f t="shared" si="59"/>
        <v>0</v>
      </c>
      <c r="N250" s="31">
        <f t="shared" si="60"/>
        <v>167167</v>
      </c>
      <c r="O250" s="36">
        <f t="shared" si="61"/>
        <v>0.16881838140692251</v>
      </c>
      <c r="P250" s="31">
        <v>0</v>
      </c>
      <c r="Q250" s="31">
        <v>925437</v>
      </c>
      <c r="R250" s="31">
        <v>925437</v>
      </c>
      <c r="S250" s="31">
        <v>0</v>
      </c>
      <c r="T250" s="36">
        <f t="shared" si="62"/>
        <v>0</v>
      </c>
      <c r="U250" s="36">
        <f t="shared" si="63"/>
        <v>0</v>
      </c>
    </row>
    <row r="251" spans="1:21" x14ac:dyDescent="0.2">
      <c r="A251" s="17" t="s">
        <v>29</v>
      </c>
      <c r="B251" s="11" t="s">
        <v>449</v>
      </c>
      <c r="C251" s="10" t="s">
        <v>450</v>
      </c>
      <c r="D251" s="31">
        <v>73710</v>
      </c>
      <c r="E251" s="31">
        <v>68954</v>
      </c>
      <c r="F251" s="31">
        <v>7499</v>
      </c>
      <c r="G251" s="36">
        <f t="shared" si="56"/>
        <v>0.10173653506986841</v>
      </c>
      <c r="H251" s="31">
        <v>17150</v>
      </c>
      <c r="I251" s="36">
        <f t="shared" si="57"/>
        <v>0.23266856600189934</v>
      </c>
      <c r="J251" s="31">
        <v>0</v>
      </c>
      <c r="K251" s="36">
        <f t="shared" si="58"/>
        <v>0</v>
      </c>
      <c r="L251" s="31">
        <v>0</v>
      </c>
      <c r="M251" s="36">
        <f t="shared" si="59"/>
        <v>0</v>
      </c>
      <c r="N251" s="31">
        <f t="shared" si="60"/>
        <v>24649</v>
      </c>
      <c r="O251" s="36">
        <f t="shared" si="61"/>
        <v>0.35747019752298637</v>
      </c>
      <c r="P251" s="31">
        <v>1264</v>
      </c>
      <c r="Q251" s="31">
        <v>70000</v>
      </c>
      <c r="R251" s="31">
        <v>70000</v>
      </c>
      <c r="S251" s="31">
        <v>1264</v>
      </c>
      <c r="T251" s="36">
        <f t="shared" si="62"/>
        <v>1.8057142857142858E-2</v>
      </c>
      <c r="U251" s="36">
        <f t="shared" si="63"/>
        <v>-1</v>
      </c>
    </row>
    <row r="252" spans="1:21" x14ac:dyDescent="0.2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x14ac:dyDescent="0.2">
      <c r="A253" s="17" t="s">
        <v>44</v>
      </c>
      <c r="B253" s="11" t="s">
        <v>453</v>
      </c>
      <c r="C253" s="10" t="s">
        <v>454</v>
      </c>
      <c r="D253" s="31">
        <v>0</v>
      </c>
      <c r="E253" s="31">
        <v>0</v>
      </c>
      <c r="F253" s="31">
        <v>0</v>
      </c>
      <c r="G253" s="36">
        <f t="shared" si="56"/>
        <v>0</v>
      </c>
      <c r="H253" s="31">
        <v>0</v>
      </c>
      <c r="I253" s="36">
        <f t="shared" si="57"/>
        <v>0</v>
      </c>
      <c r="J253" s="31">
        <v>0</v>
      </c>
      <c r="K253" s="36">
        <f t="shared" si="58"/>
        <v>0</v>
      </c>
      <c r="L253" s="31">
        <v>0</v>
      </c>
      <c r="M253" s="36">
        <f t="shared" si="59"/>
        <v>0</v>
      </c>
      <c r="N253" s="31">
        <f t="shared" si="60"/>
        <v>0</v>
      </c>
      <c r="O253" s="36">
        <f t="shared" si="61"/>
        <v>0</v>
      </c>
      <c r="P253" s="31">
        <v>0</v>
      </c>
      <c r="Q253" s="31">
        <v>0</v>
      </c>
      <c r="R253" s="31">
        <v>0</v>
      </c>
      <c r="S253" s="31">
        <v>0</v>
      </c>
      <c r="T253" s="36">
        <f t="shared" si="62"/>
        <v>0</v>
      </c>
      <c r="U253" s="36">
        <f t="shared" si="63"/>
        <v>0</v>
      </c>
    </row>
    <row r="254" spans="1:21" ht="16.5" x14ac:dyDescent="0.3">
      <c r="A254" s="18" t="s">
        <v>0</v>
      </c>
      <c r="B254" s="13" t="s">
        <v>455</v>
      </c>
      <c r="C254" s="12" t="s">
        <v>0</v>
      </c>
      <c r="D254" s="32">
        <f>SUM(D248:D253)</f>
        <v>6141262</v>
      </c>
      <c r="E254" s="32">
        <f>SUM(E248:E253)</f>
        <v>9949194</v>
      </c>
      <c r="F254" s="32">
        <f>SUM(F248:F253)</f>
        <v>580890</v>
      </c>
      <c r="G254" s="37">
        <f t="shared" si="56"/>
        <v>9.4588050469105539E-2</v>
      </c>
      <c r="H254" s="32">
        <f>SUM(H248:H253)</f>
        <v>3216127</v>
      </c>
      <c r="I254" s="37">
        <f t="shared" si="57"/>
        <v>0.5236915474376439</v>
      </c>
      <c r="J254" s="32">
        <f>SUM(J248:J253)</f>
        <v>1497334</v>
      </c>
      <c r="K254" s="37">
        <f t="shared" si="58"/>
        <v>0.15049802024163966</v>
      </c>
      <c r="L254" s="32">
        <f>SUM(L248:L253)</f>
        <v>0</v>
      </c>
      <c r="M254" s="37">
        <f t="shared" si="59"/>
        <v>0</v>
      </c>
      <c r="N254" s="32">
        <f t="shared" si="60"/>
        <v>5294351</v>
      </c>
      <c r="O254" s="37">
        <f t="shared" si="61"/>
        <v>0.53213868379689855</v>
      </c>
      <c r="P254" s="32">
        <f>SUM(P248:P253)</f>
        <v>935323</v>
      </c>
      <c r="Q254" s="32">
        <f>SUM(Q248:Q253)</f>
        <v>6755825</v>
      </c>
      <c r="R254" s="32">
        <f>SUM(R248:R253)</f>
        <v>6657825</v>
      </c>
      <c r="S254" s="32">
        <f>SUM(S248:S253)</f>
        <v>3759149</v>
      </c>
      <c r="T254" s="37">
        <f t="shared" si="62"/>
        <v>0.56462117883843443</v>
      </c>
      <c r="U254" s="37">
        <f t="shared" si="63"/>
        <v>0.60087370886848723</v>
      </c>
    </row>
    <row r="255" spans="1:21" x14ac:dyDescent="0.2">
      <c r="A255" s="17" t="s">
        <v>29</v>
      </c>
      <c r="B255" s="11" t="s">
        <v>456</v>
      </c>
      <c r="C255" s="10" t="s">
        <v>457</v>
      </c>
      <c r="D255" s="31">
        <v>19390178</v>
      </c>
      <c r="E255" s="31">
        <v>20600314</v>
      </c>
      <c r="F255" s="31">
        <v>2848615</v>
      </c>
      <c r="G255" s="36">
        <f t="shared" si="56"/>
        <v>0.14691020371241564</v>
      </c>
      <c r="H255" s="31">
        <v>8563000</v>
      </c>
      <c r="I255" s="36">
        <f t="shared" si="57"/>
        <v>0.44161533741464365</v>
      </c>
      <c r="J255" s="31">
        <v>2704222</v>
      </c>
      <c r="K255" s="36">
        <f t="shared" si="58"/>
        <v>0.13127091169581201</v>
      </c>
      <c r="L255" s="31">
        <v>0</v>
      </c>
      <c r="M255" s="36">
        <f t="shared" si="59"/>
        <v>0</v>
      </c>
      <c r="N255" s="31">
        <f t="shared" si="60"/>
        <v>14115837</v>
      </c>
      <c r="O255" s="36">
        <f t="shared" si="61"/>
        <v>0.68522436114323304</v>
      </c>
      <c r="P255" s="31">
        <v>4216333</v>
      </c>
      <c r="Q255" s="31">
        <v>6903414</v>
      </c>
      <c r="R255" s="31">
        <v>13153414</v>
      </c>
      <c r="S255" s="31">
        <v>11323569</v>
      </c>
      <c r="T255" s="36">
        <f t="shared" si="62"/>
        <v>0.86088440613212658</v>
      </c>
      <c r="U255" s="36">
        <f t="shared" si="63"/>
        <v>-0.35863177789799805</v>
      </c>
    </row>
    <row r="256" spans="1:21" x14ac:dyDescent="0.2">
      <c r="A256" s="17" t="s">
        <v>29</v>
      </c>
      <c r="B256" s="11" t="s">
        <v>458</v>
      </c>
      <c r="C256" s="10" t="s">
        <v>459</v>
      </c>
      <c r="D256" s="31">
        <v>3835333</v>
      </c>
      <c r="E256" s="31">
        <v>4335333</v>
      </c>
      <c r="F256" s="31">
        <v>692945</v>
      </c>
      <c r="G256" s="36">
        <f t="shared" si="56"/>
        <v>0.18067401187849921</v>
      </c>
      <c r="H256" s="31">
        <v>725820</v>
      </c>
      <c r="I256" s="36">
        <f t="shared" si="57"/>
        <v>0.18924562743313292</v>
      </c>
      <c r="J256" s="31">
        <v>607780</v>
      </c>
      <c r="K256" s="36">
        <f t="shared" si="58"/>
        <v>0.14019222975490003</v>
      </c>
      <c r="L256" s="31">
        <v>0</v>
      </c>
      <c r="M256" s="36">
        <f t="shared" si="59"/>
        <v>0</v>
      </c>
      <c r="N256" s="31">
        <f t="shared" si="60"/>
        <v>2026545</v>
      </c>
      <c r="O256" s="36">
        <f t="shared" si="61"/>
        <v>0.46744852125546066</v>
      </c>
      <c r="P256" s="31">
        <v>765895</v>
      </c>
      <c r="Q256" s="31">
        <v>3675652</v>
      </c>
      <c r="R256" s="31">
        <v>3775652</v>
      </c>
      <c r="S256" s="31">
        <v>2361215</v>
      </c>
      <c r="T256" s="36">
        <f t="shared" si="62"/>
        <v>0.62537940466970998</v>
      </c>
      <c r="U256" s="36">
        <f t="shared" si="63"/>
        <v>-0.20644474764817633</v>
      </c>
    </row>
    <row r="257" spans="1:21" x14ac:dyDescent="0.2">
      <c r="A257" s="17" t="s">
        <v>29</v>
      </c>
      <c r="B257" s="11" t="s">
        <v>460</v>
      </c>
      <c r="C257" s="10" t="s">
        <v>461</v>
      </c>
      <c r="D257" s="31">
        <v>0</v>
      </c>
      <c r="E257" s="31">
        <v>0</v>
      </c>
      <c r="F257" s="31">
        <v>0</v>
      </c>
      <c r="G257" s="36">
        <f t="shared" si="56"/>
        <v>0</v>
      </c>
      <c r="H257" s="31">
        <v>0</v>
      </c>
      <c r="I257" s="36">
        <f t="shared" si="57"/>
        <v>0</v>
      </c>
      <c r="J257" s="31">
        <v>0</v>
      </c>
      <c r="K257" s="36">
        <f t="shared" si="58"/>
        <v>0</v>
      </c>
      <c r="L257" s="31">
        <v>0</v>
      </c>
      <c r="M257" s="36">
        <f t="shared" si="59"/>
        <v>0</v>
      </c>
      <c r="N257" s="31">
        <f t="shared" si="60"/>
        <v>0</v>
      </c>
      <c r="O257" s="36">
        <f t="shared" si="61"/>
        <v>0</v>
      </c>
      <c r="P257" s="31">
        <v>0</v>
      </c>
      <c r="Q257" s="31">
        <v>0</v>
      </c>
      <c r="R257" s="31">
        <v>0</v>
      </c>
      <c r="S257" s="31">
        <v>0</v>
      </c>
      <c r="T257" s="36">
        <f t="shared" si="62"/>
        <v>0</v>
      </c>
      <c r="U257" s="36">
        <f t="shared" si="63"/>
        <v>0</v>
      </c>
    </row>
    <row r="258" spans="1:21" x14ac:dyDescent="0.2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6.5" x14ac:dyDescent="0.3">
      <c r="A259" s="18" t="s">
        <v>0</v>
      </c>
      <c r="B259" s="13" t="s">
        <v>464</v>
      </c>
      <c r="C259" s="12" t="s">
        <v>0</v>
      </c>
      <c r="D259" s="32">
        <f>SUM(D255:D258)</f>
        <v>23225511</v>
      </c>
      <c r="E259" s="32">
        <f>SUM(E255:E258)</f>
        <v>24935647</v>
      </c>
      <c r="F259" s="32">
        <f>SUM(F255:F258)</f>
        <v>3541560</v>
      </c>
      <c r="G259" s="37">
        <f t="shared" si="56"/>
        <v>0.15248577307943839</v>
      </c>
      <c r="H259" s="32">
        <f>SUM(H255:H258)</f>
        <v>9288820</v>
      </c>
      <c r="I259" s="37">
        <f t="shared" si="57"/>
        <v>0.39994039313063984</v>
      </c>
      <c r="J259" s="32">
        <f>SUM(J255:J258)</f>
        <v>3312002</v>
      </c>
      <c r="K259" s="37">
        <f t="shared" si="58"/>
        <v>0.1328219797144225</v>
      </c>
      <c r="L259" s="32">
        <f>SUM(L255:L258)</f>
        <v>0</v>
      </c>
      <c r="M259" s="37">
        <f t="shared" si="59"/>
        <v>0</v>
      </c>
      <c r="N259" s="32">
        <f t="shared" si="60"/>
        <v>16142382</v>
      </c>
      <c r="O259" s="37">
        <f t="shared" si="61"/>
        <v>0.64736166661326255</v>
      </c>
      <c r="P259" s="32">
        <f>SUM(P255:P258)</f>
        <v>4982228</v>
      </c>
      <c r="Q259" s="32">
        <f>SUM(Q255:Q258)</f>
        <v>10579066</v>
      </c>
      <c r="R259" s="32">
        <f>SUM(R255:R258)</f>
        <v>16929066</v>
      </c>
      <c r="S259" s="32">
        <f>SUM(S255:S258)</f>
        <v>13684784</v>
      </c>
      <c r="T259" s="37">
        <f t="shared" si="62"/>
        <v>0.8083602485807545</v>
      </c>
      <c r="U259" s="37">
        <f t="shared" si="63"/>
        <v>-0.33523676555950466</v>
      </c>
    </row>
    <row r="260" spans="1:21" ht="16.5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111653570</v>
      </c>
      <c r="E260" s="32">
        <f>SUM(E234:E239,E241:E246,E248:E253,E255:E258)</f>
        <v>98171666</v>
      </c>
      <c r="F260" s="32">
        <f>SUM(F234:F239,F241:F246,F248:F253,F255:F258)</f>
        <v>11030004</v>
      </c>
      <c r="G260" s="37">
        <f t="shared" si="56"/>
        <v>9.8787741404059007E-2</v>
      </c>
      <c r="H260" s="32">
        <f>SUM(H234:H239,H241:H246,H248:H253,H255:H258)</f>
        <v>23525513</v>
      </c>
      <c r="I260" s="37">
        <f t="shared" si="57"/>
        <v>0.21070094758277769</v>
      </c>
      <c r="J260" s="32">
        <f>SUM(J234:J239,J241:J246,J248:J253,J255:J258)</f>
        <v>13868338</v>
      </c>
      <c r="K260" s="37">
        <f t="shared" si="58"/>
        <v>0.14126619792721049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48423855</v>
      </c>
      <c r="O260" s="37">
        <f t="shared" si="61"/>
        <v>0.49325693423599432</v>
      </c>
      <c r="P260" s="32">
        <f>SUM(P234:P239,P241:P246,P248:P253,P255:P258)</f>
        <v>15199335</v>
      </c>
      <c r="Q260" s="32">
        <f>SUM(Q234:Q239,Q241:Q246,Q248:Q253,Q255:Q258)</f>
        <v>62653928</v>
      </c>
      <c r="R260" s="32">
        <f>SUM(R234:R239,R241:R246,R248:R253,R255:R258)</f>
        <v>69776674</v>
      </c>
      <c r="S260" s="32">
        <f>SUM(S234:S239,S241:S246,S248:S253,S255:S258)</f>
        <v>44542561</v>
      </c>
      <c r="T260" s="37">
        <f t="shared" si="62"/>
        <v>0.63835890200212175</v>
      </c>
      <c r="U260" s="37">
        <f t="shared" si="63"/>
        <v>-8.7569423267531143E-2</v>
      </c>
    </row>
    <row r="261" spans="1:21" ht="14.4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x14ac:dyDescent="0.2">
      <c r="A263" s="17" t="s">
        <v>29</v>
      </c>
      <c r="B263" s="11" t="s">
        <v>467</v>
      </c>
      <c r="C263" s="10" t="s">
        <v>468</v>
      </c>
      <c r="D263" s="31">
        <v>14090976</v>
      </c>
      <c r="E263" s="31">
        <v>14054756</v>
      </c>
      <c r="F263" s="31">
        <v>326603</v>
      </c>
      <c r="G263" s="36">
        <f t="shared" ref="G263:G299" si="64">IF(($D263     =0),0,($F263     /$D263     ))</f>
        <v>2.3178167360444018E-2</v>
      </c>
      <c r="H263" s="31">
        <v>377943</v>
      </c>
      <c r="I263" s="36">
        <f t="shared" ref="I263:I299" si="65">IF(($D263     =0),0,($H263     /$D263     ))</f>
        <v>2.6821633930822108E-2</v>
      </c>
      <c r="J263" s="31">
        <v>330036</v>
      </c>
      <c r="K263" s="36">
        <f t="shared" ref="K263:K299" si="66">IF(($E263     =0),0,($J263     /$E263     ))</f>
        <v>2.3482157925758369E-2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1034582</v>
      </c>
      <c r="O263" s="36">
        <f t="shared" ref="O263:O299" si="69">IF(($E263     =0),0,($N263     /$E263     ))</f>
        <v>7.3610811884603333E-2</v>
      </c>
      <c r="P263" s="31">
        <v>36255</v>
      </c>
      <c r="Q263" s="31">
        <v>3557200</v>
      </c>
      <c r="R263" s="31">
        <v>5624094</v>
      </c>
      <c r="S263" s="31">
        <v>67881</v>
      </c>
      <c r="T263" s="36">
        <f t="shared" ref="T263:T299" si="70">IF(($R263     =0),0,($S263     /$R263     ))</f>
        <v>1.2069677356032812E-2</v>
      </c>
      <c r="U263" s="36">
        <f t="shared" ref="U263:U299" si="71">IF(($P263     =0),0,(($J263     /$P263     )-1))</f>
        <v>8.1031857674803476</v>
      </c>
    </row>
    <row r="264" spans="1:21" x14ac:dyDescent="0.2">
      <c r="A264" s="17" t="s">
        <v>29</v>
      </c>
      <c r="B264" s="11" t="s">
        <v>469</v>
      </c>
      <c r="C264" s="10" t="s">
        <v>470</v>
      </c>
      <c r="D264" s="31">
        <v>0</v>
      </c>
      <c r="E264" s="31">
        <v>0</v>
      </c>
      <c r="F264" s="31">
        <v>0</v>
      </c>
      <c r="G264" s="36">
        <f t="shared" si="64"/>
        <v>0</v>
      </c>
      <c r="H264" s="31">
        <v>0</v>
      </c>
      <c r="I264" s="36">
        <f t="shared" si="65"/>
        <v>0</v>
      </c>
      <c r="J264" s="31">
        <v>0</v>
      </c>
      <c r="K264" s="36">
        <f t="shared" si="66"/>
        <v>0</v>
      </c>
      <c r="L264" s="31">
        <v>0</v>
      </c>
      <c r="M264" s="36">
        <f t="shared" si="67"/>
        <v>0</v>
      </c>
      <c r="N264" s="31">
        <f t="shared" si="68"/>
        <v>0</v>
      </c>
      <c r="O264" s="36">
        <f t="shared" si="69"/>
        <v>0</v>
      </c>
      <c r="P264" s="31">
        <v>0</v>
      </c>
      <c r="Q264" s="31">
        <v>0</v>
      </c>
      <c r="R264" s="31">
        <v>0</v>
      </c>
      <c r="S264" s="31">
        <v>0</v>
      </c>
      <c r="T264" s="36">
        <f t="shared" si="70"/>
        <v>0</v>
      </c>
      <c r="U264" s="36">
        <f t="shared" si="71"/>
        <v>0</v>
      </c>
    </row>
    <row r="265" spans="1:21" x14ac:dyDescent="0.2">
      <c r="A265" s="17" t="s">
        <v>29</v>
      </c>
      <c r="B265" s="11" t="s">
        <v>471</v>
      </c>
      <c r="C265" s="10" t="s">
        <v>472</v>
      </c>
      <c r="D265" s="31">
        <v>3035141</v>
      </c>
      <c r="E265" s="31">
        <v>2336761</v>
      </c>
      <c r="F265" s="31">
        <v>397013</v>
      </c>
      <c r="G265" s="36">
        <f t="shared" si="64"/>
        <v>0.13080545516666275</v>
      </c>
      <c r="H265" s="31">
        <v>305578</v>
      </c>
      <c r="I265" s="36">
        <f t="shared" si="65"/>
        <v>0.10068000135743282</v>
      </c>
      <c r="J265" s="31">
        <v>543311</v>
      </c>
      <c r="K265" s="36">
        <f t="shared" si="66"/>
        <v>0.23250602008506646</v>
      </c>
      <c r="L265" s="31">
        <v>0</v>
      </c>
      <c r="M265" s="36">
        <f t="shared" si="67"/>
        <v>0</v>
      </c>
      <c r="N265" s="31">
        <f t="shared" si="68"/>
        <v>1245902</v>
      </c>
      <c r="O265" s="36">
        <f t="shared" si="69"/>
        <v>0.53317476626835181</v>
      </c>
      <c r="P265" s="31">
        <v>503552</v>
      </c>
      <c r="Q265" s="31">
        <v>1185863</v>
      </c>
      <c r="R265" s="31">
        <v>1506624</v>
      </c>
      <c r="S265" s="31">
        <v>1093197</v>
      </c>
      <c r="T265" s="36">
        <f t="shared" si="70"/>
        <v>0.72559377787689561</v>
      </c>
      <c r="U265" s="36">
        <f t="shared" si="71"/>
        <v>7.8957088840874379E-2</v>
      </c>
    </row>
    <row r="266" spans="1:21" x14ac:dyDescent="0.2">
      <c r="A266" s="17" t="s">
        <v>44</v>
      </c>
      <c r="B266" s="11" t="s">
        <v>473</v>
      </c>
      <c r="C266" s="10" t="s">
        <v>474</v>
      </c>
      <c r="D266" s="31">
        <v>6738701</v>
      </c>
      <c r="E266" s="31">
        <v>7321134</v>
      </c>
      <c r="F266" s="31">
        <v>1081261</v>
      </c>
      <c r="G266" s="36">
        <f t="shared" si="64"/>
        <v>0.16045540527766405</v>
      </c>
      <c r="H266" s="31">
        <v>2477948</v>
      </c>
      <c r="I266" s="36">
        <f t="shared" si="65"/>
        <v>0.36771894167733515</v>
      </c>
      <c r="J266" s="31">
        <v>2375349</v>
      </c>
      <c r="K266" s="36">
        <f t="shared" si="66"/>
        <v>0.3244509662027768</v>
      </c>
      <c r="L266" s="31">
        <v>0</v>
      </c>
      <c r="M266" s="36">
        <f t="shared" si="67"/>
        <v>0</v>
      </c>
      <c r="N266" s="31">
        <f t="shared" si="68"/>
        <v>5934558</v>
      </c>
      <c r="O266" s="36">
        <f t="shared" si="69"/>
        <v>0.81060638966586329</v>
      </c>
      <c r="P266" s="31">
        <v>1530581</v>
      </c>
      <c r="Q266" s="31">
        <v>7522230</v>
      </c>
      <c r="R266" s="31">
        <v>46972698</v>
      </c>
      <c r="S266" s="31">
        <v>5098745</v>
      </c>
      <c r="T266" s="36">
        <f t="shared" si="70"/>
        <v>0.10854699042409699</v>
      </c>
      <c r="U266" s="36">
        <f t="shared" si="71"/>
        <v>0.55192635999009521</v>
      </c>
    </row>
    <row r="267" spans="1:21" ht="16.5" x14ac:dyDescent="0.3">
      <c r="A267" s="18" t="s">
        <v>0</v>
      </c>
      <c r="B267" s="13" t="s">
        <v>475</v>
      </c>
      <c r="C267" s="12" t="s">
        <v>0</v>
      </c>
      <c r="D267" s="32">
        <f>SUM(D263:D266)</f>
        <v>23864818</v>
      </c>
      <c r="E267" s="32">
        <f>SUM(E263:E266)</f>
        <v>23712651</v>
      </c>
      <c r="F267" s="32">
        <f>SUM(F263:F266)</f>
        <v>1804877</v>
      </c>
      <c r="G267" s="37">
        <f t="shared" si="64"/>
        <v>7.562919608270216E-2</v>
      </c>
      <c r="H267" s="32">
        <f>SUM(H263:H266)</f>
        <v>3161469</v>
      </c>
      <c r="I267" s="37">
        <f t="shared" si="65"/>
        <v>0.13247404610418567</v>
      </c>
      <c r="J267" s="32">
        <f>SUM(J263:J266)</f>
        <v>3248696</v>
      </c>
      <c r="K267" s="37">
        <f t="shared" si="66"/>
        <v>0.13700264892356406</v>
      </c>
      <c r="L267" s="32">
        <f>SUM(L263:L266)</f>
        <v>0</v>
      </c>
      <c r="M267" s="37">
        <f t="shared" si="67"/>
        <v>0</v>
      </c>
      <c r="N267" s="32">
        <f t="shared" si="68"/>
        <v>8215042</v>
      </c>
      <c r="O267" s="37">
        <f t="shared" si="69"/>
        <v>0.34644131522873589</v>
      </c>
      <c r="P267" s="32">
        <f>SUM(P263:P266)</f>
        <v>2070388</v>
      </c>
      <c r="Q267" s="32">
        <f>SUM(Q263:Q266)</f>
        <v>12265293</v>
      </c>
      <c r="R267" s="32">
        <f>SUM(R263:R266)</f>
        <v>54103416</v>
      </c>
      <c r="S267" s="32">
        <f>SUM(S263:S266)</f>
        <v>6259823</v>
      </c>
      <c r="T267" s="37">
        <f t="shared" si="70"/>
        <v>0.11570106774773704</v>
      </c>
      <c r="U267" s="37">
        <f t="shared" si="71"/>
        <v>0.56912424144653073</v>
      </c>
    </row>
    <row r="268" spans="1:21" x14ac:dyDescent="0.2">
      <c r="A268" s="17" t="s">
        <v>29</v>
      </c>
      <c r="B268" s="11" t="s">
        <v>476</v>
      </c>
      <c r="C268" s="10" t="s">
        <v>477</v>
      </c>
      <c r="D268" s="31">
        <v>2511940</v>
      </c>
      <c r="E268" s="31">
        <v>355393</v>
      </c>
      <c r="F268" s="31">
        <v>0</v>
      </c>
      <c r="G268" s="36">
        <f t="shared" si="64"/>
        <v>0</v>
      </c>
      <c r="H268" s="31">
        <v>19330</v>
      </c>
      <c r="I268" s="36">
        <f t="shared" si="65"/>
        <v>7.6952474979497922E-3</v>
      </c>
      <c r="J268" s="31">
        <v>20303</v>
      </c>
      <c r="K268" s="36">
        <f t="shared" si="66"/>
        <v>5.7128305847329579E-2</v>
      </c>
      <c r="L268" s="31">
        <v>0</v>
      </c>
      <c r="M268" s="36">
        <f t="shared" si="67"/>
        <v>0</v>
      </c>
      <c r="N268" s="31">
        <f t="shared" si="68"/>
        <v>39633</v>
      </c>
      <c r="O268" s="36">
        <f t="shared" si="69"/>
        <v>0.11151879750023214</v>
      </c>
      <c r="P268" s="31">
        <v>0</v>
      </c>
      <c r="Q268" s="31">
        <v>2115476</v>
      </c>
      <c r="R268" s="31">
        <v>2293186</v>
      </c>
      <c r="S268" s="31">
        <v>15911</v>
      </c>
      <c r="T268" s="36">
        <f t="shared" si="70"/>
        <v>6.9383817972026689E-3</v>
      </c>
      <c r="U268" s="36">
        <f t="shared" si="71"/>
        <v>0</v>
      </c>
    </row>
    <row r="269" spans="1:21" x14ac:dyDescent="0.2">
      <c r="A269" s="17" t="s">
        <v>29</v>
      </c>
      <c r="B269" s="11" t="s">
        <v>478</v>
      </c>
      <c r="C269" s="10" t="s">
        <v>479</v>
      </c>
      <c r="D269" s="31">
        <v>0</v>
      </c>
      <c r="E269" s="31">
        <v>0</v>
      </c>
      <c r="F269" s="31">
        <v>0</v>
      </c>
      <c r="G269" s="36">
        <f t="shared" si="64"/>
        <v>0</v>
      </c>
      <c r="H269" s="31">
        <v>0</v>
      </c>
      <c r="I269" s="36">
        <f t="shared" si="65"/>
        <v>0</v>
      </c>
      <c r="J269" s="31">
        <v>0</v>
      </c>
      <c r="K269" s="36">
        <f t="shared" si="66"/>
        <v>0</v>
      </c>
      <c r="L269" s="31">
        <v>0</v>
      </c>
      <c r="M269" s="36">
        <f t="shared" si="67"/>
        <v>0</v>
      </c>
      <c r="N269" s="31">
        <f t="shared" si="68"/>
        <v>0</v>
      </c>
      <c r="O269" s="36">
        <f t="shared" si="69"/>
        <v>0</v>
      </c>
      <c r="P269" s="31">
        <v>0</v>
      </c>
      <c r="Q269" s="31">
        <v>0</v>
      </c>
      <c r="R269" s="31">
        <v>0</v>
      </c>
      <c r="S269" s="31">
        <v>0</v>
      </c>
      <c r="T269" s="36">
        <f t="shared" si="70"/>
        <v>0</v>
      </c>
      <c r="U269" s="36">
        <f t="shared" si="71"/>
        <v>0</v>
      </c>
    </row>
    <row r="270" spans="1:21" x14ac:dyDescent="0.2">
      <c r="A270" s="17" t="s">
        <v>29</v>
      </c>
      <c r="B270" s="11" t="s">
        <v>480</v>
      </c>
      <c r="C270" s="10" t="s">
        <v>481</v>
      </c>
      <c r="D270" s="31">
        <v>0</v>
      </c>
      <c r="E270" s="31">
        <v>0</v>
      </c>
      <c r="F270" s="31">
        <v>0</v>
      </c>
      <c r="G270" s="36">
        <f t="shared" si="64"/>
        <v>0</v>
      </c>
      <c r="H270" s="31">
        <v>0</v>
      </c>
      <c r="I270" s="36">
        <f t="shared" si="65"/>
        <v>0</v>
      </c>
      <c r="J270" s="31">
        <v>0</v>
      </c>
      <c r="K270" s="36">
        <f t="shared" si="66"/>
        <v>0</v>
      </c>
      <c r="L270" s="31">
        <v>0</v>
      </c>
      <c r="M270" s="36">
        <f t="shared" si="67"/>
        <v>0</v>
      </c>
      <c r="N270" s="31">
        <f t="shared" si="68"/>
        <v>0</v>
      </c>
      <c r="O270" s="36">
        <f t="shared" si="69"/>
        <v>0</v>
      </c>
      <c r="P270" s="31">
        <v>0</v>
      </c>
      <c r="Q270" s="31">
        <v>0</v>
      </c>
      <c r="R270" s="31">
        <v>0</v>
      </c>
      <c r="S270" s="31">
        <v>0</v>
      </c>
      <c r="T270" s="36">
        <f t="shared" si="70"/>
        <v>0</v>
      </c>
      <c r="U270" s="36">
        <f t="shared" si="71"/>
        <v>0</v>
      </c>
    </row>
    <row r="271" spans="1:21" x14ac:dyDescent="0.2">
      <c r="A271" s="17" t="s">
        <v>29</v>
      </c>
      <c r="B271" s="11" t="s">
        <v>482</v>
      </c>
      <c r="C271" s="10" t="s">
        <v>483</v>
      </c>
      <c r="D271" s="31">
        <v>0</v>
      </c>
      <c r="E271" s="31">
        <v>0</v>
      </c>
      <c r="F271" s="31">
        <v>0</v>
      </c>
      <c r="G271" s="36">
        <f t="shared" si="64"/>
        <v>0</v>
      </c>
      <c r="H271" s="31">
        <v>0</v>
      </c>
      <c r="I271" s="36">
        <f t="shared" si="65"/>
        <v>0</v>
      </c>
      <c r="J271" s="31">
        <v>0</v>
      </c>
      <c r="K271" s="36">
        <f t="shared" si="66"/>
        <v>0</v>
      </c>
      <c r="L271" s="31">
        <v>0</v>
      </c>
      <c r="M271" s="36">
        <f t="shared" si="67"/>
        <v>0</v>
      </c>
      <c r="N271" s="31">
        <f t="shared" si="68"/>
        <v>0</v>
      </c>
      <c r="O271" s="36">
        <f t="shared" si="69"/>
        <v>0</v>
      </c>
      <c r="P271" s="31">
        <v>0</v>
      </c>
      <c r="Q271" s="31">
        <v>0</v>
      </c>
      <c r="R271" s="31">
        <v>0</v>
      </c>
      <c r="S271" s="31">
        <v>0</v>
      </c>
      <c r="T271" s="36">
        <f t="shared" si="70"/>
        <v>0</v>
      </c>
      <c r="U271" s="36">
        <f t="shared" si="71"/>
        <v>0</v>
      </c>
    </row>
    <row r="272" spans="1:21" x14ac:dyDescent="0.2">
      <c r="A272" s="17" t="s">
        <v>29</v>
      </c>
      <c r="B272" s="11" t="s">
        <v>484</v>
      </c>
      <c r="C272" s="10" t="s">
        <v>485</v>
      </c>
      <c r="D272" s="31">
        <v>0</v>
      </c>
      <c r="E272" s="31">
        <v>0</v>
      </c>
      <c r="F272" s="31">
        <v>0</v>
      </c>
      <c r="G272" s="36">
        <f t="shared" si="64"/>
        <v>0</v>
      </c>
      <c r="H272" s="31">
        <v>0</v>
      </c>
      <c r="I272" s="36">
        <f t="shared" si="65"/>
        <v>0</v>
      </c>
      <c r="J272" s="31">
        <v>0</v>
      </c>
      <c r="K272" s="36">
        <f t="shared" si="66"/>
        <v>0</v>
      </c>
      <c r="L272" s="31">
        <v>0</v>
      </c>
      <c r="M272" s="36">
        <f t="shared" si="67"/>
        <v>0</v>
      </c>
      <c r="N272" s="31">
        <f t="shared" si="68"/>
        <v>0</v>
      </c>
      <c r="O272" s="36">
        <f t="shared" si="69"/>
        <v>0</v>
      </c>
      <c r="P272" s="31">
        <v>0</v>
      </c>
      <c r="Q272" s="31">
        <v>0</v>
      </c>
      <c r="R272" s="31">
        <v>0</v>
      </c>
      <c r="S272" s="31">
        <v>0</v>
      </c>
      <c r="T272" s="36">
        <f t="shared" si="70"/>
        <v>0</v>
      </c>
      <c r="U272" s="36">
        <f t="shared" si="71"/>
        <v>0</v>
      </c>
    </row>
    <row r="273" spans="1:21" x14ac:dyDescent="0.2">
      <c r="A273" s="17" t="s">
        <v>29</v>
      </c>
      <c r="B273" s="11" t="s">
        <v>486</v>
      </c>
      <c r="C273" s="10" t="s">
        <v>487</v>
      </c>
      <c r="D273" s="31">
        <v>0</v>
      </c>
      <c r="E273" s="31">
        <v>0</v>
      </c>
      <c r="F273" s="31">
        <v>0</v>
      </c>
      <c r="G273" s="36">
        <f t="shared" si="64"/>
        <v>0</v>
      </c>
      <c r="H273" s="31">
        <v>0</v>
      </c>
      <c r="I273" s="36">
        <f t="shared" si="65"/>
        <v>0</v>
      </c>
      <c r="J273" s="31">
        <v>0</v>
      </c>
      <c r="K273" s="36">
        <f t="shared" si="66"/>
        <v>0</v>
      </c>
      <c r="L273" s="31">
        <v>0</v>
      </c>
      <c r="M273" s="36">
        <f t="shared" si="67"/>
        <v>0</v>
      </c>
      <c r="N273" s="31">
        <f t="shared" si="68"/>
        <v>0</v>
      </c>
      <c r="O273" s="36">
        <f t="shared" si="69"/>
        <v>0</v>
      </c>
      <c r="P273" s="31">
        <v>0</v>
      </c>
      <c r="Q273" s="31">
        <v>0</v>
      </c>
      <c r="R273" s="31">
        <v>0</v>
      </c>
      <c r="S273" s="31">
        <v>0</v>
      </c>
      <c r="T273" s="36">
        <f t="shared" si="70"/>
        <v>0</v>
      </c>
      <c r="U273" s="36">
        <f t="shared" si="71"/>
        <v>0</v>
      </c>
    </row>
    <row r="274" spans="1:21" x14ac:dyDescent="0.2">
      <c r="A274" s="17" t="s">
        <v>44</v>
      </c>
      <c r="B274" s="11" t="s">
        <v>488</v>
      </c>
      <c r="C274" s="10" t="s">
        <v>489</v>
      </c>
      <c r="D274" s="31">
        <v>812009</v>
      </c>
      <c r="E274" s="31">
        <v>812009</v>
      </c>
      <c r="F274" s="31">
        <v>123328</v>
      </c>
      <c r="G274" s="36">
        <f t="shared" si="64"/>
        <v>0.15188008999900249</v>
      </c>
      <c r="H274" s="31">
        <v>216838</v>
      </c>
      <c r="I274" s="36">
        <f t="shared" si="65"/>
        <v>0.26703891213028425</v>
      </c>
      <c r="J274" s="31">
        <v>187501</v>
      </c>
      <c r="K274" s="36">
        <f t="shared" si="66"/>
        <v>0.23091000222903935</v>
      </c>
      <c r="L274" s="31">
        <v>0</v>
      </c>
      <c r="M274" s="36">
        <f t="shared" si="67"/>
        <v>0</v>
      </c>
      <c r="N274" s="31">
        <f t="shared" si="68"/>
        <v>527667</v>
      </c>
      <c r="O274" s="36">
        <f t="shared" si="69"/>
        <v>0.64982900435832602</v>
      </c>
      <c r="P274" s="31">
        <v>189736</v>
      </c>
      <c r="Q274" s="31">
        <v>1249245</v>
      </c>
      <c r="R274" s="31">
        <v>1126618</v>
      </c>
      <c r="S274" s="31">
        <v>920489</v>
      </c>
      <c r="T274" s="36">
        <f t="shared" si="70"/>
        <v>0.81703736315237285</v>
      </c>
      <c r="U274" s="36">
        <f t="shared" si="71"/>
        <v>-1.1779525235063426E-2</v>
      </c>
    </row>
    <row r="275" spans="1:21" ht="16.5" x14ac:dyDescent="0.3">
      <c r="A275" s="18" t="s">
        <v>0</v>
      </c>
      <c r="B275" s="13" t="s">
        <v>490</v>
      </c>
      <c r="C275" s="12" t="s">
        <v>0</v>
      </c>
      <c r="D275" s="32">
        <f>SUM(D268:D274)</f>
        <v>3323949</v>
      </c>
      <c r="E275" s="32">
        <f>SUM(E268:E274)</f>
        <v>1167402</v>
      </c>
      <c r="F275" s="32">
        <f>SUM(F268:F274)</f>
        <v>123328</v>
      </c>
      <c r="G275" s="37">
        <f t="shared" si="64"/>
        <v>3.7102855669566531E-2</v>
      </c>
      <c r="H275" s="32">
        <f>SUM(H268:H274)</f>
        <v>236168</v>
      </c>
      <c r="I275" s="37">
        <f t="shared" si="65"/>
        <v>7.1050428270710536E-2</v>
      </c>
      <c r="J275" s="32">
        <f>SUM(J268:J274)</f>
        <v>207804</v>
      </c>
      <c r="K275" s="37">
        <f t="shared" si="66"/>
        <v>0.17800551994942615</v>
      </c>
      <c r="L275" s="32">
        <f>SUM(L268:L274)</f>
        <v>0</v>
      </c>
      <c r="M275" s="37">
        <f t="shared" si="67"/>
        <v>0</v>
      </c>
      <c r="N275" s="32">
        <f t="shared" si="68"/>
        <v>567300</v>
      </c>
      <c r="O275" s="37">
        <f t="shared" si="69"/>
        <v>0.48595085497540691</v>
      </c>
      <c r="P275" s="32">
        <f>SUM(P268:P274)</f>
        <v>189736</v>
      </c>
      <c r="Q275" s="32">
        <f>SUM(Q268:Q274)</f>
        <v>3364721</v>
      </c>
      <c r="R275" s="32">
        <f>SUM(R268:R274)</f>
        <v>3419804</v>
      </c>
      <c r="S275" s="32">
        <f>SUM(S268:S274)</f>
        <v>936400</v>
      </c>
      <c r="T275" s="37">
        <f t="shared" si="70"/>
        <v>0.27381686201899291</v>
      </c>
      <c r="U275" s="37">
        <f t="shared" si="71"/>
        <v>9.5227052325336237E-2</v>
      </c>
    </row>
    <row r="276" spans="1:21" x14ac:dyDescent="0.2">
      <c r="A276" s="17" t="s">
        <v>29</v>
      </c>
      <c r="B276" s="11" t="s">
        <v>491</v>
      </c>
      <c r="C276" s="10" t="s">
        <v>492</v>
      </c>
      <c r="D276" s="31">
        <v>0</v>
      </c>
      <c r="E276" s="31">
        <v>0</v>
      </c>
      <c r="F276" s="31">
        <v>0</v>
      </c>
      <c r="G276" s="36">
        <f t="shared" si="64"/>
        <v>0</v>
      </c>
      <c r="H276" s="31">
        <v>0</v>
      </c>
      <c r="I276" s="36">
        <f t="shared" si="65"/>
        <v>0</v>
      </c>
      <c r="J276" s="31">
        <v>0</v>
      </c>
      <c r="K276" s="36">
        <f t="shared" si="66"/>
        <v>0</v>
      </c>
      <c r="L276" s="31">
        <v>0</v>
      </c>
      <c r="M276" s="36">
        <f t="shared" si="67"/>
        <v>0</v>
      </c>
      <c r="N276" s="31">
        <f t="shared" si="68"/>
        <v>0</v>
      </c>
      <c r="O276" s="36">
        <f t="shared" si="69"/>
        <v>0</v>
      </c>
      <c r="P276" s="31">
        <v>0</v>
      </c>
      <c r="Q276" s="31">
        <v>0</v>
      </c>
      <c r="R276" s="31">
        <v>0</v>
      </c>
      <c r="S276" s="31">
        <v>0</v>
      </c>
      <c r="T276" s="36">
        <f t="shared" si="70"/>
        <v>0</v>
      </c>
      <c r="U276" s="36">
        <f t="shared" si="71"/>
        <v>0</v>
      </c>
    </row>
    <row r="277" spans="1:21" x14ac:dyDescent="0.2">
      <c r="A277" s="17" t="s">
        <v>29</v>
      </c>
      <c r="B277" s="11" t="s">
        <v>493</v>
      </c>
      <c r="C277" s="10" t="s">
        <v>494</v>
      </c>
      <c r="D277" s="31">
        <v>1864605</v>
      </c>
      <c r="E277" s="31">
        <v>1864605</v>
      </c>
      <c r="F277" s="31">
        <v>274070</v>
      </c>
      <c r="G277" s="36">
        <f t="shared" si="64"/>
        <v>0.14698555458126519</v>
      </c>
      <c r="H277" s="31">
        <v>299474</v>
      </c>
      <c r="I277" s="36">
        <f t="shared" si="65"/>
        <v>0.16060988788510167</v>
      </c>
      <c r="J277" s="31">
        <v>263026</v>
      </c>
      <c r="K277" s="36">
        <f t="shared" si="66"/>
        <v>0.1410625843006964</v>
      </c>
      <c r="L277" s="31">
        <v>0</v>
      </c>
      <c r="M277" s="36">
        <f t="shared" si="67"/>
        <v>0</v>
      </c>
      <c r="N277" s="31">
        <f t="shared" si="68"/>
        <v>836570</v>
      </c>
      <c r="O277" s="36">
        <f t="shared" si="69"/>
        <v>0.44865802676706329</v>
      </c>
      <c r="P277" s="31">
        <v>238208</v>
      </c>
      <c r="Q277" s="31">
        <v>1766971</v>
      </c>
      <c r="R277" s="31">
        <v>1712462</v>
      </c>
      <c r="S277" s="31">
        <v>781815</v>
      </c>
      <c r="T277" s="36">
        <f t="shared" si="70"/>
        <v>0.45654443719043108</v>
      </c>
      <c r="U277" s="36">
        <f t="shared" si="71"/>
        <v>0.10418625738850085</v>
      </c>
    </row>
    <row r="278" spans="1:21" x14ac:dyDescent="0.2">
      <c r="A278" s="17" t="s">
        <v>29</v>
      </c>
      <c r="B278" s="11" t="s">
        <v>495</v>
      </c>
      <c r="C278" s="10" t="s">
        <v>496</v>
      </c>
      <c r="D278" s="31">
        <v>3272459</v>
      </c>
      <c r="E278" s="31">
        <v>3357459</v>
      </c>
      <c r="F278" s="31">
        <v>147871</v>
      </c>
      <c r="G278" s="36">
        <f t="shared" si="64"/>
        <v>4.5186509594161456E-2</v>
      </c>
      <c r="H278" s="31">
        <v>7504</v>
      </c>
      <c r="I278" s="36">
        <f t="shared" si="65"/>
        <v>2.2930768574946241E-3</v>
      </c>
      <c r="J278" s="31">
        <v>17218</v>
      </c>
      <c r="K278" s="36">
        <f t="shared" si="66"/>
        <v>5.1282830259431313E-3</v>
      </c>
      <c r="L278" s="31">
        <v>0</v>
      </c>
      <c r="M278" s="36">
        <f t="shared" si="67"/>
        <v>0</v>
      </c>
      <c r="N278" s="31">
        <f t="shared" si="68"/>
        <v>172593</v>
      </c>
      <c r="O278" s="36">
        <f t="shared" si="69"/>
        <v>5.1405839952178123E-2</v>
      </c>
      <c r="P278" s="31">
        <v>5765</v>
      </c>
      <c r="Q278" s="31">
        <v>2536723</v>
      </c>
      <c r="R278" s="31">
        <v>2564872</v>
      </c>
      <c r="S278" s="31">
        <v>974428</v>
      </c>
      <c r="T278" s="36">
        <f t="shared" si="70"/>
        <v>0.37991291573224706</v>
      </c>
      <c r="U278" s="36">
        <f t="shared" si="71"/>
        <v>1.9866435385949694</v>
      </c>
    </row>
    <row r="279" spans="1:21" x14ac:dyDescent="0.2">
      <c r="A279" s="17" t="s">
        <v>29</v>
      </c>
      <c r="B279" s="11" t="s">
        <v>497</v>
      </c>
      <c r="C279" s="10" t="s">
        <v>498</v>
      </c>
      <c r="D279" s="31">
        <v>15825</v>
      </c>
      <c r="E279" s="31">
        <v>15825</v>
      </c>
      <c r="F279" s="31">
        <v>0</v>
      </c>
      <c r="G279" s="36">
        <f t="shared" si="64"/>
        <v>0</v>
      </c>
      <c r="H279" s="31">
        <v>0</v>
      </c>
      <c r="I279" s="36">
        <f t="shared" si="65"/>
        <v>0</v>
      </c>
      <c r="J279" s="31">
        <v>0</v>
      </c>
      <c r="K279" s="36">
        <f t="shared" si="66"/>
        <v>0</v>
      </c>
      <c r="L279" s="31">
        <v>0</v>
      </c>
      <c r="M279" s="36">
        <f t="shared" si="67"/>
        <v>0</v>
      </c>
      <c r="N279" s="31">
        <f t="shared" si="68"/>
        <v>0</v>
      </c>
      <c r="O279" s="36">
        <f t="shared" si="69"/>
        <v>0</v>
      </c>
      <c r="P279" s="31">
        <v>0</v>
      </c>
      <c r="Q279" s="31">
        <v>15395</v>
      </c>
      <c r="R279" s="31">
        <v>6977</v>
      </c>
      <c r="S279" s="31">
        <v>902</v>
      </c>
      <c r="T279" s="36">
        <f t="shared" si="70"/>
        <v>0.12928192632936791</v>
      </c>
      <c r="U279" s="36">
        <f t="shared" si="71"/>
        <v>0</v>
      </c>
    </row>
    <row r="280" spans="1:21" x14ac:dyDescent="0.2">
      <c r="A280" s="17" t="s">
        <v>29</v>
      </c>
      <c r="B280" s="11" t="s">
        <v>499</v>
      </c>
      <c r="C280" s="10" t="s">
        <v>500</v>
      </c>
      <c r="D280" s="31">
        <v>0</v>
      </c>
      <c r="E280" s="31">
        <v>0</v>
      </c>
      <c r="F280" s="31">
        <v>0</v>
      </c>
      <c r="G280" s="36">
        <f t="shared" si="64"/>
        <v>0</v>
      </c>
      <c r="H280" s="31">
        <v>0</v>
      </c>
      <c r="I280" s="36">
        <f t="shared" si="65"/>
        <v>0</v>
      </c>
      <c r="J280" s="31">
        <v>0</v>
      </c>
      <c r="K280" s="36">
        <f t="shared" si="66"/>
        <v>0</v>
      </c>
      <c r="L280" s="31">
        <v>0</v>
      </c>
      <c r="M280" s="36">
        <f t="shared" si="67"/>
        <v>0</v>
      </c>
      <c r="N280" s="31">
        <f t="shared" si="68"/>
        <v>0</v>
      </c>
      <c r="O280" s="36">
        <f t="shared" si="69"/>
        <v>0</v>
      </c>
      <c r="P280" s="31">
        <v>0</v>
      </c>
      <c r="Q280" s="31">
        <v>0</v>
      </c>
      <c r="R280" s="31">
        <v>0</v>
      </c>
      <c r="S280" s="31">
        <v>0</v>
      </c>
      <c r="T280" s="36">
        <f t="shared" si="70"/>
        <v>0</v>
      </c>
      <c r="U280" s="36">
        <f t="shared" si="71"/>
        <v>0</v>
      </c>
    </row>
    <row r="281" spans="1:21" x14ac:dyDescent="0.2">
      <c r="A281" s="17" t="s">
        <v>29</v>
      </c>
      <c r="B281" s="11" t="s">
        <v>501</v>
      </c>
      <c r="C281" s="10" t="s">
        <v>502</v>
      </c>
      <c r="D281" s="31">
        <v>0</v>
      </c>
      <c r="E281" s="31">
        <v>0</v>
      </c>
      <c r="F281" s="31">
        <v>0</v>
      </c>
      <c r="G281" s="36">
        <f t="shared" si="64"/>
        <v>0</v>
      </c>
      <c r="H281" s="31">
        <v>0</v>
      </c>
      <c r="I281" s="36">
        <f t="shared" si="65"/>
        <v>0</v>
      </c>
      <c r="J281" s="31">
        <v>0</v>
      </c>
      <c r="K281" s="36">
        <f t="shared" si="66"/>
        <v>0</v>
      </c>
      <c r="L281" s="31">
        <v>0</v>
      </c>
      <c r="M281" s="36">
        <f t="shared" si="67"/>
        <v>0</v>
      </c>
      <c r="N281" s="31">
        <f t="shared" si="68"/>
        <v>0</v>
      </c>
      <c r="O281" s="36">
        <f t="shared" si="69"/>
        <v>0</v>
      </c>
      <c r="P281" s="31">
        <v>0</v>
      </c>
      <c r="Q281" s="31">
        <v>0</v>
      </c>
      <c r="R281" s="31">
        <v>0</v>
      </c>
      <c r="S281" s="31">
        <v>0</v>
      </c>
      <c r="T281" s="36">
        <f t="shared" si="70"/>
        <v>0</v>
      </c>
      <c r="U281" s="36">
        <f t="shared" si="71"/>
        <v>0</v>
      </c>
    </row>
    <row r="282" spans="1:21" x14ac:dyDescent="0.2">
      <c r="A282" s="17" t="s">
        <v>29</v>
      </c>
      <c r="B282" s="11" t="s">
        <v>503</v>
      </c>
      <c r="C282" s="10" t="s">
        <v>504</v>
      </c>
      <c r="D282" s="31">
        <v>0</v>
      </c>
      <c r="E282" s="31">
        <v>0</v>
      </c>
      <c r="F282" s="31">
        <v>0</v>
      </c>
      <c r="G282" s="36">
        <f t="shared" si="64"/>
        <v>0</v>
      </c>
      <c r="H282" s="31">
        <v>0</v>
      </c>
      <c r="I282" s="36">
        <f t="shared" si="65"/>
        <v>0</v>
      </c>
      <c r="J282" s="31">
        <v>0</v>
      </c>
      <c r="K282" s="36">
        <f t="shared" si="66"/>
        <v>0</v>
      </c>
      <c r="L282" s="31">
        <v>0</v>
      </c>
      <c r="M282" s="36">
        <f t="shared" si="67"/>
        <v>0</v>
      </c>
      <c r="N282" s="31">
        <f t="shared" si="68"/>
        <v>0</v>
      </c>
      <c r="O282" s="36">
        <f t="shared" si="69"/>
        <v>0</v>
      </c>
      <c r="P282" s="31">
        <v>0</v>
      </c>
      <c r="Q282" s="31">
        <v>0</v>
      </c>
      <c r="R282" s="31">
        <v>0</v>
      </c>
      <c r="S282" s="31">
        <v>0</v>
      </c>
      <c r="T282" s="36">
        <f t="shared" si="70"/>
        <v>0</v>
      </c>
      <c r="U282" s="36">
        <f t="shared" si="71"/>
        <v>0</v>
      </c>
    </row>
    <row r="283" spans="1:21" x14ac:dyDescent="0.2">
      <c r="A283" s="17" t="s">
        <v>29</v>
      </c>
      <c r="B283" s="11" t="s">
        <v>505</v>
      </c>
      <c r="C283" s="10" t="s">
        <v>506</v>
      </c>
      <c r="D283" s="31">
        <v>0</v>
      </c>
      <c r="E283" s="31">
        <v>0</v>
      </c>
      <c r="F283" s="31">
        <v>0</v>
      </c>
      <c r="G283" s="36">
        <f t="shared" si="64"/>
        <v>0</v>
      </c>
      <c r="H283" s="31">
        <v>0</v>
      </c>
      <c r="I283" s="36">
        <f t="shared" si="65"/>
        <v>0</v>
      </c>
      <c r="J283" s="31">
        <v>0</v>
      </c>
      <c r="K283" s="36">
        <f t="shared" si="66"/>
        <v>0</v>
      </c>
      <c r="L283" s="31">
        <v>0</v>
      </c>
      <c r="M283" s="36">
        <f t="shared" si="67"/>
        <v>0</v>
      </c>
      <c r="N283" s="31">
        <f t="shared" si="68"/>
        <v>0</v>
      </c>
      <c r="O283" s="36">
        <f t="shared" si="69"/>
        <v>0</v>
      </c>
      <c r="P283" s="31">
        <v>0</v>
      </c>
      <c r="Q283" s="31">
        <v>0</v>
      </c>
      <c r="R283" s="31">
        <v>0</v>
      </c>
      <c r="S283" s="31">
        <v>0</v>
      </c>
      <c r="T283" s="36">
        <f t="shared" si="70"/>
        <v>0</v>
      </c>
      <c r="U283" s="36">
        <f t="shared" si="71"/>
        <v>0</v>
      </c>
    </row>
    <row r="284" spans="1:21" x14ac:dyDescent="0.2">
      <c r="A284" s="17" t="s">
        <v>44</v>
      </c>
      <c r="B284" s="11" t="s">
        <v>507</v>
      </c>
      <c r="C284" s="10" t="s">
        <v>508</v>
      </c>
      <c r="D284" s="31">
        <v>2076266</v>
      </c>
      <c r="E284" s="31">
        <v>2102600</v>
      </c>
      <c r="F284" s="31">
        <v>465257</v>
      </c>
      <c r="G284" s="36">
        <f t="shared" si="64"/>
        <v>0.22408352301680035</v>
      </c>
      <c r="H284" s="31">
        <v>334276</v>
      </c>
      <c r="I284" s="36">
        <f t="shared" si="65"/>
        <v>0.16099863890272248</v>
      </c>
      <c r="J284" s="31">
        <v>724756</v>
      </c>
      <c r="K284" s="36">
        <f t="shared" si="66"/>
        <v>0.34469513935127938</v>
      </c>
      <c r="L284" s="31">
        <v>0</v>
      </c>
      <c r="M284" s="36">
        <f t="shared" si="67"/>
        <v>0</v>
      </c>
      <c r="N284" s="31">
        <f t="shared" si="68"/>
        <v>1524289</v>
      </c>
      <c r="O284" s="36">
        <f t="shared" si="69"/>
        <v>0.72495434224293731</v>
      </c>
      <c r="P284" s="31">
        <v>526423</v>
      </c>
      <c r="Q284" s="31">
        <v>2514962</v>
      </c>
      <c r="R284" s="31">
        <v>2403825</v>
      </c>
      <c r="S284" s="31">
        <v>1743161</v>
      </c>
      <c r="T284" s="36">
        <f t="shared" si="70"/>
        <v>0.72516135741994525</v>
      </c>
      <c r="U284" s="36">
        <f t="shared" si="71"/>
        <v>0.37675595481200475</v>
      </c>
    </row>
    <row r="285" spans="1:21" ht="16.5" x14ac:dyDescent="0.3">
      <c r="A285" s="18" t="s">
        <v>0</v>
      </c>
      <c r="B285" s="13" t="s">
        <v>509</v>
      </c>
      <c r="C285" s="12" t="s">
        <v>0</v>
      </c>
      <c r="D285" s="32">
        <f>SUM(D276:D284)</f>
        <v>7229155</v>
      </c>
      <c r="E285" s="32">
        <f>SUM(E276:E284)</f>
        <v>7340489</v>
      </c>
      <c r="F285" s="32">
        <f>SUM(F276:F284)</f>
        <v>887198</v>
      </c>
      <c r="G285" s="37">
        <f t="shared" si="64"/>
        <v>0.1227249934466753</v>
      </c>
      <c r="H285" s="32">
        <f>SUM(H276:H284)</f>
        <v>641254</v>
      </c>
      <c r="I285" s="37">
        <f t="shared" si="65"/>
        <v>8.870386649615343E-2</v>
      </c>
      <c r="J285" s="32">
        <f>SUM(J276:J284)</f>
        <v>1005000</v>
      </c>
      <c r="K285" s="37">
        <f t="shared" si="66"/>
        <v>0.13691185968673203</v>
      </c>
      <c r="L285" s="32">
        <f>SUM(L276:L284)</f>
        <v>0</v>
      </c>
      <c r="M285" s="37">
        <f t="shared" si="67"/>
        <v>0</v>
      </c>
      <c r="N285" s="32">
        <f t="shared" si="68"/>
        <v>2533452</v>
      </c>
      <c r="O285" s="37">
        <f t="shared" si="69"/>
        <v>0.34513395497220961</v>
      </c>
      <c r="P285" s="32">
        <f>SUM(P276:P284)</f>
        <v>770396</v>
      </c>
      <c r="Q285" s="32">
        <f>SUM(Q276:Q284)</f>
        <v>6834051</v>
      </c>
      <c r="R285" s="32">
        <f>SUM(R276:R284)</f>
        <v>6688136</v>
      </c>
      <c r="S285" s="32">
        <f>SUM(S276:S284)</f>
        <v>3500306</v>
      </c>
      <c r="T285" s="37">
        <f t="shared" si="70"/>
        <v>0.52336046994259688</v>
      </c>
      <c r="U285" s="37">
        <f t="shared" si="71"/>
        <v>0.30452390718539557</v>
      </c>
    </row>
    <row r="286" spans="1:21" x14ac:dyDescent="0.2">
      <c r="A286" s="17" t="s">
        <v>29</v>
      </c>
      <c r="B286" s="11" t="s">
        <v>510</v>
      </c>
      <c r="C286" s="10" t="s">
        <v>511</v>
      </c>
      <c r="D286" s="31">
        <v>2995101</v>
      </c>
      <c r="E286" s="31">
        <v>2995101</v>
      </c>
      <c r="F286" s="31">
        <v>487242</v>
      </c>
      <c r="G286" s="36">
        <f t="shared" si="64"/>
        <v>0.16267965587804886</v>
      </c>
      <c r="H286" s="31">
        <v>423644</v>
      </c>
      <c r="I286" s="36">
        <f t="shared" si="65"/>
        <v>0.14144564740888538</v>
      </c>
      <c r="J286" s="31">
        <v>501963</v>
      </c>
      <c r="K286" s="36">
        <f t="shared" si="66"/>
        <v>0.16759468211589526</v>
      </c>
      <c r="L286" s="31">
        <v>0</v>
      </c>
      <c r="M286" s="36">
        <f t="shared" si="67"/>
        <v>0</v>
      </c>
      <c r="N286" s="31">
        <f t="shared" si="68"/>
        <v>1412849</v>
      </c>
      <c r="O286" s="36">
        <f t="shared" si="69"/>
        <v>0.4717199854028295</v>
      </c>
      <c r="P286" s="31">
        <v>612186</v>
      </c>
      <c r="Q286" s="31">
        <v>3250339</v>
      </c>
      <c r="R286" s="31">
        <v>2714262</v>
      </c>
      <c r="S286" s="31">
        <v>1984965</v>
      </c>
      <c r="T286" s="36">
        <f t="shared" si="70"/>
        <v>0.73130928407058715</v>
      </c>
      <c r="U286" s="36">
        <f t="shared" si="71"/>
        <v>-0.18004822063882542</v>
      </c>
    </row>
    <row r="287" spans="1:21" x14ac:dyDescent="0.2">
      <c r="A287" s="17" t="s">
        <v>29</v>
      </c>
      <c r="B287" s="11" t="s">
        <v>512</v>
      </c>
      <c r="C287" s="10" t="s">
        <v>513</v>
      </c>
      <c r="D287" s="31">
        <v>0</v>
      </c>
      <c r="E287" s="31">
        <v>0</v>
      </c>
      <c r="F287" s="31">
        <v>0</v>
      </c>
      <c r="G287" s="36">
        <f t="shared" si="64"/>
        <v>0</v>
      </c>
      <c r="H287" s="31">
        <v>0</v>
      </c>
      <c r="I287" s="36">
        <f t="shared" si="65"/>
        <v>0</v>
      </c>
      <c r="J287" s="31">
        <v>0</v>
      </c>
      <c r="K287" s="36">
        <f t="shared" si="66"/>
        <v>0</v>
      </c>
      <c r="L287" s="31">
        <v>0</v>
      </c>
      <c r="M287" s="36">
        <f t="shared" si="67"/>
        <v>0</v>
      </c>
      <c r="N287" s="31">
        <f t="shared" si="68"/>
        <v>0</v>
      </c>
      <c r="O287" s="36">
        <f t="shared" si="69"/>
        <v>0</v>
      </c>
      <c r="P287" s="31">
        <v>0</v>
      </c>
      <c r="Q287" s="31">
        <v>0</v>
      </c>
      <c r="R287" s="31">
        <v>0</v>
      </c>
      <c r="S287" s="31">
        <v>0</v>
      </c>
      <c r="T287" s="36">
        <f t="shared" si="70"/>
        <v>0</v>
      </c>
      <c r="U287" s="36">
        <f t="shared" si="71"/>
        <v>0</v>
      </c>
    </row>
    <row r="288" spans="1:21" x14ac:dyDescent="0.2">
      <c r="A288" s="17" t="s">
        <v>29</v>
      </c>
      <c r="B288" s="11" t="s">
        <v>514</v>
      </c>
      <c r="C288" s="10" t="s">
        <v>515</v>
      </c>
      <c r="D288" s="31">
        <v>6364</v>
      </c>
      <c r="E288" s="31">
        <v>1261118</v>
      </c>
      <c r="F288" s="31">
        <v>0</v>
      </c>
      <c r="G288" s="36">
        <f t="shared" si="64"/>
        <v>0</v>
      </c>
      <c r="H288" s="31">
        <v>0</v>
      </c>
      <c r="I288" s="36">
        <f t="shared" si="65"/>
        <v>0</v>
      </c>
      <c r="J288" s="31">
        <v>0</v>
      </c>
      <c r="K288" s="36">
        <f t="shared" si="66"/>
        <v>0</v>
      </c>
      <c r="L288" s="31">
        <v>0</v>
      </c>
      <c r="M288" s="36">
        <f t="shared" si="67"/>
        <v>0</v>
      </c>
      <c r="N288" s="31">
        <f t="shared" si="68"/>
        <v>0</v>
      </c>
      <c r="O288" s="36">
        <f t="shared" si="69"/>
        <v>0</v>
      </c>
      <c r="P288" s="31">
        <v>1352</v>
      </c>
      <c r="Q288" s="31">
        <v>112261</v>
      </c>
      <c r="R288" s="31">
        <v>42934</v>
      </c>
      <c r="S288" s="31">
        <v>6819</v>
      </c>
      <c r="T288" s="36">
        <f t="shared" si="70"/>
        <v>0.15882517352215028</v>
      </c>
      <c r="U288" s="36">
        <f t="shared" si="71"/>
        <v>-1</v>
      </c>
    </row>
    <row r="289" spans="1:21" x14ac:dyDescent="0.2">
      <c r="A289" s="17" t="s">
        <v>29</v>
      </c>
      <c r="B289" s="11" t="s">
        <v>516</v>
      </c>
      <c r="C289" s="10" t="s">
        <v>517</v>
      </c>
      <c r="D289" s="31">
        <v>0</v>
      </c>
      <c r="E289" s="31">
        <v>0</v>
      </c>
      <c r="F289" s="31">
        <v>0</v>
      </c>
      <c r="G289" s="36">
        <f t="shared" si="64"/>
        <v>0</v>
      </c>
      <c r="H289" s="31">
        <v>0</v>
      </c>
      <c r="I289" s="36">
        <f t="shared" si="65"/>
        <v>0</v>
      </c>
      <c r="J289" s="31">
        <v>0</v>
      </c>
      <c r="K289" s="36">
        <f t="shared" si="66"/>
        <v>0</v>
      </c>
      <c r="L289" s="31">
        <v>0</v>
      </c>
      <c r="M289" s="36">
        <f t="shared" si="67"/>
        <v>0</v>
      </c>
      <c r="N289" s="31">
        <f t="shared" si="68"/>
        <v>0</v>
      </c>
      <c r="O289" s="36">
        <f t="shared" si="69"/>
        <v>0</v>
      </c>
      <c r="P289" s="31">
        <v>0</v>
      </c>
      <c r="Q289" s="31">
        <v>0</v>
      </c>
      <c r="R289" s="31">
        <v>0</v>
      </c>
      <c r="S289" s="31">
        <v>0</v>
      </c>
      <c r="T289" s="36">
        <f t="shared" si="70"/>
        <v>0</v>
      </c>
      <c r="U289" s="36">
        <f t="shared" si="71"/>
        <v>0</v>
      </c>
    </row>
    <row r="290" spans="1:21" x14ac:dyDescent="0.2">
      <c r="A290" s="17" t="s">
        <v>29</v>
      </c>
      <c r="B290" s="11" t="s">
        <v>518</v>
      </c>
      <c r="C290" s="10" t="s">
        <v>519</v>
      </c>
      <c r="D290" s="31">
        <v>5297491</v>
      </c>
      <c r="E290" s="31">
        <v>5679034</v>
      </c>
      <c r="F290" s="31">
        <v>1271903</v>
      </c>
      <c r="G290" s="36">
        <f t="shared" si="64"/>
        <v>0.24009535834983015</v>
      </c>
      <c r="H290" s="31">
        <v>1319791</v>
      </c>
      <c r="I290" s="36">
        <f t="shared" si="65"/>
        <v>0.24913510943199338</v>
      </c>
      <c r="J290" s="31">
        <v>1298836</v>
      </c>
      <c r="K290" s="36">
        <f t="shared" si="66"/>
        <v>0.22870720619034857</v>
      </c>
      <c r="L290" s="31">
        <v>0</v>
      </c>
      <c r="M290" s="36">
        <f t="shared" si="67"/>
        <v>0</v>
      </c>
      <c r="N290" s="31">
        <f t="shared" si="68"/>
        <v>3890530</v>
      </c>
      <c r="O290" s="36">
        <f t="shared" si="69"/>
        <v>0.68506897475873541</v>
      </c>
      <c r="P290" s="31">
        <v>1215644</v>
      </c>
      <c r="Q290" s="31">
        <v>5439885</v>
      </c>
      <c r="R290" s="31">
        <v>5363866</v>
      </c>
      <c r="S290" s="31">
        <v>3744476</v>
      </c>
      <c r="T290" s="36">
        <f t="shared" si="70"/>
        <v>0.69809275623216538</v>
      </c>
      <c r="U290" s="36">
        <f t="shared" si="71"/>
        <v>6.8434508787112103E-2</v>
      </c>
    </row>
    <row r="291" spans="1:21" x14ac:dyDescent="0.2">
      <c r="A291" s="17" t="s">
        <v>44</v>
      </c>
      <c r="B291" s="11" t="s">
        <v>520</v>
      </c>
      <c r="C291" s="10" t="s">
        <v>521</v>
      </c>
      <c r="D291" s="31">
        <v>0</v>
      </c>
      <c r="E291" s="31">
        <v>0</v>
      </c>
      <c r="F291" s="31">
        <v>0</v>
      </c>
      <c r="G291" s="36">
        <f t="shared" si="64"/>
        <v>0</v>
      </c>
      <c r="H291" s="31">
        <v>0</v>
      </c>
      <c r="I291" s="36">
        <f t="shared" si="65"/>
        <v>0</v>
      </c>
      <c r="J291" s="31">
        <v>0</v>
      </c>
      <c r="K291" s="36">
        <f t="shared" si="66"/>
        <v>0</v>
      </c>
      <c r="L291" s="31">
        <v>0</v>
      </c>
      <c r="M291" s="36">
        <f t="shared" si="67"/>
        <v>0</v>
      </c>
      <c r="N291" s="31">
        <f t="shared" si="68"/>
        <v>0</v>
      </c>
      <c r="O291" s="36">
        <f t="shared" si="69"/>
        <v>0</v>
      </c>
      <c r="P291" s="31">
        <v>0</v>
      </c>
      <c r="Q291" s="31">
        <v>0</v>
      </c>
      <c r="R291" s="31">
        <v>0</v>
      </c>
      <c r="S291" s="31">
        <v>0</v>
      </c>
      <c r="T291" s="36">
        <f t="shared" si="70"/>
        <v>0</v>
      </c>
      <c r="U291" s="36">
        <f t="shared" si="71"/>
        <v>0</v>
      </c>
    </row>
    <row r="292" spans="1:21" ht="16.5" x14ac:dyDescent="0.3">
      <c r="A292" s="18" t="s">
        <v>0</v>
      </c>
      <c r="B292" s="13" t="s">
        <v>522</v>
      </c>
      <c r="C292" s="12" t="s">
        <v>0</v>
      </c>
      <c r="D292" s="32">
        <f>SUM(D286:D291)</f>
        <v>8298956</v>
      </c>
      <c r="E292" s="32">
        <f>SUM(E286:E291)</f>
        <v>9935253</v>
      </c>
      <c r="F292" s="32">
        <f>SUM(F286:F291)</f>
        <v>1759145</v>
      </c>
      <c r="G292" s="37">
        <f t="shared" si="64"/>
        <v>0.21197184320533813</v>
      </c>
      <c r="H292" s="32">
        <f>SUM(H286:H291)</f>
        <v>1743435</v>
      </c>
      <c r="I292" s="37">
        <f t="shared" si="65"/>
        <v>0.21007883401237457</v>
      </c>
      <c r="J292" s="32">
        <f>SUM(J286:J291)</f>
        <v>1800799</v>
      </c>
      <c r="K292" s="37">
        <f t="shared" si="66"/>
        <v>0.18125346178904553</v>
      </c>
      <c r="L292" s="32">
        <f>SUM(L286:L291)</f>
        <v>0</v>
      </c>
      <c r="M292" s="37">
        <f t="shared" si="67"/>
        <v>0</v>
      </c>
      <c r="N292" s="32">
        <f t="shared" si="68"/>
        <v>5303379</v>
      </c>
      <c r="O292" s="37">
        <f t="shared" si="69"/>
        <v>0.53379405637682298</v>
      </c>
      <c r="P292" s="32">
        <f>SUM(P286:P291)</f>
        <v>1829182</v>
      </c>
      <c r="Q292" s="32">
        <f>SUM(Q286:Q291)</f>
        <v>8802485</v>
      </c>
      <c r="R292" s="32">
        <f>SUM(R286:R291)</f>
        <v>8121062</v>
      </c>
      <c r="S292" s="32">
        <f>SUM(S286:S291)</f>
        <v>5736260</v>
      </c>
      <c r="T292" s="37">
        <f t="shared" si="70"/>
        <v>0.70634357920183344</v>
      </c>
      <c r="U292" s="37">
        <f t="shared" si="71"/>
        <v>-1.5516771977856725E-2</v>
      </c>
    </row>
    <row r="293" spans="1:21" x14ac:dyDescent="0.2">
      <c r="A293" s="17" t="s">
        <v>29</v>
      </c>
      <c r="B293" s="11" t="s">
        <v>523</v>
      </c>
      <c r="C293" s="10" t="s">
        <v>524</v>
      </c>
      <c r="D293" s="31">
        <v>26752470</v>
      </c>
      <c r="E293" s="31">
        <v>27447870</v>
      </c>
      <c r="F293" s="31">
        <v>5170140</v>
      </c>
      <c r="G293" s="36">
        <f t="shared" si="64"/>
        <v>0.193258416886366</v>
      </c>
      <c r="H293" s="31">
        <v>5999104</v>
      </c>
      <c r="I293" s="36">
        <f t="shared" si="65"/>
        <v>0.22424486411908881</v>
      </c>
      <c r="J293" s="31">
        <v>5295077</v>
      </c>
      <c r="K293" s="36">
        <f t="shared" si="66"/>
        <v>0.1929139492426917</v>
      </c>
      <c r="L293" s="31">
        <v>0</v>
      </c>
      <c r="M293" s="36">
        <f t="shared" si="67"/>
        <v>0</v>
      </c>
      <c r="N293" s="31">
        <f t="shared" si="68"/>
        <v>16464321</v>
      </c>
      <c r="O293" s="36">
        <f t="shared" si="69"/>
        <v>0.59983965968944042</v>
      </c>
      <c r="P293" s="31">
        <v>5067528</v>
      </c>
      <c r="Q293" s="31">
        <v>22768224</v>
      </c>
      <c r="R293" s="31">
        <v>23468224</v>
      </c>
      <c r="S293" s="31">
        <v>15655451</v>
      </c>
      <c r="T293" s="36">
        <f t="shared" si="70"/>
        <v>0.66709142540995003</v>
      </c>
      <c r="U293" s="36">
        <f t="shared" si="71"/>
        <v>4.4903353272049085E-2</v>
      </c>
    </row>
    <row r="294" spans="1:21" x14ac:dyDescent="0.2">
      <c r="A294" s="17" t="s">
        <v>29</v>
      </c>
      <c r="B294" s="11" t="s">
        <v>525</v>
      </c>
      <c r="C294" s="10" t="s">
        <v>526</v>
      </c>
      <c r="D294" s="31">
        <v>0</v>
      </c>
      <c r="E294" s="31">
        <v>0</v>
      </c>
      <c r="F294" s="31">
        <v>0</v>
      </c>
      <c r="G294" s="36">
        <f t="shared" si="64"/>
        <v>0</v>
      </c>
      <c r="H294" s="31">
        <v>0</v>
      </c>
      <c r="I294" s="36">
        <f t="shared" si="65"/>
        <v>0</v>
      </c>
      <c r="J294" s="31">
        <v>0</v>
      </c>
      <c r="K294" s="36">
        <f t="shared" si="66"/>
        <v>0</v>
      </c>
      <c r="L294" s="31">
        <v>0</v>
      </c>
      <c r="M294" s="36">
        <f t="shared" si="67"/>
        <v>0</v>
      </c>
      <c r="N294" s="31">
        <f t="shared" si="68"/>
        <v>0</v>
      </c>
      <c r="O294" s="36">
        <f t="shared" si="69"/>
        <v>0</v>
      </c>
      <c r="P294" s="31">
        <v>0</v>
      </c>
      <c r="Q294" s="31">
        <v>0</v>
      </c>
      <c r="R294" s="31">
        <v>0</v>
      </c>
      <c r="S294" s="31">
        <v>0</v>
      </c>
      <c r="T294" s="36">
        <f t="shared" si="70"/>
        <v>0</v>
      </c>
      <c r="U294" s="36">
        <f t="shared" si="71"/>
        <v>0</v>
      </c>
    </row>
    <row r="295" spans="1:21" x14ac:dyDescent="0.2">
      <c r="A295" s="17" t="s">
        <v>29</v>
      </c>
      <c r="B295" s="11" t="s">
        <v>527</v>
      </c>
      <c r="C295" s="10" t="s">
        <v>528</v>
      </c>
      <c r="D295" s="31">
        <v>1218793</v>
      </c>
      <c r="E295" s="31">
        <v>4679850</v>
      </c>
      <c r="F295" s="31">
        <v>186377</v>
      </c>
      <c r="G295" s="36">
        <f t="shared" si="64"/>
        <v>0.15291932264133451</v>
      </c>
      <c r="H295" s="31">
        <v>433627</v>
      </c>
      <c r="I295" s="36">
        <f t="shared" si="65"/>
        <v>0.35578396003258961</v>
      </c>
      <c r="J295" s="31">
        <v>513628</v>
      </c>
      <c r="K295" s="36">
        <f t="shared" si="66"/>
        <v>0.10975309037682832</v>
      </c>
      <c r="L295" s="31">
        <v>0</v>
      </c>
      <c r="M295" s="36">
        <f t="shared" si="67"/>
        <v>0</v>
      </c>
      <c r="N295" s="31">
        <f t="shared" si="68"/>
        <v>1133632</v>
      </c>
      <c r="O295" s="36">
        <f t="shared" si="69"/>
        <v>0.24223682382982362</v>
      </c>
      <c r="P295" s="31">
        <v>251364</v>
      </c>
      <c r="Q295" s="31">
        <v>1145765</v>
      </c>
      <c r="R295" s="31">
        <v>1102180</v>
      </c>
      <c r="S295" s="31">
        <v>847532</v>
      </c>
      <c r="T295" s="36">
        <f t="shared" si="70"/>
        <v>0.76895969805294961</v>
      </c>
      <c r="U295" s="36">
        <f t="shared" si="71"/>
        <v>1.0433634092391908</v>
      </c>
    </row>
    <row r="296" spans="1:21" x14ac:dyDescent="0.2">
      <c r="A296" s="17" t="s">
        <v>29</v>
      </c>
      <c r="B296" s="11" t="s">
        <v>529</v>
      </c>
      <c r="C296" s="10" t="s">
        <v>530</v>
      </c>
      <c r="D296" s="31">
        <v>0</v>
      </c>
      <c r="E296" s="31">
        <v>0</v>
      </c>
      <c r="F296" s="31">
        <v>0</v>
      </c>
      <c r="G296" s="36">
        <f t="shared" si="64"/>
        <v>0</v>
      </c>
      <c r="H296" s="31">
        <v>0</v>
      </c>
      <c r="I296" s="36">
        <f t="shared" si="65"/>
        <v>0</v>
      </c>
      <c r="J296" s="31">
        <v>0</v>
      </c>
      <c r="K296" s="36">
        <f t="shared" si="66"/>
        <v>0</v>
      </c>
      <c r="L296" s="31">
        <v>0</v>
      </c>
      <c r="M296" s="36">
        <f t="shared" si="67"/>
        <v>0</v>
      </c>
      <c r="N296" s="31">
        <f t="shared" si="68"/>
        <v>0</v>
      </c>
      <c r="O296" s="36">
        <f t="shared" si="69"/>
        <v>0</v>
      </c>
      <c r="P296" s="31">
        <v>0</v>
      </c>
      <c r="Q296" s="31">
        <v>0</v>
      </c>
      <c r="R296" s="31">
        <v>0</v>
      </c>
      <c r="S296" s="31">
        <v>0</v>
      </c>
      <c r="T296" s="36">
        <f t="shared" si="70"/>
        <v>0</v>
      </c>
      <c r="U296" s="36">
        <f t="shared" si="71"/>
        <v>0</v>
      </c>
    </row>
    <row r="297" spans="1:21" x14ac:dyDescent="0.2">
      <c r="A297" s="17" t="s">
        <v>44</v>
      </c>
      <c r="B297" s="11" t="s">
        <v>531</v>
      </c>
      <c r="C297" s="10" t="s">
        <v>532</v>
      </c>
      <c r="D297" s="31">
        <v>4305749</v>
      </c>
      <c r="E297" s="31">
        <v>4323749</v>
      </c>
      <c r="F297" s="31">
        <v>833839</v>
      </c>
      <c r="G297" s="36">
        <f t="shared" si="64"/>
        <v>0.19365713143055946</v>
      </c>
      <c r="H297" s="31">
        <v>781922</v>
      </c>
      <c r="I297" s="36">
        <f t="shared" si="65"/>
        <v>0.18159953123138389</v>
      </c>
      <c r="J297" s="31">
        <v>533478</v>
      </c>
      <c r="K297" s="36">
        <f t="shared" si="66"/>
        <v>0.12338320286399604</v>
      </c>
      <c r="L297" s="31">
        <v>0</v>
      </c>
      <c r="M297" s="36">
        <f t="shared" si="67"/>
        <v>0</v>
      </c>
      <c r="N297" s="31">
        <f t="shared" si="68"/>
        <v>2149239</v>
      </c>
      <c r="O297" s="36">
        <f t="shared" si="69"/>
        <v>0.49707765182483998</v>
      </c>
      <c r="P297" s="31">
        <v>968721</v>
      </c>
      <c r="Q297" s="31">
        <v>4362560</v>
      </c>
      <c r="R297" s="31">
        <v>4244060</v>
      </c>
      <c r="S297" s="31">
        <v>3008665</v>
      </c>
      <c r="T297" s="36">
        <f t="shared" si="70"/>
        <v>0.70891198522169807</v>
      </c>
      <c r="U297" s="36">
        <f t="shared" si="71"/>
        <v>-0.4492965466837201</v>
      </c>
    </row>
    <row r="298" spans="1:21" ht="16.5" x14ac:dyDescent="0.3">
      <c r="A298" s="18" t="s">
        <v>0</v>
      </c>
      <c r="B298" s="13" t="s">
        <v>533</v>
      </c>
      <c r="C298" s="12" t="s">
        <v>0</v>
      </c>
      <c r="D298" s="32">
        <f>SUM(D293:D297)</f>
        <v>32277012</v>
      </c>
      <c r="E298" s="32">
        <f>SUM(E293:E297)</f>
        <v>36451469</v>
      </c>
      <c r="F298" s="32">
        <f>SUM(F293:F297)</f>
        <v>6190356</v>
      </c>
      <c r="G298" s="37">
        <f t="shared" si="64"/>
        <v>0.1917883848728005</v>
      </c>
      <c r="H298" s="32">
        <f>SUM(H293:H297)</f>
        <v>7214653</v>
      </c>
      <c r="I298" s="37">
        <f t="shared" si="65"/>
        <v>0.22352295187671029</v>
      </c>
      <c r="J298" s="32">
        <f>SUM(J293:J297)</f>
        <v>6342183</v>
      </c>
      <c r="K298" s="37">
        <f t="shared" si="66"/>
        <v>0.17398977802513255</v>
      </c>
      <c r="L298" s="32">
        <f>SUM(L293:L297)</f>
        <v>0</v>
      </c>
      <c r="M298" s="37">
        <f t="shared" si="67"/>
        <v>0</v>
      </c>
      <c r="N298" s="32">
        <f t="shared" si="68"/>
        <v>19747192</v>
      </c>
      <c r="O298" s="37">
        <f t="shared" si="69"/>
        <v>0.54173926433527275</v>
      </c>
      <c r="P298" s="32">
        <f>SUM(P293:P297)</f>
        <v>6287613</v>
      </c>
      <c r="Q298" s="32">
        <f>SUM(Q293:Q297)</f>
        <v>28276549</v>
      </c>
      <c r="R298" s="32">
        <f>SUM(R293:R297)</f>
        <v>28814464</v>
      </c>
      <c r="S298" s="32">
        <f>SUM(S293:S297)</f>
        <v>19511648</v>
      </c>
      <c r="T298" s="37">
        <f t="shared" si="70"/>
        <v>0.67714769915553519</v>
      </c>
      <c r="U298" s="37">
        <f t="shared" si="71"/>
        <v>8.6789692686237707E-3</v>
      </c>
    </row>
    <row r="299" spans="1:21" ht="16.5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74993890</v>
      </c>
      <c r="E299" s="32">
        <f>SUM(E263:E266,E268:E274,E276:E284,E286:E291,E293:E297)</f>
        <v>78607264</v>
      </c>
      <c r="F299" s="32">
        <f>SUM(F263:F266,F268:F274,F276:F284,F286:F291,F293:F297)</f>
        <v>10764904</v>
      </c>
      <c r="G299" s="37">
        <f t="shared" si="64"/>
        <v>0.14354374736395192</v>
      </c>
      <c r="H299" s="32">
        <f>SUM(H263:H266,H268:H274,H276:H284,H286:H291,H293:H297)</f>
        <v>12996979</v>
      </c>
      <c r="I299" s="37">
        <f t="shared" si="65"/>
        <v>0.173307172090953</v>
      </c>
      <c r="J299" s="32">
        <f>SUM(J263:J266,J268:J274,J276:J284,J286:J291,J293:J297)</f>
        <v>12604482</v>
      </c>
      <c r="K299" s="37">
        <f t="shared" si="66"/>
        <v>0.16034754752436112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36366365</v>
      </c>
      <c r="O299" s="37">
        <f t="shared" si="69"/>
        <v>0.4626336441375189</v>
      </c>
      <c r="P299" s="32">
        <f>SUM(P263:P266,P268:P274,P276:P284,P286:P291,P293:P297)</f>
        <v>11147315</v>
      </c>
      <c r="Q299" s="32">
        <f>SUM(Q263:Q266,Q268:Q274,Q276:Q284,Q286:Q291,Q293:Q297)</f>
        <v>59543099</v>
      </c>
      <c r="R299" s="32">
        <f>SUM(R263:R266,R268:R274,R276:R284,R286:R291,R293:R297)</f>
        <v>101146882</v>
      </c>
      <c r="S299" s="32">
        <f>SUM(S263:S266,S268:S274,S276:S284,S286:S291,S293:S297)</f>
        <v>35944437</v>
      </c>
      <c r="T299" s="37">
        <f t="shared" si="70"/>
        <v>0.35536871022875427</v>
      </c>
      <c r="U299" s="37">
        <f t="shared" si="71"/>
        <v>0.13071910141590148</v>
      </c>
    </row>
    <row r="300" spans="1:21" ht="14.4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x14ac:dyDescent="0.2">
      <c r="A302" s="17" t="s">
        <v>23</v>
      </c>
      <c r="B302" s="11" t="s">
        <v>536</v>
      </c>
      <c r="C302" s="10" t="s">
        <v>537</v>
      </c>
      <c r="D302" s="31">
        <v>1618494920</v>
      </c>
      <c r="E302" s="31">
        <v>1593584264</v>
      </c>
      <c r="F302" s="31">
        <v>295772204</v>
      </c>
      <c r="G302" s="36">
        <f t="shared" ref="G302:G339" si="72">IF(($D302     =0),0,($F302     /$D302     ))</f>
        <v>0.18274521615427747</v>
      </c>
      <c r="H302" s="31">
        <v>467458688</v>
      </c>
      <c r="I302" s="36">
        <f t="shared" ref="I302:I339" si="73">IF(($D302     =0),0,($H302     /$D302     ))</f>
        <v>0.288823080149056</v>
      </c>
      <c r="J302" s="31">
        <v>302625031</v>
      </c>
      <c r="K302" s="36">
        <f t="shared" ref="K302:K339" si="74">IF(($E302     =0),0,($J302     /$E302     ))</f>
        <v>0.1899021205445337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1065855923</v>
      </c>
      <c r="O302" s="36">
        <f t="shared" ref="O302:O339" si="77">IF(($E302     =0),0,($N302     /$E302     ))</f>
        <v>0.66884189752516277</v>
      </c>
      <c r="P302" s="31">
        <v>284237185</v>
      </c>
      <c r="Q302" s="31">
        <v>1493967809</v>
      </c>
      <c r="R302" s="31">
        <v>1572325226</v>
      </c>
      <c r="S302" s="31">
        <v>975120192</v>
      </c>
      <c r="T302" s="36">
        <f t="shared" ref="T302:T339" si="78">IF(($R302     =0),0,($S302     /$R302     ))</f>
        <v>0.62017715920052285</v>
      </c>
      <c r="U302" s="36">
        <f t="shared" ref="U302:U339" si="79">IF(($P302     =0),0,(($J302     /$P302     )-1))</f>
        <v>6.4691908625537531E-2</v>
      </c>
    </row>
    <row r="303" spans="1:21" ht="16.5" x14ac:dyDescent="0.3">
      <c r="A303" s="18" t="s">
        <v>0</v>
      </c>
      <c r="B303" s="13" t="s">
        <v>28</v>
      </c>
      <c r="C303" s="12" t="s">
        <v>0</v>
      </c>
      <c r="D303" s="32">
        <f>D302</f>
        <v>1618494920</v>
      </c>
      <c r="E303" s="32">
        <f>E302</f>
        <v>1593584264</v>
      </c>
      <c r="F303" s="32">
        <f>F302</f>
        <v>295772204</v>
      </c>
      <c r="G303" s="37">
        <f t="shared" si="72"/>
        <v>0.18274521615427747</v>
      </c>
      <c r="H303" s="32">
        <f>H302</f>
        <v>467458688</v>
      </c>
      <c r="I303" s="37">
        <f t="shared" si="73"/>
        <v>0.288823080149056</v>
      </c>
      <c r="J303" s="32">
        <f>J302</f>
        <v>302625031</v>
      </c>
      <c r="K303" s="37">
        <f t="shared" si="74"/>
        <v>0.1899021205445337</v>
      </c>
      <c r="L303" s="32">
        <f>L302</f>
        <v>0</v>
      </c>
      <c r="M303" s="37">
        <f t="shared" si="75"/>
        <v>0</v>
      </c>
      <c r="N303" s="32">
        <f t="shared" si="76"/>
        <v>1065855923</v>
      </c>
      <c r="O303" s="37">
        <f t="shared" si="77"/>
        <v>0.66884189752516277</v>
      </c>
      <c r="P303" s="32">
        <f>P302</f>
        <v>284237185</v>
      </c>
      <c r="Q303" s="32">
        <f>Q302</f>
        <v>1493967809</v>
      </c>
      <c r="R303" s="32">
        <f>R302</f>
        <v>1572325226</v>
      </c>
      <c r="S303" s="32">
        <f>S302</f>
        <v>975120192</v>
      </c>
      <c r="T303" s="37">
        <f t="shared" si="78"/>
        <v>0.62017715920052285</v>
      </c>
      <c r="U303" s="37">
        <f t="shared" si="79"/>
        <v>6.4691908625537531E-2</v>
      </c>
    </row>
    <row r="304" spans="1:21" x14ac:dyDescent="0.2">
      <c r="A304" s="17" t="s">
        <v>29</v>
      </c>
      <c r="B304" s="11" t="s">
        <v>538</v>
      </c>
      <c r="C304" s="10" t="s">
        <v>539</v>
      </c>
      <c r="D304" s="31">
        <v>2295419</v>
      </c>
      <c r="E304" s="31">
        <v>2211078</v>
      </c>
      <c r="F304" s="31">
        <v>497474</v>
      </c>
      <c r="G304" s="36">
        <f t="shared" si="72"/>
        <v>0.21672470254885928</v>
      </c>
      <c r="H304" s="31">
        <v>637250</v>
      </c>
      <c r="I304" s="36">
        <f t="shared" si="73"/>
        <v>0.27761816034458198</v>
      </c>
      <c r="J304" s="31">
        <v>260709</v>
      </c>
      <c r="K304" s="36">
        <f t="shared" si="74"/>
        <v>0.11791035865763216</v>
      </c>
      <c r="L304" s="31">
        <v>0</v>
      </c>
      <c r="M304" s="36">
        <f t="shared" si="75"/>
        <v>0</v>
      </c>
      <c r="N304" s="31">
        <f t="shared" si="76"/>
        <v>1395433</v>
      </c>
      <c r="O304" s="36">
        <f t="shared" si="77"/>
        <v>0.631109802548802</v>
      </c>
      <c r="P304" s="31">
        <v>481680</v>
      </c>
      <c r="Q304" s="31">
        <v>7752232</v>
      </c>
      <c r="R304" s="31">
        <v>8137772</v>
      </c>
      <c r="S304" s="31">
        <v>2828066</v>
      </c>
      <c r="T304" s="36">
        <f t="shared" si="78"/>
        <v>0.34752337617716494</v>
      </c>
      <c r="U304" s="36">
        <f t="shared" si="79"/>
        <v>-0.45875062282012957</v>
      </c>
    </row>
    <row r="305" spans="1:21" x14ac:dyDescent="0.2">
      <c r="A305" s="17" t="s">
        <v>29</v>
      </c>
      <c r="B305" s="11" t="s">
        <v>540</v>
      </c>
      <c r="C305" s="10" t="s">
        <v>541</v>
      </c>
      <c r="D305" s="31">
        <v>3631275</v>
      </c>
      <c r="E305" s="31">
        <v>6705009</v>
      </c>
      <c r="F305" s="31">
        <v>718944</v>
      </c>
      <c r="G305" s="36">
        <f t="shared" si="72"/>
        <v>0.19798665757894954</v>
      </c>
      <c r="H305" s="31">
        <v>735716</v>
      </c>
      <c r="I305" s="36">
        <f t="shared" si="73"/>
        <v>0.20260542096095724</v>
      </c>
      <c r="J305" s="31">
        <v>573733</v>
      </c>
      <c r="K305" s="36">
        <f t="shared" si="74"/>
        <v>8.556781952119677E-2</v>
      </c>
      <c r="L305" s="31">
        <v>0</v>
      </c>
      <c r="M305" s="36">
        <f t="shared" si="75"/>
        <v>0</v>
      </c>
      <c r="N305" s="31">
        <f t="shared" si="76"/>
        <v>2028393</v>
      </c>
      <c r="O305" s="36">
        <f t="shared" si="77"/>
        <v>0.30251905702139997</v>
      </c>
      <c r="P305" s="31">
        <v>807694</v>
      </c>
      <c r="Q305" s="31">
        <v>26877250</v>
      </c>
      <c r="R305" s="31">
        <v>25941155</v>
      </c>
      <c r="S305" s="31">
        <v>11664358</v>
      </c>
      <c r="T305" s="36">
        <f t="shared" si="78"/>
        <v>0.44964682567140901</v>
      </c>
      <c r="U305" s="36">
        <f t="shared" si="79"/>
        <v>-0.28966539308203354</v>
      </c>
    </row>
    <row r="306" spans="1:21" x14ac:dyDescent="0.2">
      <c r="A306" s="17" t="s">
        <v>29</v>
      </c>
      <c r="B306" s="11" t="s">
        <v>542</v>
      </c>
      <c r="C306" s="10" t="s">
        <v>543</v>
      </c>
      <c r="D306" s="31">
        <v>12689641</v>
      </c>
      <c r="E306" s="31">
        <v>2716269</v>
      </c>
      <c r="F306" s="31">
        <v>447558</v>
      </c>
      <c r="G306" s="36">
        <f t="shared" si="72"/>
        <v>3.526955569507443E-2</v>
      </c>
      <c r="H306" s="31">
        <v>549988</v>
      </c>
      <c r="I306" s="36">
        <f t="shared" si="73"/>
        <v>4.3341494058027334E-2</v>
      </c>
      <c r="J306" s="31">
        <v>557432</v>
      </c>
      <c r="K306" s="36">
        <f t="shared" si="74"/>
        <v>0.20521973339164862</v>
      </c>
      <c r="L306" s="31">
        <v>0</v>
      </c>
      <c r="M306" s="36">
        <f t="shared" si="75"/>
        <v>0</v>
      </c>
      <c r="N306" s="31">
        <f t="shared" si="76"/>
        <v>1554978</v>
      </c>
      <c r="O306" s="36">
        <f t="shared" si="77"/>
        <v>0.57246833800334207</v>
      </c>
      <c r="P306" s="31">
        <v>442772</v>
      </c>
      <c r="Q306" s="31">
        <v>3657000</v>
      </c>
      <c r="R306" s="31">
        <v>1922290</v>
      </c>
      <c r="S306" s="31">
        <v>1413531</v>
      </c>
      <c r="T306" s="36">
        <f t="shared" si="78"/>
        <v>0.73533701990854661</v>
      </c>
      <c r="U306" s="36">
        <f t="shared" si="79"/>
        <v>0.25895946446478102</v>
      </c>
    </row>
    <row r="307" spans="1:21" x14ac:dyDescent="0.2">
      <c r="A307" s="17" t="s">
        <v>29</v>
      </c>
      <c r="B307" s="11" t="s">
        <v>544</v>
      </c>
      <c r="C307" s="10" t="s">
        <v>545</v>
      </c>
      <c r="D307" s="31">
        <v>39009342</v>
      </c>
      <c r="E307" s="31">
        <v>31698265</v>
      </c>
      <c r="F307" s="31">
        <v>2058506</v>
      </c>
      <c r="G307" s="36">
        <f t="shared" si="72"/>
        <v>5.2769564787839798E-2</v>
      </c>
      <c r="H307" s="31">
        <v>3227367</v>
      </c>
      <c r="I307" s="36">
        <f t="shared" si="73"/>
        <v>8.2733182220812648E-2</v>
      </c>
      <c r="J307" s="31">
        <v>2516182</v>
      </c>
      <c r="K307" s="36">
        <f t="shared" si="74"/>
        <v>7.9379171068195684E-2</v>
      </c>
      <c r="L307" s="31">
        <v>0</v>
      </c>
      <c r="M307" s="36">
        <f t="shared" si="75"/>
        <v>0</v>
      </c>
      <c r="N307" s="31">
        <f t="shared" si="76"/>
        <v>7802055</v>
      </c>
      <c r="O307" s="36">
        <f t="shared" si="77"/>
        <v>0.24613508026385672</v>
      </c>
      <c r="P307" s="31">
        <v>2232521</v>
      </c>
      <c r="Q307" s="31">
        <v>20479185</v>
      </c>
      <c r="R307" s="31">
        <v>22114175</v>
      </c>
      <c r="S307" s="31">
        <v>9359245</v>
      </c>
      <c r="T307" s="36">
        <f t="shared" si="78"/>
        <v>0.42322379197957871</v>
      </c>
      <c r="U307" s="36">
        <f t="shared" si="79"/>
        <v>0.1270586032561396</v>
      </c>
    </row>
    <row r="308" spans="1:21" x14ac:dyDescent="0.2">
      <c r="A308" s="17" t="s">
        <v>29</v>
      </c>
      <c r="B308" s="11" t="s">
        <v>546</v>
      </c>
      <c r="C308" s="10" t="s">
        <v>547</v>
      </c>
      <c r="D308" s="31">
        <v>4700823</v>
      </c>
      <c r="E308" s="31">
        <v>4764453</v>
      </c>
      <c r="F308" s="31">
        <v>713641</v>
      </c>
      <c r="G308" s="36">
        <f t="shared" si="72"/>
        <v>0.15181192740079769</v>
      </c>
      <c r="H308" s="31">
        <v>1502403</v>
      </c>
      <c r="I308" s="36">
        <f t="shared" si="73"/>
        <v>0.31960424802210169</v>
      </c>
      <c r="J308" s="31">
        <v>932666</v>
      </c>
      <c r="K308" s="36">
        <f t="shared" si="74"/>
        <v>0.19575510557035614</v>
      </c>
      <c r="L308" s="31">
        <v>0</v>
      </c>
      <c r="M308" s="36">
        <f t="shared" si="75"/>
        <v>0</v>
      </c>
      <c r="N308" s="31">
        <f t="shared" si="76"/>
        <v>3148710</v>
      </c>
      <c r="O308" s="36">
        <f t="shared" si="77"/>
        <v>0.66087544572273038</v>
      </c>
      <c r="P308" s="31">
        <v>5775635</v>
      </c>
      <c r="Q308" s="31">
        <v>38458427</v>
      </c>
      <c r="R308" s="31">
        <v>38443562</v>
      </c>
      <c r="S308" s="31">
        <v>26037659</v>
      </c>
      <c r="T308" s="36">
        <f t="shared" si="78"/>
        <v>0.67729569387977107</v>
      </c>
      <c r="U308" s="36">
        <f t="shared" si="79"/>
        <v>-0.83851715006228755</v>
      </c>
    </row>
    <row r="309" spans="1:21" x14ac:dyDescent="0.2">
      <c r="A309" s="17" t="s">
        <v>44</v>
      </c>
      <c r="B309" s="11" t="s">
        <v>548</v>
      </c>
      <c r="C309" s="10" t="s">
        <v>549</v>
      </c>
      <c r="D309" s="31">
        <v>0</v>
      </c>
      <c r="E309" s="31">
        <v>0</v>
      </c>
      <c r="F309" s="31">
        <v>0</v>
      </c>
      <c r="G309" s="36">
        <f t="shared" si="72"/>
        <v>0</v>
      </c>
      <c r="H309" s="31">
        <v>0</v>
      </c>
      <c r="I309" s="36">
        <f t="shared" si="73"/>
        <v>0</v>
      </c>
      <c r="J309" s="31">
        <v>0</v>
      </c>
      <c r="K309" s="36">
        <f t="shared" si="74"/>
        <v>0</v>
      </c>
      <c r="L309" s="31">
        <v>0</v>
      </c>
      <c r="M309" s="36">
        <f t="shared" si="75"/>
        <v>0</v>
      </c>
      <c r="N309" s="31">
        <f t="shared" si="76"/>
        <v>0</v>
      </c>
      <c r="O309" s="36">
        <f t="shared" si="77"/>
        <v>0</v>
      </c>
      <c r="P309" s="31">
        <v>0</v>
      </c>
      <c r="Q309" s="31">
        <v>0</v>
      </c>
      <c r="R309" s="31">
        <v>0</v>
      </c>
      <c r="S309" s="31">
        <v>0</v>
      </c>
      <c r="T309" s="36">
        <f t="shared" si="78"/>
        <v>0</v>
      </c>
      <c r="U309" s="36">
        <f t="shared" si="79"/>
        <v>0</v>
      </c>
    </row>
    <row r="310" spans="1:21" ht="16.5" x14ac:dyDescent="0.3">
      <c r="A310" s="18" t="s">
        <v>0</v>
      </c>
      <c r="B310" s="13" t="s">
        <v>550</v>
      </c>
      <c r="C310" s="12" t="s">
        <v>0</v>
      </c>
      <c r="D310" s="32">
        <f>SUM(D304:D309)</f>
        <v>62326500</v>
      </c>
      <c r="E310" s="32">
        <f>SUM(E304:E309)</f>
        <v>48095074</v>
      </c>
      <c r="F310" s="32">
        <f>SUM(F304:F309)</f>
        <v>4436123</v>
      </c>
      <c r="G310" s="37">
        <f t="shared" si="72"/>
        <v>7.1175551330493456E-2</v>
      </c>
      <c r="H310" s="32">
        <f>SUM(H304:H309)</f>
        <v>6652724</v>
      </c>
      <c r="I310" s="37">
        <f t="shared" si="73"/>
        <v>0.10673989394559297</v>
      </c>
      <c r="J310" s="32">
        <f>SUM(J304:J309)</f>
        <v>4840722</v>
      </c>
      <c r="K310" s="37">
        <f t="shared" si="74"/>
        <v>0.10064901865001809</v>
      </c>
      <c r="L310" s="32">
        <f>SUM(L304:L309)</f>
        <v>0</v>
      </c>
      <c r="M310" s="37">
        <f t="shared" si="75"/>
        <v>0</v>
      </c>
      <c r="N310" s="32">
        <f t="shared" si="76"/>
        <v>15929569</v>
      </c>
      <c r="O310" s="37">
        <f t="shared" si="77"/>
        <v>0.3312099904451753</v>
      </c>
      <c r="P310" s="32">
        <f>SUM(P304:P309)</f>
        <v>9740302</v>
      </c>
      <c r="Q310" s="32">
        <f>SUM(Q304:Q309)</f>
        <v>97224094</v>
      </c>
      <c r="R310" s="32">
        <f>SUM(R304:R309)</f>
        <v>96558954</v>
      </c>
      <c r="S310" s="32">
        <f>SUM(S304:S309)</f>
        <v>51302859</v>
      </c>
      <c r="T310" s="37">
        <f t="shared" si="78"/>
        <v>0.5313112546765989</v>
      </c>
      <c r="U310" s="37">
        <f t="shared" si="79"/>
        <v>-0.50302136422464105</v>
      </c>
    </row>
    <row r="311" spans="1:21" x14ac:dyDescent="0.2">
      <c r="A311" s="17" t="s">
        <v>29</v>
      </c>
      <c r="B311" s="11" t="s">
        <v>551</v>
      </c>
      <c r="C311" s="10" t="s">
        <v>552</v>
      </c>
      <c r="D311" s="31">
        <v>11667065</v>
      </c>
      <c r="E311" s="31">
        <v>35415660</v>
      </c>
      <c r="F311" s="31">
        <v>1133022</v>
      </c>
      <c r="G311" s="36">
        <f t="shared" si="72"/>
        <v>9.7112855718211905E-2</v>
      </c>
      <c r="H311" s="31">
        <v>1208136</v>
      </c>
      <c r="I311" s="36">
        <f t="shared" si="73"/>
        <v>0.1035509787594395</v>
      </c>
      <c r="J311" s="31">
        <v>4202569</v>
      </c>
      <c r="K311" s="36">
        <f t="shared" si="74"/>
        <v>0.11866414461851058</v>
      </c>
      <c r="L311" s="31">
        <v>0</v>
      </c>
      <c r="M311" s="36">
        <f t="shared" si="75"/>
        <v>0</v>
      </c>
      <c r="N311" s="31">
        <f t="shared" si="76"/>
        <v>6543727</v>
      </c>
      <c r="O311" s="36">
        <f t="shared" si="77"/>
        <v>0.18476930826645613</v>
      </c>
      <c r="P311" s="31">
        <v>636410</v>
      </c>
      <c r="Q311" s="31">
        <v>17171558</v>
      </c>
      <c r="R311" s="31">
        <v>10577053</v>
      </c>
      <c r="S311" s="31">
        <v>2932427</v>
      </c>
      <c r="T311" s="36">
        <f t="shared" si="78"/>
        <v>0.27724423806895926</v>
      </c>
      <c r="U311" s="36">
        <f t="shared" si="79"/>
        <v>5.6035558837856101</v>
      </c>
    </row>
    <row r="312" spans="1:21" x14ac:dyDescent="0.2">
      <c r="A312" s="17" t="s">
        <v>29</v>
      </c>
      <c r="B312" s="11" t="s">
        <v>553</v>
      </c>
      <c r="C312" s="10" t="s">
        <v>554</v>
      </c>
      <c r="D312" s="31">
        <v>115550206</v>
      </c>
      <c r="E312" s="31">
        <v>102564859</v>
      </c>
      <c r="F312" s="31">
        <v>7250149</v>
      </c>
      <c r="G312" s="36">
        <f t="shared" si="72"/>
        <v>6.2744578750469737E-2</v>
      </c>
      <c r="H312" s="31">
        <v>31340642</v>
      </c>
      <c r="I312" s="36">
        <f t="shared" si="73"/>
        <v>0.27122965059880549</v>
      </c>
      <c r="J312" s="31">
        <v>8497333</v>
      </c>
      <c r="K312" s="36">
        <f t="shared" si="74"/>
        <v>8.2848385722443199E-2</v>
      </c>
      <c r="L312" s="31">
        <v>0</v>
      </c>
      <c r="M312" s="36">
        <f t="shared" si="75"/>
        <v>0</v>
      </c>
      <c r="N312" s="31">
        <f t="shared" si="76"/>
        <v>47088124</v>
      </c>
      <c r="O312" s="36">
        <f t="shared" si="77"/>
        <v>0.45910582297977909</v>
      </c>
      <c r="P312" s="31">
        <v>7376942</v>
      </c>
      <c r="Q312" s="31">
        <v>110196001</v>
      </c>
      <c r="R312" s="31">
        <v>92711157</v>
      </c>
      <c r="S312" s="31">
        <v>45112621</v>
      </c>
      <c r="T312" s="36">
        <f t="shared" si="78"/>
        <v>0.48659322631471419</v>
      </c>
      <c r="U312" s="36">
        <f t="shared" si="79"/>
        <v>0.15187743105476503</v>
      </c>
    </row>
    <row r="313" spans="1:21" x14ac:dyDescent="0.2">
      <c r="A313" s="17" t="s">
        <v>29</v>
      </c>
      <c r="B313" s="11" t="s">
        <v>555</v>
      </c>
      <c r="C313" s="10" t="s">
        <v>556</v>
      </c>
      <c r="D313" s="31">
        <v>31096155</v>
      </c>
      <c r="E313" s="31">
        <v>45844722</v>
      </c>
      <c r="F313" s="31">
        <v>2311180</v>
      </c>
      <c r="G313" s="36">
        <f t="shared" si="72"/>
        <v>7.4323658342968765E-2</v>
      </c>
      <c r="H313" s="31">
        <v>8183616</v>
      </c>
      <c r="I313" s="36">
        <f t="shared" si="73"/>
        <v>0.26317131491015527</v>
      </c>
      <c r="J313" s="31">
        <v>13673044</v>
      </c>
      <c r="K313" s="36">
        <f t="shared" si="74"/>
        <v>0.29824685162230891</v>
      </c>
      <c r="L313" s="31">
        <v>0</v>
      </c>
      <c r="M313" s="36">
        <f t="shared" si="75"/>
        <v>0</v>
      </c>
      <c r="N313" s="31">
        <f t="shared" si="76"/>
        <v>24167840</v>
      </c>
      <c r="O313" s="36">
        <f t="shared" si="77"/>
        <v>0.52716733673289584</v>
      </c>
      <c r="P313" s="31">
        <v>11151321</v>
      </c>
      <c r="Q313" s="31">
        <v>33154840</v>
      </c>
      <c r="R313" s="31">
        <v>36070366</v>
      </c>
      <c r="S313" s="31">
        <v>26034414</v>
      </c>
      <c r="T313" s="36">
        <f t="shared" si="78"/>
        <v>0.72176739210242558</v>
      </c>
      <c r="U313" s="36">
        <f t="shared" si="79"/>
        <v>0.22613670613553327</v>
      </c>
    </row>
    <row r="314" spans="1:21" x14ac:dyDescent="0.2">
      <c r="A314" s="17" t="s">
        <v>29</v>
      </c>
      <c r="B314" s="11" t="s">
        <v>557</v>
      </c>
      <c r="C314" s="10" t="s">
        <v>558</v>
      </c>
      <c r="D314" s="31">
        <v>28497691</v>
      </c>
      <c r="E314" s="31">
        <v>34152309</v>
      </c>
      <c r="F314" s="31">
        <v>2058124</v>
      </c>
      <c r="G314" s="36">
        <f t="shared" si="72"/>
        <v>7.2220728339008236E-2</v>
      </c>
      <c r="H314" s="31">
        <v>4360815</v>
      </c>
      <c r="I314" s="36">
        <f t="shared" si="73"/>
        <v>0.15302345021566835</v>
      </c>
      <c r="J314" s="31">
        <v>3713455</v>
      </c>
      <c r="K314" s="36">
        <f t="shared" si="74"/>
        <v>0.10873217971880027</v>
      </c>
      <c r="L314" s="31">
        <v>0</v>
      </c>
      <c r="M314" s="36">
        <f t="shared" si="75"/>
        <v>0</v>
      </c>
      <c r="N314" s="31">
        <f t="shared" si="76"/>
        <v>10132394</v>
      </c>
      <c r="O314" s="36">
        <f t="shared" si="77"/>
        <v>0.2966825464128941</v>
      </c>
      <c r="P314" s="31">
        <v>5295069</v>
      </c>
      <c r="Q314" s="31">
        <v>28594890</v>
      </c>
      <c r="R314" s="31">
        <v>27253330</v>
      </c>
      <c r="S314" s="31">
        <v>9560236</v>
      </c>
      <c r="T314" s="36">
        <f t="shared" si="78"/>
        <v>0.35079148126118898</v>
      </c>
      <c r="U314" s="36">
        <f t="shared" si="79"/>
        <v>-0.29869563550541078</v>
      </c>
    </row>
    <row r="315" spans="1:21" x14ac:dyDescent="0.2">
      <c r="A315" s="17" t="s">
        <v>29</v>
      </c>
      <c r="B315" s="11" t="s">
        <v>559</v>
      </c>
      <c r="C315" s="10" t="s">
        <v>560</v>
      </c>
      <c r="D315" s="31">
        <v>26110649</v>
      </c>
      <c r="E315" s="31">
        <v>40823908</v>
      </c>
      <c r="F315" s="31">
        <v>1793743</v>
      </c>
      <c r="G315" s="36">
        <f t="shared" si="72"/>
        <v>6.8697756229651741E-2</v>
      </c>
      <c r="H315" s="31">
        <v>1031946</v>
      </c>
      <c r="I315" s="36">
        <f t="shared" si="73"/>
        <v>3.952203562615391E-2</v>
      </c>
      <c r="J315" s="31">
        <v>11291935</v>
      </c>
      <c r="K315" s="36">
        <f t="shared" si="74"/>
        <v>0.27660102996508812</v>
      </c>
      <c r="L315" s="31">
        <v>0</v>
      </c>
      <c r="M315" s="36">
        <f t="shared" si="75"/>
        <v>0</v>
      </c>
      <c r="N315" s="31">
        <f t="shared" si="76"/>
        <v>14117624</v>
      </c>
      <c r="O315" s="36">
        <f t="shared" si="77"/>
        <v>0.34581755377265694</v>
      </c>
      <c r="P315" s="31">
        <v>909840</v>
      </c>
      <c r="Q315" s="31">
        <v>25263202</v>
      </c>
      <c r="R315" s="31">
        <v>28182093</v>
      </c>
      <c r="S315" s="31">
        <v>14476238</v>
      </c>
      <c r="T315" s="36">
        <f t="shared" si="78"/>
        <v>0.51366795219929196</v>
      </c>
      <c r="U315" s="36">
        <f t="shared" si="79"/>
        <v>11.41090191682054</v>
      </c>
    </row>
    <row r="316" spans="1:21" x14ac:dyDescent="0.2">
      <c r="A316" s="17" t="s">
        <v>44</v>
      </c>
      <c r="B316" s="11" t="s">
        <v>561</v>
      </c>
      <c r="C316" s="10" t="s">
        <v>562</v>
      </c>
      <c r="D316" s="31">
        <v>0</v>
      </c>
      <c r="E316" s="31">
        <v>0</v>
      </c>
      <c r="F316" s="31">
        <v>0</v>
      </c>
      <c r="G316" s="36">
        <f t="shared" si="72"/>
        <v>0</v>
      </c>
      <c r="H316" s="31">
        <v>0</v>
      </c>
      <c r="I316" s="36">
        <f t="shared" si="73"/>
        <v>0</v>
      </c>
      <c r="J316" s="31">
        <v>0</v>
      </c>
      <c r="K316" s="36">
        <f t="shared" si="74"/>
        <v>0</v>
      </c>
      <c r="L316" s="31">
        <v>0</v>
      </c>
      <c r="M316" s="36">
        <f t="shared" si="75"/>
        <v>0</v>
      </c>
      <c r="N316" s="31">
        <f t="shared" si="76"/>
        <v>0</v>
      </c>
      <c r="O316" s="36">
        <f t="shared" si="77"/>
        <v>0</v>
      </c>
      <c r="P316" s="31">
        <v>0</v>
      </c>
      <c r="Q316" s="31">
        <v>0</v>
      </c>
      <c r="R316" s="31">
        <v>0</v>
      </c>
      <c r="S316" s="31">
        <v>0</v>
      </c>
      <c r="T316" s="36">
        <f t="shared" si="78"/>
        <v>0</v>
      </c>
      <c r="U316" s="36">
        <f t="shared" si="79"/>
        <v>0</v>
      </c>
    </row>
    <row r="317" spans="1:21" ht="16.5" x14ac:dyDescent="0.3">
      <c r="A317" s="18" t="s">
        <v>0</v>
      </c>
      <c r="B317" s="13" t="s">
        <v>563</v>
      </c>
      <c r="C317" s="12" t="s">
        <v>0</v>
      </c>
      <c r="D317" s="32">
        <f>SUM(D311:D316)</f>
        <v>212921766</v>
      </c>
      <c r="E317" s="32">
        <f>SUM(E311:E316)</f>
        <v>258801458</v>
      </c>
      <c r="F317" s="32">
        <f>SUM(F311:F316)</f>
        <v>14546218</v>
      </c>
      <c r="G317" s="37">
        <f t="shared" si="72"/>
        <v>6.8317195903776232E-2</v>
      </c>
      <c r="H317" s="32">
        <f>SUM(H311:H316)</f>
        <v>46125155</v>
      </c>
      <c r="I317" s="37">
        <f t="shared" si="73"/>
        <v>0.21662959060747222</v>
      </c>
      <c r="J317" s="32">
        <f>SUM(J311:J316)</f>
        <v>41378336</v>
      </c>
      <c r="K317" s="37">
        <f t="shared" si="74"/>
        <v>0.1598844779305687</v>
      </c>
      <c r="L317" s="32">
        <f>SUM(L311:L316)</f>
        <v>0</v>
      </c>
      <c r="M317" s="37">
        <f t="shared" si="75"/>
        <v>0</v>
      </c>
      <c r="N317" s="32">
        <f t="shared" si="76"/>
        <v>102049709</v>
      </c>
      <c r="O317" s="37">
        <f t="shared" si="77"/>
        <v>0.39431659229678684</v>
      </c>
      <c r="P317" s="32">
        <f>SUM(P311:P316)</f>
        <v>25369582</v>
      </c>
      <c r="Q317" s="32">
        <f>SUM(Q311:Q316)</f>
        <v>214380491</v>
      </c>
      <c r="R317" s="32">
        <f>SUM(R311:R316)</f>
        <v>194793999</v>
      </c>
      <c r="S317" s="32">
        <f>SUM(S311:S316)</f>
        <v>98115936</v>
      </c>
      <c r="T317" s="37">
        <f t="shared" si="78"/>
        <v>0.50369075281420761</v>
      </c>
      <c r="U317" s="37">
        <f t="shared" si="79"/>
        <v>0.63102159113224654</v>
      </c>
    </row>
    <row r="318" spans="1:21" x14ac:dyDescent="0.2">
      <c r="A318" s="17" t="s">
        <v>29</v>
      </c>
      <c r="B318" s="11" t="s">
        <v>564</v>
      </c>
      <c r="C318" s="10" t="s">
        <v>565</v>
      </c>
      <c r="D318" s="31">
        <v>20713756</v>
      </c>
      <c r="E318" s="31">
        <v>22016305</v>
      </c>
      <c r="F318" s="31">
        <v>5144194</v>
      </c>
      <c r="G318" s="36">
        <f t="shared" si="72"/>
        <v>0.24834675082587629</v>
      </c>
      <c r="H318" s="31">
        <v>3217303</v>
      </c>
      <c r="I318" s="36">
        <f t="shared" si="73"/>
        <v>0.15532204782174705</v>
      </c>
      <c r="J318" s="31">
        <v>13443939</v>
      </c>
      <c r="K318" s="36">
        <f t="shared" si="74"/>
        <v>0.61063557213619635</v>
      </c>
      <c r="L318" s="31">
        <v>0</v>
      </c>
      <c r="M318" s="36">
        <f t="shared" si="75"/>
        <v>0</v>
      </c>
      <c r="N318" s="31">
        <f t="shared" si="76"/>
        <v>21805436</v>
      </c>
      <c r="O318" s="36">
        <f t="shared" si="77"/>
        <v>0.99042214395194839</v>
      </c>
      <c r="P318" s="31">
        <v>4696000</v>
      </c>
      <c r="Q318" s="31">
        <v>18719432</v>
      </c>
      <c r="R318" s="31">
        <v>35903494</v>
      </c>
      <c r="S318" s="31">
        <v>18358465</v>
      </c>
      <c r="T318" s="36">
        <f t="shared" si="78"/>
        <v>0.51132808968397336</v>
      </c>
      <c r="U318" s="36">
        <f t="shared" si="79"/>
        <v>1.8628490204429302</v>
      </c>
    </row>
    <row r="319" spans="1:21" x14ac:dyDescent="0.2">
      <c r="A319" s="17" t="s">
        <v>29</v>
      </c>
      <c r="B319" s="11" t="s">
        <v>566</v>
      </c>
      <c r="C319" s="10" t="s">
        <v>567</v>
      </c>
      <c r="D319" s="31">
        <v>77620297</v>
      </c>
      <c r="E319" s="31">
        <v>111520245</v>
      </c>
      <c r="F319" s="31">
        <v>13333777</v>
      </c>
      <c r="G319" s="36">
        <f t="shared" si="72"/>
        <v>0.17178209199586031</v>
      </c>
      <c r="H319" s="31">
        <v>38357938</v>
      </c>
      <c r="I319" s="36">
        <f t="shared" si="73"/>
        <v>0.49417406892941934</v>
      </c>
      <c r="J319" s="31">
        <v>26310224</v>
      </c>
      <c r="K319" s="36">
        <f t="shared" si="74"/>
        <v>0.23592329805229534</v>
      </c>
      <c r="L319" s="31">
        <v>0</v>
      </c>
      <c r="M319" s="36">
        <f t="shared" si="75"/>
        <v>0</v>
      </c>
      <c r="N319" s="31">
        <f t="shared" si="76"/>
        <v>78001939</v>
      </c>
      <c r="O319" s="36">
        <f t="shared" si="77"/>
        <v>0.69944196230917532</v>
      </c>
      <c r="P319" s="31">
        <v>8446631</v>
      </c>
      <c r="Q319" s="31">
        <v>63829248</v>
      </c>
      <c r="R319" s="31">
        <v>63083894</v>
      </c>
      <c r="S319" s="31">
        <v>43381608</v>
      </c>
      <c r="T319" s="36">
        <f t="shared" si="78"/>
        <v>0.68768120116364406</v>
      </c>
      <c r="U319" s="36">
        <f t="shared" si="79"/>
        <v>2.1148778726098016</v>
      </c>
    </row>
    <row r="320" spans="1:21" x14ac:dyDescent="0.2">
      <c r="A320" s="17" t="s">
        <v>29</v>
      </c>
      <c r="B320" s="11" t="s">
        <v>568</v>
      </c>
      <c r="C320" s="10" t="s">
        <v>569</v>
      </c>
      <c r="D320" s="31">
        <v>7637900</v>
      </c>
      <c r="E320" s="31">
        <v>8438900</v>
      </c>
      <c r="F320" s="31">
        <v>777117</v>
      </c>
      <c r="G320" s="36">
        <f t="shared" si="72"/>
        <v>0.10174485133348171</v>
      </c>
      <c r="H320" s="31">
        <v>980466</v>
      </c>
      <c r="I320" s="36">
        <f t="shared" si="73"/>
        <v>0.12836853061705442</v>
      </c>
      <c r="J320" s="31">
        <v>1029192</v>
      </c>
      <c r="K320" s="36">
        <f t="shared" si="74"/>
        <v>0.12195807510457524</v>
      </c>
      <c r="L320" s="31">
        <v>0</v>
      </c>
      <c r="M320" s="36">
        <f t="shared" si="75"/>
        <v>0</v>
      </c>
      <c r="N320" s="31">
        <f t="shared" si="76"/>
        <v>2786775</v>
      </c>
      <c r="O320" s="36">
        <f t="shared" si="77"/>
        <v>0.33022965078386995</v>
      </c>
      <c r="P320" s="31">
        <v>792588</v>
      </c>
      <c r="Q320" s="31">
        <v>3797700</v>
      </c>
      <c r="R320" s="31">
        <v>20549400</v>
      </c>
      <c r="S320" s="31">
        <v>2516216</v>
      </c>
      <c r="T320" s="36">
        <f t="shared" si="78"/>
        <v>0.12244717607326734</v>
      </c>
      <c r="U320" s="36">
        <f t="shared" si="79"/>
        <v>0.29852079516722441</v>
      </c>
    </row>
    <row r="321" spans="1:21" x14ac:dyDescent="0.2">
      <c r="A321" s="17" t="s">
        <v>29</v>
      </c>
      <c r="B321" s="11" t="s">
        <v>570</v>
      </c>
      <c r="C321" s="10" t="s">
        <v>571</v>
      </c>
      <c r="D321" s="31">
        <v>62957344</v>
      </c>
      <c r="E321" s="31">
        <v>63913298</v>
      </c>
      <c r="F321" s="31">
        <v>537983</v>
      </c>
      <c r="G321" s="36">
        <f t="shared" si="72"/>
        <v>8.5451984759712871E-3</v>
      </c>
      <c r="H321" s="31">
        <v>15919571</v>
      </c>
      <c r="I321" s="36">
        <f t="shared" si="73"/>
        <v>0.25286281136637528</v>
      </c>
      <c r="J321" s="31">
        <v>18265750</v>
      </c>
      <c r="K321" s="36">
        <f t="shared" si="74"/>
        <v>0.28578950815525117</v>
      </c>
      <c r="L321" s="31">
        <v>0</v>
      </c>
      <c r="M321" s="36">
        <f t="shared" si="75"/>
        <v>0</v>
      </c>
      <c r="N321" s="31">
        <f t="shared" si="76"/>
        <v>34723304</v>
      </c>
      <c r="O321" s="36">
        <f t="shared" si="77"/>
        <v>0.54328762693485166</v>
      </c>
      <c r="P321" s="31">
        <v>613044</v>
      </c>
      <c r="Q321" s="31">
        <v>7765931</v>
      </c>
      <c r="R321" s="31">
        <v>11955581</v>
      </c>
      <c r="S321" s="31">
        <v>4093891</v>
      </c>
      <c r="T321" s="36">
        <f t="shared" si="78"/>
        <v>0.34242509837037616</v>
      </c>
      <c r="U321" s="36">
        <f t="shared" si="79"/>
        <v>28.795169677869779</v>
      </c>
    </row>
    <row r="322" spans="1:21" x14ac:dyDescent="0.2">
      <c r="A322" s="17" t="s">
        <v>44</v>
      </c>
      <c r="B322" s="11" t="s">
        <v>572</v>
      </c>
      <c r="C322" s="10" t="s">
        <v>573</v>
      </c>
      <c r="D322" s="31">
        <v>0</v>
      </c>
      <c r="E322" s="31">
        <v>0</v>
      </c>
      <c r="F322" s="31">
        <v>0</v>
      </c>
      <c r="G322" s="36">
        <f t="shared" si="72"/>
        <v>0</v>
      </c>
      <c r="H322" s="31">
        <v>0</v>
      </c>
      <c r="I322" s="36">
        <f t="shared" si="73"/>
        <v>0</v>
      </c>
      <c r="J322" s="31">
        <v>0</v>
      </c>
      <c r="K322" s="36">
        <f t="shared" si="74"/>
        <v>0</v>
      </c>
      <c r="L322" s="31">
        <v>0</v>
      </c>
      <c r="M322" s="36">
        <f t="shared" si="75"/>
        <v>0</v>
      </c>
      <c r="N322" s="31">
        <f t="shared" si="76"/>
        <v>0</v>
      </c>
      <c r="O322" s="36">
        <f t="shared" si="77"/>
        <v>0</v>
      </c>
      <c r="P322" s="31">
        <v>0</v>
      </c>
      <c r="Q322" s="31">
        <v>0</v>
      </c>
      <c r="R322" s="31">
        <v>0</v>
      </c>
      <c r="S322" s="31">
        <v>0</v>
      </c>
      <c r="T322" s="36">
        <f t="shared" si="78"/>
        <v>0</v>
      </c>
      <c r="U322" s="36">
        <f t="shared" si="79"/>
        <v>0</v>
      </c>
    </row>
    <row r="323" spans="1:21" ht="16.5" x14ac:dyDescent="0.3">
      <c r="A323" s="18" t="s">
        <v>0</v>
      </c>
      <c r="B323" s="13" t="s">
        <v>574</v>
      </c>
      <c r="C323" s="12" t="s">
        <v>0</v>
      </c>
      <c r="D323" s="32">
        <f>SUM(D318:D322)</f>
        <v>168929297</v>
      </c>
      <c r="E323" s="32">
        <f>SUM(E318:E322)</f>
        <v>205888748</v>
      </c>
      <c r="F323" s="32">
        <f>SUM(F318:F322)</f>
        <v>19793071</v>
      </c>
      <c r="G323" s="37">
        <f t="shared" si="72"/>
        <v>0.11716778173770533</v>
      </c>
      <c r="H323" s="32">
        <f>SUM(H318:H322)</f>
        <v>58475278</v>
      </c>
      <c r="I323" s="37">
        <f t="shared" si="73"/>
        <v>0.34615237876707672</v>
      </c>
      <c r="J323" s="32">
        <f>SUM(J318:J322)</f>
        <v>59049105</v>
      </c>
      <c r="K323" s="37">
        <f t="shared" si="74"/>
        <v>0.28680103003977664</v>
      </c>
      <c r="L323" s="32">
        <f>SUM(L318:L322)</f>
        <v>0</v>
      </c>
      <c r="M323" s="37">
        <f t="shared" si="75"/>
        <v>0</v>
      </c>
      <c r="N323" s="32">
        <f t="shared" si="76"/>
        <v>137317454</v>
      </c>
      <c r="O323" s="37">
        <f t="shared" si="77"/>
        <v>0.66694977425381208</v>
      </c>
      <c r="P323" s="32">
        <f>SUM(P318:P322)</f>
        <v>14548263</v>
      </c>
      <c r="Q323" s="32">
        <f>SUM(Q318:Q322)</f>
        <v>94112311</v>
      </c>
      <c r="R323" s="32">
        <f>SUM(R318:R322)</f>
        <v>131492369</v>
      </c>
      <c r="S323" s="32">
        <f>SUM(S318:S322)</f>
        <v>68350180</v>
      </c>
      <c r="T323" s="37">
        <f t="shared" si="78"/>
        <v>0.51980339634766182</v>
      </c>
      <c r="U323" s="37">
        <f t="shared" si="79"/>
        <v>3.0588422824085599</v>
      </c>
    </row>
    <row r="324" spans="1:21" x14ac:dyDescent="0.2">
      <c r="A324" s="17" t="s">
        <v>29</v>
      </c>
      <c r="B324" s="11" t="s">
        <v>575</v>
      </c>
      <c r="C324" s="10" t="s">
        <v>576</v>
      </c>
      <c r="D324" s="31">
        <v>21469410</v>
      </c>
      <c r="E324" s="31">
        <v>27215910</v>
      </c>
      <c r="F324" s="31">
        <v>274601</v>
      </c>
      <c r="G324" s="36">
        <f t="shared" si="72"/>
        <v>1.2790337508110377E-2</v>
      </c>
      <c r="H324" s="31">
        <v>341450</v>
      </c>
      <c r="I324" s="36">
        <f t="shared" si="73"/>
        <v>1.5904023445450992E-2</v>
      </c>
      <c r="J324" s="31">
        <v>272299</v>
      </c>
      <c r="K324" s="36">
        <f t="shared" si="74"/>
        <v>1.0005140375611177E-2</v>
      </c>
      <c r="L324" s="31">
        <v>0</v>
      </c>
      <c r="M324" s="36">
        <f t="shared" si="75"/>
        <v>0</v>
      </c>
      <c r="N324" s="31">
        <f t="shared" si="76"/>
        <v>888350</v>
      </c>
      <c r="O324" s="36">
        <f t="shared" si="77"/>
        <v>3.2640833982769638E-2</v>
      </c>
      <c r="P324" s="31">
        <v>254152</v>
      </c>
      <c r="Q324" s="31">
        <v>2841120</v>
      </c>
      <c r="R324" s="31">
        <v>1045150</v>
      </c>
      <c r="S324" s="31">
        <v>816398</v>
      </c>
      <c r="T324" s="36">
        <f t="shared" si="78"/>
        <v>0.78112998134239109</v>
      </c>
      <c r="U324" s="36">
        <f t="shared" si="79"/>
        <v>7.140215304227393E-2</v>
      </c>
    </row>
    <row r="325" spans="1:21" x14ac:dyDescent="0.2">
      <c r="A325" s="17" t="s">
        <v>29</v>
      </c>
      <c r="B325" s="11" t="s">
        <v>577</v>
      </c>
      <c r="C325" s="10" t="s">
        <v>578</v>
      </c>
      <c r="D325" s="31">
        <v>32914263</v>
      </c>
      <c r="E325" s="31">
        <v>34810322</v>
      </c>
      <c r="F325" s="31">
        <v>4085033</v>
      </c>
      <c r="G325" s="36">
        <f t="shared" si="72"/>
        <v>0.12411133130946909</v>
      </c>
      <c r="H325" s="31">
        <v>6220199</v>
      </c>
      <c r="I325" s="36">
        <f t="shared" si="73"/>
        <v>0.18898187086856541</v>
      </c>
      <c r="J325" s="31">
        <v>1123302</v>
      </c>
      <c r="K325" s="36">
        <f t="shared" si="74"/>
        <v>3.2269221755547105E-2</v>
      </c>
      <c r="L325" s="31">
        <v>0</v>
      </c>
      <c r="M325" s="36">
        <f t="shared" si="75"/>
        <v>0</v>
      </c>
      <c r="N325" s="31">
        <f t="shared" si="76"/>
        <v>11428534</v>
      </c>
      <c r="O325" s="36">
        <f t="shared" si="77"/>
        <v>0.32830877002516667</v>
      </c>
      <c r="P325" s="31">
        <v>22676366</v>
      </c>
      <c r="Q325" s="31">
        <v>38324851</v>
      </c>
      <c r="R325" s="31">
        <v>41664851</v>
      </c>
      <c r="S325" s="31">
        <v>23674146</v>
      </c>
      <c r="T325" s="36">
        <f t="shared" si="78"/>
        <v>0.56820426406901103</v>
      </c>
      <c r="U325" s="36">
        <f t="shared" si="79"/>
        <v>-0.95046375596513122</v>
      </c>
    </row>
    <row r="326" spans="1:21" x14ac:dyDescent="0.2">
      <c r="A326" s="17" t="s">
        <v>29</v>
      </c>
      <c r="B326" s="11" t="s">
        <v>579</v>
      </c>
      <c r="C326" s="10" t="s">
        <v>580</v>
      </c>
      <c r="D326" s="31">
        <v>68473751</v>
      </c>
      <c r="E326" s="31">
        <v>37753592</v>
      </c>
      <c r="F326" s="31">
        <v>1571648</v>
      </c>
      <c r="G326" s="36">
        <f t="shared" si="72"/>
        <v>2.2952561778016221E-2</v>
      </c>
      <c r="H326" s="31">
        <v>2832925</v>
      </c>
      <c r="I326" s="36">
        <f t="shared" si="73"/>
        <v>4.137242313481556E-2</v>
      </c>
      <c r="J326" s="31">
        <v>2230156</v>
      </c>
      <c r="K326" s="36">
        <f t="shared" si="74"/>
        <v>5.9071359355687268E-2</v>
      </c>
      <c r="L326" s="31">
        <v>0</v>
      </c>
      <c r="M326" s="36">
        <f t="shared" si="75"/>
        <v>0</v>
      </c>
      <c r="N326" s="31">
        <f t="shared" si="76"/>
        <v>6634729</v>
      </c>
      <c r="O326" s="36">
        <f t="shared" si="77"/>
        <v>0.17573768874760315</v>
      </c>
      <c r="P326" s="31">
        <v>2854211</v>
      </c>
      <c r="Q326" s="31">
        <v>18669104</v>
      </c>
      <c r="R326" s="31">
        <v>25201648</v>
      </c>
      <c r="S326" s="31">
        <v>9143100</v>
      </c>
      <c r="T326" s="36">
        <f t="shared" si="78"/>
        <v>0.36279770275340723</v>
      </c>
      <c r="U326" s="36">
        <f t="shared" si="79"/>
        <v>-0.21864361114157294</v>
      </c>
    </row>
    <row r="327" spans="1:21" x14ac:dyDescent="0.2">
      <c r="A327" s="17" t="s">
        <v>29</v>
      </c>
      <c r="B327" s="11" t="s">
        <v>581</v>
      </c>
      <c r="C327" s="10" t="s">
        <v>582</v>
      </c>
      <c r="D327" s="31">
        <v>54256010</v>
      </c>
      <c r="E327" s="31">
        <v>61175176</v>
      </c>
      <c r="F327" s="31">
        <v>6562718</v>
      </c>
      <c r="G327" s="36">
        <f t="shared" si="72"/>
        <v>0.12095836018903712</v>
      </c>
      <c r="H327" s="31">
        <v>8904755</v>
      </c>
      <c r="I327" s="36">
        <f t="shared" si="73"/>
        <v>0.16412476700737855</v>
      </c>
      <c r="J327" s="31">
        <v>11203510</v>
      </c>
      <c r="K327" s="36">
        <f t="shared" si="74"/>
        <v>0.1831381735624267</v>
      </c>
      <c r="L327" s="31">
        <v>0</v>
      </c>
      <c r="M327" s="36">
        <f t="shared" si="75"/>
        <v>0</v>
      </c>
      <c r="N327" s="31">
        <f t="shared" si="76"/>
        <v>26670983</v>
      </c>
      <c r="O327" s="36">
        <f t="shared" si="77"/>
        <v>0.43597721729480599</v>
      </c>
      <c r="P327" s="31">
        <v>8640913</v>
      </c>
      <c r="Q327" s="31">
        <v>52514000</v>
      </c>
      <c r="R327" s="31">
        <v>71988969</v>
      </c>
      <c r="S327" s="31">
        <v>27890089</v>
      </c>
      <c r="T327" s="36">
        <f t="shared" si="78"/>
        <v>0.38742170345570581</v>
      </c>
      <c r="U327" s="36">
        <f t="shared" si="79"/>
        <v>0.29656553653531748</v>
      </c>
    </row>
    <row r="328" spans="1:21" x14ac:dyDescent="0.2">
      <c r="A328" s="17" t="s">
        <v>29</v>
      </c>
      <c r="B328" s="11" t="s">
        <v>583</v>
      </c>
      <c r="C328" s="10" t="s">
        <v>584</v>
      </c>
      <c r="D328" s="31">
        <v>15090500</v>
      </c>
      <c r="E328" s="31">
        <v>17124900</v>
      </c>
      <c r="F328" s="31">
        <v>2183603</v>
      </c>
      <c r="G328" s="36">
        <f t="shared" si="72"/>
        <v>0.14470050694145323</v>
      </c>
      <c r="H328" s="31">
        <v>3680741</v>
      </c>
      <c r="I328" s="36">
        <f t="shared" si="73"/>
        <v>0.24391113614525695</v>
      </c>
      <c r="J328" s="31">
        <v>3326270</v>
      </c>
      <c r="K328" s="36">
        <f t="shared" si="74"/>
        <v>0.19423587874965692</v>
      </c>
      <c r="L328" s="31">
        <v>0</v>
      </c>
      <c r="M328" s="36">
        <f t="shared" si="75"/>
        <v>0</v>
      </c>
      <c r="N328" s="31">
        <f t="shared" si="76"/>
        <v>9190614</v>
      </c>
      <c r="O328" s="36">
        <f t="shared" si="77"/>
        <v>0.53668132368656163</v>
      </c>
      <c r="P328" s="31">
        <v>3747678</v>
      </c>
      <c r="Q328" s="31">
        <v>15745400</v>
      </c>
      <c r="R328" s="31">
        <v>15059300</v>
      </c>
      <c r="S328" s="31">
        <v>10060369</v>
      </c>
      <c r="T328" s="36">
        <f t="shared" si="78"/>
        <v>0.66805024137908131</v>
      </c>
      <c r="U328" s="36">
        <f t="shared" si="79"/>
        <v>-0.1124450926680467</v>
      </c>
    </row>
    <row r="329" spans="1:21" x14ac:dyDescent="0.2">
      <c r="A329" s="17" t="s">
        <v>29</v>
      </c>
      <c r="B329" s="11" t="s">
        <v>585</v>
      </c>
      <c r="C329" s="10" t="s">
        <v>586</v>
      </c>
      <c r="D329" s="31">
        <v>9539212</v>
      </c>
      <c r="E329" s="31">
        <v>19004112</v>
      </c>
      <c r="F329" s="31">
        <v>2314272</v>
      </c>
      <c r="G329" s="36">
        <f t="shared" si="72"/>
        <v>0.2426062026926333</v>
      </c>
      <c r="H329" s="31">
        <v>1738972</v>
      </c>
      <c r="I329" s="36">
        <f t="shared" si="73"/>
        <v>0.18229723796892239</v>
      </c>
      <c r="J329" s="31">
        <v>3636694</v>
      </c>
      <c r="K329" s="36">
        <f t="shared" si="74"/>
        <v>0.1913635322713316</v>
      </c>
      <c r="L329" s="31">
        <v>0</v>
      </c>
      <c r="M329" s="36">
        <f t="shared" si="75"/>
        <v>0</v>
      </c>
      <c r="N329" s="31">
        <f t="shared" si="76"/>
        <v>7689938</v>
      </c>
      <c r="O329" s="36">
        <f t="shared" si="77"/>
        <v>0.40464600503301601</v>
      </c>
      <c r="P329" s="31">
        <v>4017931</v>
      </c>
      <c r="Q329" s="31">
        <v>17511702</v>
      </c>
      <c r="R329" s="31">
        <v>29228769</v>
      </c>
      <c r="S329" s="31">
        <v>9488184</v>
      </c>
      <c r="T329" s="36">
        <f t="shared" si="78"/>
        <v>0.3246179816878364</v>
      </c>
      <c r="U329" s="36">
        <f t="shared" si="79"/>
        <v>-9.4883909156229906E-2</v>
      </c>
    </row>
    <row r="330" spans="1:21" x14ac:dyDescent="0.2">
      <c r="A330" s="17" t="s">
        <v>29</v>
      </c>
      <c r="B330" s="11" t="s">
        <v>587</v>
      </c>
      <c r="C330" s="10" t="s">
        <v>588</v>
      </c>
      <c r="D330" s="31">
        <v>48326728</v>
      </c>
      <c r="E330" s="31">
        <v>49563425</v>
      </c>
      <c r="F330" s="31">
        <v>11283990</v>
      </c>
      <c r="G330" s="36">
        <f t="shared" si="72"/>
        <v>0.23349377181091177</v>
      </c>
      <c r="H330" s="31">
        <v>12341289</v>
      </c>
      <c r="I330" s="36">
        <f t="shared" si="73"/>
        <v>0.25537191344715082</v>
      </c>
      <c r="J330" s="31">
        <v>8326524</v>
      </c>
      <c r="K330" s="36">
        <f t="shared" si="74"/>
        <v>0.16799734885149684</v>
      </c>
      <c r="L330" s="31">
        <v>0</v>
      </c>
      <c r="M330" s="36">
        <f t="shared" si="75"/>
        <v>0</v>
      </c>
      <c r="N330" s="31">
        <f t="shared" si="76"/>
        <v>31951803</v>
      </c>
      <c r="O330" s="36">
        <f t="shared" si="77"/>
        <v>0.64466495202863805</v>
      </c>
      <c r="P330" s="31">
        <v>8599757</v>
      </c>
      <c r="Q330" s="31">
        <v>43261578</v>
      </c>
      <c r="R330" s="31">
        <v>65895588</v>
      </c>
      <c r="S330" s="31">
        <v>32618291</v>
      </c>
      <c r="T330" s="36">
        <f t="shared" si="78"/>
        <v>0.49499961970139794</v>
      </c>
      <c r="U330" s="36">
        <f t="shared" si="79"/>
        <v>-3.1772176818484543E-2</v>
      </c>
    </row>
    <row r="331" spans="1:21" x14ac:dyDescent="0.2">
      <c r="A331" s="17" t="s">
        <v>44</v>
      </c>
      <c r="B331" s="11" t="s">
        <v>589</v>
      </c>
      <c r="C331" s="10" t="s">
        <v>590</v>
      </c>
      <c r="D331" s="31">
        <v>0</v>
      </c>
      <c r="E331" s="31">
        <v>0</v>
      </c>
      <c r="F331" s="31">
        <v>0</v>
      </c>
      <c r="G331" s="36">
        <f t="shared" si="72"/>
        <v>0</v>
      </c>
      <c r="H331" s="31">
        <v>0</v>
      </c>
      <c r="I331" s="36">
        <f t="shared" si="73"/>
        <v>0</v>
      </c>
      <c r="J331" s="31">
        <v>0</v>
      </c>
      <c r="K331" s="36">
        <f t="shared" si="74"/>
        <v>0</v>
      </c>
      <c r="L331" s="31">
        <v>0</v>
      </c>
      <c r="M331" s="36">
        <f t="shared" si="75"/>
        <v>0</v>
      </c>
      <c r="N331" s="31">
        <f t="shared" si="76"/>
        <v>0</v>
      </c>
      <c r="O331" s="36">
        <f t="shared" si="77"/>
        <v>0</v>
      </c>
      <c r="P331" s="31">
        <v>0</v>
      </c>
      <c r="Q331" s="31">
        <v>0</v>
      </c>
      <c r="R331" s="31">
        <v>0</v>
      </c>
      <c r="S331" s="31">
        <v>0</v>
      </c>
      <c r="T331" s="36">
        <f t="shared" si="78"/>
        <v>0</v>
      </c>
      <c r="U331" s="36">
        <f t="shared" si="79"/>
        <v>0</v>
      </c>
    </row>
    <row r="332" spans="1:21" ht="16.5" x14ac:dyDescent="0.3">
      <c r="A332" s="18" t="s">
        <v>0</v>
      </c>
      <c r="B332" s="13" t="s">
        <v>591</v>
      </c>
      <c r="C332" s="12" t="s">
        <v>0</v>
      </c>
      <c r="D332" s="32">
        <f>SUM(D324:D331)</f>
        <v>250069874</v>
      </c>
      <c r="E332" s="32">
        <f>SUM(E324:E331)</f>
        <v>246647437</v>
      </c>
      <c r="F332" s="32">
        <f>SUM(F324:F331)</f>
        <v>28275865</v>
      </c>
      <c r="G332" s="37">
        <f t="shared" si="72"/>
        <v>0.11307185686829274</v>
      </c>
      <c r="H332" s="32">
        <f>SUM(H324:H331)</f>
        <v>36060331</v>
      </c>
      <c r="I332" s="37">
        <f t="shared" si="73"/>
        <v>0.14420102039160462</v>
      </c>
      <c r="J332" s="32">
        <f>SUM(J324:J331)</f>
        <v>30118755</v>
      </c>
      <c r="K332" s="37">
        <f t="shared" si="74"/>
        <v>0.12211258047656096</v>
      </c>
      <c r="L332" s="32">
        <f>SUM(L324:L331)</f>
        <v>0</v>
      </c>
      <c r="M332" s="37">
        <f t="shared" si="75"/>
        <v>0</v>
      </c>
      <c r="N332" s="32">
        <f t="shared" si="76"/>
        <v>94454951</v>
      </c>
      <c r="O332" s="37">
        <f t="shared" si="77"/>
        <v>0.3829553315001607</v>
      </c>
      <c r="P332" s="32">
        <f>SUM(P324:P331)</f>
        <v>50791008</v>
      </c>
      <c r="Q332" s="32">
        <f>SUM(Q324:Q331)</f>
        <v>188867755</v>
      </c>
      <c r="R332" s="32">
        <f>SUM(R324:R331)</f>
        <v>250084275</v>
      </c>
      <c r="S332" s="32">
        <f>SUM(S324:S331)</f>
        <v>113690577</v>
      </c>
      <c r="T332" s="37">
        <f t="shared" si="78"/>
        <v>0.45460905928611467</v>
      </c>
      <c r="U332" s="37">
        <f t="shared" si="79"/>
        <v>-0.40700615746787305</v>
      </c>
    </row>
    <row r="333" spans="1:21" x14ac:dyDescent="0.2">
      <c r="A333" s="17" t="s">
        <v>29</v>
      </c>
      <c r="B333" s="11" t="s">
        <v>592</v>
      </c>
      <c r="C333" s="10" t="s">
        <v>593</v>
      </c>
      <c r="D333" s="31">
        <v>7968</v>
      </c>
      <c r="E333" s="31">
        <v>7428</v>
      </c>
      <c r="F333" s="31">
        <v>1614</v>
      </c>
      <c r="G333" s="36">
        <f t="shared" si="72"/>
        <v>0.20256024096385541</v>
      </c>
      <c r="H333" s="31">
        <v>1488</v>
      </c>
      <c r="I333" s="36">
        <f t="shared" si="73"/>
        <v>0.18674698795180722</v>
      </c>
      <c r="J333" s="31">
        <v>1488</v>
      </c>
      <c r="K333" s="36">
        <f t="shared" si="74"/>
        <v>0.20032310177705978</v>
      </c>
      <c r="L333" s="31">
        <v>0</v>
      </c>
      <c r="M333" s="36">
        <f t="shared" si="75"/>
        <v>0</v>
      </c>
      <c r="N333" s="31">
        <f t="shared" si="76"/>
        <v>4590</v>
      </c>
      <c r="O333" s="36">
        <f t="shared" si="77"/>
        <v>0.61793214862681745</v>
      </c>
      <c r="P333" s="31">
        <v>0</v>
      </c>
      <c r="Q333" s="31">
        <v>24876</v>
      </c>
      <c r="R333" s="31">
        <v>7572</v>
      </c>
      <c r="S333" s="31">
        <v>6376</v>
      </c>
      <c r="T333" s="36">
        <f t="shared" si="78"/>
        <v>0.84204965662968834</v>
      </c>
      <c r="U333" s="36">
        <f t="shared" si="79"/>
        <v>0</v>
      </c>
    </row>
    <row r="334" spans="1:21" x14ac:dyDescent="0.2">
      <c r="A334" s="17" t="s">
        <v>29</v>
      </c>
      <c r="B334" s="11" t="s">
        <v>594</v>
      </c>
      <c r="C334" s="10" t="s">
        <v>595</v>
      </c>
      <c r="D334" s="31">
        <v>180000</v>
      </c>
      <c r="E334" s="31">
        <v>180000</v>
      </c>
      <c r="F334" s="31">
        <v>0</v>
      </c>
      <c r="G334" s="36">
        <f t="shared" si="72"/>
        <v>0</v>
      </c>
      <c r="H334" s="31">
        <v>0</v>
      </c>
      <c r="I334" s="36">
        <f t="shared" si="73"/>
        <v>0</v>
      </c>
      <c r="J334" s="31">
        <v>0</v>
      </c>
      <c r="K334" s="36">
        <f t="shared" si="74"/>
        <v>0</v>
      </c>
      <c r="L334" s="31">
        <v>0</v>
      </c>
      <c r="M334" s="36">
        <f t="shared" si="75"/>
        <v>0</v>
      </c>
      <c r="N334" s="31">
        <f t="shared" si="76"/>
        <v>0</v>
      </c>
      <c r="O334" s="36">
        <f t="shared" si="77"/>
        <v>0</v>
      </c>
      <c r="P334" s="31">
        <v>0</v>
      </c>
      <c r="Q334" s="31">
        <v>0</v>
      </c>
      <c r="R334" s="31">
        <v>200000</v>
      </c>
      <c r="S334" s="31">
        <v>0</v>
      </c>
      <c r="T334" s="36">
        <f t="shared" si="78"/>
        <v>0</v>
      </c>
      <c r="U334" s="36">
        <f t="shared" si="79"/>
        <v>0</v>
      </c>
    </row>
    <row r="335" spans="1:21" x14ac:dyDescent="0.2">
      <c r="A335" s="17" t="s">
        <v>29</v>
      </c>
      <c r="B335" s="11" t="s">
        <v>596</v>
      </c>
      <c r="C335" s="10" t="s">
        <v>597</v>
      </c>
      <c r="D335" s="31">
        <v>2521698</v>
      </c>
      <c r="E335" s="31">
        <v>2604383</v>
      </c>
      <c r="F335" s="31">
        <v>305181</v>
      </c>
      <c r="G335" s="36">
        <f t="shared" si="72"/>
        <v>0.12102202563510778</v>
      </c>
      <c r="H335" s="31">
        <v>344245</v>
      </c>
      <c r="I335" s="36">
        <f t="shared" si="73"/>
        <v>0.13651317485281741</v>
      </c>
      <c r="J335" s="31">
        <v>333267</v>
      </c>
      <c r="K335" s="36">
        <f t="shared" si="74"/>
        <v>0.12796389778308337</v>
      </c>
      <c r="L335" s="31">
        <v>0</v>
      </c>
      <c r="M335" s="36">
        <f t="shared" si="75"/>
        <v>0</v>
      </c>
      <c r="N335" s="31">
        <f t="shared" si="76"/>
        <v>982693</v>
      </c>
      <c r="O335" s="36">
        <f t="shared" si="77"/>
        <v>0.3773227670430962</v>
      </c>
      <c r="P335" s="31">
        <v>364970</v>
      </c>
      <c r="Q335" s="31">
        <v>3352346</v>
      </c>
      <c r="R335" s="31">
        <v>1675871</v>
      </c>
      <c r="S335" s="31">
        <v>1253613</v>
      </c>
      <c r="T335" s="36">
        <f t="shared" si="78"/>
        <v>0.74803669256165894</v>
      </c>
      <c r="U335" s="36">
        <f t="shared" si="79"/>
        <v>-8.6864673808806248E-2</v>
      </c>
    </row>
    <row r="336" spans="1:21" x14ac:dyDescent="0.2">
      <c r="A336" s="17" t="s">
        <v>44</v>
      </c>
      <c r="B336" s="11" t="s">
        <v>598</v>
      </c>
      <c r="C336" s="10" t="s">
        <v>599</v>
      </c>
      <c r="D336" s="31">
        <v>0</v>
      </c>
      <c r="E336" s="31">
        <v>0</v>
      </c>
      <c r="F336" s="31">
        <v>0</v>
      </c>
      <c r="G336" s="36">
        <f t="shared" si="72"/>
        <v>0</v>
      </c>
      <c r="H336" s="31">
        <v>0</v>
      </c>
      <c r="I336" s="36">
        <f t="shared" si="73"/>
        <v>0</v>
      </c>
      <c r="J336" s="31">
        <v>0</v>
      </c>
      <c r="K336" s="36">
        <f t="shared" si="74"/>
        <v>0</v>
      </c>
      <c r="L336" s="31">
        <v>0</v>
      </c>
      <c r="M336" s="36">
        <f t="shared" si="75"/>
        <v>0</v>
      </c>
      <c r="N336" s="31">
        <f t="shared" si="76"/>
        <v>0</v>
      </c>
      <c r="O336" s="36">
        <f t="shared" si="77"/>
        <v>0</v>
      </c>
      <c r="P336" s="31">
        <v>0</v>
      </c>
      <c r="Q336" s="31">
        <v>0</v>
      </c>
      <c r="R336" s="31">
        <v>0</v>
      </c>
      <c r="S336" s="31">
        <v>0</v>
      </c>
      <c r="T336" s="36">
        <f t="shared" si="78"/>
        <v>0</v>
      </c>
      <c r="U336" s="36">
        <f t="shared" si="79"/>
        <v>0</v>
      </c>
    </row>
    <row r="337" spans="1:21" ht="16.5" x14ac:dyDescent="0.3">
      <c r="A337" s="18" t="s">
        <v>0</v>
      </c>
      <c r="B337" s="13" t="s">
        <v>600</v>
      </c>
      <c r="C337" s="12" t="s">
        <v>0</v>
      </c>
      <c r="D337" s="32">
        <f>SUM(D333:D336)</f>
        <v>2709666</v>
      </c>
      <c r="E337" s="32">
        <f>SUM(E333:E336)</f>
        <v>2791811</v>
      </c>
      <c r="F337" s="32">
        <f>SUM(F333:F336)</f>
        <v>306795</v>
      </c>
      <c r="G337" s="37">
        <f t="shared" si="72"/>
        <v>0.11322244143743178</v>
      </c>
      <c r="H337" s="32">
        <f>SUM(H333:H336)</f>
        <v>345733</v>
      </c>
      <c r="I337" s="37">
        <f t="shared" si="73"/>
        <v>0.12759247818734856</v>
      </c>
      <c r="J337" s="32">
        <f>SUM(J333:J336)</f>
        <v>334755</v>
      </c>
      <c r="K337" s="37">
        <f t="shared" si="74"/>
        <v>0.11990603948476455</v>
      </c>
      <c r="L337" s="32">
        <f>SUM(L333:L336)</f>
        <v>0</v>
      </c>
      <c r="M337" s="37">
        <f t="shared" si="75"/>
        <v>0</v>
      </c>
      <c r="N337" s="32">
        <f t="shared" si="76"/>
        <v>987283</v>
      </c>
      <c r="O337" s="37">
        <f t="shared" si="77"/>
        <v>0.35363532846600287</v>
      </c>
      <c r="P337" s="32">
        <f>SUM(P333:P336)</f>
        <v>364970</v>
      </c>
      <c r="Q337" s="32">
        <f>SUM(Q333:Q336)</f>
        <v>3377222</v>
      </c>
      <c r="R337" s="32">
        <f>SUM(R333:R336)</f>
        <v>1883443</v>
      </c>
      <c r="S337" s="32">
        <f>SUM(S333:S336)</f>
        <v>1259989</v>
      </c>
      <c r="T337" s="37">
        <f t="shared" si="78"/>
        <v>0.66898175309791696</v>
      </c>
      <c r="U337" s="37">
        <f t="shared" si="79"/>
        <v>-8.278762638025039E-2</v>
      </c>
    </row>
    <row r="338" spans="1:21" ht="16.5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2315452023</v>
      </c>
      <c r="E338" s="32">
        <f>SUM(E302,E304:E309,E311:E316,E318:E322,E324:E331,E333:E336)</f>
        <v>2355808792</v>
      </c>
      <c r="F338" s="32">
        <f>SUM(F302,F304:F309,F311:F316,F318:F322,F324:F331,F333:F336)</f>
        <v>363130276</v>
      </c>
      <c r="G338" s="37">
        <f t="shared" si="72"/>
        <v>0.15682910826608823</v>
      </c>
      <c r="H338" s="32">
        <f>SUM(H302,H304:H309,H311:H316,H318:H322,H324:H331,H333:H336)</f>
        <v>615117909</v>
      </c>
      <c r="I338" s="37">
        <f t="shared" si="73"/>
        <v>0.26565780801755789</v>
      </c>
      <c r="J338" s="32">
        <f>SUM(J302,J304:J309,J311:J316,J318:J322,J324:J331,J333:J336)</f>
        <v>438346704</v>
      </c>
      <c r="K338" s="37">
        <f t="shared" si="74"/>
        <v>0.18607057817619352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1416594889</v>
      </c>
      <c r="O338" s="37">
        <f t="shared" si="77"/>
        <v>0.60131997716052332</v>
      </c>
      <c r="P338" s="32">
        <f>SUM(P302,P304:P309,P311:P316,P318:P322,P324:P331,P333:P336)</f>
        <v>385051310</v>
      </c>
      <c r="Q338" s="32">
        <f>SUM(Q302,Q304:Q309,Q311:Q316,Q318:Q322,Q324:Q331,Q333:Q336)</f>
        <v>2091929682</v>
      </c>
      <c r="R338" s="32">
        <f>SUM(R302,R304:R309,R311:R316,R318:R322,R324:R331,R333:R336)</f>
        <v>2247138266</v>
      </c>
      <c r="S338" s="32">
        <f>SUM(S302,S304:S309,S311:S316,S318:S322,S324:S331,S333:S336)</f>
        <v>1307839733</v>
      </c>
      <c r="T338" s="37">
        <f t="shared" si="78"/>
        <v>0.5820023417286242</v>
      </c>
      <c r="U338" s="37">
        <f t="shared" si="79"/>
        <v>0.13841114837396606</v>
      </c>
    </row>
    <row r="339" spans="1:21" ht="16.5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8026532729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8413157754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1487062762</v>
      </c>
      <c r="G339" s="39">
        <f t="shared" si="72"/>
        <v>0.18526838576602533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2169190384</v>
      </c>
      <c r="I339" s="39">
        <f t="shared" si="73"/>
        <v>0.27025248101994004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1623989738</v>
      </c>
      <c r="K339" s="39">
        <f t="shared" si="74"/>
        <v>0.19302975000413858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5280242884</v>
      </c>
      <c r="O339" s="39">
        <f t="shared" si="77"/>
        <v>0.62761724413042541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1405866579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11341233520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7618576225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4701866486</v>
      </c>
      <c r="T339" s="39">
        <f t="shared" si="78"/>
        <v>0.61715816015216152</v>
      </c>
      <c r="U339" s="39">
        <f t="shared" si="79"/>
        <v>0.15515210494238518</v>
      </c>
    </row>
    <row r="340" spans="1:21" x14ac:dyDescent="0.2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sheetProtection algorithmName="SHA-512" hashValue="eAk+TcYNnJZdAuwXsATqIdhcJZDzIoPv0Nzxw10iW/83uNMcAIOSUVdyAagascOc7FrbUajfQYFycQEXdkSS7A==" saltValue="407Yv0/9OYK5xcq+hTb+Zg==" spinCount="100000" sheet="1" objects="1" scenarios="1"/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60"/>
  <sheetViews>
    <sheetView showGridLines="0" workbookViewId="0">
      <selection activeCell="T8" sqref="T8:U360"/>
    </sheetView>
  </sheetViews>
  <sheetFormatPr defaultRowHeight="12.75" x14ac:dyDescent="0.2"/>
  <cols>
    <col min="1" max="1" width="4" customWidth="1"/>
    <col min="2" max="2" width="23.28515625" customWidth="1"/>
    <col min="3" max="3" width="6.85546875" customWidth="1"/>
    <col min="4" max="11" width="11.7109375" customWidth="1"/>
    <col min="12" max="13" width="11.7109375" hidden="1" customWidth="1"/>
    <col min="14" max="16" width="11.7109375" customWidth="1"/>
    <col min="17" max="19" width="11.7109375" hidden="1" customWidth="1"/>
    <col min="20" max="21" width="11.7109375" customWidth="1"/>
    <col min="22" max="23" width="12.140625" customWidth="1"/>
  </cols>
  <sheetData>
    <row r="1" spans="1:21" ht="16.5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" customHeight="1" x14ac:dyDescent="0.2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" customHeight="1" x14ac:dyDescent="0.3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609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45" customHeight="1" x14ac:dyDescent="0.2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4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x14ac:dyDescent="0.2">
      <c r="A8" s="17" t="s">
        <v>23</v>
      </c>
      <c r="B8" s="11" t="s">
        <v>24</v>
      </c>
      <c r="C8" s="10" t="s">
        <v>25</v>
      </c>
      <c r="D8" s="31">
        <v>46248752</v>
      </c>
      <c r="E8" s="31">
        <v>45343806</v>
      </c>
      <c r="F8" s="31">
        <v>11727099</v>
      </c>
      <c r="G8" s="36">
        <f>IF(($D8       =0),0,($F8       /$D8       ))</f>
        <v>0.25356573946038585</v>
      </c>
      <c r="H8" s="31">
        <v>12220220</v>
      </c>
      <c r="I8" s="36">
        <f>IF(($D8       =0),0,($H8       /$D8       ))</f>
        <v>0.26422810284696979</v>
      </c>
      <c r="J8" s="31">
        <v>11925312</v>
      </c>
      <c r="K8" s="36">
        <f>IF(($E8       =0),0,($J8       /$E8       ))</f>
        <v>0.2629975966287435</v>
      </c>
      <c r="L8" s="31">
        <v>0</v>
      </c>
      <c r="M8" s="36">
        <f>IF(($E8       =0),0,($L8       /$E8       ))</f>
        <v>0</v>
      </c>
      <c r="N8" s="31">
        <f>$F8       +$H8       +$J8</f>
        <v>35872631</v>
      </c>
      <c r="O8" s="36">
        <f>IF(($E8       =0),0,($N8       /$E8       ))</f>
        <v>0.79112527519194131</v>
      </c>
      <c r="P8" s="31">
        <v>12662089</v>
      </c>
      <c r="Q8" s="31">
        <v>54720039</v>
      </c>
      <c r="R8" s="31">
        <v>49123739</v>
      </c>
      <c r="S8" s="31">
        <v>37283437</v>
      </c>
      <c r="T8" s="36">
        <f>IF(($R8       =0),0,($S8       /$R8       ))</f>
        <v>0.75896985365873715</v>
      </c>
      <c r="U8" s="36">
        <f>IF(($P8       =0),0,(($J8       /$P8       )-1))</f>
        <v>-5.8187633967823116E-2</v>
      </c>
    </row>
    <row r="9" spans="1:21" x14ac:dyDescent="0.2">
      <c r="A9" s="17" t="s">
        <v>23</v>
      </c>
      <c r="B9" s="11" t="s">
        <v>26</v>
      </c>
      <c r="C9" s="10" t="s">
        <v>27</v>
      </c>
      <c r="D9" s="31">
        <v>222396610</v>
      </c>
      <c r="E9" s="31">
        <v>218814670</v>
      </c>
      <c r="F9" s="31">
        <v>21598108</v>
      </c>
      <c r="G9" s="36">
        <f>IF(($D9       =0),0,($F9       /$D9       ))</f>
        <v>9.7115275273305643E-2</v>
      </c>
      <c r="H9" s="31">
        <v>24361013</v>
      </c>
      <c r="I9" s="36">
        <f>IF(($D9       =0),0,($H9       /$D9       ))</f>
        <v>0.1095385986324162</v>
      </c>
      <c r="J9" s="31">
        <v>71887298</v>
      </c>
      <c r="K9" s="36">
        <f>IF(($E9       =0),0,($J9       /$E9       ))</f>
        <v>0.32853052311346403</v>
      </c>
      <c r="L9" s="31">
        <v>0</v>
      </c>
      <c r="M9" s="36">
        <f>IF(($E9       =0),0,($L9       /$E9       ))</f>
        <v>0</v>
      </c>
      <c r="N9" s="31">
        <f>$F9       +$H9       +$J9</f>
        <v>117846419</v>
      </c>
      <c r="O9" s="36">
        <f>IF(($E9       =0),0,($N9       /$E9       ))</f>
        <v>0.53856726790758591</v>
      </c>
      <c r="P9" s="31">
        <v>21243072</v>
      </c>
      <c r="Q9" s="31">
        <v>112059440</v>
      </c>
      <c r="R9" s="31">
        <v>105788200</v>
      </c>
      <c r="S9" s="31">
        <v>62686856</v>
      </c>
      <c r="T9" s="36">
        <f>IF(($R9       =0),0,($S9       /$R9       ))</f>
        <v>0.59256945481632162</v>
      </c>
      <c r="U9" s="36">
        <f>IF(($P9       =0),0,(($J9       /$P9       )-1))</f>
        <v>2.3840349456048542</v>
      </c>
    </row>
    <row r="10" spans="1:21" ht="16.5" x14ac:dyDescent="0.3">
      <c r="A10" s="18" t="s">
        <v>0</v>
      </c>
      <c r="B10" s="13" t="s">
        <v>28</v>
      </c>
      <c r="C10" s="12" t="s">
        <v>0</v>
      </c>
      <c r="D10" s="32">
        <f>SUM(D8:D9)</f>
        <v>268645362</v>
      </c>
      <c r="E10" s="32">
        <f>SUM(E8:E9)</f>
        <v>264158476</v>
      </c>
      <c r="F10" s="32">
        <f>SUM(F8:F9)</f>
        <v>33325207</v>
      </c>
      <c r="G10" s="37">
        <f t="shared" ref="G10:G54" si="0">IF(($D10      =0),0,($F10      /$D10      ))</f>
        <v>0.12404906882405065</v>
      </c>
      <c r="H10" s="32">
        <f>SUM(H8:H9)</f>
        <v>36581233</v>
      </c>
      <c r="I10" s="37">
        <f t="shared" ref="I10:I54" si="1">IF(($D10      =0),0,($H10      /$D10      ))</f>
        <v>0.13616923339997955</v>
      </c>
      <c r="J10" s="32">
        <f>SUM(J8:J9)</f>
        <v>83812610</v>
      </c>
      <c r="K10" s="37">
        <f t="shared" ref="K10:K54" si="2">IF(($E10      =0),0,($J10      /$E10      ))</f>
        <v>0.31728154730874508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153719050</v>
      </c>
      <c r="O10" s="37">
        <f t="shared" ref="O10:O54" si="5">IF(($E10      =0),0,($N10      /$E10      ))</f>
        <v>0.58191980937988153</v>
      </c>
      <c r="P10" s="32">
        <f>SUM(P8:P9)</f>
        <v>33905161</v>
      </c>
      <c r="Q10" s="32">
        <f>SUM(Q8:Q9)</f>
        <v>166779479</v>
      </c>
      <c r="R10" s="32">
        <f>SUM(R8:R9)</f>
        <v>154911939</v>
      </c>
      <c r="S10" s="32">
        <f>SUM(S8:S9)</f>
        <v>99970293</v>
      </c>
      <c r="T10" s="37">
        <f t="shared" ref="T10:T54" si="6">IF(($R10      =0),0,($S10      /$R10      ))</f>
        <v>0.6453362706924739</v>
      </c>
      <c r="U10" s="37">
        <f t="shared" ref="U10:U54" si="7">IF(($P10      =0),0,(($J10      /$P10      )-1))</f>
        <v>1.4719720398909182</v>
      </c>
    </row>
    <row r="11" spans="1:21" x14ac:dyDescent="0.2">
      <c r="A11" s="17" t="s">
        <v>29</v>
      </c>
      <c r="B11" s="11" t="s">
        <v>30</v>
      </c>
      <c r="C11" s="10" t="s">
        <v>31</v>
      </c>
      <c r="D11" s="31">
        <v>3535089</v>
      </c>
      <c r="E11" s="31">
        <v>2614733</v>
      </c>
      <c r="F11" s="31">
        <v>546337</v>
      </c>
      <c r="G11" s="36">
        <f t="shared" si="0"/>
        <v>0.15454688693834864</v>
      </c>
      <c r="H11" s="31">
        <v>426551</v>
      </c>
      <c r="I11" s="36">
        <f t="shared" si="1"/>
        <v>0.12066202576512218</v>
      </c>
      <c r="J11" s="31">
        <v>270039</v>
      </c>
      <c r="K11" s="36">
        <f t="shared" si="2"/>
        <v>0.10327593677824849</v>
      </c>
      <c r="L11" s="31">
        <v>0</v>
      </c>
      <c r="M11" s="36">
        <f t="shared" si="3"/>
        <v>0</v>
      </c>
      <c r="N11" s="31">
        <f t="shared" si="4"/>
        <v>1242927</v>
      </c>
      <c r="O11" s="36">
        <f t="shared" si="5"/>
        <v>0.47535522747446873</v>
      </c>
      <c r="P11" s="31">
        <v>541817</v>
      </c>
      <c r="Q11" s="31">
        <v>2870003</v>
      </c>
      <c r="R11" s="31">
        <v>3454098</v>
      </c>
      <c r="S11" s="31">
        <v>2005900</v>
      </c>
      <c r="T11" s="36">
        <f t="shared" si="6"/>
        <v>0.58073048303782926</v>
      </c>
      <c r="U11" s="36">
        <f t="shared" si="7"/>
        <v>-0.50160478537956543</v>
      </c>
    </row>
    <row r="12" spans="1:21" x14ac:dyDescent="0.2">
      <c r="A12" s="17" t="s">
        <v>29</v>
      </c>
      <c r="B12" s="11" t="s">
        <v>32</v>
      </c>
      <c r="C12" s="10" t="s">
        <v>33</v>
      </c>
      <c r="D12" s="31">
        <v>0</v>
      </c>
      <c r="E12" s="31">
        <v>503478</v>
      </c>
      <c r="F12" s="31">
        <v>0</v>
      </c>
      <c r="G12" s="36">
        <f t="shared" si="0"/>
        <v>0</v>
      </c>
      <c r="H12" s="31">
        <v>0</v>
      </c>
      <c r="I12" s="36">
        <f t="shared" si="1"/>
        <v>0</v>
      </c>
      <c r="J12" s="31">
        <v>0</v>
      </c>
      <c r="K12" s="36">
        <f t="shared" si="2"/>
        <v>0</v>
      </c>
      <c r="L12" s="31">
        <v>0</v>
      </c>
      <c r="M12" s="36">
        <f t="shared" si="3"/>
        <v>0</v>
      </c>
      <c r="N12" s="31">
        <f t="shared" si="4"/>
        <v>0</v>
      </c>
      <c r="O12" s="36">
        <f t="shared" si="5"/>
        <v>0</v>
      </c>
      <c r="P12" s="31">
        <v>445</v>
      </c>
      <c r="Q12" s="31">
        <v>0</v>
      </c>
      <c r="R12" s="31">
        <v>0</v>
      </c>
      <c r="S12" s="31">
        <v>445</v>
      </c>
      <c r="T12" s="36">
        <f t="shared" si="6"/>
        <v>0</v>
      </c>
      <c r="U12" s="36">
        <f t="shared" si="7"/>
        <v>-1</v>
      </c>
    </row>
    <row r="13" spans="1:21" x14ac:dyDescent="0.2">
      <c r="A13" s="17" t="s">
        <v>29</v>
      </c>
      <c r="B13" s="11" t="s">
        <v>34</v>
      </c>
      <c r="C13" s="10" t="s">
        <v>35</v>
      </c>
      <c r="D13" s="31">
        <v>6517099</v>
      </c>
      <c r="E13" s="31">
        <v>1534972</v>
      </c>
      <c r="F13" s="31">
        <v>122790</v>
      </c>
      <c r="G13" s="36">
        <f t="shared" si="0"/>
        <v>1.8841205266330926E-2</v>
      </c>
      <c r="H13" s="31">
        <v>1589289</v>
      </c>
      <c r="I13" s="36">
        <f t="shared" si="1"/>
        <v>0.24386448633049768</v>
      </c>
      <c r="J13" s="31">
        <v>3905527</v>
      </c>
      <c r="K13" s="36">
        <f t="shared" si="2"/>
        <v>2.5443636756891981</v>
      </c>
      <c r="L13" s="31">
        <v>0</v>
      </c>
      <c r="M13" s="36">
        <f t="shared" si="3"/>
        <v>0</v>
      </c>
      <c r="N13" s="31">
        <f t="shared" si="4"/>
        <v>5617606</v>
      </c>
      <c r="O13" s="36">
        <f t="shared" si="5"/>
        <v>3.6597449334580694</v>
      </c>
      <c r="P13" s="31">
        <v>2092617</v>
      </c>
      <c r="Q13" s="31">
        <v>12092616</v>
      </c>
      <c r="R13" s="31">
        <v>9648616</v>
      </c>
      <c r="S13" s="31">
        <v>5850371</v>
      </c>
      <c r="T13" s="36">
        <f t="shared" si="6"/>
        <v>0.60634302370412507</v>
      </c>
      <c r="U13" s="36">
        <f t="shared" si="7"/>
        <v>0.86633626698053212</v>
      </c>
    </row>
    <row r="14" spans="1:21" x14ac:dyDescent="0.2">
      <c r="A14" s="17" t="s">
        <v>29</v>
      </c>
      <c r="B14" s="11" t="s">
        <v>36</v>
      </c>
      <c r="C14" s="10" t="s">
        <v>37</v>
      </c>
      <c r="D14" s="31">
        <v>2586116</v>
      </c>
      <c r="E14" s="31">
        <v>2538545</v>
      </c>
      <c r="F14" s="31">
        <v>379918</v>
      </c>
      <c r="G14" s="36">
        <f t="shared" si="0"/>
        <v>0.14690678995064413</v>
      </c>
      <c r="H14" s="31">
        <v>601037</v>
      </c>
      <c r="I14" s="36">
        <f t="shared" si="1"/>
        <v>0.23240914173996835</v>
      </c>
      <c r="J14" s="31">
        <v>504397</v>
      </c>
      <c r="K14" s="36">
        <f t="shared" si="2"/>
        <v>0.19869531562371359</v>
      </c>
      <c r="L14" s="31">
        <v>0</v>
      </c>
      <c r="M14" s="36">
        <f t="shared" si="3"/>
        <v>0</v>
      </c>
      <c r="N14" s="31">
        <f t="shared" si="4"/>
        <v>1485352</v>
      </c>
      <c r="O14" s="36">
        <f t="shared" si="5"/>
        <v>0.58511942864908839</v>
      </c>
      <c r="P14" s="31">
        <v>482377</v>
      </c>
      <c r="Q14" s="31">
        <v>3331566</v>
      </c>
      <c r="R14" s="31">
        <v>3602866</v>
      </c>
      <c r="S14" s="31">
        <v>1631242</v>
      </c>
      <c r="T14" s="36">
        <f t="shared" si="6"/>
        <v>0.4527623286572412</v>
      </c>
      <c r="U14" s="36">
        <f t="shared" si="7"/>
        <v>4.5648942632007694E-2</v>
      </c>
    </row>
    <row r="15" spans="1:21" x14ac:dyDescent="0.2">
      <c r="A15" s="17" t="s">
        <v>29</v>
      </c>
      <c r="B15" s="11" t="s">
        <v>38</v>
      </c>
      <c r="C15" s="10" t="s">
        <v>39</v>
      </c>
      <c r="D15" s="31">
        <v>0</v>
      </c>
      <c r="E15" s="31">
        <v>0</v>
      </c>
      <c r="F15" s="31">
        <v>0</v>
      </c>
      <c r="G15" s="36">
        <f t="shared" si="0"/>
        <v>0</v>
      </c>
      <c r="H15" s="31">
        <v>0</v>
      </c>
      <c r="I15" s="36">
        <f t="shared" si="1"/>
        <v>0</v>
      </c>
      <c r="J15" s="31">
        <v>0</v>
      </c>
      <c r="K15" s="36">
        <f t="shared" si="2"/>
        <v>0</v>
      </c>
      <c r="L15" s="31">
        <v>0</v>
      </c>
      <c r="M15" s="36">
        <f t="shared" si="3"/>
        <v>0</v>
      </c>
      <c r="N15" s="31">
        <f t="shared" si="4"/>
        <v>0</v>
      </c>
      <c r="O15" s="36">
        <f t="shared" si="5"/>
        <v>0</v>
      </c>
      <c r="P15" s="31">
        <v>0</v>
      </c>
      <c r="Q15" s="31">
        <v>0</v>
      </c>
      <c r="R15" s="31">
        <v>0</v>
      </c>
      <c r="S15" s="31">
        <v>0</v>
      </c>
      <c r="T15" s="36">
        <f t="shared" si="6"/>
        <v>0</v>
      </c>
      <c r="U15" s="36">
        <f t="shared" si="7"/>
        <v>0</v>
      </c>
    </row>
    <row r="16" spans="1:21" x14ac:dyDescent="0.2">
      <c r="A16" s="17" t="s">
        <v>29</v>
      </c>
      <c r="B16" s="11" t="s">
        <v>40</v>
      </c>
      <c r="C16" s="10" t="s">
        <v>41</v>
      </c>
      <c r="D16" s="31">
        <v>7823783</v>
      </c>
      <c r="E16" s="31">
        <v>7832180</v>
      </c>
      <c r="F16" s="31">
        <v>1642055</v>
      </c>
      <c r="G16" s="36">
        <f t="shared" si="0"/>
        <v>0.20987992637321357</v>
      </c>
      <c r="H16" s="31">
        <v>2027899</v>
      </c>
      <c r="I16" s="36">
        <f t="shared" si="1"/>
        <v>0.2591967338562432</v>
      </c>
      <c r="J16" s="31">
        <v>1848628</v>
      </c>
      <c r="K16" s="36">
        <f t="shared" si="2"/>
        <v>0.23602981545367957</v>
      </c>
      <c r="L16" s="31">
        <v>0</v>
      </c>
      <c r="M16" s="36">
        <f t="shared" si="3"/>
        <v>0</v>
      </c>
      <c r="N16" s="31">
        <f t="shared" si="4"/>
        <v>5518582</v>
      </c>
      <c r="O16" s="36">
        <f t="shared" si="5"/>
        <v>0.70460357141945151</v>
      </c>
      <c r="P16" s="31">
        <v>1800169</v>
      </c>
      <c r="Q16" s="31">
        <v>7390500</v>
      </c>
      <c r="R16" s="31">
        <v>7422168</v>
      </c>
      <c r="S16" s="31">
        <v>5430821</v>
      </c>
      <c r="T16" s="36">
        <f t="shared" si="6"/>
        <v>0.73170278549340295</v>
      </c>
      <c r="U16" s="36">
        <f t="shared" si="7"/>
        <v>2.6919139258591906E-2</v>
      </c>
    </row>
    <row r="17" spans="1:21" x14ac:dyDescent="0.2">
      <c r="A17" s="17" t="s">
        <v>29</v>
      </c>
      <c r="B17" s="11" t="s">
        <v>42</v>
      </c>
      <c r="C17" s="10" t="s">
        <v>43</v>
      </c>
      <c r="D17" s="31">
        <v>126768</v>
      </c>
      <c r="E17" s="31">
        <v>126768</v>
      </c>
      <c r="F17" s="31">
        <v>0</v>
      </c>
      <c r="G17" s="36">
        <f t="shared" si="0"/>
        <v>0</v>
      </c>
      <c r="H17" s="31">
        <v>21129</v>
      </c>
      <c r="I17" s="36">
        <f t="shared" si="1"/>
        <v>0.16667455509276788</v>
      </c>
      <c r="J17" s="31">
        <v>10563</v>
      </c>
      <c r="K17" s="36">
        <f t="shared" si="2"/>
        <v>8.3325444907232107E-2</v>
      </c>
      <c r="L17" s="31">
        <v>0</v>
      </c>
      <c r="M17" s="36">
        <f t="shared" si="3"/>
        <v>0</v>
      </c>
      <c r="N17" s="31">
        <f t="shared" si="4"/>
        <v>31692</v>
      </c>
      <c r="O17" s="36">
        <f t="shared" si="5"/>
        <v>0.25</v>
      </c>
      <c r="P17" s="31">
        <v>0</v>
      </c>
      <c r="Q17" s="31">
        <v>0</v>
      </c>
      <c r="R17" s="31">
        <v>120387</v>
      </c>
      <c r="S17" s="31">
        <v>0</v>
      </c>
      <c r="T17" s="36">
        <f t="shared" si="6"/>
        <v>0</v>
      </c>
      <c r="U17" s="36">
        <f t="shared" si="7"/>
        <v>0</v>
      </c>
    </row>
    <row r="18" spans="1:21" x14ac:dyDescent="0.2">
      <c r="A18" s="17" t="s">
        <v>44</v>
      </c>
      <c r="B18" s="11" t="s">
        <v>45</v>
      </c>
      <c r="C18" s="10" t="s">
        <v>46</v>
      </c>
      <c r="D18" s="31">
        <v>15609318</v>
      </c>
      <c r="E18" s="31">
        <v>18980038</v>
      </c>
      <c r="F18" s="31">
        <v>2387393</v>
      </c>
      <c r="G18" s="36">
        <f t="shared" si="0"/>
        <v>0.15294665660600931</v>
      </c>
      <c r="H18" s="31">
        <v>3373859</v>
      </c>
      <c r="I18" s="36">
        <f t="shared" si="1"/>
        <v>0.21614390840137923</v>
      </c>
      <c r="J18" s="31">
        <v>4893874</v>
      </c>
      <c r="K18" s="36">
        <f t="shared" si="2"/>
        <v>0.25784321401253252</v>
      </c>
      <c r="L18" s="31">
        <v>0</v>
      </c>
      <c r="M18" s="36">
        <f t="shared" si="3"/>
        <v>0</v>
      </c>
      <c r="N18" s="31">
        <f t="shared" si="4"/>
        <v>10655126</v>
      </c>
      <c r="O18" s="36">
        <f t="shared" si="5"/>
        <v>0.56138591503346835</v>
      </c>
      <c r="P18" s="31">
        <v>4693316</v>
      </c>
      <c r="Q18" s="31">
        <v>16436886</v>
      </c>
      <c r="R18" s="31">
        <v>22261886</v>
      </c>
      <c r="S18" s="31">
        <v>12141911</v>
      </c>
      <c r="T18" s="36">
        <f t="shared" si="6"/>
        <v>0.54541250458294499</v>
      </c>
      <c r="U18" s="36">
        <f t="shared" si="7"/>
        <v>4.2732686228670769E-2</v>
      </c>
    </row>
    <row r="19" spans="1:21" ht="16.5" x14ac:dyDescent="0.3">
      <c r="A19" s="18" t="s">
        <v>0</v>
      </c>
      <c r="B19" s="13" t="s">
        <v>47</v>
      </c>
      <c r="C19" s="12" t="s">
        <v>0</v>
      </c>
      <c r="D19" s="32">
        <f>SUM(D11:D18)</f>
        <v>36198173</v>
      </c>
      <c r="E19" s="32">
        <f>SUM(E11:E18)</f>
        <v>34130714</v>
      </c>
      <c r="F19" s="32">
        <f>SUM(F11:F18)</f>
        <v>5078493</v>
      </c>
      <c r="G19" s="37">
        <f t="shared" si="0"/>
        <v>0.14029694261088813</v>
      </c>
      <c r="H19" s="32">
        <f>SUM(H11:H18)</f>
        <v>8039764</v>
      </c>
      <c r="I19" s="37">
        <f t="shared" si="1"/>
        <v>0.22210413768672801</v>
      </c>
      <c r="J19" s="32">
        <f>SUM(J11:J18)</f>
        <v>11433028</v>
      </c>
      <c r="K19" s="37">
        <f t="shared" si="2"/>
        <v>0.3349776978002863</v>
      </c>
      <c r="L19" s="32">
        <f>SUM(L11:L18)</f>
        <v>0</v>
      </c>
      <c r="M19" s="37">
        <f t="shared" si="3"/>
        <v>0</v>
      </c>
      <c r="N19" s="32">
        <f t="shared" si="4"/>
        <v>24551285</v>
      </c>
      <c r="O19" s="37">
        <f t="shared" si="5"/>
        <v>0.71933112796878496</v>
      </c>
      <c r="P19" s="32">
        <f>SUM(P11:P18)</f>
        <v>9610741</v>
      </c>
      <c r="Q19" s="32">
        <f>SUM(Q11:Q18)</f>
        <v>42121571</v>
      </c>
      <c r="R19" s="32">
        <f>SUM(R11:R18)</f>
        <v>46510021</v>
      </c>
      <c r="S19" s="32">
        <f>SUM(S11:S18)</f>
        <v>27060690</v>
      </c>
      <c r="T19" s="37">
        <f t="shared" si="6"/>
        <v>0.58182493617880759</v>
      </c>
      <c r="U19" s="37">
        <f t="shared" si="7"/>
        <v>0.18960941721351143</v>
      </c>
    </row>
    <row r="20" spans="1:21" x14ac:dyDescent="0.2">
      <c r="A20" s="17" t="s">
        <v>29</v>
      </c>
      <c r="B20" s="11" t="s">
        <v>48</v>
      </c>
      <c r="C20" s="10" t="s">
        <v>49</v>
      </c>
      <c r="D20" s="31">
        <v>515000</v>
      </c>
      <c r="E20" s="31">
        <v>320600</v>
      </c>
      <c r="F20" s="31">
        <v>61821</v>
      </c>
      <c r="G20" s="36">
        <f t="shared" si="0"/>
        <v>0.12004077669902913</v>
      </c>
      <c r="H20" s="31">
        <v>147252</v>
      </c>
      <c r="I20" s="36">
        <f t="shared" si="1"/>
        <v>0.28592621359223303</v>
      </c>
      <c r="J20" s="31">
        <v>2185</v>
      </c>
      <c r="K20" s="36">
        <f t="shared" si="2"/>
        <v>6.8153462258265752E-3</v>
      </c>
      <c r="L20" s="31">
        <v>0</v>
      </c>
      <c r="M20" s="36">
        <f t="shared" si="3"/>
        <v>0</v>
      </c>
      <c r="N20" s="31">
        <f t="shared" si="4"/>
        <v>211258</v>
      </c>
      <c r="O20" s="36">
        <f t="shared" si="5"/>
        <v>0.65894572676232066</v>
      </c>
      <c r="P20" s="31">
        <v>116874</v>
      </c>
      <c r="Q20" s="31">
        <v>515000</v>
      </c>
      <c r="R20" s="31">
        <v>505000</v>
      </c>
      <c r="S20" s="31">
        <v>325183</v>
      </c>
      <c r="T20" s="36">
        <f t="shared" si="6"/>
        <v>0.64392673267326728</v>
      </c>
      <c r="U20" s="36">
        <f t="shared" si="7"/>
        <v>-0.98130465287403523</v>
      </c>
    </row>
    <row r="21" spans="1:21" x14ac:dyDescent="0.2">
      <c r="A21" s="17" t="s">
        <v>29</v>
      </c>
      <c r="B21" s="11" t="s">
        <v>50</v>
      </c>
      <c r="C21" s="10" t="s">
        <v>51</v>
      </c>
      <c r="D21" s="31">
        <v>0</v>
      </c>
      <c r="E21" s="31">
        <v>0</v>
      </c>
      <c r="F21" s="31">
        <v>0</v>
      </c>
      <c r="G21" s="36">
        <f t="shared" si="0"/>
        <v>0</v>
      </c>
      <c r="H21" s="31">
        <v>0</v>
      </c>
      <c r="I21" s="36">
        <f t="shared" si="1"/>
        <v>0</v>
      </c>
      <c r="J21" s="31">
        <v>0</v>
      </c>
      <c r="K21" s="36">
        <f t="shared" si="2"/>
        <v>0</v>
      </c>
      <c r="L21" s="31">
        <v>0</v>
      </c>
      <c r="M21" s="36">
        <f t="shared" si="3"/>
        <v>0</v>
      </c>
      <c r="N21" s="31">
        <f t="shared" si="4"/>
        <v>0</v>
      </c>
      <c r="O21" s="36">
        <f t="shared" si="5"/>
        <v>0</v>
      </c>
      <c r="P21" s="31">
        <v>0</v>
      </c>
      <c r="Q21" s="31">
        <v>0</v>
      </c>
      <c r="R21" s="31">
        <v>0</v>
      </c>
      <c r="S21" s="31">
        <v>0</v>
      </c>
      <c r="T21" s="36">
        <f t="shared" si="6"/>
        <v>0</v>
      </c>
      <c r="U21" s="36">
        <f t="shared" si="7"/>
        <v>0</v>
      </c>
    </row>
    <row r="22" spans="1:21" x14ac:dyDescent="0.2">
      <c r="A22" s="17" t="s">
        <v>29</v>
      </c>
      <c r="B22" s="11" t="s">
        <v>52</v>
      </c>
      <c r="C22" s="10" t="s">
        <v>53</v>
      </c>
      <c r="D22" s="31">
        <v>0</v>
      </c>
      <c r="E22" s="31">
        <v>0</v>
      </c>
      <c r="F22" s="31">
        <v>0</v>
      </c>
      <c r="G22" s="36">
        <f t="shared" si="0"/>
        <v>0</v>
      </c>
      <c r="H22" s="31">
        <v>0</v>
      </c>
      <c r="I22" s="36">
        <f t="shared" si="1"/>
        <v>0</v>
      </c>
      <c r="J22" s="31">
        <v>0</v>
      </c>
      <c r="K22" s="36">
        <f t="shared" si="2"/>
        <v>0</v>
      </c>
      <c r="L22" s="31">
        <v>0</v>
      </c>
      <c r="M22" s="36">
        <f t="shared" si="3"/>
        <v>0</v>
      </c>
      <c r="N22" s="31">
        <f t="shared" si="4"/>
        <v>0</v>
      </c>
      <c r="O22" s="36">
        <f t="shared" si="5"/>
        <v>0</v>
      </c>
      <c r="P22" s="31">
        <v>0</v>
      </c>
      <c r="Q22" s="31">
        <v>0</v>
      </c>
      <c r="R22" s="31">
        <v>0</v>
      </c>
      <c r="S22" s="31">
        <v>0</v>
      </c>
      <c r="T22" s="36">
        <f t="shared" si="6"/>
        <v>0</v>
      </c>
      <c r="U22" s="36">
        <f t="shared" si="7"/>
        <v>0</v>
      </c>
    </row>
    <row r="23" spans="1:21" x14ac:dyDescent="0.2">
      <c r="A23" s="17" t="s">
        <v>29</v>
      </c>
      <c r="B23" s="11" t="s">
        <v>54</v>
      </c>
      <c r="C23" s="10" t="s">
        <v>55</v>
      </c>
      <c r="D23" s="31">
        <v>0</v>
      </c>
      <c r="E23" s="31">
        <v>0</v>
      </c>
      <c r="F23" s="31">
        <v>0</v>
      </c>
      <c r="G23" s="36">
        <f t="shared" si="0"/>
        <v>0</v>
      </c>
      <c r="H23" s="31">
        <v>0</v>
      </c>
      <c r="I23" s="36">
        <f t="shared" si="1"/>
        <v>0</v>
      </c>
      <c r="J23" s="31">
        <v>0</v>
      </c>
      <c r="K23" s="36">
        <f t="shared" si="2"/>
        <v>0</v>
      </c>
      <c r="L23" s="31">
        <v>0</v>
      </c>
      <c r="M23" s="36">
        <f t="shared" si="3"/>
        <v>0</v>
      </c>
      <c r="N23" s="31">
        <f t="shared" si="4"/>
        <v>0</v>
      </c>
      <c r="O23" s="36">
        <f t="shared" si="5"/>
        <v>0</v>
      </c>
      <c r="P23" s="31">
        <v>0</v>
      </c>
      <c r="Q23" s="31">
        <v>0</v>
      </c>
      <c r="R23" s="31">
        <v>0</v>
      </c>
      <c r="S23" s="31">
        <v>0</v>
      </c>
      <c r="T23" s="36">
        <f t="shared" si="6"/>
        <v>0</v>
      </c>
      <c r="U23" s="36">
        <f t="shared" si="7"/>
        <v>0</v>
      </c>
    </row>
    <row r="24" spans="1:21" x14ac:dyDescent="0.2">
      <c r="A24" s="17" t="s">
        <v>29</v>
      </c>
      <c r="B24" s="11" t="s">
        <v>56</v>
      </c>
      <c r="C24" s="10" t="s">
        <v>57</v>
      </c>
      <c r="D24" s="31">
        <v>0</v>
      </c>
      <c r="E24" s="31">
        <v>0</v>
      </c>
      <c r="F24" s="31">
        <v>0</v>
      </c>
      <c r="G24" s="36">
        <f t="shared" si="0"/>
        <v>0</v>
      </c>
      <c r="H24" s="31">
        <v>0</v>
      </c>
      <c r="I24" s="36">
        <f t="shared" si="1"/>
        <v>0</v>
      </c>
      <c r="J24" s="31">
        <v>0</v>
      </c>
      <c r="K24" s="36">
        <f t="shared" si="2"/>
        <v>0</v>
      </c>
      <c r="L24" s="31">
        <v>0</v>
      </c>
      <c r="M24" s="36">
        <f t="shared" si="3"/>
        <v>0</v>
      </c>
      <c r="N24" s="31">
        <f t="shared" si="4"/>
        <v>0</v>
      </c>
      <c r="O24" s="36">
        <f t="shared" si="5"/>
        <v>0</v>
      </c>
      <c r="P24" s="31">
        <v>0</v>
      </c>
      <c r="Q24" s="31">
        <v>0</v>
      </c>
      <c r="R24" s="31">
        <v>0</v>
      </c>
      <c r="S24" s="31">
        <v>0</v>
      </c>
      <c r="T24" s="36">
        <f t="shared" si="6"/>
        <v>0</v>
      </c>
      <c r="U24" s="36">
        <f t="shared" si="7"/>
        <v>0</v>
      </c>
    </row>
    <row r="25" spans="1:21" x14ac:dyDescent="0.2">
      <c r="A25" s="17" t="s">
        <v>29</v>
      </c>
      <c r="B25" s="11" t="s">
        <v>58</v>
      </c>
      <c r="C25" s="10" t="s">
        <v>59</v>
      </c>
      <c r="D25" s="31">
        <v>0</v>
      </c>
      <c r="E25" s="31">
        <v>0</v>
      </c>
      <c r="F25" s="31">
        <v>0</v>
      </c>
      <c r="G25" s="36">
        <f t="shared" si="0"/>
        <v>0</v>
      </c>
      <c r="H25" s="31">
        <v>0</v>
      </c>
      <c r="I25" s="36">
        <f t="shared" si="1"/>
        <v>0</v>
      </c>
      <c r="J25" s="31">
        <v>0</v>
      </c>
      <c r="K25" s="36">
        <f t="shared" si="2"/>
        <v>0</v>
      </c>
      <c r="L25" s="31">
        <v>0</v>
      </c>
      <c r="M25" s="36">
        <f t="shared" si="3"/>
        <v>0</v>
      </c>
      <c r="N25" s="31">
        <f t="shared" si="4"/>
        <v>0</v>
      </c>
      <c r="O25" s="36">
        <f t="shared" si="5"/>
        <v>0</v>
      </c>
      <c r="P25" s="31">
        <v>0</v>
      </c>
      <c r="Q25" s="31">
        <v>0</v>
      </c>
      <c r="R25" s="31">
        <v>0</v>
      </c>
      <c r="S25" s="31">
        <v>0</v>
      </c>
      <c r="T25" s="36">
        <f t="shared" si="6"/>
        <v>0</v>
      </c>
      <c r="U25" s="36">
        <f t="shared" si="7"/>
        <v>0</v>
      </c>
    </row>
    <row r="26" spans="1:21" x14ac:dyDescent="0.2">
      <c r="A26" s="17" t="s">
        <v>44</v>
      </c>
      <c r="B26" s="11" t="s">
        <v>60</v>
      </c>
      <c r="C26" s="10" t="s">
        <v>61</v>
      </c>
      <c r="D26" s="31">
        <v>43198474</v>
      </c>
      <c r="E26" s="31">
        <v>47654376</v>
      </c>
      <c r="F26" s="31">
        <v>7978776</v>
      </c>
      <c r="G26" s="36">
        <f t="shared" si="0"/>
        <v>0.18470041325996839</v>
      </c>
      <c r="H26" s="31">
        <v>7659513</v>
      </c>
      <c r="I26" s="36">
        <f t="shared" si="1"/>
        <v>0.17730980497135154</v>
      </c>
      <c r="J26" s="31">
        <v>6685927</v>
      </c>
      <c r="K26" s="36">
        <f t="shared" si="2"/>
        <v>0.1403003787102364</v>
      </c>
      <c r="L26" s="31">
        <v>0</v>
      </c>
      <c r="M26" s="36">
        <f t="shared" si="3"/>
        <v>0</v>
      </c>
      <c r="N26" s="31">
        <f t="shared" si="4"/>
        <v>22324216</v>
      </c>
      <c r="O26" s="36">
        <f t="shared" si="5"/>
        <v>0.46846098666783509</v>
      </c>
      <c r="P26" s="31">
        <v>8233632</v>
      </c>
      <c r="Q26" s="31">
        <v>50095472</v>
      </c>
      <c r="R26" s="31">
        <v>49128732</v>
      </c>
      <c r="S26" s="31">
        <v>24519010</v>
      </c>
      <c r="T26" s="36">
        <f t="shared" si="6"/>
        <v>0.49907679278186945</v>
      </c>
      <c r="U26" s="36">
        <f t="shared" si="7"/>
        <v>-0.18797354557502688</v>
      </c>
    </row>
    <row r="27" spans="1:21" ht="16.5" x14ac:dyDescent="0.3">
      <c r="A27" s="18" t="s">
        <v>0</v>
      </c>
      <c r="B27" s="13" t="s">
        <v>62</v>
      </c>
      <c r="C27" s="12" t="s">
        <v>0</v>
      </c>
      <c r="D27" s="32">
        <f>SUM(D20:D26)</f>
        <v>43713474</v>
      </c>
      <c r="E27" s="32">
        <f>SUM(E20:E26)</f>
        <v>47974976</v>
      </c>
      <c r="F27" s="32">
        <f>SUM(F20:F26)</f>
        <v>8040597</v>
      </c>
      <c r="G27" s="37">
        <f t="shared" si="0"/>
        <v>0.18393864097829424</v>
      </c>
      <c r="H27" s="32">
        <f>SUM(H20:H26)</f>
        <v>7806765</v>
      </c>
      <c r="I27" s="37">
        <f t="shared" si="1"/>
        <v>0.17858944361182549</v>
      </c>
      <c r="J27" s="32">
        <f>SUM(J20:J26)</f>
        <v>6688112</v>
      </c>
      <c r="K27" s="37">
        <f t="shared" si="2"/>
        <v>0.13940834488379941</v>
      </c>
      <c r="L27" s="32">
        <f>SUM(L20:L26)</f>
        <v>0</v>
      </c>
      <c r="M27" s="37">
        <f t="shared" si="3"/>
        <v>0</v>
      </c>
      <c r="N27" s="32">
        <f t="shared" si="4"/>
        <v>22535474</v>
      </c>
      <c r="O27" s="37">
        <f t="shared" si="5"/>
        <v>0.46973392962197624</v>
      </c>
      <c r="P27" s="32">
        <f>SUM(P20:P26)</f>
        <v>8350506</v>
      </c>
      <c r="Q27" s="32">
        <f>SUM(Q20:Q26)</f>
        <v>50610472</v>
      </c>
      <c r="R27" s="32">
        <f>SUM(R20:R26)</f>
        <v>49633732</v>
      </c>
      <c r="S27" s="32">
        <f>SUM(S20:S26)</f>
        <v>24844193</v>
      </c>
      <c r="T27" s="37">
        <f t="shared" si="6"/>
        <v>0.50055057314650453</v>
      </c>
      <c r="U27" s="37">
        <f t="shared" si="7"/>
        <v>-0.19907703796632203</v>
      </c>
    </row>
    <row r="28" spans="1:21" x14ac:dyDescent="0.2">
      <c r="A28" s="17" t="s">
        <v>29</v>
      </c>
      <c r="B28" s="11" t="s">
        <v>63</v>
      </c>
      <c r="C28" s="10" t="s">
        <v>64</v>
      </c>
      <c r="D28" s="31">
        <v>94</v>
      </c>
      <c r="E28" s="31">
        <v>94</v>
      </c>
      <c r="F28" s="31">
        <v>0</v>
      </c>
      <c r="G28" s="36">
        <f t="shared" si="0"/>
        <v>0</v>
      </c>
      <c r="H28" s="31">
        <v>0</v>
      </c>
      <c r="I28" s="36">
        <f t="shared" si="1"/>
        <v>0</v>
      </c>
      <c r="J28" s="31">
        <v>0</v>
      </c>
      <c r="K28" s="36">
        <f t="shared" si="2"/>
        <v>0</v>
      </c>
      <c r="L28" s="31">
        <v>0</v>
      </c>
      <c r="M28" s="36">
        <f t="shared" si="3"/>
        <v>0</v>
      </c>
      <c r="N28" s="31">
        <f t="shared" si="4"/>
        <v>0</v>
      </c>
      <c r="O28" s="36">
        <f t="shared" si="5"/>
        <v>0</v>
      </c>
      <c r="P28" s="31">
        <v>0</v>
      </c>
      <c r="Q28" s="31">
        <v>94</v>
      </c>
      <c r="R28" s="31">
        <v>94</v>
      </c>
      <c r="S28" s="31">
        <v>0</v>
      </c>
      <c r="T28" s="36">
        <f t="shared" si="6"/>
        <v>0</v>
      </c>
      <c r="U28" s="36">
        <f t="shared" si="7"/>
        <v>0</v>
      </c>
    </row>
    <row r="29" spans="1:21" x14ac:dyDescent="0.2">
      <c r="A29" s="17" t="s">
        <v>29</v>
      </c>
      <c r="B29" s="11" t="s">
        <v>65</v>
      </c>
      <c r="C29" s="10" t="s">
        <v>66</v>
      </c>
      <c r="D29" s="31">
        <v>0</v>
      </c>
      <c r="E29" s="31">
        <v>121000</v>
      </c>
      <c r="F29" s="31">
        <v>0</v>
      </c>
      <c r="G29" s="36">
        <f t="shared" si="0"/>
        <v>0</v>
      </c>
      <c r="H29" s="31">
        <v>109851</v>
      </c>
      <c r="I29" s="36">
        <f t="shared" si="1"/>
        <v>0</v>
      </c>
      <c r="J29" s="31">
        <v>0</v>
      </c>
      <c r="K29" s="36">
        <f t="shared" si="2"/>
        <v>0</v>
      </c>
      <c r="L29" s="31">
        <v>0</v>
      </c>
      <c r="M29" s="36">
        <f t="shared" si="3"/>
        <v>0</v>
      </c>
      <c r="N29" s="31">
        <f t="shared" si="4"/>
        <v>109851</v>
      </c>
      <c r="O29" s="36">
        <f t="shared" si="5"/>
        <v>0.90785950413223138</v>
      </c>
      <c r="P29" s="31">
        <v>7700</v>
      </c>
      <c r="Q29" s="31">
        <v>150000</v>
      </c>
      <c r="R29" s="31">
        <v>130000</v>
      </c>
      <c r="S29" s="31">
        <v>44551</v>
      </c>
      <c r="T29" s="36">
        <f t="shared" si="6"/>
        <v>0.3427</v>
      </c>
      <c r="U29" s="36">
        <f t="shared" si="7"/>
        <v>-1</v>
      </c>
    </row>
    <row r="30" spans="1:21" x14ac:dyDescent="0.2">
      <c r="A30" s="17" t="s">
        <v>29</v>
      </c>
      <c r="B30" s="11" t="s">
        <v>67</v>
      </c>
      <c r="C30" s="10" t="s">
        <v>68</v>
      </c>
      <c r="D30" s="31">
        <v>0</v>
      </c>
      <c r="E30" s="31">
        <v>0</v>
      </c>
      <c r="F30" s="31">
        <v>0</v>
      </c>
      <c r="G30" s="36">
        <f t="shared" si="0"/>
        <v>0</v>
      </c>
      <c r="H30" s="31">
        <v>0</v>
      </c>
      <c r="I30" s="36">
        <f t="shared" si="1"/>
        <v>0</v>
      </c>
      <c r="J30" s="31">
        <v>0</v>
      </c>
      <c r="K30" s="36">
        <f t="shared" si="2"/>
        <v>0</v>
      </c>
      <c r="L30" s="31">
        <v>0</v>
      </c>
      <c r="M30" s="36">
        <f t="shared" si="3"/>
        <v>0</v>
      </c>
      <c r="N30" s="31">
        <f t="shared" si="4"/>
        <v>0</v>
      </c>
      <c r="O30" s="36">
        <f t="shared" si="5"/>
        <v>0</v>
      </c>
      <c r="P30" s="31">
        <v>0</v>
      </c>
      <c r="Q30" s="31">
        <v>0</v>
      </c>
      <c r="R30" s="31">
        <v>0</v>
      </c>
      <c r="S30" s="31">
        <v>0</v>
      </c>
      <c r="T30" s="36">
        <f t="shared" si="6"/>
        <v>0</v>
      </c>
      <c r="U30" s="36">
        <f t="shared" si="7"/>
        <v>0</v>
      </c>
    </row>
    <row r="31" spans="1:21" x14ac:dyDescent="0.2">
      <c r="A31" s="17" t="s">
        <v>29</v>
      </c>
      <c r="B31" s="11" t="s">
        <v>69</v>
      </c>
      <c r="C31" s="10" t="s">
        <v>70</v>
      </c>
      <c r="D31" s="31">
        <v>0</v>
      </c>
      <c r="E31" s="31">
        <v>0</v>
      </c>
      <c r="F31" s="31">
        <v>0</v>
      </c>
      <c r="G31" s="36">
        <f t="shared" si="0"/>
        <v>0</v>
      </c>
      <c r="H31" s="31">
        <v>0</v>
      </c>
      <c r="I31" s="36">
        <f t="shared" si="1"/>
        <v>0</v>
      </c>
      <c r="J31" s="31">
        <v>0</v>
      </c>
      <c r="K31" s="36">
        <f t="shared" si="2"/>
        <v>0</v>
      </c>
      <c r="L31" s="31">
        <v>0</v>
      </c>
      <c r="M31" s="36">
        <f t="shared" si="3"/>
        <v>0</v>
      </c>
      <c r="N31" s="31">
        <f t="shared" si="4"/>
        <v>0</v>
      </c>
      <c r="O31" s="36">
        <f t="shared" si="5"/>
        <v>0</v>
      </c>
      <c r="P31" s="31">
        <v>0</v>
      </c>
      <c r="Q31" s="31">
        <v>0</v>
      </c>
      <c r="R31" s="31">
        <v>0</v>
      </c>
      <c r="S31" s="31">
        <v>0</v>
      </c>
      <c r="T31" s="36">
        <f t="shared" si="6"/>
        <v>0</v>
      </c>
      <c r="U31" s="36">
        <f t="shared" si="7"/>
        <v>0</v>
      </c>
    </row>
    <row r="32" spans="1:21" x14ac:dyDescent="0.2">
      <c r="A32" s="17" t="s">
        <v>29</v>
      </c>
      <c r="B32" s="11" t="s">
        <v>71</v>
      </c>
      <c r="C32" s="10" t="s">
        <v>72</v>
      </c>
      <c r="D32" s="31">
        <v>0</v>
      </c>
      <c r="E32" s="31">
        <v>0</v>
      </c>
      <c r="F32" s="31">
        <v>0</v>
      </c>
      <c r="G32" s="36">
        <f t="shared" si="0"/>
        <v>0</v>
      </c>
      <c r="H32" s="31">
        <v>0</v>
      </c>
      <c r="I32" s="36">
        <f t="shared" si="1"/>
        <v>0</v>
      </c>
      <c r="J32" s="31">
        <v>0</v>
      </c>
      <c r="K32" s="36">
        <f t="shared" si="2"/>
        <v>0</v>
      </c>
      <c r="L32" s="31">
        <v>0</v>
      </c>
      <c r="M32" s="36">
        <f t="shared" si="3"/>
        <v>0</v>
      </c>
      <c r="N32" s="31">
        <f t="shared" si="4"/>
        <v>0</v>
      </c>
      <c r="O32" s="36">
        <f t="shared" si="5"/>
        <v>0</v>
      </c>
      <c r="P32" s="31">
        <v>0</v>
      </c>
      <c r="Q32" s="31">
        <v>0</v>
      </c>
      <c r="R32" s="31">
        <v>0</v>
      </c>
      <c r="S32" s="31">
        <v>0</v>
      </c>
      <c r="T32" s="36">
        <f t="shared" si="6"/>
        <v>0</v>
      </c>
      <c r="U32" s="36">
        <f t="shared" si="7"/>
        <v>0</v>
      </c>
    </row>
    <row r="33" spans="1:21" x14ac:dyDescent="0.2">
      <c r="A33" s="17" t="s">
        <v>29</v>
      </c>
      <c r="B33" s="11" t="s">
        <v>73</v>
      </c>
      <c r="C33" s="10" t="s">
        <v>74</v>
      </c>
      <c r="D33" s="31">
        <v>0</v>
      </c>
      <c r="E33" s="31">
        <v>0</v>
      </c>
      <c r="F33" s="31">
        <v>0</v>
      </c>
      <c r="G33" s="36">
        <f t="shared" si="0"/>
        <v>0</v>
      </c>
      <c r="H33" s="31">
        <v>0</v>
      </c>
      <c r="I33" s="36">
        <f t="shared" si="1"/>
        <v>0</v>
      </c>
      <c r="J33" s="31">
        <v>0</v>
      </c>
      <c r="K33" s="36">
        <f t="shared" si="2"/>
        <v>0</v>
      </c>
      <c r="L33" s="31">
        <v>0</v>
      </c>
      <c r="M33" s="36">
        <f t="shared" si="3"/>
        <v>0</v>
      </c>
      <c r="N33" s="31">
        <f t="shared" si="4"/>
        <v>0</v>
      </c>
      <c r="O33" s="36">
        <f t="shared" si="5"/>
        <v>0</v>
      </c>
      <c r="P33" s="31">
        <v>0</v>
      </c>
      <c r="Q33" s="31">
        <v>522800</v>
      </c>
      <c r="R33" s="31">
        <v>522800</v>
      </c>
      <c r="S33" s="31">
        <v>0</v>
      </c>
      <c r="T33" s="36">
        <f t="shared" si="6"/>
        <v>0</v>
      </c>
      <c r="U33" s="36">
        <f t="shared" si="7"/>
        <v>0</v>
      </c>
    </row>
    <row r="34" spans="1:21" x14ac:dyDescent="0.2">
      <c r="A34" s="17" t="s">
        <v>44</v>
      </c>
      <c r="B34" s="11" t="s">
        <v>75</v>
      </c>
      <c r="C34" s="10" t="s">
        <v>76</v>
      </c>
      <c r="D34" s="31">
        <v>2868477</v>
      </c>
      <c r="E34" s="31">
        <v>2658250</v>
      </c>
      <c r="F34" s="31">
        <v>200828</v>
      </c>
      <c r="G34" s="36">
        <f t="shared" si="0"/>
        <v>7.0012065636224377E-2</v>
      </c>
      <c r="H34" s="31">
        <v>349701</v>
      </c>
      <c r="I34" s="36">
        <f t="shared" si="1"/>
        <v>0.12191173225373604</v>
      </c>
      <c r="J34" s="31">
        <v>235431</v>
      </c>
      <c r="K34" s="36">
        <f t="shared" si="2"/>
        <v>8.8566161948650426E-2</v>
      </c>
      <c r="L34" s="31">
        <v>0</v>
      </c>
      <c r="M34" s="36">
        <f t="shared" si="3"/>
        <v>0</v>
      </c>
      <c r="N34" s="31">
        <f t="shared" si="4"/>
        <v>785960</v>
      </c>
      <c r="O34" s="36">
        <f t="shared" si="5"/>
        <v>0.29566820276497696</v>
      </c>
      <c r="P34" s="31">
        <v>204975</v>
      </c>
      <c r="Q34" s="31">
        <v>2803928</v>
      </c>
      <c r="R34" s="31">
        <v>2808698</v>
      </c>
      <c r="S34" s="31">
        <v>884452</v>
      </c>
      <c r="T34" s="36">
        <f t="shared" si="6"/>
        <v>0.31489750767081404</v>
      </c>
      <c r="U34" s="36">
        <f t="shared" si="7"/>
        <v>0.14858397365532383</v>
      </c>
    </row>
    <row r="35" spans="1:21" ht="16.5" x14ac:dyDescent="0.3">
      <c r="A35" s="18" t="s">
        <v>0</v>
      </c>
      <c r="B35" s="13" t="s">
        <v>77</v>
      </c>
      <c r="C35" s="12" t="s">
        <v>0</v>
      </c>
      <c r="D35" s="32">
        <f>SUM(D28:D34)</f>
        <v>2868571</v>
      </c>
      <c r="E35" s="32">
        <f>SUM(E28:E34)</f>
        <v>2779344</v>
      </c>
      <c r="F35" s="32">
        <f>SUM(F28:F34)</f>
        <v>200828</v>
      </c>
      <c r="G35" s="37">
        <f t="shared" si="0"/>
        <v>7.0009771415802502E-2</v>
      </c>
      <c r="H35" s="32">
        <f>SUM(H28:H34)</f>
        <v>459552</v>
      </c>
      <c r="I35" s="37">
        <f t="shared" si="1"/>
        <v>0.16020241437287067</v>
      </c>
      <c r="J35" s="32">
        <f>SUM(J28:J34)</f>
        <v>235431</v>
      </c>
      <c r="K35" s="37">
        <f t="shared" si="2"/>
        <v>8.4707398580384438E-2</v>
      </c>
      <c r="L35" s="32">
        <f>SUM(L28:L34)</f>
        <v>0</v>
      </c>
      <c r="M35" s="37">
        <f t="shared" si="3"/>
        <v>0</v>
      </c>
      <c r="N35" s="32">
        <f t="shared" si="4"/>
        <v>895811</v>
      </c>
      <c r="O35" s="37">
        <f t="shared" si="5"/>
        <v>0.32231022860070579</v>
      </c>
      <c r="P35" s="32">
        <f>SUM(P28:P34)</f>
        <v>212675</v>
      </c>
      <c r="Q35" s="32">
        <f>SUM(Q28:Q34)</f>
        <v>3476822</v>
      </c>
      <c r="R35" s="32">
        <f>SUM(R28:R34)</f>
        <v>3461592</v>
      </c>
      <c r="S35" s="32">
        <f>SUM(S28:S34)</f>
        <v>929003</v>
      </c>
      <c r="T35" s="37">
        <f t="shared" si="6"/>
        <v>0.26837449358561033</v>
      </c>
      <c r="U35" s="37">
        <f t="shared" si="7"/>
        <v>0.10699894204772531</v>
      </c>
    </row>
    <row r="36" spans="1:21" x14ac:dyDescent="0.2">
      <c r="A36" s="17" t="s">
        <v>29</v>
      </c>
      <c r="B36" s="11" t="s">
        <v>78</v>
      </c>
      <c r="C36" s="10" t="s">
        <v>79</v>
      </c>
      <c r="D36" s="31">
        <v>0</v>
      </c>
      <c r="E36" s="31">
        <v>0</v>
      </c>
      <c r="F36" s="31">
        <v>0</v>
      </c>
      <c r="G36" s="36">
        <f t="shared" si="0"/>
        <v>0</v>
      </c>
      <c r="H36" s="31">
        <v>0</v>
      </c>
      <c r="I36" s="36">
        <f t="shared" si="1"/>
        <v>0</v>
      </c>
      <c r="J36" s="31">
        <v>0</v>
      </c>
      <c r="K36" s="36">
        <f t="shared" si="2"/>
        <v>0</v>
      </c>
      <c r="L36" s="31">
        <v>0</v>
      </c>
      <c r="M36" s="36">
        <f t="shared" si="3"/>
        <v>0</v>
      </c>
      <c r="N36" s="31">
        <f t="shared" si="4"/>
        <v>0</v>
      </c>
      <c r="O36" s="36">
        <f t="shared" si="5"/>
        <v>0</v>
      </c>
      <c r="P36" s="31">
        <v>0</v>
      </c>
      <c r="Q36" s="31">
        <v>0</v>
      </c>
      <c r="R36" s="31">
        <v>0</v>
      </c>
      <c r="S36" s="31">
        <v>0</v>
      </c>
      <c r="T36" s="36">
        <f t="shared" si="6"/>
        <v>0</v>
      </c>
      <c r="U36" s="36">
        <f t="shared" si="7"/>
        <v>0</v>
      </c>
    </row>
    <row r="37" spans="1:21" x14ac:dyDescent="0.2">
      <c r="A37" s="17" t="s">
        <v>29</v>
      </c>
      <c r="B37" s="11" t="s">
        <v>80</v>
      </c>
      <c r="C37" s="10" t="s">
        <v>81</v>
      </c>
      <c r="D37" s="31">
        <v>0</v>
      </c>
      <c r="E37" s="31">
        <v>0</v>
      </c>
      <c r="F37" s="31">
        <v>0</v>
      </c>
      <c r="G37" s="36">
        <f t="shared" si="0"/>
        <v>0</v>
      </c>
      <c r="H37" s="31">
        <v>0</v>
      </c>
      <c r="I37" s="36">
        <f t="shared" si="1"/>
        <v>0</v>
      </c>
      <c r="J37" s="31">
        <v>0</v>
      </c>
      <c r="K37" s="36">
        <f t="shared" si="2"/>
        <v>0</v>
      </c>
      <c r="L37" s="31">
        <v>0</v>
      </c>
      <c r="M37" s="36">
        <f t="shared" si="3"/>
        <v>0</v>
      </c>
      <c r="N37" s="31">
        <f t="shared" si="4"/>
        <v>0</v>
      </c>
      <c r="O37" s="36">
        <f t="shared" si="5"/>
        <v>0</v>
      </c>
      <c r="P37" s="31">
        <v>0</v>
      </c>
      <c r="Q37" s="31">
        <v>0</v>
      </c>
      <c r="R37" s="31">
        <v>0</v>
      </c>
      <c r="S37" s="31">
        <v>0</v>
      </c>
      <c r="T37" s="36">
        <f t="shared" si="6"/>
        <v>0</v>
      </c>
      <c r="U37" s="36">
        <f t="shared" si="7"/>
        <v>0</v>
      </c>
    </row>
    <row r="38" spans="1:21" x14ac:dyDescent="0.2">
      <c r="A38" s="17" t="s">
        <v>29</v>
      </c>
      <c r="B38" s="11" t="s">
        <v>82</v>
      </c>
      <c r="C38" s="10" t="s">
        <v>83</v>
      </c>
      <c r="D38" s="31">
        <v>0</v>
      </c>
      <c r="E38" s="31">
        <v>0</v>
      </c>
      <c r="F38" s="31">
        <v>0</v>
      </c>
      <c r="G38" s="36">
        <f t="shared" si="0"/>
        <v>0</v>
      </c>
      <c r="H38" s="31">
        <v>0</v>
      </c>
      <c r="I38" s="36">
        <f t="shared" si="1"/>
        <v>0</v>
      </c>
      <c r="J38" s="31">
        <v>0</v>
      </c>
      <c r="K38" s="36">
        <f t="shared" si="2"/>
        <v>0</v>
      </c>
      <c r="L38" s="31">
        <v>0</v>
      </c>
      <c r="M38" s="36">
        <f t="shared" si="3"/>
        <v>0</v>
      </c>
      <c r="N38" s="31">
        <f t="shared" si="4"/>
        <v>0</v>
      </c>
      <c r="O38" s="36">
        <f t="shared" si="5"/>
        <v>0</v>
      </c>
      <c r="P38" s="31">
        <v>0</v>
      </c>
      <c r="Q38" s="31">
        <v>0</v>
      </c>
      <c r="R38" s="31">
        <v>0</v>
      </c>
      <c r="S38" s="31">
        <v>0</v>
      </c>
      <c r="T38" s="36">
        <f t="shared" si="6"/>
        <v>0</v>
      </c>
      <c r="U38" s="36">
        <f t="shared" si="7"/>
        <v>0</v>
      </c>
    </row>
    <row r="39" spans="1:21" x14ac:dyDescent="0.2">
      <c r="A39" s="17" t="s">
        <v>44</v>
      </c>
      <c r="B39" s="11" t="s">
        <v>84</v>
      </c>
      <c r="C39" s="10" t="s">
        <v>85</v>
      </c>
      <c r="D39" s="31">
        <v>23313865</v>
      </c>
      <c r="E39" s="31">
        <v>21020043</v>
      </c>
      <c r="F39" s="31">
        <v>4521947</v>
      </c>
      <c r="G39" s="36">
        <f t="shared" si="0"/>
        <v>0.19395956011583665</v>
      </c>
      <c r="H39" s="31">
        <v>4838904</v>
      </c>
      <c r="I39" s="36">
        <f t="shared" si="1"/>
        <v>0.20755477480889592</v>
      </c>
      <c r="J39" s="31">
        <v>4970449</v>
      </c>
      <c r="K39" s="36">
        <f t="shared" si="2"/>
        <v>0.23646236118546474</v>
      </c>
      <c r="L39" s="31">
        <v>0</v>
      </c>
      <c r="M39" s="36">
        <f t="shared" si="3"/>
        <v>0</v>
      </c>
      <c r="N39" s="31">
        <f t="shared" si="4"/>
        <v>14331300</v>
      </c>
      <c r="O39" s="36">
        <f t="shared" si="5"/>
        <v>0.68179213524920002</v>
      </c>
      <c r="P39" s="31">
        <v>3857099</v>
      </c>
      <c r="Q39" s="31">
        <v>23605651</v>
      </c>
      <c r="R39" s="31">
        <v>22154950</v>
      </c>
      <c r="S39" s="31">
        <v>12324717</v>
      </c>
      <c r="T39" s="36">
        <f t="shared" si="6"/>
        <v>0.5562963130135703</v>
      </c>
      <c r="U39" s="36">
        <f t="shared" si="7"/>
        <v>0.28864957834890936</v>
      </c>
    </row>
    <row r="40" spans="1:21" ht="16.5" x14ac:dyDescent="0.3">
      <c r="A40" s="18" t="s">
        <v>0</v>
      </c>
      <c r="B40" s="13" t="s">
        <v>86</v>
      </c>
      <c r="C40" s="12" t="s">
        <v>0</v>
      </c>
      <c r="D40" s="32">
        <f>SUM(D36:D39)</f>
        <v>23313865</v>
      </c>
      <c r="E40" s="32">
        <f>SUM(E36:E39)</f>
        <v>21020043</v>
      </c>
      <c r="F40" s="32">
        <f>SUM(F36:F39)</f>
        <v>4521947</v>
      </c>
      <c r="G40" s="37">
        <f t="shared" si="0"/>
        <v>0.19395956011583665</v>
      </c>
      <c r="H40" s="32">
        <f>SUM(H36:H39)</f>
        <v>4838904</v>
      </c>
      <c r="I40" s="37">
        <f t="shared" si="1"/>
        <v>0.20755477480889592</v>
      </c>
      <c r="J40" s="32">
        <f>SUM(J36:J39)</f>
        <v>4970449</v>
      </c>
      <c r="K40" s="37">
        <f t="shared" si="2"/>
        <v>0.23646236118546474</v>
      </c>
      <c r="L40" s="32">
        <f>SUM(L36:L39)</f>
        <v>0</v>
      </c>
      <c r="M40" s="37">
        <f t="shared" si="3"/>
        <v>0</v>
      </c>
      <c r="N40" s="32">
        <f t="shared" si="4"/>
        <v>14331300</v>
      </c>
      <c r="O40" s="37">
        <f t="shared" si="5"/>
        <v>0.68179213524920002</v>
      </c>
      <c r="P40" s="32">
        <f>SUM(P36:P39)</f>
        <v>3857099</v>
      </c>
      <c r="Q40" s="32">
        <f>SUM(Q36:Q39)</f>
        <v>23605651</v>
      </c>
      <c r="R40" s="32">
        <f>SUM(R36:R39)</f>
        <v>22154950</v>
      </c>
      <c r="S40" s="32">
        <f>SUM(S36:S39)</f>
        <v>12324717</v>
      </c>
      <c r="T40" s="37">
        <f t="shared" si="6"/>
        <v>0.5562963130135703</v>
      </c>
      <c r="U40" s="37">
        <f t="shared" si="7"/>
        <v>0.28864957834890936</v>
      </c>
    </row>
    <row r="41" spans="1:21" x14ac:dyDescent="0.2">
      <c r="A41" s="17" t="s">
        <v>29</v>
      </c>
      <c r="B41" s="11" t="s">
        <v>87</v>
      </c>
      <c r="C41" s="10" t="s">
        <v>88</v>
      </c>
      <c r="D41" s="31">
        <v>0</v>
      </c>
      <c r="E41" s="31">
        <v>0</v>
      </c>
      <c r="F41" s="31">
        <v>0</v>
      </c>
      <c r="G41" s="36">
        <f t="shared" si="0"/>
        <v>0</v>
      </c>
      <c r="H41" s="31">
        <v>0</v>
      </c>
      <c r="I41" s="36">
        <f t="shared" si="1"/>
        <v>0</v>
      </c>
      <c r="J41" s="31">
        <v>0</v>
      </c>
      <c r="K41" s="36">
        <f t="shared" si="2"/>
        <v>0</v>
      </c>
      <c r="L41" s="31">
        <v>0</v>
      </c>
      <c r="M41" s="36">
        <f t="shared" si="3"/>
        <v>0</v>
      </c>
      <c r="N41" s="31">
        <f t="shared" si="4"/>
        <v>0</v>
      </c>
      <c r="O41" s="36">
        <f t="shared" si="5"/>
        <v>0</v>
      </c>
      <c r="P41" s="31">
        <v>0</v>
      </c>
      <c r="Q41" s="31">
        <v>0</v>
      </c>
      <c r="R41" s="31">
        <v>0</v>
      </c>
      <c r="S41" s="31">
        <v>0</v>
      </c>
      <c r="T41" s="36">
        <f t="shared" si="6"/>
        <v>0</v>
      </c>
      <c r="U41" s="36">
        <f t="shared" si="7"/>
        <v>0</v>
      </c>
    </row>
    <row r="42" spans="1:21" x14ac:dyDescent="0.2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x14ac:dyDescent="0.2">
      <c r="A43" s="17" t="s">
        <v>29</v>
      </c>
      <c r="B43" s="11" t="s">
        <v>91</v>
      </c>
      <c r="C43" s="10" t="s">
        <v>92</v>
      </c>
      <c r="D43" s="31">
        <v>1106387</v>
      </c>
      <c r="E43" s="31">
        <v>1069396</v>
      </c>
      <c r="F43" s="31">
        <v>104700</v>
      </c>
      <c r="G43" s="36">
        <f t="shared" si="0"/>
        <v>9.463234835550309E-2</v>
      </c>
      <c r="H43" s="31">
        <v>285610</v>
      </c>
      <c r="I43" s="36">
        <f t="shared" si="1"/>
        <v>0.25814656173653522</v>
      </c>
      <c r="J43" s="31">
        <v>119384</v>
      </c>
      <c r="K43" s="36">
        <f t="shared" si="2"/>
        <v>0.11163684921207859</v>
      </c>
      <c r="L43" s="31">
        <v>0</v>
      </c>
      <c r="M43" s="36">
        <f t="shared" si="3"/>
        <v>0</v>
      </c>
      <c r="N43" s="31">
        <f t="shared" si="4"/>
        <v>509694</v>
      </c>
      <c r="O43" s="36">
        <f t="shared" si="5"/>
        <v>0.47661857721554973</v>
      </c>
      <c r="P43" s="31">
        <v>379000</v>
      </c>
      <c r="Q43" s="31">
        <v>1050700</v>
      </c>
      <c r="R43" s="31">
        <v>1307575</v>
      </c>
      <c r="S43" s="31">
        <v>816652</v>
      </c>
      <c r="T43" s="36">
        <f t="shared" si="6"/>
        <v>0.62455461445806171</v>
      </c>
      <c r="U43" s="36">
        <f t="shared" si="7"/>
        <v>-0.68500263852242749</v>
      </c>
    </row>
    <row r="44" spans="1:21" x14ac:dyDescent="0.2">
      <c r="A44" s="17" t="s">
        <v>29</v>
      </c>
      <c r="B44" s="11" t="s">
        <v>93</v>
      </c>
      <c r="C44" s="10" t="s">
        <v>94</v>
      </c>
      <c r="D44" s="31">
        <v>0</v>
      </c>
      <c r="E44" s="31">
        <v>0</v>
      </c>
      <c r="F44" s="31">
        <v>0</v>
      </c>
      <c r="G44" s="36">
        <f t="shared" si="0"/>
        <v>0</v>
      </c>
      <c r="H44" s="31">
        <v>0</v>
      </c>
      <c r="I44" s="36">
        <f t="shared" si="1"/>
        <v>0</v>
      </c>
      <c r="J44" s="31">
        <v>0</v>
      </c>
      <c r="K44" s="36">
        <f t="shared" si="2"/>
        <v>0</v>
      </c>
      <c r="L44" s="31">
        <v>0</v>
      </c>
      <c r="M44" s="36">
        <f t="shared" si="3"/>
        <v>0</v>
      </c>
      <c r="N44" s="31">
        <f t="shared" si="4"/>
        <v>0</v>
      </c>
      <c r="O44" s="36">
        <f t="shared" si="5"/>
        <v>0</v>
      </c>
      <c r="P44" s="31">
        <v>0</v>
      </c>
      <c r="Q44" s="31">
        <v>0</v>
      </c>
      <c r="R44" s="31">
        <v>0</v>
      </c>
      <c r="S44" s="31">
        <v>0</v>
      </c>
      <c r="T44" s="36">
        <f t="shared" si="6"/>
        <v>0</v>
      </c>
      <c r="U44" s="36">
        <f t="shared" si="7"/>
        <v>0</v>
      </c>
    </row>
    <row r="45" spans="1:21" x14ac:dyDescent="0.2">
      <c r="A45" s="17" t="s">
        <v>29</v>
      </c>
      <c r="B45" s="11" t="s">
        <v>95</v>
      </c>
      <c r="C45" s="10" t="s">
        <v>96</v>
      </c>
      <c r="D45" s="31">
        <v>0</v>
      </c>
      <c r="E45" s="31">
        <v>0</v>
      </c>
      <c r="F45" s="31">
        <v>0</v>
      </c>
      <c r="G45" s="36">
        <f t="shared" si="0"/>
        <v>0</v>
      </c>
      <c r="H45" s="31">
        <v>0</v>
      </c>
      <c r="I45" s="36">
        <f t="shared" si="1"/>
        <v>0</v>
      </c>
      <c r="J45" s="31">
        <v>0</v>
      </c>
      <c r="K45" s="36">
        <f t="shared" si="2"/>
        <v>0</v>
      </c>
      <c r="L45" s="31">
        <v>0</v>
      </c>
      <c r="M45" s="36">
        <f t="shared" si="3"/>
        <v>0</v>
      </c>
      <c r="N45" s="31">
        <f t="shared" si="4"/>
        <v>0</v>
      </c>
      <c r="O45" s="36">
        <f t="shared" si="5"/>
        <v>0</v>
      </c>
      <c r="P45" s="31">
        <v>0</v>
      </c>
      <c r="Q45" s="31">
        <v>0</v>
      </c>
      <c r="R45" s="31">
        <v>0</v>
      </c>
      <c r="S45" s="31">
        <v>0</v>
      </c>
      <c r="T45" s="36">
        <f t="shared" si="6"/>
        <v>0</v>
      </c>
      <c r="U45" s="36">
        <f t="shared" si="7"/>
        <v>0</v>
      </c>
    </row>
    <row r="46" spans="1:21" x14ac:dyDescent="0.2">
      <c r="A46" s="17" t="s">
        <v>44</v>
      </c>
      <c r="B46" s="11" t="s">
        <v>97</v>
      </c>
      <c r="C46" s="10" t="s">
        <v>98</v>
      </c>
      <c r="D46" s="31">
        <v>27027863</v>
      </c>
      <c r="E46" s="31">
        <v>26814398</v>
      </c>
      <c r="F46" s="31">
        <v>2123707</v>
      </c>
      <c r="G46" s="36">
        <f t="shared" si="0"/>
        <v>7.8574728605069519E-2</v>
      </c>
      <c r="H46" s="31">
        <v>9691279</v>
      </c>
      <c r="I46" s="36">
        <f t="shared" si="1"/>
        <v>0.3585662321878722</v>
      </c>
      <c r="J46" s="31">
        <v>6033184</v>
      </c>
      <c r="K46" s="36">
        <f t="shared" si="2"/>
        <v>0.22499792835177579</v>
      </c>
      <c r="L46" s="31">
        <v>0</v>
      </c>
      <c r="M46" s="36">
        <f t="shared" si="3"/>
        <v>0</v>
      </c>
      <c r="N46" s="31">
        <f t="shared" si="4"/>
        <v>17848170</v>
      </c>
      <c r="O46" s="36">
        <f t="shared" si="5"/>
        <v>0.66561889623626824</v>
      </c>
      <c r="P46" s="31">
        <v>6897242</v>
      </c>
      <c r="Q46" s="31">
        <v>26520059</v>
      </c>
      <c r="R46" s="31">
        <v>24605297</v>
      </c>
      <c r="S46" s="31">
        <v>17103461</v>
      </c>
      <c r="T46" s="36">
        <f t="shared" si="6"/>
        <v>0.69511296693553426</v>
      </c>
      <c r="U46" s="36">
        <f t="shared" si="7"/>
        <v>-0.12527587113805783</v>
      </c>
    </row>
    <row r="47" spans="1:21" ht="16.5" x14ac:dyDescent="0.3">
      <c r="A47" s="18" t="s">
        <v>0</v>
      </c>
      <c r="B47" s="13" t="s">
        <v>99</v>
      </c>
      <c r="C47" s="12" t="s">
        <v>0</v>
      </c>
      <c r="D47" s="32">
        <f>SUM(D41:D46)</f>
        <v>28134250</v>
      </c>
      <c r="E47" s="32">
        <f>SUM(E41:E46)</f>
        <v>27883794</v>
      </c>
      <c r="F47" s="32">
        <f>SUM(F41:F46)</f>
        <v>2228407</v>
      </c>
      <c r="G47" s="37">
        <f t="shared" si="0"/>
        <v>7.9206198850155951E-2</v>
      </c>
      <c r="H47" s="32">
        <f>SUM(H41:H46)</f>
        <v>9976889</v>
      </c>
      <c r="I47" s="37">
        <f t="shared" si="1"/>
        <v>0.35461720145374409</v>
      </c>
      <c r="J47" s="32">
        <f>SUM(J41:J46)</f>
        <v>6152568</v>
      </c>
      <c r="K47" s="37">
        <f t="shared" si="2"/>
        <v>0.22065031752852571</v>
      </c>
      <c r="L47" s="32">
        <f>SUM(L41:L46)</f>
        <v>0</v>
      </c>
      <c r="M47" s="37">
        <f t="shared" si="3"/>
        <v>0</v>
      </c>
      <c r="N47" s="32">
        <f t="shared" si="4"/>
        <v>18357864</v>
      </c>
      <c r="O47" s="37">
        <f t="shared" si="5"/>
        <v>0.65837037814868382</v>
      </c>
      <c r="P47" s="32">
        <f>SUM(P41:P46)</f>
        <v>7276242</v>
      </c>
      <c r="Q47" s="32">
        <f>SUM(Q41:Q46)</f>
        <v>27570759</v>
      </c>
      <c r="R47" s="32">
        <f>SUM(R41:R46)</f>
        <v>25912872</v>
      </c>
      <c r="S47" s="32">
        <f>SUM(S41:S46)</f>
        <v>17920113</v>
      </c>
      <c r="T47" s="37">
        <f t="shared" si="6"/>
        <v>0.69155256121359299</v>
      </c>
      <c r="U47" s="37">
        <f t="shared" si="7"/>
        <v>-0.15443054257953492</v>
      </c>
    </row>
    <row r="48" spans="1:21" x14ac:dyDescent="0.2">
      <c r="A48" s="17" t="s">
        <v>29</v>
      </c>
      <c r="B48" s="11" t="s">
        <v>100</v>
      </c>
      <c r="C48" s="10" t="s">
        <v>101</v>
      </c>
      <c r="D48" s="31">
        <v>0</v>
      </c>
      <c r="E48" s="31">
        <v>0</v>
      </c>
      <c r="F48" s="31">
        <v>0</v>
      </c>
      <c r="G48" s="36">
        <f t="shared" si="0"/>
        <v>0</v>
      </c>
      <c r="H48" s="31">
        <v>0</v>
      </c>
      <c r="I48" s="36">
        <f t="shared" si="1"/>
        <v>0</v>
      </c>
      <c r="J48" s="31">
        <v>0</v>
      </c>
      <c r="K48" s="36">
        <f t="shared" si="2"/>
        <v>0</v>
      </c>
      <c r="L48" s="31">
        <v>0</v>
      </c>
      <c r="M48" s="36">
        <f t="shared" si="3"/>
        <v>0</v>
      </c>
      <c r="N48" s="31">
        <f t="shared" si="4"/>
        <v>0</v>
      </c>
      <c r="O48" s="36">
        <f t="shared" si="5"/>
        <v>0</v>
      </c>
      <c r="P48" s="31">
        <v>0</v>
      </c>
      <c r="Q48" s="31">
        <v>0</v>
      </c>
      <c r="R48" s="31">
        <v>0</v>
      </c>
      <c r="S48" s="31">
        <v>0</v>
      </c>
      <c r="T48" s="36">
        <f t="shared" si="6"/>
        <v>0</v>
      </c>
      <c r="U48" s="36">
        <f t="shared" si="7"/>
        <v>0</v>
      </c>
    </row>
    <row r="49" spans="1:21" x14ac:dyDescent="0.2">
      <c r="A49" s="17" t="s">
        <v>29</v>
      </c>
      <c r="B49" s="11" t="s">
        <v>102</v>
      </c>
      <c r="C49" s="10" t="s">
        <v>103</v>
      </c>
      <c r="D49" s="31">
        <v>0</v>
      </c>
      <c r="E49" s="31">
        <v>0</v>
      </c>
      <c r="F49" s="31">
        <v>0</v>
      </c>
      <c r="G49" s="36">
        <f t="shared" si="0"/>
        <v>0</v>
      </c>
      <c r="H49" s="31">
        <v>0</v>
      </c>
      <c r="I49" s="36">
        <f t="shared" si="1"/>
        <v>0</v>
      </c>
      <c r="J49" s="31">
        <v>0</v>
      </c>
      <c r="K49" s="36">
        <f t="shared" si="2"/>
        <v>0</v>
      </c>
      <c r="L49" s="31">
        <v>0</v>
      </c>
      <c r="M49" s="36">
        <f t="shared" si="3"/>
        <v>0</v>
      </c>
      <c r="N49" s="31">
        <f t="shared" si="4"/>
        <v>0</v>
      </c>
      <c r="O49" s="36">
        <f t="shared" si="5"/>
        <v>0</v>
      </c>
      <c r="P49" s="31">
        <v>0</v>
      </c>
      <c r="Q49" s="31">
        <v>0</v>
      </c>
      <c r="R49" s="31">
        <v>0</v>
      </c>
      <c r="S49" s="31">
        <v>0</v>
      </c>
      <c r="T49" s="36">
        <f t="shared" si="6"/>
        <v>0</v>
      </c>
      <c r="U49" s="36">
        <f t="shared" si="7"/>
        <v>0</v>
      </c>
    </row>
    <row r="50" spans="1:21" x14ac:dyDescent="0.2">
      <c r="A50" s="17" t="s">
        <v>29</v>
      </c>
      <c r="B50" s="11" t="s">
        <v>104</v>
      </c>
      <c r="C50" s="10" t="s">
        <v>105</v>
      </c>
      <c r="D50" s="31">
        <v>0</v>
      </c>
      <c r="E50" s="31">
        <v>0</v>
      </c>
      <c r="F50" s="31">
        <v>0</v>
      </c>
      <c r="G50" s="36">
        <f t="shared" si="0"/>
        <v>0</v>
      </c>
      <c r="H50" s="31">
        <v>0</v>
      </c>
      <c r="I50" s="36">
        <f t="shared" si="1"/>
        <v>0</v>
      </c>
      <c r="J50" s="31">
        <v>0</v>
      </c>
      <c r="K50" s="36">
        <f t="shared" si="2"/>
        <v>0</v>
      </c>
      <c r="L50" s="31">
        <v>0</v>
      </c>
      <c r="M50" s="36">
        <f t="shared" si="3"/>
        <v>0</v>
      </c>
      <c r="N50" s="31">
        <f t="shared" si="4"/>
        <v>0</v>
      </c>
      <c r="O50" s="36">
        <f t="shared" si="5"/>
        <v>0</v>
      </c>
      <c r="P50" s="31">
        <v>0</v>
      </c>
      <c r="Q50" s="31">
        <v>0</v>
      </c>
      <c r="R50" s="31">
        <v>0</v>
      </c>
      <c r="S50" s="31">
        <v>0</v>
      </c>
      <c r="T50" s="36">
        <f t="shared" si="6"/>
        <v>0</v>
      </c>
      <c r="U50" s="36">
        <f t="shared" si="7"/>
        <v>0</v>
      </c>
    </row>
    <row r="51" spans="1:21" x14ac:dyDescent="0.2">
      <c r="A51" s="17" t="s">
        <v>29</v>
      </c>
      <c r="B51" s="11" t="s">
        <v>106</v>
      </c>
      <c r="C51" s="10" t="s">
        <v>107</v>
      </c>
      <c r="D51" s="31">
        <v>0</v>
      </c>
      <c r="E51" s="31">
        <v>0</v>
      </c>
      <c r="F51" s="31">
        <v>0</v>
      </c>
      <c r="G51" s="36">
        <f t="shared" si="0"/>
        <v>0</v>
      </c>
      <c r="H51" s="31">
        <v>0</v>
      </c>
      <c r="I51" s="36">
        <f t="shared" si="1"/>
        <v>0</v>
      </c>
      <c r="J51" s="31">
        <v>0</v>
      </c>
      <c r="K51" s="36">
        <f t="shared" si="2"/>
        <v>0</v>
      </c>
      <c r="L51" s="31">
        <v>0</v>
      </c>
      <c r="M51" s="36">
        <f t="shared" si="3"/>
        <v>0</v>
      </c>
      <c r="N51" s="31">
        <f t="shared" si="4"/>
        <v>0</v>
      </c>
      <c r="O51" s="36">
        <f t="shared" si="5"/>
        <v>0</v>
      </c>
      <c r="P51" s="31">
        <v>0</v>
      </c>
      <c r="Q51" s="31">
        <v>0</v>
      </c>
      <c r="R51" s="31">
        <v>0</v>
      </c>
      <c r="S51" s="31">
        <v>0</v>
      </c>
      <c r="T51" s="36">
        <f t="shared" si="6"/>
        <v>0</v>
      </c>
      <c r="U51" s="36">
        <f t="shared" si="7"/>
        <v>0</v>
      </c>
    </row>
    <row r="52" spans="1:21" x14ac:dyDescent="0.2">
      <c r="A52" s="17" t="s">
        <v>44</v>
      </c>
      <c r="B52" s="11" t="s">
        <v>108</v>
      </c>
      <c r="C52" s="10" t="s">
        <v>109</v>
      </c>
      <c r="D52" s="31">
        <v>30119344</v>
      </c>
      <c r="E52" s="31">
        <v>30569344</v>
      </c>
      <c r="F52" s="31">
        <v>7450245</v>
      </c>
      <c r="G52" s="36">
        <f t="shared" si="0"/>
        <v>0.24735747896766941</v>
      </c>
      <c r="H52" s="31">
        <v>6979711</v>
      </c>
      <c r="I52" s="36">
        <f t="shared" si="1"/>
        <v>0.2317351599689555</v>
      </c>
      <c r="J52" s="31">
        <v>6984941</v>
      </c>
      <c r="K52" s="36">
        <f t="shared" si="2"/>
        <v>0.22849495887121424</v>
      </c>
      <c r="L52" s="31">
        <v>0</v>
      </c>
      <c r="M52" s="36">
        <f t="shared" si="3"/>
        <v>0</v>
      </c>
      <c r="N52" s="31">
        <f t="shared" si="4"/>
        <v>21414897</v>
      </c>
      <c r="O52" s="36">
        <f t="shared" si="5"/>
        <v>0.70053505237142155</v>
      </c>
      <c r="P52" s="31">
        <v>7175161</v>
      </c>
      <c r="Q52" s="31">
        <v>26234911</v>
      </c>
      <c r="R52" s="31">
        <v>26855550</v>
      </c>
      <c r="S52" s="31">
        <v>19259177</v>
      </c>
      <c r="T52" s="36">
        <f t="shared" si="6"/>
        <v>0.71713954843598438</v>
      </c>
      <c r="U52" s="36">
        <f t="shared" si="7"/>
        <v>-2.6510903379032169E-2</v>
      </c>
    </row>
    <row r="53" spans="1:21" ht="16.5" x14ac:dyDescent="0.3">
      <c r="A53" s="18" t="s">
        <v>0</v>
      </c>
      <c r="B53" s="13" t="s">
        <v>110</v>
      </c>
      <c r="C53" s="12" t="s">
        <v>0</v>
      </c>
      <c r="D53" s="32">
        <f>SUM(D48:D52)</f>
        <v>30119344</v>
      </c>
      <c r="E53" s="32">
        <f>SUM(E48:E52)</f>
        <v>30569344</v>
      </c>
      <c r="F53" s="32">
        <f>SUM(F48:F52)</f>
        <v>7450245</v>
      </c>
      <c r="G53" s="37">
        <f t="shared" si="0"/>
        <v>0.24735747896766941</v>
      </c>
      <c r="H53" s="32">
        <f>SUM(H48:H52)</f>
        <v>6979711</v>
      </c>
      <c r="I53" s="37">
        <f t="shared" si="1"/>
        <v>0.2317351599689555</v>
      </c>
      <c r="J53" s="32">
        <f>SUM(J48:J52)</f>
        <v>6984941</v>
      </c>
      <c r="K53" s="37">
        <f t="shared" si="2"/>
        <v>0.22849495887121424</v>
      </c>
      <c r="L53" s="32">
        <f>SUM(L48:L52)</f>
        <v>0</v>
      </c>
      <c r="M53" s="37">
        <f t="shared" si="3"/>
        <v>0</v>
      </c>
      <c r="N53" s="32">
        <f t="shared" si="4"/>
        <v>21414897</v>
      </c>
      <c r="O53" s="37">
        <f t="shared" si="5"/>
        <v>0.70053505237142155</v>
      </c>
      <c r="P53" s="32">
        <f>SUM(P48:P52)</f>
        <v>7175161</v>
      </c>
      <c r="Q53" s="32">
        <f>SUM(Q48:Q52)</f>
        <v>26234911</v>
      </c>
      <c r="R53" s="32">
        <f>SUM(R48:R52)</f>
        <v>26855550</v>
      </c>
      <c r="S53" s="32">
        <f>SUM(S48:S52)</f>
        <v>19259177</v>
      </c>
      <c r="T53" s="37">
        <f t="shared" si="6"/>
        <v>0.71713954843598438</v>
      </c>
      <c r="U53" s="37">
        <f t="shared" si="7"/>
        <v>-2.6510903379032169E-2</v>
      </c>
    </row>
    <row r="54" spans="1:21" ht="16.5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432993039</v>
      </c>
      <c r="E54" s="32">
        <f>SUM(E8:E9,E11:E18,E20:E26,E28:E34,E36:E39,E41:E46,E48:E52)</f>
        <v>428516691</v>
      </c>
      <c r="F54" s="32">
        <f>SUM(F8:F9,F11:F18,F20:F26,F28:F34,F36:F39,F41:F46,F48:F52)</f>
        <v>60845724</v>
      </c>
      <c r="G54" s="37">
        <f t="shared" si="0"/>
        <v>0.14052356162704963</v>
      </c>
      <c r="H54" s="32">
        <f>SUM(H8:H9,H11:H18,H20:H26,H28:H34,H36:H39,H41:H46,H48:H52)</f>
        <v>74682818</v>
      </c>
      <c r="I54" s="37">
        <f t="shared" si="1"/>
        <v>0.17248041255462307</v>
      </c>
      <c r="J54" s="32">
        <f>SUM(J8:J9,J11:J18,J20:J26,J28:J34,J36:J39,J41:J46,J48:J52)</f>
        <v>120277139</v>
      </c>
      <c r="K54" s="37">
        <f t="shared" si="2"/>
        <v>0.28068250671710709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255805681</v>
      </c>
      <c r="O54" s="37">
        <f t="shared" si="5"/>
        <v>0.596956166171833</v>
      </c>
      <c r="P54" s="32">
        <f>SUM(P8:P9,P11:P18,P20:P26,P28:P34,P36:P39,P41:P46,P48:P52)</f>
        <v>70387585</v>
      </c>
      <c r="Q54" s="32">
        <f>SUM(Q8:Q9,Q11:Q18,Q20:Q26,Q28:Q34,Q36:Q39,Q41:Q46,Q48:Q52)</f>
        <v>340399665</v>
      </c>
      <c r="R54" s="32">
        <f>SUM(R8:R9,R11:R18,R20:R26,R28:R34,R36:R39,R41:R46,R48:R52)</f>
        <v>329440656</v>
      </c>
      <c r="S54" s="32">
        <f>SUM(S8:S9,S11:S18,S20:S26,S28:S34,S36:S39,S41:S46,S48:S52)</f>
        <v>202308186</v>
      </c>
      <c r="T54" s="37">
        <f t="shared" si="6"/>
        <v>0.61409599062964471</v>
      </c>
      <c r="U54" s="37">
        <f t="shared" si="7"/>
        <v>0.70878343105534869</v>
      </c>
    </row>
    <row r="55" spans="1:21" ht="14.4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4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x14ac:dyDescent="0.2">
      <c r="A57" s="17" t="s">
        <v>23</v>
      </c>
      <c r="B57" s="11" t="s">
        <v>113</v>
      </c>
      <c r="C57" s="10" t="s">
        <v>114</v>
      </c>
      <c r="D57" s="31">
        <v>17103910</v>
      </c>
      <c r="E57" s="31">
        <v>16493869</v>
      </c>
      <c r="F57" s="31">
        <v>4098600</v>
      </c>
      <c r="G57" s="36">
        <f t="shared" ref="G57:G85" si="8">IF(($D57      =0),0,($F57      /$D57      ))</f>
        <v>0.239629418068734</v>
      </c>
      <c r="H57" s="31">
        <v>4191925</v>
      </c>
      <c r="I57" s="36">
        <f t="shared" ref="I57:I85" si="9">IF(($D57      =0),0,($H57      /$D57      ))</f>
        <v>0.24508577278528712</v>
      </c>
      <c r="J57" s="31">
        <v>3789414</v>
      </c>
      <c r="K57" s="36">
        <f t="shared" ref="K57:K85" si="10">IF(($E57      =0),0,($J57      /$E57      ))</f>
        <v>0.22974682289522247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12079939</v>
      </c>
      <c r="O57" s="36">
        <f t="shared" ref="O57:O85" si="13">IF(($E57      =0),0,($N57      /$E57      ))</f>
        <v>0.73238965339181483</v>
      </c>
      <c r="P57" s="31">
        <v>3724564</v>
      </c>
      <c r="Q57" s="31">
        <v>15459160</v>
      </c>
      <c r="R57" s="31">
        <v>18670956</v>
      </c>
      <c r="S57" s="31">
        <v>11755043</v>
      </c>
      <c r="T57" s="36">
        <f t="shared" ref="T57:T85" si="14">IF(($R57      =0),0,($S57      /$R57      ))</f>
        <v>0.62958977569225705</v>
      </c>
      <c r="U57" s="36">
        <f t="shared" ref="U57:U85" si="15">IF(($P57      =0),0,(($J57      /$P57      )-1))</f>
        <v>1.7411433928910869E-2</v>
      </c>
    </row>
    <row r="58" spans="1:21" ht="16.5" x14ac:dyDescent="0.3">
      <c r="A58" s="18" t="s">
        <v>0</v>
      </c>
      <c r="B58" s="13" t="s">
        <v>28</v>
      </c>
      <c r="C58" s="12" t="s">
        <v>0</v>
      </c>
      <c r="D58" s="32">
        <f>D57</f>
        <v>17103910</v>
      </c>
      <c r="E58" s="32">
        <f>E57</f>
        <v>16493869</v>
      </c>
      <c r="F58" s="32">
        <f>F57</f>
        <v>4098600</v>
      </c>
      <c r="G58" s="37">
        <f t="shared" si="8"/>
        <v>0.239629418068734</v>
      </c>
      <c r="H58" s="32">
        <f>H57</f>
        <v>4191925</v>
      </c>
      <c r="I58" s="37">
        <f t="shared" si="9"/>
        <v>0.24508577278528712</v>
      </c>
      <c r="J58" s="32">
        <f>J57</f>
        <v>3789414</v>
      </c>
      <c r="K58" s="37">
        <f t="shared" si="10"/>
        <v>0.22974682289522247</v>
      </c>
      <c r="L58" s="32">
        <f>L57</f>
        <v>0</v>
      </c>
      <c r="M58" s="37">
        <f t="shared" si="11"/>
        <v>0</v>
      </c>
      <c r="N58" s="32">
        <f t="shared" si="12"/>
        <v>12079939</v>
      </c>
      <c r="O58" s="37">
        <f t="shared" si="13"/>
        <v>0.73238965339181483</v>
      </c>
      <c r="P58" s="32">
        <f>P57</f>
        <v>3724564</v>
      </c>
      <c r="Q58" s="32">
        <f>Q57</f>
        <v>15459160</v>
      </c>
      <c r="R58" s="32">
        <f>R57</f>
        <v>18670956</v>
      </c>
      <c r="S58" s="32">
        <f>S57</f>
        <v>11755043</v>
      </c>
      <c r="T58" s="37">
        <f t="shared" si="14"/>
        <v>0.62958977569225705</v>
      </c>
      <c r="U58" s="37">
        <f t="shared" si="15"/>
        <v>1.7411433928910869E-2</v>
      </c>
    </row>
    <row r="59" spans="1:21" x14ac:dyDescent="0.2">
      <c r="A59" s="17" t="s">
        <v>29</v>
      </c>
      <c r="B59" s="11" t="s">
        <v>115</v>
      </c>
      <c r="C59" s="10" t="s">
        <v>116</v>
      </c>
      <c r="D59" s="31">
        <v>160000</v>
      </c>
      <c r="E59" s="31">
        <v>2000</v>
      </c>
      <c r="F59" s="31">
        <v>0</v>
      </c>
      <c r="G59" s="36">
        <f t="shared" si="8"/>
        <v>0</v>
      </c>
      <c r="H59" s="31">
        <v>0</v>
      </c>
      <c r="I59" s="36">
        <f t="shared" si="9"/>
        <v>0</v>
      </c>
      <c r="J59" s="31">
        <v>0</v>
      </c>
      <c r="K59" s="36">
        <f t="shared" si="10"/>
        <v>0</v>
      </c>
      <c r="L59" s="31">
        <v>0</v>
      </c>
      <c r="M59" s="36">
        <f t="shared" si="11"/>
        <v>0</v>
      </c>
      <c r="N59" s="31">
        <f t="shared" si="12"/>
        <v>0</v>
      </c>
      <c r="O59" s="36">
        <f t="shared" si="13"/>
        <v>0</v>
      </c>
      <c r="P59" s="31">
        <v>0</v>
      </c>
      <c r="Q59" s="31">
        <v>150000</v>
      </c>
      <c r="R59" s="31">
        <v>180000</v>
      </c>
      <c r="S59" s="31">
        <v>167700</v>
      </c>
      <c r="T59" s="36">
        <f t="shared" si="14"/>
        <v>0.93166666666666664</v>
      </c>
      <c r="U59" s="36">
        <f t="shared" si="15"/>
        <v>0</v>
      </c>
    </row>
    <row r="60" spans="1:21" x14ac:dyDescent="0.2">
      <c r="A60" s="17" t="s">
        <v>29</v>
      </c>
      <c r="B60" s="11" t="s">
        <v>117</v>
      </c>
      <c r="C60" s="10" t="s">
        <v>118</v>
      </c>
      <c r="D60" s="31">
        <v>0</v>
      </c>
      <c r="E60" s="31">
        <v>0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0</v>
      </c>
      <c r="K60" s="36">
        <f t="shared" si="10"/>
        <v>0</v>
      </c>
      <c r="L60" s="31">
        <v>0</v>
      </c>
      <c r="M60" s="36">
        <f t="shared" si="11"/>
        <v>0</v>
      </c>
      <c r="N60" s="31">
        <f t="shared" si="12"/>
        <v>0</v>
      </c>
      <c r="O60" s="36">
        <f t="shared" si="13"/>
        <v>0</v>
      </c>
      <c r="P60" s="31">
        <v>0</v>
      </c>
      <c r="Q60" s="31">
        <v>0</v>
      </c>
      <c r="R60" s="31">
        <v>0</v>
      </c>
      <c r="S60" s="31">
        <v>0</v>
      </c>
      <c r="T60" s="36">
        <f t="shared" si="14"/>
        <v>0</v>
      </c>
      <c r="U60" s="36">
        <f t="shared" si="15"/>
        <v>0</v>
      </c>
    </row>
    <row r="61" spans="1:21" x14ac:dyDescent="0.2">
      <c r="A61" s="17" t="s">
        <v>29</v>
      </c>
      <c r="B61" s="11" t="s">
        <v>119</v>
      </c>
      <c r="C61" s="10" t="s">
        <v>120</v>
      </c>
      <c r="D61" s="31">
        <v>0</v>
      </c>
      <c r="E61" s="31">
        <v>0</v>
      </c>
      <c r="F61" s="31">
        <v>0</v>
      </c>
      <c r="G61" s="36">
        <f t="shared" si="8"/>
        <v>0</v>
      </c>
      <c r="H61" s="31">
        <v>0</v>
      </c>
      <c r="I61" s="36">
        <f t="shared" si="9"/>
        <v>0</v>
      </c>
      <c r="J61" s="31">
        <v>0</v>
      </c>
      <c r="K61" s="36">
        <f t="shared" si="10"/>
        <v>0</v>
      </c>
      <c r="L61" s="31">
        <v>0</v>
      </c>
      <c r="M61" s="36">
        <f t="shared" si="11"/>
        <v>0</v>
      </c>
      <c r="N61" s="31">
        <f t="shared" si="12"/>
        <v>0</v>
      </c>
      <c r="O61" s="36">
        <f t="shared" si="13"/>
        <v>0</v>
      </c>
      <c r="P61" s="31">
        <v>0</v>
      </c>
      <c r="Q61" s="31">
        <v>0</v>
      </c>
      <c r="R61" s="31">
        <v>0</v>
      </c>
      <c r="S61" s="31">
        <v>0</v>
      </c>
      <c r="T61" s="36">
        <f t="shared" si="14"/>
        <v>0</v>
      </c>
      <c r="U61" s="36">
        <f t="shared" si="15"/>
        <v>0</v>
      </c>
    </row>
    <row r="62" spans="1:21" x14ac:dyDescent="0.2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6.5" x14ac:dyDescent="0.3">
      <c r="A63" s="18" t="s">
        <v>0</v>
      </c>
      <c r="B63" s="13" t="s">
        <v>123</v>
      </c>
      <c r="C63" s="12" t="s">
        <v>0</v>
      </c>
      <c r="D63" s="32">
        <f>SUM(D59:D62)</f>
        <v>160000</v>
      </c>
      <c r="E63" s="32">
        <f>SUM(E59:E62)</f>
        <v>2000</v>
      </c>
      <c r="F63" s="32">
        <f>SUM(F59:F62)</f>
        <v>0</v>
      </c>
      <c r="G63" s="37">
        <f t="shared" si="8"/>
        <v>0</v>
      </c>
      <c r="H63" s="32">
        <f>SUM(H59:H62)</f>
        <v>0</v>
      </c>
      <c r="I63" s="37">
        <f t="shared" si="9"/>
        <v>0</v>
      </c>
      <c r="J63" s="32">
        <f>SUM(J59:J62)</f>
        <v>0</v>
      </c>
      <c r="K63" s="37">
        <f t="shared" si="10"/>
        <v>0</v>
      </c>
      <c r="L63" s="32">
        <f>SUM(L59:L62)</f>
        <v>0</v>
      </c>
      <c r="M63" s="37">
        <f t="shared" si="11"/>
        <v>0</v>
      </c>
      <c r="N63" s="32">
        <f t="shared" si="12"/>
        <v>0</v>
      </c>
      <c r="O63" s="37">
        <f t="shared" si="13"/>
        <v>0</v>
      </c>
      <c r="P63" s="32">
        <f>SUM(P59:P62)</f>
        <v>0</v>
      </c>
      <c r="Q63" s="32">
        <f>SUM(Q59:Q62)</f>
        <v>150000</v>
      </c>
      <c r="R63" s="32">
        <f>SUM(R59:R62)</f>
        <v>180000</v>
      </c>
      <c r="S63" s="32">
        <f>SUM(S59:S62)</f>
        <v>167700</v>
      </c>
      <c r="T63" s="37">
        <f t="shared" si="14"/>
        <v>0.93166666666666664</v>
      </c>
      <c r="U63" s="37">
        <f t="shared" si="15"/>
        <v>0</v>
      </c>
    </row>
    <row r="64" spans="1:21" x14ac:dyDescent="0.2">
      <c r="A64" s="17" t="s">
        <v>29</v>
      </c>
      <c r="B64" s="11" t="s">
        <v>124</v>
      </c>
      <c r="C64" s="10" t="s">
        <v>125</v>
      </c>
      <c r="D64" s="31">
        <v>365000</v>
      </c>
      <c r="E64" s="31">
        <v>450000</v>
      </c>
      <c r="F64" s="31">
        <v>0</v>
      </c>
      <c r="G64" s="36">
        <f t="shared" si="8"/>
        <v>0</v>
      </c>
      <c r="H64" s="31">
        <v>0</v>
      </c>
      <c r="I64" s="36">
        <f t="shared" si="9"/>
        <v>0</v>
      </c>
      <c r="J64" s="31">
        <v>0</v>
      </c>
      <c r="K64" s="36">
        <f t="shared" si="10"/>
        <v>0</v>
      </c>
      <c r="L64" s="31">
        <v>0</v>
      </c>
      <c r="M64" s="36">
        <f t="shared" si="11"/>
        <v>0</v>
      </c>
      <c r="N64" s="31">
        <f t="shared" si="12"/>
        <v>0</v>
      </c>
      <c r="O64" s="36">
        <f t="shared" si="13"/>
        <v>0</v>
      </c>
      <c r="P64" s="31">
        <v>0</v>
      </c>
      <c r="Q64" s="31">
        <v>0</v>
      </c>
      <c r="R64" s="31">
        <v>0</v>
      </c>
      <c r="S64" s="31">
        <v>0</v>
      </c>
      <c r="T64" s="36">
        <f t="shared" si="14"/>
        <v>0</v>
      </c>
      <c r="U64" s="36">
        <f t="shared" si="15"/>
        <v>0</v>
      </c>
    </row>
    <row r="65" spans="1:21" x14ac:dyDescent="0.2">
      <c r="A65" s="17" t="s">
        <v>29</v>
      </c>
      <c r="B65" s="11" t="s">
        <v>126</v>
      </c>
      <c r="C65" s="10" t="s">
        <v>127</v>
      </c>
      <c r="D65" s="31">
        <v>0</v>
      </c>
      <c r="E65" s="31">
        <v>0</v>
      </c>
      <c r="F65" s="31">
        <v>0</v>
      </c>
      <c r="G65" s="36">
        <f t="shared" si="8"/>
        <v>0</v>
      </c>
      <c r="H65" s="31">
        <v>0</v>
      </c>
      <c r="I65" s="36">
        <f t="shared" si="9"/>
        <v>0</v>
      </c>
      <c r="J65" s="31">
        <v>0</v>
      </c>
      <c r="K65" s="36">
        <f t="shared" si="10"/>
        <v>0</v>
      </c>
      <c r="L65" s="31">
        <v>0</v>
      </c>
      <c r="M65" s="36">
        <f t="shared" si="11"/>
        <v>0</v>
      </c>
      <c r="N65" s="31">
        <f t="shared" si="12"/>
        <v>0</v>
      </c>
      <c r="O65" s="36">
        <f t="shared" si="13"/>
        <v>0</v>
      </c>
      <c r="P65" s="31">
        <v>0</v>
      </c>
      <c r="Q65" s="31">
        <v>0</v>
      </c>
      <c r="R65" s="31">
        <v>0</v>
      </c>
      <c r="S65" s="31">
        <v>0</v>
      </c>
      <c r="T65" s="36">
        <f t="shared" si="14"/>
        <v>0</v>
      </c>
      <c r="U65" s="36">
        <f t="shared" si="15"/>
        <v>0</v>
      </c>
    </row>
    <row r="66" spans="1:21" x14ac:dyDescent="0.2">
      <c r="A66" s="17" t="s">
        <v>29</v>
      </c>
      <c r="B66" s="11" t="s">
        <v>128</v>
      </c>
      <c r="C66" s="10" t="s">
        <v>129</v>
      </c>
      <c r="D66" s="31">
        <v>0</v>
      </c>
      <c r="E66" s="31">
        <v>0</v>
      </c>
      <c r="F66" s="31">
        <v>0</v>
      </c>
      <c r="G66" s="36">
        <f t="shared" si="8"/>
        <v>0</v>
      </c>
      <c r="H66" s="31">
        <v>0</v>
      </c>
      <c r="I66" s="36">
        <f t="shared" si="9"/>
        <v>0</v>
      </c>
      <c r="J66" s="31">
        <v>0</v>
      </c>
      <c r="K66" s="36">
        <f t="shared" si="10"/>
        <v>0</v>
      </c>
      <c r="L66" s="31">
        <v>0</v>
      </c>
      <c r="M66" s="36">
        <f t="shared" si="11"/>
        <v>0</v>
      </c>
      <c r="N66" s="31">
        <f t="shared" si="12"/>
        <v>0</v>
      </c>
      <c r="O66" s="36">
        <f t="shared" si="13"/>
        <v>0</v>
      </c>
      <c r="P66" s="31">
        <v>0</v>
      </c>
      <c r="Q66" s="31">
        <v>0</v>
      </c>
      <c r="R66" s="31">
        <v>0</v>
      </c>
      <c r="S66" s="31">
        <v>0</v>
      </c>
      <c r="T66" s="36">
        <f t="shared" si="14"/>
        <v>0</v>
      </c>
      <c r="U66" s="36">
        <f t="shared" si="15"/>
        <v>0</v>
      </c>
    </row>
    <row r="67" spans="1:21" x14ac:dyDescent="0.2">
      <c r="A67" s="17" t="s">
        <v>29</v>
      </c>
      <c r="B67" s="11" t="s">
        <v>130</v>
      </c>
      <c r="C67" s="10" t="s">
        <v>131</v>
      </c>
      <c r="D67" s="31">
        <v>17665737</v>
      </c>
      <c r="E67" s="31">
        <v>17568147</v>
      </c>
      <c r="F67" s="31">
        <v>2759771</v>
      </c>
      <c r="G67" s="36">
        <f t="shared" si="8"/>
        <v>0.15622167362731598</v>
      </c>
      <c r="H67" s="31">
        <v>2393761</v>
      </c>
      <c r="I67" s="36">
        <f t="shared" si="9"/>
        <v>0.13550303618807413</v>
      </c>
      <c r="J67" s="31">
        <v>2854020</v>
      </c>
      <c r="K67" s="36">
        <f t="shared" si="10"/>
        <v>0.16245424175924758</v>
      </c>
      <c r="L67" s="31">
        <v>0</v>
      </c>
      <c r="M67" s="36">
        <f t="shared" si="11"/>
        <v>0</v>
      </c>
      <c r="N67" s="31">
        <f t="shared" si="12"/>
        <v>8007552</v>
      </c>
      <c r="O67" s="36">
        <f t="shared" si="13"/>
        <v>0.4557994647927297</v>
      </c>
      <c r="P67" s="31">
        <v>2775707</v>
      </c>
      <c r="Q67" s="31">
        <v>17204705</v>
      </c>
      <c r="R67" s="31">
        <v>17204705</v>
      </c>
      <c r="S67" s="31">
        <v>7642849</v>
      </c>
      <c r="T67" s="36">
        <f t="shared" si="14"/>
        <v>0.44423016843357677</v>
      </c>
      <c r="U67" s="36">
        <f t="shared" si="15"/>
        <v>2.8213712758587306E-2</v>
      </c>
    </row>
    <row r="68" spans="1:21" x14ac:dyDescent="0.2">
      <c r="A68" s="17" t="s">
        <v>29</v>
      </c>
      <c r="B68" s="11" t="s">
        <v>132</v>
      </c>
      <c r="C68" s="10" t="s">
        <v>133</v>
      </c>
      <c r="D68" s="31">
        <v>0</v>
      </c>
      <c r="E68" s="31">
        <v>0</v>
      </c>
      <c r="F68" s="31">
        <v>0</v>
      </c>
      <c r="G68" s="36">
        <f t="shared" si="8"/>
        <v>0</v>
      </c>
      <c r="H68" s="31">
        <v>0</v>
      </c>
      <c r="I68" s="36">
        <f t="shared" si="9"/>
        <v>0</v>
      </c>
      <c r="J68" s="31">
        <v>0</v>
      </c>
      <c r="K68" s="36">
        <f t="shared" si="10"/>
        <v>0</v>
      </c>
      <c r="L68" s="31">
        <v>0</v>
      </c>
      <c r="M68" s="36">
        <f t="shared" si="11"/>
        <v>0</v>
      </c>
      <c r="N68" s="31">
        <f t="shared" si="12"/>
        <v>0</v>
      </c>
      <c r="O68" s="36">
        <f t="shared" si="13"/>
        <v>0</v>
      </c>
      <c r="P68" s="31">
        <v>0</v>
      </c>
      <c r="Q68" s="31">
        <v>0</v>
      </c>
      <c r="R68" s="31">
        <v>0</v>
      </c>
      <c r="S68" s="31">
        <v>0</v>
      </c>
      <c r="T68" s="36">
        <f t="shared" si="14"/>
        <v>0</v>
      </c>
      <c r="U68" s="36">
        <f t="shared" si="15"/>
        <v>0</v>
      </c>
    </row>
    <row r="69" spans="1:21" x14ac:dyDescent="0.2">
      <c r="A69" s="17" t="s">
        <v>44</v>
      </c>
      <c r="B69" s="11" t="s">
        <v>134</v>
      </c>
      <c r="C69" s="10" t="s">
        <v>135</v>
      </c>
      <c r="D69" s="31">
        <v>25299514</v>
      </c>
      <c r="E69" s="31">
        <v>25449514</v>
      </c>
      <c r="F69" s="31">
        <v>5821255</v>
      </c>
      <c r="G69" s="36">
        <f t="shared" si="8"/>
        <v>0.23009355041365617</v>
      </c>
      <c r="H69" s="31">
        <v>5809527</v>
      </c>
      <c r="I69" s="36">
        <f t="shared" si="9"/>
        <v>0.22962998419653438</v>
      </c>
      <c r="J69" s="31">
        <v>5994347</v>
      </c>
      <c r="K69" s="36">
        <f t="shared" si="10"/>
        <v>0.23553876117241374</v>
      </c>
      <c r="L69" s="31">
        <v>0</v>
      </c>
      <c r="M69" s="36">
        <f t="shared" si="11"/>
        <v>0</v>
      </c>
      <c r="N69" s="31">
        <f t="shared" si="12"/>
        <v>17625129</v>
      </c>
      <c r="O69" s="36">
        <f t="shared" si="13"/>
        <v>0.69255267507269491</v>
      </c>
      <c r="P69" s="31">
        <v>6394178</v>
      </c>
      <c r="Q69" s="31">
        <v>22892554</v>
      </c>
      <c r="R69" s="31">
        <v>22918691</v>
      </c>
      <c r="S69" s="31">
        <v>15282994</v>
      </c>
      <c r="T69" s="36">
        <f t="shared" si="14"/>
        <v>0.66683537903626344</v>
      </c>
      <c r="U69" s="36">
        <f t="shared" si="15"/>
        <v>-6.2530476943244317E-2</v>
      </c>
    </row>
    <row r="70" spans="1:21" ht="16.5" x14ac:dyDescent="0.3">
      <c r="A70" s="18" t="s">
        <v>0</v>
      </c>
      <c r="B70" s="13" t="s">
        <v>136</v>
      </c>
      <c r="C70" s="12" t="s">
        <v>0</v>
      </c>
      <c r="D70" s="32">
        <f>SUM(D64:D69)</f>
        <v>43330251</v>
      </c>
      <c r="E70" s="32">
        <f>SUM(E64:E69)</f>
        <v>43467661</v>
      </c>
      <c r="F70" s="32">
        <f>SUM(F64:F69)</f>
        <v>8581026</v>
      </c>
      <c r="G70" s="37">
        <f t="shared" si="8"/>
        <v>0.19803776350153152</v>
      </c>
      <c r="H70" s="32">
        <f>SUM(H64:H69)</f>
        <v>8203288</v>
      </c>
      <c r="I70" s="37">
        <f t="shared" si="9"/>
        <v>0.18932011263908902</v>
      </c>
      <c r="J70" s="32">
        <f>SUM(J64:J69)</f>
        <v>8848367</v>
      </c>
      <c r="K70" s="37">
        <f t="shared" si="10"/>
        <v>0.20356206882169253</v>
      </c>
      <c r="L70" s="32">
        <f>SUM(L64:L69)</f>
        <v>0</v>
      </c>
      <c r="M70" s="37">
        <f t="shared" si="11"/>
        <v>0</v>
      </c>
      <c r="N70" s="32">
        <f t="shared" si="12"/>
        <v>25632681</v>
      </c>
      <c r="O70" s="37">
        <f t="shared" si="13"/>
        <v>0.58969542897649818</v>
      </c>
      <c r="P70" s="32">
        <f>SUM(P64:P69)</f>
        <v>9169885</v>
      </c>
      <c r="Q70" s="32">
        <f>SUM(Q64:Q69)</f>
        <v>40097259</v>
      </c>
      <c r="R70" s="32">
        <f>SUM(R64:R69)</f>
        <v>40123396</v>
      </c>
      <c r="S70" s="32">
        <f>SUM(S64:S69)</f>
        <v>22925843</v>
      </c>
      <c r="T70" s="37">
        <f t="shared" si="14"/>
        <v>0.57138341430520989</v>
      </c>
      <c r="U70" s="37">
        <f t="shared" si="15"/>
        <v>-3.5062380825931827E-2</v>
      </c>
    </row>
    <row r="71" spans="1:21" x14ac:dyDescent="0.2">
      <c r="A71" s="17" t="s">
        <v>29</v>
      </c>
      <c r="B71" s="11" t="s">
        <v>137</v>
      </c>
      <c r="C71" s="10" t="s">
        <v>138</v>
      </c>
      <c r="D71" s="31">
        <v>0</v>
      </c>
      <c r="E71" s="31">
        <v>0</v>
      </c>
      <c r="F71" s="31">
        <v>0</v>
      </c>
      <c r="G71" s="36">
        <f t="shared" si="8"/>
        <v>0</v>
      </c>
      <c r="H71" s="31">
        <v>0</v>
      </c>
      <c r="I71" s="36">
        <f t="shared" si="9"/>
        <v>0</v>
      </c>
      <c r="J71" s="31">
        <v>0</v>
      </c>
      <c r="K71" s="36">
        <f t="shared" si="10"/>
        <v>0</v>
      </c>
      <c r="L71" s="31">
        <v>0</v>
      </c>
      <c r="M71" s="36">
        <f t="shared" si="11"/>
        <v>0</v>
      </c>
      <c r="N71" s="31">
        <f t="shared" si="12"/>
        <v>0</v>
      </c>
      <c r="O71" s="36">
        <f t="shared" si="13"/>
        <v>0</v>
      </c>
      <c r="P71" s="31">
        <v>0</v>
      </c>
      <c r="Q71" s="31">
        <v>0</v>
      </c>
      <c r="R71" s="31">
        <v>0</v>
      </c>
      <c r="S71" s="31">
        <v>0</v>
      </c>
      <c r="T71" s="36">
        <f t="shared" si="14"/>
        <v>0</v>
      </c>
      <c r="U71" s="36">
        <f t="shared" si="15"/>
        <v>0</v>
      </c>
    </row>
    <row r="72" spans="1:21" x14ac:dyDescent="0.2">
      <c r="A72" s="17" t="s">
        <v>29</v>
      </c>
      <c r="B72" s="11" t="s">
        <v>139</v>
      </c>
      <c r="C72" s="10" t="s">
        <v>140</v>
      </c>
      <c r="D72" s="31">
        <v>0</v>
      </c>
      <c r="E72" s="31">
        <v>0</v>
      </c>
      <c r="F72" s="31">
        <v>0</v>
      </c>
      <c r="G72" s="36">
        <f t="shared" si="8"/>
        <v>0</v>
      </c>
      <c r="H72" s="31">
        <v>0</v>
      </c>
      <c r="I72" s="36">
        <f t="shared" si="9"/>
        <v>0</v>
      </c>
      <c r="J72" s="31">
        <v>0</v>
      </c>
      <c r="K72" s="36">
        <f t="shared" si="10"/>
        <v>0</v>
      </c>
      <c r="L72" s="31">
        <v>0</v>
      </c>
      <c r="M72" s="36">
        <f t="shared" si="11"/>
        <v>0</v>
      </c>
      <c r="N72" s="31">
        <f t="shared" si="12"/>
        <v>0</v>
      </c>
      <c r="O72" s="36">
        <f t="shared" si="13"/>
        <v>0</v>
      </c>
      <c r="P72" s="31">
        <v>0</v>
      </c>
      <c r="Q72" s="31">
        <v>0</v>
      </c>
      <c r="R72" s="31">
        <v>0</v>
      </c>
      <c r="S72" s="31">
        <v>0</v>
      </c>
      <c r="T72" s="36">
        <f t="shared" si="14"/>
        <v>0</v>
      </c>
      <c r="U72" s="36">
        <f t="shared" si="15"/>
        <v>0</v>
      </c>
    </row>
    <row r="73" spans="1:21" x14ac:dyDescent="0.2">
      <c r="A73" s="17" t="s">
        <v>29</v>
      </c>
      <c r="B73" s="11" t="s">
        <v>141</v>
      </c>
      <c r="C73" s="10" t="s">
        <v>142</v>
      </c>
      <c r="D73" s="31">
        <v>0</v>
      </c>
      <c r="E73" s="31">
        <v>0</v>
      </c>
      <c r="F73" s="31">
        <v>0</v>
      </c>
      <c r="G73" s="36">
        <f t="shared" si="8"/>
        <v>0</v>
      </c>
      <c r="H73" s="31">
        <v>0</v>
      </c>
      <c r="I73" s="36">
        <f t="shared" si="9"/>
        <v>0</v>
      </c>
      <c r="J73" s="31">
        <v>0</v>
      </c>
      <c r="K73" s="36">
        <f t="shared" si="10"/>
        <v>0</v>
      </c>
      <c r="L73" s="31">
        <v>0</v>
      </c>
      <c r="M73" s="36">
        <f t="shared" si="11"/>
        <v>0</v>
      </c>
      <c r="N73" s="31">
        <f t="shared" si="12"/>
        <v>0</v>
      </c>
      <c r="O73" s="36">
        <f t="shared" si="13"/>
        <v>0</v>
      </c>
      <c r="P73" s="31">
        <v>0</v>
      </c>
      <c r="Q73" s="31">
        <v>0</v>
      </c>
      <c r="R73" s="31">
        <v>0</v>
      </c>
      <c r="S73" s="31">
        <v>0</v>
      </c>
      <c r="T73" s="36">
        <f t="shared" si="14"/>
        <v>0</v>
      </c>
      <c r="U73" s="36">
        <f t="shared" si="15"/>
        <v>0</v>
      </c>
    </row>
    <row r="74" spans="1:21" x14ac:dyDescent="0.2">
      <c r="A74" s="17" t="s">
        <v>29</v>
      </c>
      <c r="B74" s="11" t="s">
        <v>143</v>
      </c>
      <c r="C74" s="10" t="s">
        <v>144</v>
      </c>
      <c r="D74" s="31">
        <v>0</v>
      </c>
      <c r="E74" s="31">
        <v>0</v>
      </c>
      <c r="F74" s="31">
        <v>0</v>
      </c>
      <c r="G74" s="36">
        <f t="shared" si="8"/>
        <v>0</v>
      </c>
      <c r="H74" s="31">
        <v>0</v>
      </c>
      <c r="I74" s="36">
        <f t="shared" si="9"/>
        <v>0</v>
      </c>
      <c r="J74" s="31">
        <v>0</v>
      </c>
      <c r="K74" s="36">
        <f t="shared" si="10"/>
        <v>0</v>
      </c>
      <c r="L74" s="31">
        <v>0</v>
      </c>
      <c r="M74" s="36">
        <f t="shared" si="11"/>
        <v>0</v>
      </c>
      <c r="N74" s="31">
        <f t="shared" si="12"/>
        <v>0</v>
      </c>
      <c r="O74" s="36">
        <f t="shared" si="13"/>
        <v>0</v>
      </c>
      <c r="P74" s="31">
        <v>0</v>
      </c>
      <c r="Q74" s="31">
        <v>0</v>
      </c>
      <c r="R74" s="31">
        <v>0</v>
      </c>
      <c r="S74" s="31">
        <v>0</v>
      </c>
      <c r="T74" s="36">
        <f t="shared" si="14"/>
        <v>0</v>
      </c>
      <c r="U74" s="36">
        <f t="shared" si="15"/>
        <v>0</v>
      </c>
    </row>
    <row r="75" spans="1:21" x14ac:dyDescent="0.2">
      <c r="A75" s="17" t="s">
        <v>29</v>
      </c>
      <c r="B75" s="11" t="s">
        <v>145</v>
      </c>
      <c r="C75" s="10" t="s">
        <v>146</v>
      </c>
      <c r="D75" s="31">
        <v>0</v>
      </c>
      <c r="E75" s="31">
        <v>0</v>
      </c>
      <c r="F75" s="31">
        <v>0</v>
      </c>
      <c r="G75" s="36">
        <f t="shared" si="8"/>
        <v>0</v>
      </c>
      <c r="H75" s="31">
        <v>0</v>
      </c>
      <c r="I75" s="36">
        <f t="shared" si="9"/>
        <v>0</v>
      </c>
      <c r="J75" s="31">
        <v>0</v>
      </c>
      <c r="K75" s="36">
        <f t="shared" si="10"/>
        <v>0</v>
      </c>
      <c r="L75" s="31">
        <v>0</v>
      </c>
      <c r="M75" s="36">
        <f t="shared" si="11"/>
        <v>0</v>
      </c>
      <c r="N75" s="31">
        <f t="shared" si="12"/>
        <v>0</v>
      </c>
      <c r="O75" s="36">
        <f t="shared" si="13"/>
        <v>0</v>
      </c>
      <c r="P75" s="31">
        <v>0</v>
      </c>
      <c r="Q75" s="31">
        <v>0</v>
      </c>
      <c r="R75" s="31">
        <v>0</v>
      </c>
      <c r="S75" s="31">
        <v>0</v>
      </c>
      <c r="T75" s="36">
        <f t="shared" si="14"/>
        <v>0</v>
      </c>
      <c r="U75" s="36">
        <f t="shared" si="15"/>
        <v>0</v>
      </c>
    </row>
    <row r="76" spans="1:21" x14ac:dyDescent="0.2">
      <c r="A76" s="17" t="s">
        <v>29</v>
      </c>
      <c r="B76" s="11" t="s">
        <v>147</v>
      </c>
      <c r="C76" s="10" t="s">
        <v>148</v>
      </c>
      <c r="D76" s="31">
        <v>0</v>
      </c>
      <c r="E76" s="31">
        <v>0</v>
      </c>
      <c r="F76" s="31">
        <v>0</v>
      </c>
      <c r="G76" s="36">
        <f t="shared" si="8"/>
        <v>0</v>
      </c>
      <c r="H76" s="31">
        <v>0</v>
      </c>
      <c r="I76" s="36">
        <f t="shared" si="9"/>
        <v>0</v>
      </c>
      <c r="J76" s="31">
        <v>0</v>
      </c>
      <c r="K76" s="36">
        <f t="shared" si="10"/>
        <v>0</v>
      </c>
      <c r="L76" s="31">
        <v>0</v>
      </c>
      <c r="M76" s="36">
        <f t="shared" si="11"/>
        <v>0</v>
      </c>
      <c r="N76" s="31">
        <f t="shared" si="12"/>
        <v>0</v>
      </c>
      <c r="O76" s="36">
        <f t="shared" si="13"/>
        <v>0</v>
      </c>
      <c r="P76" s="31">
        <v>0</v>
      </c>
      <c r="Q76" s="31">
        <v>0</v>
      </c>
      <c r="R76" s="31">
        <v>0</v>
      </c>
      <c r="S76" s="31">
        <v>0</v>
      </c>
      <c r="T76" s="36">
        <f t="shared" si="14"/>
        <v>0</v>
      </c>
      <c r="U76" s="36">
        <f t="shared" si="15"/>
        <v>0</v>
      </c>
    </row>
    <row r="77" spans="1:21" x14ac:dyDescent="0.2">
      <c r="A77" s="17" t="s">
        <v>44</v>
      </c>
      <c r="B77" s="11" t="s">
        <v>149</v>
      </c>
      <c r="C77" s="10" t="s">
        <v>150</v>
      </c>
      <c r="D77" s="31">
        <v>7481448</v>
      </c>
      <c r="E77" s="31">
        <v>8021232</v>
      </c>
      <c r="F77" s="31">
        <v>35131</v>
      </c>
      <c r="G77" s="36">
        <f t="shared" si="8"/>
        <v>4.6957487374101915E-3</v>
      </c>
      <c r="H77" s="31">
        <v>64310</v>
      </c>
      <c r="I77" s="36">
        <f t="shared" si="9"/>
        <v>8.5959295580213882E-3</v>
      </c>
      <c r="J77" s="31">
        <v>114556</v>
      </c>
      <c r="K77" s="36">
        <f t="shared" si="10"/>
        <v>1.4281596642510776E-2</v>
      </c>
      <c r="L77" s="31">
        <v>0</v>
      </c>
      <c r="M77" s="36">
        <f t="shared" si="11"/>
        <v>0</v>
      </c>
      <c r="N77" s="31">
        <f t="shared" si="12"/>
        <v>213997</v>
      </c>
      <c r="O77" s="36">
        <f t="shared" si="13"/>
        <v>2.6678819413277162E-2</v>
      </c>
      <c r="P77" s="31">
        <v>-2513</v>
      </c>
      <c r="Q77" s="31">
        <v>250500</v>
      </c>
      <c r="R77" s="31">
        <v>300504</v>
      </c>
      <c r="S77" s="31">
        <v>109082</v>
      </c>
      <c r="T77" s="36">
        <f t="shared" si="14"/>
        <v>0.36299683198892529</v>
      </c>
      <c r="U77" s="36">
        <f t="shared" si="15"/>
        <v>-46.585356148030243</v>
      </c>
    </row>
    <row r="78" spans="1:21" ht="16.5" x14ac:dyDescent="0.3">
      <c r="A78" s="18" t="s">
        <v>0</v>
      </c>
      <c r="B78" s="13" t="s">
        <v>151</v>
      </c>
      <c r="C78" s="12" t="s">
        <v>0</v>
      </c>
      <c r="D78" s="32">
        <f>SUM(D71:D77)</f>
        <v>7481448</v>
      </c>
      <c r="E78" s="32">
        <f>SUM(E71:E77)</f>
        <v>8021232</v>
      </c>
      <c r="F78" s="32">
        <f>SUM(F71:F77)</f>
        <v>35131</v>
      </c>
      <c r="G78" s="37">
        <f t="shared" si="8"/>
        <v>4.6957487374101915E-3</v>
      </c>
      <c r="H78" s="32">
        <f>SUM(H71:H77)</f>
        <v>64310</v>
      </c>
      <c r="I78" s="37">
        <f t="shared" si="9"/>
        <v>8.5959295580213882E-3</v>
      </c>
      <c r="J78" s="32">
        <f>SUM(J71:J77)</f>
        <v>114556</v>
      </c>
      <c r="K78" s="37">
        <f t="shared" si="10"/>
        <v>1.4281596642510776E-2</v>
      </c>
      <c r="L78" s="32">
        <f>SUM(L71:L77)</f>
        <v>0</v>
      </c>
      <c r="M78" s="37">
        <f t="shared" si="11"/>
        <v>0</v>
      </c>
      <c r="N78" s="32">
        <f t="shared" si="12"/>
        <v>213997</v>
      </c>
      <c r="O78" s="37">
        <f t="shared" si="13"/>
        <v>2.6678819413277162E-2</v>
      </c>
      <c r="P78" s="32">
        <f>SUM(P71:P77)</f>
        <v>-2513</v>
      </c>
      <c r="Q78" s="32">
        <f>SUM(Q71:Q77)</f>
        <v>250500</v>
      </c>
      <c r="R78" s="32">
        <f>SUM(R71:R77)</f>
        <v>300504</v>
      </c>
      <c r="S78" s="32">
        <f>SUM(S71:S77)</f>
        <v>109082</v>
      </c>
      <c r="T78" s="37">
        <f t="shared" si="14"/>
        <v>0.36299683198892529</v>
      </c>
      <c r="U78" s="37">
        <f t="shared" si="15"/>
        <v>-46.585356148030243</v>
      </c>
    </row>
    <row r="79" spans="1:21" x14ac:dyDescent="0.2">
      <c r="A79" s="17" t="s">
        <v>29</v>
      </c>
      <c r="B79" s="11" t="s">
        <v>152</v>
      </c>
      <c r="C79" s="10" t="s">
        <v>153</v>
      </c>
      <c r="D79" s="31">
        <v>0</v>
      </c>
      <c r="E79" s="31">
        <v>0</v>
      </c>
      <c r="F79" s="31">
        <v>0</v>
      </c>
      <c r="G79" s="36">
        <f t="shared" si="8"/>
        <v>0</v>
      </c>
      <c r="H79" s="31">
        <v>0</v>
      </c>
      <c r="I79" s="36">
        <f t="shared" si="9"/>
        <v>0</v>
      </c>
      <c r="J79" s="31">
        <v>0</v>
      </c>
      <c r="K79" s="36">
        <f t="shared" si="10"/>
        <v>0</v>
      </c>
      <c r="L79" s="31">
        <v>0</v>
      </c>
      <c r="M79" s="36">
        <f t="shared" si="11"/>
        <v>0</v>
      </c>
      <c r="N79" s="31">
        <f t="shared" si="12"/>
        <v>0</v>
      </c>
      <c r="O79" s="36">
        <f t="shared" si="13"/>
        <v>0</v>
      </c>
      <c r="P79" s="31">
        <v>0</v>
      </c>
      <c r="Q79" s="31">
        <v>0</v>
      </c>
      <c r="R79" s="31">
        <v>0</v>
      </c>
      <c r="S79" s="31">
        <v>0</v>
      </c>
      <c r="T79" s="36">
        <f t="shared" si="14"/>
        <v>0</v>
      </c>
      <c r="U79" s="36">
        <f t="shared" si="15"/>
        <v>0</v>
      </c>
    </row>
    <row r="80" spans="1:21" x14ac:dyDescent="0.2">
      <c r="A80" s="17" t="s">
        <v>29</v>
      </c>
      <c r="B80" s="11" t="s">
        <v>154</v>
      </c>
      <c r="C80" s="10" t="s">
        <v>155</v>
      </c>
      <c r="D80" s="31">
        <v>0</v>
      </c>
      <c r="E80" s="31">
        <v>0</v>
      </c>
      <c r="F80" s="31">
        <v>0</v>
      </c>
      <c r="G80" s="36">
        <f t="shared" si="8"/>
        <v>0</v>
      </c>
      <c r="H80" s="31">
        <v>0</v>
      </c>
      <c r="I80" s="36">
        <f t="shared" si="9"/>
        <v>0</v>
      </c>
      <c r="J80" s="31">
        <v>0</v>
      </c>
      <c r="K80" s="36">
        <f t="shared" si="10"/>
        <v>0</v>
      </c>
      <c r="L80" s="31">
        <v>0</v>
      </c>
      <c r="M80" s="36">
        <f t="shared" si="11"/>
        <v>0</v>
      </c>
      <c r="N80" s="31">
        <f t="shared" si="12"/>
        <v>0</v>
      </c>
      <c r="O80" s="36">
        <f t="shared" si="13"/>
        <v>0</v>
      </c>
      <c r="P80" s="31">
        <v>0</v>
      </c>
      <c r="Q80" s="31">
        <v>0</v>
      </c>
      <c r="R80" s="31">
        <v>0</v>
      </c>
      <c r="S80" s="31">
        <v>0</v>
      </c>
      <c r="T80" s="36">
        <f t="shared" si="14"/>
        <v>0</v>
      </c>
      <c r="U80" s="36">
        <f t="shared" si="15"/>
        <v>0</v>
      </c>
    </row>
    <row r="81" spans="1:21" x14ac:dyDescent="0.2">
      <c r="A81" s="17" t="s">
        <v>29</v>
      </c>
      <c r="B81" s="11" t="s">
        <v>156</v>
      </c>
      <c r="C81" s="10" t="s">
        <v>157</v>
      </c>
      <c r="D81" s="31">
        <v>0</v>
      </c>
      <c r="E81" s="31">
        <v>0</v>
      </c>
      <c r="F81" s="31">
        <v>0</v>
      </c>
      <c r="G81" s="36">
        <f t="shared" si="8"/>
        <v>0</v>
      </c>
      <c r="H81" s="31">
        <v>0</v>
      </c>
      <c r="I81" s="36">
        <f t="shared" si="9"/>
        <v>0</v>
      </c>
      <c r="J81" s="31">
        <v>0</v>
      </c>
      <c r="K81" s="36">
        <f t="shared" si="10"/>
        <v>0</v>
      </c>
      <c r="L81" s="31">
        <v>0</v>
      </c>
      <c r="M81" s="36">
        <f t="shared" si="11"/>
        <v>0</v>
      </c>
      <c r="N81" s="31">
        <f t="shared" si="12"/>
        <v>0</v>
      </c>
      <c r="O81" s="36">
        <f t="shared" si="13"/>
        <v>0</v>
      </c>
      <c r="P81" s="31">
        <v>0</v>
      </c>
      <c r="Q81" s="31">
        <v>0</v>
      </c>
      <c r="R81" s="31">
        <v>0</v>
      </c>
      <c r="S81" s="31">
        <v>0</v>
      </c>
      <c r="T81" s="36">
        <f t="shared" si="14"/>
        <v>0</v>
      </c>
      <c r="U81" s="36">
        <f t="shared" si="15"/>
        <v>0</v>
      </c>
    </row>
    <row r="82" spans="1:21" x14ac:dyDescent="0.2">
      <c r="A82" s="17" t="s">
        <v>29</v>
      </c>
      <c r="B82" s="11" t="s">
        <v>158</v>
      </c>
      <c r="C82" s="10" t="s">
        <v>159</v>
      </c>
      <c r="D82" s="31">
        <v>0</v>
      </c>
      <c r="E82" s="31">
        <v>0</v>
      </c>
      <c r="F82" s="31">
        <v>0</v>
      </c>
      <c r="G82" s="36">
        <f t="shared" si="8"/>
        <v>0</v>
      </c>
      <c r="H82" s="31">
        <v>0</v>
      </c>
      <c r="I82" s="36">
        <f t="shared" si="9"/>
        <v>0</v>
      </c>
      <c r="J82" s="31">
        <v>0</v>
      </c>
      <c r="K82" s="36">
        <f t="shared" si="10"/>
        <v>0</v>
      </c>
      <c r="L82" s="31">
        <v>0</v>
      </c>
      <c r="M82" s="36">
        <f t="shared" si="11"/>
        <v>0</v>
      </c>
      <c r="N82" s="31">
        <f t="shared" si="12"/>
        <v>0</v>
      </c>
      <c r="O82" s="36">
        <f t="shared" si="13"/>
        <v>0</v>
      </c>
      <c r="P82" s="31">
        <v>0</v>
      </c>
      <c r="Q82" s="31">
        <v>0</v>
      </c>
      <c r="R82" s="31">
        <v>0</v>
      </c>
      <c r="S82" s="31">
        <v>0</v>
      </c>
      <c r="T82" s="36">
        <f t="shared" si="14"/>
        <v>0</v>
      </c>
      <c r="U82" s="36">
        <f t="shared" si="15"/>
        <v>0</v>
      </c>
    </row>
    <row r="83" spans="1:21" x14ac:dyDescent="0.2">
      <c r="A83" s="17" t="s">
        <v>44</v>
      </c>
      <c r="B83" s="11" t="s">
        <v>160</v>
      </c>
      <c r="C83" s="10" t="s">
        <v>161</v>
      </c>
      <c r="D83" s="31">
        <v>2121000</v>
      </c>
      <c r="E83" s="31">
        <v>1783000</v>
      </c>
      <c r="F83" s="31">
        <v>130470</v>
      </c>
      <c r="G83" s="36">
        <f t="shared" si="8"/>
        <v>6.1513437057991512E-2</v>
      </c>
      <c r="H83" s="31">
        <v>468798</v>
      </c>
      <c r="I83" s="36">
        <f t="shared" si="9"/>
        <v>0.22102687411598301</v>
      </c>
      <c r="J83" s="31">
        <v>486110</v>
      </c>
      <c r="K83" s="36">
        <f t="shared" si="10"/>
        <v>0.27263600673022997</v>
      </c>
      <c r="L83" s="31">
        <v>0</v>
      </c>
      <c r="M83" s="36">
        <f t="shared" si="11"/>
        <v>0</v>
      </c>
      <c r="N83" s="31">
        <f t="shared" si="12"/>
        <v>1085378</v>
      </c>
      <c r="O83" s="36">
        <f t="shared" si="13"/>
        <v>0.60873696017947276</v>
      </c>
      <c r="P83" s="31">
        <v>13097</v>
      </c>
      <c r="Q83" s="31">
        <v>2385920</v>
      </c>
      <c r="R83" s="31">
        <v>1115000</v>
      </c>
      <c r="S83" s="31">
        <v>494853</v>
      </c>
      <c r="T83" s="36">
        <f t="shared" si="14"/>
        <v>0.44381434977578477</v>
      </c>
      <c r="U83" s="36">
        <f t="shared" si="15"/>
        <v>36.116133465679162</v>
      </c>
    </row>
    <row r="84" spans="1:21" ht="16.5" x14ac:dyDescent="0.3">
      <c r="A84" s="18" t="s">
        <v>0</v>
      </c>
      <c r="B84" s="13" t="s">
        <v>162</v>
      </c>
      <c r="C84" s="12" t="s">
        <v>0</v>
      </c>
      <c r="D84" s="32">
        <f>SUM(D79:D83)</f>
        <v>2121000</v>
      </c>
      <c r="E84" s="32">
        <f>SUM(E79:E83)</f>
        <v>1783000</v>
      </c>
      <c r="F84" s="32">
        <f>SUM(F79:F83)</f>
        <v>130470</v>
      </c>
      <c r="G84" s="37">
        <f t="shared" si="8"/>
        <v>6.1513437057991512E-2</v>
      </c>
      <c r="H84" s="32">
        <f>SUM(H79:H83)</f>
        <v>468798</v>
      </c>
      <c r="I84" s="37">
        <f t="shared" si="9"/>
        <v>0.22102687411598301</v>
      </c>
      <c r="J84" s="32">
        <f>SUM(J79:J83)</f>
        <v>486110</v>
      </c>
      <c r="K84" s="37">
        <f t="shared" si="10"/>
        <v>0.27263600673022997</v>
      </c>
      <c r="L84" s="32">
        <f>SUM(L79:L83)</f>
        <v>0</v>
      </c>
      <c r="M84" s="37">
        <f t="shared" si="11"/>
        <v>0</v>
      </c>
      <c r="N84" s="32">
        <f t="shared" si="12"/>
        <v>1085378</v>
      </c>
      <c r="O84" s="37">
        <f t="shared" si="13"/>
        <v>0.60873696017947276</v>
      </c>
      <c r="P84" s="32">
        <f>SUM(P79:P83)</f>
        <v>13097</v>
      </c>
      <c r="Q84" s="32">
        <f>SUM(Q79:Q83)</f>
        <v>2385920</v>
      </c>
      <c r="R84" s="32">
        <f>SUM(R79:R83)</f>
        <v>1115000</v>
      </c>
      <c r="S84" s="32">
        <f>SUM(S79:S83)</f>
        <v>494853</v>
      </c>
      <c r="T84" s="37">
        <f t="shared" si="14"/>
        <v>0.44381434977578477</v>
      </c>
      <c r="U84" s="37">
        <f t="shared" si="15"/>
        <v>36.116133465679162</v>
      </c>
    </row>
    <row r="85" spans="1:21" ht="16.5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70196609</v>
      </c>
      <c r="E85" s="32">
        <f>SUM(E57,E59:E62,E64:E69,E71:E77,E79:E83)</f>
        <v>69767762</v>
      </c>
      <c r="F85" s="32">
        <f>SUM(F57,F59:F62,F64:F69,F71:F77,F79:F83)</f>
        <v>12845227</v>
      </c>
      <c r="G85" s="37">
        <f t="shared" si="8"/>
        <v>0.1829892808639802</v>
      </c>
      <c r="H85" s="32">
        <f>SUM(H57,H59:H62,H64:H69,H71:H77,H79:H83)</f>
        <v>12928321</v>
      </c>
      <c r="I85" s="37">
        <f t="shared" si="9"/>
        <v>0.18417301325766319</v>
      </c>
      <c r="J85" s="32">
        <f>SUM(J57,J59:J62,J64:J69,J71:J77,J79:J83)</f>
        <v>13238447</v>
      </c>
      <c r="K85" s="37">
        <f t="shared" si="10"/>
        <v>0.18975020296623532</v>
      </c>
      <c r="L85" s="32">
        <f>SUM(L57,L59:L62,L64:L69,L71:L77,L79:L83)</f>
        <v>0</v>
      </c>
      <c r="M85" s="37">
        <f t="shared" si="11"/>
        <v>0</v>
      </c>
      <c r="N85" s="32">
        <f t="shared" si="12"/>
        <v>39011995</v>
      </c>
      <c r="O85" s="37">
        <f t="shared" si="13"/>
        <v>0.55916936249151861</v>
      </c>
      <c r="P85" s="32">
        <f>SUM(P57,P59:P62,P64:P69,P71:P77,P79:P83)</f>
        <v>12905033</v>
      </c>
      <c r="Q85" s="32">
        <f>SUM(Q57,Q59:Q62,Q64:Q69,Q71:Q77,Q79:Q83)</f>
        <v>58342839</v>
      </c>
      <c r="R85" s="32">
        <f>SUM(R57,R59:R62,R64:R69,R71:R77,R79:R83)</f>
        <v>60389856</v>
      </c>
      <c r="S85" s="32">
        <f>SUM(S57,S59:S62,S64:S69,S71:S77,S79:S83)</f>
        <v>35452521</v>
      </c>
      <c r="T85" s="37">
        <f t="shared" si="14"/>
        <v>0.58706086333439844</v>
      </c>
      <c r="U85" s="37">
        <f t="shared" si="15"/>
        <v>2.5835966479124783E-2</v>
      </c>
    </row>
    <row r="86" spans="1:21" ht="14.4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4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x14ac:dyDescent="0.2">
      <c r="A88" s="17" t="s">
        <v>23</v>
      </c>
      <c r="B88" s="11" t="s">
        <v>165</v>
      </c>
      <c r="C88" s="10" t="s">
        <v>166</v>
      </c>
      <c r="D88" s="31">
        <v>1488158054</v>
      </c>
      <c r="E88" s="31">
        <v>1226737587</v>
      </c>
      <c r="F88" s="31">
        <v>287747372</v>
      </c>
      <c r="G88" s="36">
        <f t="shared" ref="G88:G99" si="16">IF(($D88      =0),0,($F88      /$D88      ))</f>
        <v>0.19335807189738194</v>
      </c>
      <c r="H88" s="31">
        <v>289389106</v>
      </c>
      <c r="I88" s="36">
        <f t="shared" ref="I88:I99" si="17">IF(($D88      =0),0,($H88      /$D88      ))</f>
        <v>0.19446127057684157</v>
      </c>
      <c r="J88" s="31">
        <v>288830510</v>
      </c>
      <c r="K88" s="36">
        <f t="shared" ref="K88:K99" si="18">IF(($E88      =0),0,($J88      /$E88      ))</f>
        <v>0.2354460424631955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865966988</v>
      </c>
      <c r="O88" s="36">
        <f t="shared" ref="O88:O99" si="21">IF(($E88      =0),0,($N88      /$E88      ))</f>
        <v>0.70591053635010204</v>
      </c>
      <c r="P88" s="31">
        <v>288076771</v>
      </c>
      <c r="Q88" s="31">
        <v>1415395050</v>
      </c>
      <c r="R88" s="31">
        <v>1389927986</v>
      </c>
      <c r="S88" s="31">
        <v>882900982</v>
      </c>
      <c r="T88" s="36">
        <f t="shared" ref="T88:T99" si="22">IF(($R88      =0),0,($S88      /$R88      ))</f>
        <v>0.63521347213164181</v>
      </c>
      <c r="U88" s="36">
        <f t="shared" ref="U88:U99" si="23">IF(($P88      =0),0,(($J88      /$P88      )-1))</f>
        <v>2.6164518485247701E-3</v>
      </c>
    </row>
    <row r="89" spans="1:21" x14ac:dyDescent="0.2">
      <c r="A89" s="17" t="s">
        <v>23</v>
      </c>
      <c r="B89" s="11" t="s">
        <v>167</v>
      </c>
      <c r="C89" s="10" t="s">
        <v>168</v>
      </c>
      <c r="D89" s="31">
        <v>1140592000</v>
      </c>
      <c r="E89" s="31">
        <v>1096681000</v>
      </c>
      <c r="F89" s="31">
        <v>292165555</v>
      </c>
      <c r="G89" s="36">
        <f t="shared" si="16"/>
        <v>0.2561525549889882</v>
      </c>
      <c r="H89" s="31">
        <v>325564018</v>
      </c>
      <c r="I89" s="36">
        <f t="shared" si="17"/>
        <v>0.28543424642641718</v>
      </c>
      <c r="J89" s="31">
        <v>250131900</v>
      </c>
      <c r="K89" s="36">
        <f t="shared" si="18"/>
        <v>0.22808081839659847</v>
      </c>
      <c r="L89" s="31">
        <v>0</v>
      </c>
      <c r="M89" s="36">
        <f t="shared" si="19"/>
        <v>0</v>
      </c>
      <c r="N89" s="31">
        <f t="shared" si="20"/>
        <v>867861473</v>
      </c>
      <c r="O89" s="36">
        <f t="shared" si="21"/>
        <v>0.79135270238109345</v>
      </c>
      <c r="P89" s="31">
        <v>263401532</v>
      </c>
      <c r="Q89" s="31">
        <v>1119010000</v>
      </c>
      <c r="R89" s="31">
        <v>1078647000</v>
      </c>
      <c r="S89" s="31">
        <v>820366487</v>
      </c>
      <c r="T89" s="36">
        <f t="shared" si="22"/>
        <v>0.76055140096806462</v>
      </c>
      <c r="U89" s="36">
        <f t="shared" si="23"/>
        <v>-5.0377960595916371E-2</v>
      </c>
    </row>
    <row r="90" spans="1:21" x14ac:dyDescent="0.2">
      <c r="A90" s="17" t="s">
        <v>23</v>
      </c>
      <c r="B90" s="11" t="s">
        <v>169</v>
      </c>
      <c r="C90" s="10" t="s">
        <v>170</v>
      </c>
      <c r="D90" s="31">
        <v>1127202861</v>
      </c>
      <c r="E90" s="31">
        <v>1127202861</v>
      </c>
      <c r="F90" s="31">
        <v>209313367</v>
      </c>
      <c r="G90" s="36">
        <f t="shared" si="16"/>
        <v>0.18569272155174205</v>
      </c>
      <c r="H90" s="31">
        <v>285035456</v>
      </c>
      <c r="I90" s="36">
        <f t="shared" si="17"/>
        <v>0.25286970594372898</v>
      </c>
      <c r="J90" s="31">
        <v>192518079</v>
      </c>
      <c r="K90" s="36">
        <f t="shared" si="18"/>
        <v>0.17079275227283158</v>
      </c>
      <c r="L90" s="31">
        <v>0</v>
      </c>
      <c r="M90" s="36">
        <f t="shared" si="19"/>
        <v>0</v>
      </c>
      <c r="N90" s="31">
        <f t="shared" si="20"/>
        <v>686866902</v>
      </c>
      <c r="O90" s="36">
        <f t="shared" si="21"/>
        <v>0.60935517976830256</v>
      </c>
      <c r="P90" s="31">
        <v>141693151</v>
      </c>
      <c r="Q90" s="31">
        <v>940581151</v>
      </c>
      <c r="R90" s="31">
        <v>1006743716</v>
      </c>
      <c r="S90" s="31">
        <v>459252655</v>
      </c>
      <c r="T90" s="36">
        <f t="shared" si="22"/>
        <v>0.45617633137528318</v>
      </c>
      <c r="U90" s="36">
        <f t="shared" si="23"/>
        <v>0.35869713984975893</v>
      </c>
    </row>
    <row r="91" spans="1:21" ht="16.5" x14ac:dyDescent="0.3">
      <c r="A91" s="18" t="s">
        <v>0</v>
      </c>
      <c r="B91" s="13" t="s">
        <v>28</v>
      </c>
      <c r="C91" s="12" t="s">
        <v>0</v>
      </c>
      <c r="D91" s="32">
        <f>SUM(D88:D90)</f>
        <v>3755952915</v>
      </c>
      <c r="E91" s="32">
        <f>SUM(E88:E90)</f>
        <v>3450621448</v>
      </c>
      <c r="F91" s="32">
        <f>SUM(F88:F90)</f>
        <v>789226294</v>
      </c>
      <c r="G91" s="37">
        <f t="shared" si="16"/>
        <v>0.21012678056961212</v>
      </c>
      <c r="H91" s="32">
        <f>SUM(H88:H90)</f>
        <v>899988580</v>
      </c>
      <c r="I91" s="37">
        <f t="shared" si="17"/>
        <v>0.23961657676957326</v>
      </c>
      <c r="J91" s="32">
        <f>SUM(J88:J90)</f>
        <v>731480489</v>
      </c>
      <c r="K91" s="37">
        <f t="shared" si="18"/>
        <v>0.21198514529142867</v>
      </c>
      <c r="L91" s="32">
        <f>SUM(L88:L90)</f>
        <v>0</v>
      </c>
      <c r="M91" s="37">
        <f t="shared" si="19"/>
        <v>0</v>
      </c>
      <c r="N91" s="32">
        <f t="shared" si="20"/>
        <v>2420695363</v>
      </c>
      <c r="O91" s="37">
        <f t="shared" si="21"/>
        <v>0.70152446435497839</v>
      </c>
      <c r="P91" s="32">
        <f>SUM(P88:P90)</f>
        <v>693171454</v>
      </c>
      <c r="Q91" s="32">
        <f>SUM(Q88:Q90)</f>
        <v>3474986201</v>
      </c>
      <c r="R91" s="32">
        <f>SUM(R88:R90)</f>
        <v>3475318702</v>
      </c>
      <c r="S91" s="32">
        <f>SUM(S88:S90)</f>
        <v>2162520124</v>
      </c>
      <c r="T91" s="37">
        <f t="shared" si="22"/>
        <v>0.62225088097833969</v>
      </c>
      <c r="U91" s="37">
        <f t="shared" si="23"/>
        <v>5.5266319435018252E-2</v>
      </c>
    </row>
    <row r="92" spans="1:21" x14ac:dyDescent="0.2">
      <c r="A92" s="17" t="s">
        <v>29</v>
      </c>
      <c r="B92" s="11" t="s">
        <v>171</v>
      </c>
      <c r="C92" s="10" t="s">
        <v>172</v>
      </c>
      <c r="D92" s="31">
        <v>75315087</v>
      </c>
      <c r="E92" s="31">
        <v>77462582</v>
      </c>
      <c r="F92" s="31">
        <v>17370019</v>
      </c>
      <c r="G92" s="36">
        <f t="shared" si="16"/>
        <v>0.23063133419735676</v>
      </c>
      <c r="H92" s="31">
        <v>18201662</v>
      </c>
      <c r="I92" s="36">
        <f t="shared" si="17"/>
        <v>0.2416735175516693</v>
      </c>
      <c r="J92" s="31">
        <v>17069437</v>
      </c>
      <c r="K92" s="36">
        <f t="shared" si="18"/>
        <v>0.22035719129527595</v>
      </c>
      <c r="L92" s="31">
        <v>0</v>
      </c>
      <c r="M92" s="36">
        <f t="shared" si="19"/>
        <v>0</v>
      </c>
      <c r="N92" s="31">
        <f t="shared" si="20"/>
        <v>52641118</v>
      </c>
      <c r="O92" s="36">
        <f t="shared" si="21"/>
        <v>0.67956833661960814</v>
      </c>
      <c r="P92" s="31">
        <v>18264792</v>
      </c>
      <c r="Q92" s="31">
        <v>120872621</v>
      </c>
      <c r="R92" s="31">
        <v>110020523</v>
      </c>
      <c r="S92" s="31">
        <v>54547222</v>
      </c>
      <c r="T92" s="36">
        <f t="shared" si="22"/>
        <v>0.49579133522206581</v>
      </c>
      <c r="U92" s="36">
        <f t="shared" si="23"/>
        <v>-6.5445858896175713E-2</v>
      </c>
    </row>
    <row r="93" spans="1:21" x14ac:dyDescent="0.2">
      <c r="A93" s="17" t="s">
        <v>29</v>
      </c>
      <c r="B93" s="11" t="s">
        <v>173</v>
      </c>
      <c r="C93" s="10" t="s">
        <v>174</v>
      </c>
      <c r="D93" s="31">
        <v>5701362</v>
      </c>
      <c r="E93" s="31">
        <v>5119515</v>
      </c>
      <c r="F93" s="31">
        <v>925672</v>
      </c>
      <c r="G93" s="36">
        <f t="shared" si="16"/>
        <v>0.16235980104403122</v>
      </c>
      <c r="H93" s="31">
        <v>987968</v>
      </c>
      <c r="I93" s="36">
        <f t="shared" si="17"/>
        <v>0.17328631298977332</v>
      </c>
      <c r="J93" s="31">
        <v>1044008</v>
      </c>
      <c r="K93" s="36">
        <f t="shared" si="18"/>
        <v>0.20392712981600797</v>
      </c>
      <c r="L93" s="31">
        <v>0</v>
      </c>
      <c r="M93" s="36">
        <f t="shared" si="19"/>
        <v>0</v>
      </c>
      <c r="N93" s="31">
        <f t="shared" si="20"/>
        <v>2957648</v>
      </c>
      <c r="O93" s="36">
        <f t="shared" si="21"/>
        <v>0.57772035046288561</v>
      </c>
      <c r="P93" s="31">
        <v>1020286</v>
      </c>
      <c r="Q93" s="31">
        <v>5831376</v>
      </c>
      <c r="R93" s="31">
        <v>5603263</v>
      </c>
      <c r="S93" s="31">
        <v>2889062</v>
      </c>
      <c r="T93" s="36">
        <f t="shared" si="22"/>
        <v>0.51560349746210377</v>
      </c>
      <c r="U93" s="36">
        <f t="shared" si="23"/>
        <v>2.3250343531127537E-2</v>
      </c>
    </row>
    <row r="94" spans="1:21" x14ac:dyDescent="0.2">
      <c r="A94" s="17" t="s">
        <v>29</v>
      </c>
      <c r="B94" s="11" t="s">
        <v>175</v>
      </c>
      <c r="C94" s="10" t="s">
        <v>176</v>
      </c>
      <c r="D94" s="31">
        <v>6930081</v>
      </c>
      <c r="E94" s="31">
        <v>6887108</v>
      </c>
      <c r="F94" s="31">
        <v>1725305</v>
      </c>
      <c r="G94" s="36">
        <f t="shared" si="16"/>
        <v>0.24895885055311764</v>
      </c>
      <c r="H94" s="31">
        <v>1272855</v>
      </c>
      <c r="I94" s="36">
        <f t="shared" si="17"/>
        <v>0.18367101336910779</v>
      </c>
      <c r="J94" s="31">
        <v>1299130</v>
      </c>
      <c r="K94" s="36">
        <f t="shared" si="18"/>
        <v>0.18863215155040403</v>
      </c>
      <c r="L94" s="31">
        <v>0</v>
      </c>
      <c r="M94" s="36">
        <f t="shared" si="19"/>
        <v>0</v>
      </c>
      <c r="N94" s="31">
        <f t="shared" si="20"/>
        <v>4297290</v>
      </c>
      <c r="O94" s="36">
        <f t="shared" si="21"/>
        <v>0.62396146539302133</v>
      </c>
      <c r="P94" s="31">
        <v>1600870</v>
      </c>
      <c r="Q94" s="31">
        <v>6319694</v>
      </c>
      <c r="R94" s="31">
        <v>6155230</v>
      </c>
      <c r="S94" s="31">
        <v>4060607</v>
      </c>
      <c r="T94" s="36">
        <f t="shared" si="22"/>
        <v>0.65970028739787145</v>
      </c>
      <c r="U94" s="36">
        <f t="shared" si="23"/>
        <v>-0.18848501127511919</v>
      </c>
    </row>
    <row r="95" spans="1:21" x14ac:dyDescent="0.2">
      <c r="A95" s="17" t="s">
        <v>44</v>
      </c>
      <c r="B95" s="11" t="s">
        <v>177</v>
      </c>
      <c r="C95" s="10" t="s">
        <v>178</v>
      </c>
      <c r="D95" s="31">
        <v>26351060</v>
      </c>
      <c r="E95" s="31">
        <v>25188997</v>
      </c>
      <c r="F95" s="31">
        <v>1996021</v>
      </c>
      <c r="G95" s="36">
        <f t="shared" si="16"/>
        <v>7.5747275441671036E-2</v>
      </c>
      <c r="H95" s="31">
        <v>4028805</v>
      </c>
      <c r="I95" s="36">
        <f t="shared" si="17"/>
        <v>0.15288967502635567</v>
      </c>
      <c r="J95" s="31">
        <v>4429663</v>
      </c>
      <c r="K95" s="36">
        <f t="shared" si="18"/>
        <v>0.17585706171627238</v>
      </c>
      <c r="L95" s="31">
        <v>0</v>
      </c>
      <c r="M95" s="36">
        <f t="shared" si="19"/>
        <v>0</v>
      </c>
      <c r="N95" s="31">
        <f t="shared" si="20"/>
        <v>10454489</v>
      </c>
      <c r="O95" s="36">
        <f t="shared" si="21"/>
        <v>0.41504189309324224</v>
      </c>
      <c r="P95" s="31">
        <v>10706227</v>
      </c>
      <c r="Q95" s="31">
        <v>24640228</v>
      </c>
      <c r="R95" s="31">
        <v>24690929</v>
      </c>
      <c r="S95" s="31">
        <v>12938777</v>
      </c>
      <c r="T95" s="36">
        <f t="shared" si="22"/>
        <v>0.52402957377585913</v>
      </c>
      <c r="U95" s="36">
        <f t="shared" si="23"/>
        <v>-0.58625358868254895</v>
      </c>
    </row>
    <row r="96" spans="1:21" ht="16.5" x14ac:dyDescent="0.3">
      <c r="A96" s="18" t="s">
        <v>0</v>
      </c>
      <c r="B96" s="13" t="s">
        <v>179</v>
      </c>
      <c r="C96" s="12" t="s">
        <v>0</v>
      </c>
      <c r="D96" s="32">
        <f>SUM(D92:D95)</f>
        <v>114297590</v>
      </c>
      <c r="E96" s="32">
        <f>SUM(E92:E95)</f>
        <v>114658202</v>
      </c>
      <c r="F96" s="32">
        <f>SUM(F92:F95)</f>
        <v>22017017</v>
      </c>
      <c r="G96" s="37">
        <f t="shared" si="16"/>
        <v>0.19262888220127827</v>
      </c>
      <c r="H96" s="32">
        <f>SUM(H92:H95)</f>
        <v>24491290</v>
      </c>
      <c r="I96" s="37">
        <f t="shared" si="17"/>
        <v>0.21427652149096058</v>
      </c>
      <c r="J96" s="32">
        <f>SUM(J92:J95)</f>
        <v>23842238</v>
      </c>
      <c r="K96" s="37">
        <f t="shared" si="18"/>
        <v>0.20794184440464189</v>
      </c>
      <c r="L96" s="32">
        <f>SUM(L92:L95)</f>
        <v>0</v>
      </c>
      <c r="M96" s="37">
        <f t="shared" si="19"/>
        <v>0</v>
      </c>
      <c r="N96" s="32">
        <f t="shared" si="20"/>
        <v>70350545</v>
      </c>
      <c r="O96" s="37">
        <f t="shared" si="21"/>
        <v>0.6135674881767289</v>
      </c>
      <c r="P96" s="32">
        <f>SUM(P92:P95)</f>
        <v>31592175</v>
      </c>
      <c r="Q96" s="32">
        <f>SUM(Q92:Q95)</f>
        <v>157663919</v>
      </c>
      <c r="R96" s="32">
        <f>SUM(R92:R95)</f>
        <v>146469945</v>
      </c>
      <c r="S96" s="32">
        <f>SUM(S92:S95)</f>
        <v>74435668</v>
      </c>
      <c r="T96" s="37">
        <f t="shared" si="22"/>
        <v>0.5081975554780197</v>
      </c>
      <c r="U96" s="37">
        <f t="shared" si="23"/>
        <v>-0.24531191663758511</v>
      </c>
    </row>
    <row r="97" spans="1:21" x14ac:dyDescent="0.2">
      <c r="A97" s="17" t="s">
        <v>29</v>
      </c>
      <c r="B97" s="11" t="s">
        <v>180</v>
      </c>
      <c r="C97" s="10" t="s">
        <v>181</v>
      </c>
      <c r="D97" s="31">
        <v>41301752</v>
      </c>
      <c r="E97" s="31">
        <v>0</v>
      </c>
      <c r="F97" s="31">
        <v>8628951</v>
      </c>
      <c r="G97" s="36">
        <f t="shared" si="16"/>
        <v>0.20892457540299986</v>
      </c>
      <c r="H97" s="31">
        <v>9410086</v>
      </c>
      <c r="I97" s="36">
        <f t="shared" si="17"/>
        <v>0.22783745348139225</v>
      </c>
      <c r="J97" s="31">
        <v>6187080</v>
      </c>
      <c r="K97" s="36">
        <f t="shared" si="18"/>
        <v>0</v>
      </c>
      <c r="L97" s="31">
        <v>0</v>
      </c>
      <c r="M97" s="36">
        <f t="shared" si="19"/>
        <v>0</v>
      </c>
      <c r="N97" s="31">
        <f t="shared" si="20"/>
        <v>24226117</v>
      </c>
      <c r="O97" s="36">
        <f t="shared" si="21"/>
        <v>0</v>
      </c>
      <c r="P97" s="31">
        <v>9229973</v>
      </c>
      <c r="Q97" s="31">
        <v>39759768</v>
      </c>
      <c r="R97" s="31">
        <v>36171324</v>
      </c>
      <c r="S97" s="31">
        <v>25525262</v>
      </c>
      <c r="T97" s="36">
        <f t="shared" si="22"/>
        <v>0.70567673995013291</v>
      </c>
      <c r="U97" s="36">
        <f t="shared" si="23"/>
        <v>-0.3296751788981398</v>
      </c>
    </row>
    <row r="98" spans="1:21" x14ac:dyDescent="0.2">
      <c r="A98" s="17" t="s">
        <v>29</v>
      </c>
      <c r="B98" s="11" t="s">
        <v>182</v>
      </c>
      <c r="C98" s="10" t="s">
        <v>183</v>
      </c>
      <c r="D98" s="31">
        <v>0</v>
      </c>
      <c r="E98" s="31">
        <v>3000000</v>
      </c>
      <c r="F98" s="31">
        <v>0</v>
      </c>
      <c r="G98" s="36">
        <f t="shared" si="16"/>
        <v>0</v>
      </c>
      <c r="H98" s="31">
        <v>0</v>
      </c>
      <c r="I98" s="36">
        <f t="shared" si="17"/>
        <v>0</v>
      </c>
      <c r="J98" s="31">
        <v>0</v>
      </c>
      <c r="K98" s="36">
        <f t="shared" si="18"/>
        <v>0</v>
      </c>
      <c r="L98" s="31">
        <v>0</v>
      </c>
      <c r="M98" s="36">
        <f t="shared" si="19"/>
        <v>0</v>
      </c>
      <c r="N98" s="31">
        <f t="shared" si="20"/>
        <v>0</v>
      </c>
      <c r="O98" s="36">
        <f t="shared" si="21"/>
        <v>0</v>
      </c>
      <c r="P98" s="31">
        <v>0</v>
      </c>
      <c r="Q98" s="31">
        <v>0</v>
      </c>
      <c r="R98" s="31">
        <v>0</v>
      </c>
      <c r="S98" s="31">
        <v>0</v>
      </c>
      <c r="T98" s="36">
        <f t="shared" si="22"/>
        <v>0</v>
      </c>
      <c r="U98" s="36">
        <f t="shared" si="23"/>
        <v>0</v>
      </c>
    </row>
    <row r="99" spans="1:21" x14ac:dyDescent="0.2">
      <c r="A99" s="17" t="s">
        <v>29</v>
      </c>
      <c r="B99" s="11" t="s">
        <v>184</v>
      </c>
      <c r="C99" s="10" t="s">
        <v>185</v>
      </c>
      <c r="D99" s="31">
        <v>11611674</v>
      </c>
      <c r="E99" s="31">
        <v>11611674</v>
      </c>
      <c r="F99" s="31">
        <v>2509628</v>
      </c>
      <c r="G99" s="36">
        <f t="shared" si="16"/>
        <v>0.21612973288778173</v>
      </c>
      <c r="H99" s="31">
        <v>2726912</v>
      </c>
      <c r="I99" s="36">
        <f t="shared" si="17"/>
        <v>0.2348422802775896</v>
      </c>
      <c r="J99" s="31">
        <v>2584988</v>
      </c>
      <c r="K99" s="36">
        <f t="shared" si="18"/>
        <v>0.22261975318976401</v>
      </c>
      <c r="L99" s="31">
        <v>0</v>
      </c>
      <c r="M99" s="36">
        <f t="shared" si="19"/>
        <v>0</v>
      </c>
      <c r="N99" s="31">
        <f t="shared" si="20"/>
        <v>7821528</v>
      </c>
      <c r="O99" s="36">
        <f t="shared" si="21"/>
        <v>0.6735917663551354</v>
      </c>
      <c r="P99" s="31">
        <v>2837463</v>
      </c>
      <c r="Q99" s="31">
        <v>10674817</v>
      </c>
      <c r="R99" s="31">
        <v>11148242</v>
      </c>
      <c r="S99" s="31">
        <v>8493265</v>
      </c>
      <c r="T99" s="36">
        <f t="shared" si="22"/>
        <v>0.76184792185171435</v>
      </c>
      <c r="U99" s="36">
        <f t="shared" si="23"/>
        <v>-8.8979133824828693E-2</v>
      </c>
    </row>
    <row r="100" spans="1:21" x14ac:dyDescent="0.2">
      <c r="A100" s="17" t="s">
        <v>44</v>
      </c>
      <c r="B100" s="11" t="s">
        <v>186</v>
      </c>
      <c r="C100" s="10" t="s">
        <v>187</v>
      </c>
      <c r="D100" s="31">
        <v>49513576</v>
      </c>
      <c r="E100" s="31">
        <v>49216828</v>
      </c>
      <c r="F100" s="31">
        <v>9064908</v>
      </c>
      <c r="G100" s="36">
        <f>IF(($D100     =0),0,($F100     /$D100     ))</f>
        <v>0.18307924275152335</v>
      </c>
      <c r="H100" s="31">
        <v>20577757</v>
      </c>
      <c r="I100" s="36">
        <f>IF(($D100     =0),0,($H100     /$D100     ))</f>
        <v>0.41559827955064282</v>
      </c>
      <c r="J100" s="31">
        <v>8861990</v>
      </c>
      <c r="K100" s="36">
        <f>IF(($E100     =0),0,($J100     /$E100     ))</f>
        <v>0.18006016153661913</v>
      </c>
      <c r="L100" s="31">
        <v>0</v>
      </c>
      <c r="M100" s="36">
        <f>IF(($E100     =0),0,($L100     /$E100     ))</f>
        <v>0</v>
      </c>
      <c r="N100" s="31">
        <f>$F100     +$H100     +$J100</f>
        <v>38504655</v>
      </c>
      <c r="O100" s="36">
        <f>IF(($E100     =0),0,($N100     /$E100     ))</f>
        <v>0.78234735078823037</v>
      </c>
      <c r="P100" s="31">
        <v>13643528</v>
      </c>
      <c r="Q100" s="31">
        <v>43716958</v>
      </c>
      <c r="R100" s="31">
        <v>44946954</v>
      </c>
      <c r="S100" s="31">
        <v>37584909</v>
      </c>
      <c r="T100" s="36">
        <f>IF(($R100     =0),0,($S100     /$R100     ))</f>
        <v>0.83620591953795131</v>
      </c>
      <c r="U100" s="36">
        <f>IF(($P100     =0),0,(($J100     /$P100     )-1))</f>
        <v>-0.35046199194226013</v>
      </c>
    </row>
    <row r="101" spans="1:21" ht="16.5" x14ac:dyDescent="0.3">
      <c r="A101" s="18" t="s">
        <v>0</v>
      </c>
      <c r="B101" s="13" t="s">
        <v>188</v>
      </c>
      <c r="C101" s="12" t="s">
        <v>0</v>
      </c>
      <c r="D101" s="32">
        <f>SUM(D97:D100)</f>
        <v>102427002</v>
      </c>
      <c r="E101" s="32">
        <f>SUM(E97:E100)</f>
        <v>63828502</v>
      </c>
      <c r="F101" s="32">
        <f>SUM(F97:F100)</f>
        <v>20203487</v>
      </c>
      <c r="G101" s="37">
        <f>IF(($D101     =0),0,($F101     /$D101     ))</f>
        <v>0.19724766522015358</v>
      </c>
      <c r="H101" s="32">
        <f>SUM(H97:H100)</f>
        <v>32714755</v>
      </c>
      <c r="I101" s="37">
        <f>IF(($D101     =0),0,($H101     /$D101     ))</f>
        <v>0.31939580736727996</v>
      </c>
      <c r="J101" s="32">
        <f>SUM(J97:J100)</f>
        <v>17634058</v>
      </c>
      <c r="K101" s="37">
        <f>IF(($E101     =0),0,($J101     /$E101     ))</f>
        <v>0.27627247150497125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70552300</v>
      </c>
      <c r="O101" s="37">
        <f>IF(($E101     =0),0,($N101     /$E101     ))</f>
        <v>1.1053416230886948</v>
      </c>
      <c r="P101" s="32">
        <f>SUM(P97:P100)</f>
        <v>25710964</v>
      </c>
      <c r="Q101" s="32">
        <f>SUM(Q97:Q100)</f>
        <v>94151543</v>
      </c>
      <c r="R101" s="32">
        <f>SUM(R97:R100)</f>
        <v>92266520</v>
      </c>
      <c r="S101" s="32">
        <f>SUM(S97:S100)</f>
        <v>71603436</v>
      </c>
      <c r="T101" s="37">
        <f>IF(($R101     =0),0,($S101     /$R101     ))</f>
        <v>0.77605003418358032</v>
      </c>
      <c r="U101" s="37">
        <f>IF(($P101     =0),0,(($J101     /$P101     )-1))</f>
        <v>-0.31414248022750135</v>
      </c>
    </row>
    <row r="102" spans="1:21" ht="16.5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3972677507</v>
      </c>
      <c r="E102" s="32">
        <f>SUM(E88:E90,E92:E95,E97:E100)</f>
        <v>3629108152</v>
      </c>
      <c r="F102" s="32">
        <f>SUM(F88:F90,F92:F95,F97:F100)</f>
        <v>831446798</v>
      </c>
      <c r="G102" s="37">
        <f>IF(($D102     =0),0,($F102     /$D102     ))</f>
        <v>0.2092912894477241</v>
      </c>
      <c r="H102" s="32">
        <f>SUM(H88:H90,H92:H95,H97:H100)</f>
        <v>957194625</v>
      </c>
      <c r="I102" s="37">
        <f>IF(($D102     =0),0,($H102     /$D102     ))</f>
        <v>0.24094445706035508</v>
      </c>
      <c r="J102" s="32">
        <f>SUM(J88:J90,J92:J95,J97:J100)</f>
        <v>772956785</v>
      </c>
      <c r="K102" s="37">
        <f>IF(($E102     =0),0,($J102     /$E102     ))</f>
        <v>0.21298808209229692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2561598208</v>
      </c>
      <c r="O102" s="37">
        <f>IF(($E102     =0),0,($N102     /$E102     ))</f>
        <v>0.70584785592248178</v>
      </c>
      <c r="P102" s="32">
        <f>SUM(P88:P90,P92:P95,P97:P100)</f>
        <v>750474593</v>
      </c>
      <c r="Q102" s="32">
        <f>SUM(Q88:Q90,Q92:Q95,Q97:Q100)</f>
        <v>3726801663</v>
      </c>
      <c r="R102" s="32">
        <f>SUM(R88:R90,R92:R95,R97:R100)</f>
        <v>3714055167</v>
      </c>
      <c r="S102" s="32">
        <f>SUM(S88:S90,S92:S95,S97:S100)</f>
        <v>2308559228</v>
      </c>
      <c r="T102" s="37">
        <f>IF(($R102     =0),0,($S102     /$R102     ))</f>
        <v>0.62157375811537052</v>
      </c>
      <c r="U102" s="37">
        <f>IF(($P102     =0),0,(($J102     /$P102     )-1))</f>
        <v>2.995729930060409E-2</v>
      </c>
    </row>
    <row r="103" spans="1:21" ht="14.4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x14ac:dyDescent="0.2">
      <c r="A105" s="17" t="s">
        <v>23</v>
      </c>
      <c r="B105" s="11" t="s">
        <v>191</v>
      </c>
      <c r="C105" s="10" t="s">
        <v>192</v>
      </c>
      <c r="D105" s="31">
        <v>685519460</v>
      </c>
      <c r="E105" s="31">
        <v>659851055</v>
      </c>
      <c r="F105" s="31">
        <v>141816871</v>
      </c>
      <c r="G105" s="36">
        <f t="shared" ref="G105:G136" si="24">IF(($D105     =0),0,($F105     /$D105     ))</f>
        <v>0.20687504771928722</v>
      </c>
      <c r="H105" s="31">
        <v>172660441</v>
      </c>
      <c r="I105" s="36">
        <f t="shared" ref="I105:I136" si="25">IF(($D105     =0),0,($H105     /$D105     ))</f>
        <v>0.25186803741501373</v>
      </c>
      <c r="J105" s="31">
        <v>143065701</v>
      </c>
      <c r="K105" s="36">
        <f t="shared" ref="K105:K136" si="26">IF(($E105     =0),0,($J105     /$E105     ))</f>
        <v>0.21681514322955808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457543013</v>
      </c>
      <c r="O105" s="36">
        <f t="shared" ref="O105:O136" si="29">IF(($E105     =0),0,($N105     /$E105     ))</f>
        <v>0.69340347269733471</v>
      </c>
      <c r="P105" s="31">
        <v>140379235</v>
      </c>
      <c r="Q105" s="31">
        <v>665500100</v>
      </c>
      <c r="R105" s="31">
        <v>660742930</v>
      </c>
      <c r="S105" s="31">
        <v>451346708</v>
      </c>
      <c r="T105" s="36">
        <f t="shared" ref="T105:T136" si="30">IF(($R105     =0),0,($S105     /$R105     ))</f>
        <v>0.68308972749810581</v>
      </c>
      <c r="U105" s="36">
        <f t="shared" ref="U105:U136" si="31">IF(($P105     =0),0,(($J105     /$P105     )-1))</f>
        <v>1.9137203589975504E-2</v>
      </c>
    </row>
    <row r="106" spans="1:21" ht="16.5" x14ac:dyDescent="0.3">
      <c r="A106" s="18" t="s">
        <v>0</v>
      </c>
      <c r="B106" s="13" t="s">
        <v>28</v>
      </c>
      <c r="C106" s="12" t="s">
        <v>0</v>
      </c>
      <c r="D106" s="32">
        <f>D105</f>
        <v>685519460</v>
      </c>
      <c r="E106" s="32">
        <f>E105</f>
        <v>659851055</v>
      </c>
      <c r="F106" s="32">
        <f>F105</f>
        <v>141816871</v>
      </c>
      <c r="G106" s="37">
        <f t="shared" si="24"/>
        <v>0.20687504771928722</v>
      </c>
      <c r="H106" s="32">
        <f>H105</f>
        <v>172660441</v>
      </c>
      <c r="I106" s="37">
        <f t="shared" si="25"/>
        <v>0.25186803741501373</v>
      </c>
      <c r="J106" s="32">
        <f>J105</f>
        <v>143065701</v>
      </c>
      <c r="K106" s="37">
        <f t="shared" si="26"/>
        <v>0.21681514322955808</v>
      </c>
      <c r="L106" s="32">
        <f>L105</f>
        <v>0</v>
      </c>
      <c r="M106" s="37">
        <f t="shared" si="27"/>
        <v>0</v>
      </c>
      <c r="N106" s="32">
        <f t="shared" si="28"/>
        <v>457543013</v>
      </c>
      <c r="O106" s="37">
        <f t="shared" si="29"/>
        <v>0.69340347269733471</v>
      </c>
      <c r="P106" s="32">
        <f>P105</f>
        <v>140379235</v>
      </c>
      <c r="Q106" s="32">
        <f>Q105</f>
        <v>665500100</v>
      </c>
      <c r="R106" s="32">
        <f>R105</f>
        <v>660742930</v>
      </c>
      <c r="S106" s="32">
        <f>S105</f>
        <v>451346708</v>
      </c>
      <c r="T106" s="37">
        <f t="shared" si="30"/>
        <v>0.68308972749810581</v>
      </c>
      <c r="U106" s="37">
        <f t="shared" si="31"/>
        <v>1.9137203589975504E-2</v>
      </c>
    </row>
    <row r="107" spans="1:21" x14ac:dyDescent="0.2">
      <c r="A107" s="17" t="s">
        <v>29</v>
      </c>
      <c r="B107" s="11" t="s">
        <v>193</v>
      </c>
      <c r="C107" s="10" t="s">
        <v>194</v>
      </c>
      <c r="D107" s="31">
        <v>0</v>
      </c>
      <c r="E107" s="31">
        <v>0</v>
      </c>
      <c r="F107" s="31">
        <v>0</v>
      </c>
      <c r="G107" s="36">
        <f t="shared" si="24"/>
        <v>0</v>
      </c>
      <c r="H107" s="31">
        <v>0</v>
      </c>
      <c r="I107" s="36">
        <f t="shared" si="25"/>
        <v>0</v>
      </c>
      <c r="J107" s="31">
        <v>0</v>
      </c>
      <c r="K107" s="36">
        <f t="shared" si="26"/>
        <v>0</v>
      </c>
      <c r="L107" s="31">
        <v>0</v>
      </c>
      <c r="M107" s="36">
        <f t="shared" si="27"/>
        <v>0</v>
      </c>
      <c r="N107" s="31">
        <f t="shared" si="28"/>
        <v>0</v>
      </c>
      <c r="O107" s="36">
        <f t="shared" si="29"/>
        <v>0</v>
      </c>
      <c r="P107" s="31">
        <v>0</v>
      </c>
      <c r="Q107" s="31">
        <v>0</v>
      </c>
      <c r="R107" s="31">
        <v>0</v>
      </c>
      <c r="S107" s="31">
        <v>0</v>
      </c>
      <c r="T107" s="36">
        <f t="shared" si="30"/>
        <v>0</v>
      </c>
      <c r="U107" s="36">
        <f t="shared" si="31"/>
        <v>0</v>
      </c>
    </row>
    <row r="108" spans="1:21" x14ac:dyDescent="0.2">
      <c r="A108" s="17" t="s">
        <v>29</v>
      </c>
      <c r="B108" s="11" t="s">
        <v>195</v>
      </c>
      <c r="C108" s="10" t="s">
        <v>196</v>
      </c>
      <c r="D108" s="31">
        <v>0</v>
      </c>
      <c r="E108" s="31">
        <v>0</v>
      </c>
      <c r="F108" s="31">
        <v>0</v>
      </c>
      <c r="G108" s="36">
        <f t="shared" si="24"/>
        <v>0</v>
      </c>
      <c r="H108" s="31">
        <v>0</v>
      </c>
      <c r="I108" s="36">
        <f t="shared" si="25"/>
        <v>0</v>
      </c>
      <c r="J108" s="31">
        <v>0</v>
      </c>
      <c r="K108" s="36">
        <f t="shared" si="26"/>
        <v>0</v>
      </c>
      <c r="L108" s="31">
        <v>0</v>
      </c>
      <c r="M108" s="36">
        <f t="shared" si="27"/>
        <v>0</v>
      </c>
      <c r="N108" s="31">
        <f t="shared" si="28"/>
        <v>0</v>
      </c>
      <c r="O108" s="36">
        <f t="shared" si="29"/>
        <v>0</v>
      </c>
      <c r="P108" s="31">
        <v>0</v>
      </c>
      <c r="Q108" s="31">
        <v>0</v>
      </c>
      <c r="R108" s="31">
        <v>0</v>
      </c>
      <c r="S108" s="31">
        <v>0</v>
      </c>
      <c r="T108" s="36">
        <f t="shared" si="30"/>
        <v>0</v>
      </c>
      <c r="U108" s="36">
        <f t="shared" si="31"/>
        <v>0</v>
      </c>
    </row>
    <row r="109" spans="1:21" x14ac:dyDescent="0.2">
      <c r="A109" s="17" t="s">
        <v>29</v>
      </c>
      <c r="B109" s="11" t="s">
        <v>197</v>
      </c>
      <c r="C109" s="10" t="s">
        <v>198</v>
      </c>
      <c r="D109" s="31">
        <v>0</v>
      </c>
      <c r="E109" s="31">
        <v>0</v>
      </c>
      <c r="F109" s="31">
        <v>0</v>
      </c>
      <c r="G109" s="36">
        <f t="shared" si="24"/>
        <v>0</v>
      </c>
      <c r="H109" s="31">
        <v>0</v>
      </c>
      <c r="I109" s="36">
        <f t="shared" si="25"/>
        <v>0</v>
      </c>
      <c r="J109" s="31">
        <v>0</v>
      </c>
      <c r="K109" s="36">
        <f t="shared" si="26"/>
        <v>0</v>
      </c>
      <c r="L109" s="31">
        <v>0</v>
      </c>
      <c r="M109" s="36">
        <f t="shared" si="27"/>
        <v>0</v>
      </c>
      <c r="N109" s="31">
        <f t="shared" si="28"/>
        <v>0</v>
      </c>
      <c r="O109" s="36">
        <f t="shared" si="29"/>
        <v>0</v>
      </c>
      <c r="P109" s="31">
        <v>0</v>
      </c>
      <c r="Q109" s="31">
        <v>0</v>
      </c>
      <c r="R109" s="31">
        <v>0</v>
      </c>
      <c r="S109" s="31">
        <v>0</v>
      </c>
      <c r="T109" s="36">
        <f t="shared" si="30"/>
        <v>0</v>
      </c>
      <c r="U109" s="36">
        <f t="shared" si="31"/>
        <v>0</v>
      </c>
    </row>
    <row r="110" spans="1:21" x14ac:dyDescent="0.2">
      <c r="A110" s="17" t="s">
        <v>29</v>
      </c>
      <c r="B110" s="11" t="s">
        <v>199</v>
      </c>
      <c r="C110" s="10" t="s">
        <v>200</v>
      </c>
      <c r="D110" s="31">
        <v>0</v>
      </c>
      <c r="E110" s="31">
        <v>0</v>
      </c>
      <c r="F110" s="31">
        <v>0</v>
      </c>
      <c r="G110" s="36">
        <f t="shared" si="24"/>
        <v>0</v>
      </c>
      <c r="H110" s="31">
        <v>0</v>
      </c>
      <c r="I110" s="36">
        <f t="shared" si="25"/>
        <v>0</v>
      </c>
      <c r="J110" s="31">
        <v>0</v>
      </c>
      <c r="K110" s="36">
        <f t="shared" si="26"/>
        <v>0</v>
      </c>
      <c r="L110" s="31">
        <v>0</v>
      </c>
      <c r="M110" s="36">
        <f t="shared" si="27"/>
        <v>0</v>
      </c>
      <c r="N110" s="31">
        <f t="shared" si="28"/>
        <v>0</v>
      </c>
      <c r="O110" s="36">
        <f t="shared" si="29"/>
        <v>0</v>
      </c>
      <c r="P110" s="31">
        <v>0</v>
      </c>
      <c r="Q110" s="31">
        <v>0</v>
      </c>
      <c r="R110" s="31">
        <v>0</v>
      </c>
      <c r="S110" s="31">
        <v>0</v>
      </c>
      <c r="T110" s="36">
        <f t="shared" si="30"/>
        <v>0</v>
      </c>
      <c r="U110" s="36">
        <f t="shared" si="31"/>
        <v>0</v>
      </c>
    </row>
    <row r="111" spans="1:21" x14ac:dyDescent="0.2">
      <c r="A111" s="17" t="s">
        <v>44</v>
      </c>
      <c r="B111" s="11" t="s">
        <v>201</v>
      </c>
      <c r="C111" s="10" t="s">
        <v>202</v>
      </c>
      <c r="D111" s="31">
        <v>700000</v>
      </c>
      <c r="E111" s="31">
        <v>560000</v>
      </c>
      <c r="F111" s="31">
        <v>2038621</v>
      </c>
      <c r="G111" s="36">
        <f t="shared" si="24"/>
        <v>2.9123157142857141</v>
      </c>
      <c r="H111" s="31">
        <v>19794</v>
      </c>
      <c r="I111" s="36">
        <f t="shared" si="25"/>
        <v>2.8277142857142858E-2</v>
      </c>
      <c r="J111" s="31">
        <v>0</v>
      </c>
      <c r="K111" s="36">
        <f t="shared" si="26"/>
        <v>0</v>
      </c>
      <c r="L111" s="31">
        <v>0</v>
      </c>
      <c r="M111" s="36">
        <f t="shared" si="27"/>
        <v>0</v>
      </c>
      <c r="N111" s="31">
        <f t="shared" si="28"/>
        <v>2058415</v>
      </c>
      <c r="O111" s="36">
        <f t="shared" si="29"/>
        <v>3.6757410714285714</v>
      </c>
      <c r="P111" s="31">
        <v>41120</v>
      </c>
      <c r="Q111" s="31">
        <v>200000</v>
      </c>
      <c r="R111" s="31">
        <v>200000</v>
      </c>
      <c r="S111" s="31">
        <v>41120</v>
      </c>
      <c r="T111" s="36">
        <f t="shared" si="30"/>
        <v>0.2056</v>
      </c>
      <c r="U111" s="36">
        <f t="shared" si="31"/>
        <v>-1</v>
      </c>
    </row>
    <row r="112" spans="1:21" ht="16.5" x14ac:dyDescent="0.3">
      <c r="A112" s="18" t="s">
        <v>0</v>
      </c>
      <c r="B112" s="13" t="s">
        <v>203</v>
      </c>
      <c r="C112" s="12" t="s">
        <v>0</v>
      </c>
      <c r="D112" s="32">
        <f>SUM(D107:D111)</f>
        <v>700000</v>
      </c>
      <c r="E112" s="32">
        <f>SUM(E107:E111)</f>
        <v>560000</v>
      </c>
      <c r="F112" s="32">
        <f>SUM(F107:F111)</f>
        <v>2038621</v>
      </c>
      <c r="G112" s="37">
        <f t="shared" si="24"/>
        <v>2.9123157142857141</v>
      </c>
      <c r="H112" s="32">
        <f>SUM(H107:H111)</f>
        <v>19794</v>
      </c>
      <c r="I112" s="37">
        <f t="shared" si="25"/>
        <v>2.8277142857142858E-2</v>
      </c>
      <c r="J112" s="32">
        <f>SUM(J107:J111)</f>
        <v>0</v>
      </c>
      <c r="K112" s="37">
        <f t="shared" si="26"/>
        <v>0</v>
      </c>
      <c r="L112" s="32">
        <f>SUM(L107:L111)</f>
        <v>0</v>
      </c>
      <c r="M112" s="37">
        <f t="shared" si="27"/>
        <v>0</v>
      </c>
      <c r="N112" s="32">
        <f t="shared" si="28"/>
        <v>2058415</v>
      </c>
      <c r="O112" s="37">
        <f t="shared" si="29"/>
        <v>3.6757410714285714</v>
      </c>
      <c r="P112" s="32">
        <f>SUM(P107:P111)</f>
        <v>41120</v>
      </c>
      <c r="Q112" s="32">
        <f>SUM(Q107:Q111)</f>
        <v>200000</v>
      </c>
      <c r="R112" s="32">
        <f>SUM(R107:R111)</f>
        <v>200000</v>
      </c>
      <c r="S112" s="32">
        <f>SUM(S107:S111)</f>
        <v>41120</v>
      </c>
      <c r="T112" s="37">
        <f t="shared" si="30"/>
        <v>0.2056</v>
      </c>
      <c r="U112" s="37">
        <f t="shared" si="31"/>
        <v>-1</v>
      </c>
    </row>
    <row r="113" spans="1:21" x14ac:dyDescent="0.2">
      <c r="A113" s="17" t="s">
        <v>29</v>
      </c>
      <c r="B113" s="11" t="s">
        <v>204</v>
      </c>
      <c r="C113" s="10" t="s">
        <v>205</v>
      </c>
      <c r="D113" s="31">
        <v>460000</v>
      </c>
      <c r="E113" s="31">
        <v>600100</v>
      </c>
      <c r="F113" s="31">
        <v>17550</v>
      </c>
      <c r="G113" s="36">
        <f t="shared" si="24"/>
        <v>3.8152173913043479E-2</v>
      </c>
      <c r="H113" s="31">
        <v>185396</v>
      </c>
      <c r="I113" s="36">
        <f t="shared" si="25"/>
        <v>0.40303478260869563</v>
      </c>
      <c r="J113" s="31">
        <v>163350</v>
      </c>
      <c r="K113" s="36">
        <f t="shared" si="26"/>
        <v>0.27220463256123978</v>
      </c>
      <c r="L113" s="31">
        <v>0</v>
      </c>
      <c r="M113" s="36">
        <f t="shared" si="27"/>
        <v>0</v>
      </c>
      <c r="N113" s="31">
        <f t="shared" si="28"/>
        <v>366296</v>
      </c>
      <c r="O113" s="36">
        <f t="shared" si="29"/>
        <v>0.61039160139976667</v>
      </c>
      <c r="P113" s="31">
        <v>122790</v>
      </c>
      <c r="Q113" s="31">
        <v>255000</v>
      </c>
      <c r="R113" s="31">
        <v>757600</v>
      </c>
      <c r="S113" s="31">
        <v>248543</v>
      </c>
      <c r="T113" s="36">
        <f t="shared" si="30"/>
        <v>0.32806626187961985</v>
      </c>
      <c r="U113" s="36">
        <f t="shared" si="31"/>
        <v>0.33032005863669678</v>
      </c>
    </row>
    <row r="114" spans="1:21" x14ac:dyDescent="0.2">
      <c r="A114" s="17" t="s">
        <v>29</v>
      </c>
      <c r="B114" s="11" t="s">
        <v>206</v>
      </c>
      <c r="C114" s="10" t="s">
        <v>207</v>
      </c>
      <c r="D114" s="31">
        <v>0</v>
      </c>
      <c r="E114" s="31">
        <v>0</v>
      </c>
      <c r="F114" s="31">
        <v>0</v>
      </c>
      <c r="G114" s="36">
        <f t="shared" si="24"/>
        <v>0</v>
      </c>
      <c r="H114" s="31">
        <v>0</v>
      </c>
      <c r="I114" s="36">
        <f t="shared" si="25"/>
        <v>0</v>
      </c>
      <c r="J114" s="31">
        <v>0</v>
      </c>
      <c r="K114" s="36">
        <f t="shared" si="26"/>
        <v>0</v>
      </c>
      <c r="L114" s="31">
        <v>0</v>
      </c>
      <c r="M114" s="36">
        <f t="shared" si="27"/>
        <v>0</v>
      </c>
      <c r="N114" s="31">
        <f t="shared" si="28"/>
        <v>0</v>
      </c>
      <c r="O114" s="36">
        <f t="shared" si="29"/>
        <v>0</v>
      </c>
      <c r="P114" s="31">
        <v>0</v>
      </c>
      <c r="Q114" s="31">
        <v>0</v>
      </c>
      <c r="R114" s="31">
        <v>0</v>
      </c>
      <c r="S114" s="31">
        <v>0</v>
      </c>
      <c r="T114" s="36">
        <f t="shared" si="30"/>
        <v>0</v>
      </c>
      <c r="U114" s="36">
        <f t="shared" si="31"/>
        <v>0</v>
      </c>
    </row>
    <row r="115" spans="1:21" x14ac:dyDescent="0.2">
      <c r="A115" s="17" t="s">
        <v>29</v>
      </c>
      <c r="B115" s="11" t="s">
        <v>208</v>
      </c>
      <c r="C115" s="10" t="s">
        <v>209</v>
      </c>
      <c r="D115" s="31">
        <v>0</v>
      </c>
      <c r="E115" s="31">
        <v>0</v>
      </c>
      <c r="F115" s="31">
        <v>0</v>
      </c>
      <c r="G115" s="36">
        <f t="shared" si="24"/>
        <v>0</v>
      </c>
      <c r="H115" s="31">
        <v>0</v>
      </c>
      <c r="I115" s="36">
        <f t="shared" si="25"/>
        <v>0</v>
      </c>
      <c r="J115" s="31">
        <v>0</v>
      </c>
      <c r="K115" s="36">
        <f t="shared" si="26"/>
        <v>0</v>
      </c>
      <c r="L115" s="31">
        <v>0</v>
      </c>
      <c r="M115" s="36">
        <f t="shared" si="27"/>
        <v>0</v>
      </c>
      <c r="N115" s="31">
        <f t="shared" si="28"/>
        <v>0</v>
      </c>
      <c r="O115" s="36">
        <f t="shared" si="29"/>
        <v>0</v>
      </c>
      <c r="P115" s="31">
        <v>0</v>
      </c>
      <c r="Q115" s="31">
        <v>0</v>
      </c>
      <c r="R115" s="31">
        <v>0</v>
      </c>
      <c r="S115" s="31">
        <v>0</v>
      </c>
      <c r="T115" s="36">
        <f t="shared" si="30"/>
        <v>0</v>
      </c>
      <c r="U115" s="36">
        <f t="shared" si="31"/>
        <v>0</v>
      </c>
    </row>
    <row r="116" spans="1:21" x14ac:dyDescent="0.2">
      <c r="A116" s="17" t="s">
        <v>29</v>
      </c>
      <c r="B116" s="11" t="s">
        <v>210</v>
      </c>
      <c r="C116" s="10" t="s">
        <v>211</v>
      </c>
      <c r="D116" s="31">
        <v>20000</v>
      </c>
      <c r="E116" s="31">
        <v>7659</v>
      </c>
      <c r="F116" s="31">
        <v>0</v>
      </c>
      <c r="G116" s="36">
        <f t="shared" si="24"/>
        <v>0</v>
      </c>
      <c r="H116" s="31">
        <v>7563</v>
      </c>
      <c r="I116" s="36">
        <f t="shared" si="25"/>
        <v>0.37814999999999999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7563</v>
      </c>
      <c r="O116" s="36">
        <f t="shared" si="29"/>
        <v>0.98746572659616139</v>
      </c>
      <c r="P116" s="31">
        <v>0</v>
      </c>
      <c r="Q116" s="31">
        <v>0</v>
      </c>
      <c r="R116" s="31">
        <v>6500</v>
      </c>
      <c r="S116" s="31">
        <v>5000</v>
      </c>
      <c r="T116" s="36">
        <f t="shared" si="30"/>
        <v>0.76923076923076927</v>
      </c>
      <c r="U116" s="36">
        <f t="shared" si="31"/>
        <v>0</v>
      </c>
    </row>
    <row r="117" spans="1:21" x14ac:dyDescent="0.2">
      <c r="A117" s="17" t="s">
        <v>29</v>
      </c>
      <c r="B117" s="11" t="s">
        <v>212</v>
      </c>
      <c r="C117" s="10" t="s">
        <v>213</v>
      </c>
      <c r="D117" s="31">
        <v>0</v>
      </c>
      <c r="E117" s="31">
        <v>0</v>
      </c>
      <c r="F117" s="31">
        <v>2384246</v>
      </c>
      <c r="G117" s="36">
        <f t="shared" si="24"/>
        <v>0</v>
      </c>
      <c r="H117" s="31">
        <v>3006735</v>
      </c>
      <c r="I117" s="36">
        <f t="shared" si="25"/>
        <v>0</v>
      </c>
      <c r="J117" s="31">
        <v>2618174</v>
      </c>
      <c r="K117" s="36">
        <f t="shared" si="26"/>
        <v>0</v>
      </c>
      <c r="L117" s="31">
        <v>0</v>
      </c>
      <c r="M117" s="36">
        <f t="shared" si="27"/>
        <v>0</v>
      </c>
      <c r="N117" s="31">
        <f t="shared" si="28"/>
        <v>8009155</v>
      </c>
      <c r="O117" s="36">
        <f t="shared" si="29"/>
        <v>0</v>
      </c>
      <c r="P117" s="31">
        <v>2287806</v>
      </c>
      <c r="Q117" s="31">
        <v>0</v>
      </c>
      <c r="R117" s="31">
        <v>12854386</v>
      </c>
      <c r="S117" s="31">
        <v>4906542</v>
      </c>
      <c r="T117" s="36">
        <f t="shared" si="30"/>
        <v>0.38170177867694344</v>
      </c>
      <c r="U117" s="36">
        <f t="shared" si="31"/>
        <v>0.14440385242454989</v>
      </c>
    </row>
    <row r="118" spans="1:21" x14ac:dyDescent="0.2">
      <c r="A118" s="17" t="s">
        <v>29</v>
      </c>
      <c r="B118" s="11" t="s">
        <v>214</v>
      </c>
      <c r="C118" s="10" t="s">
        <v>215</v>
      </c>
      <c r="D118" s="31">
        <v>325000</v>
      </c>
      <c r="E118" s="31">
        <v>297000</v>
      </c>
      <c r="F118" s="31">
        <v>23600</v>
      </c>
      <c r="G118" s="36">
        <f t="shared" si="24"/>
        <v>7.2615384615384609E-2</v>
      </c>
      <c r="H118" s="31">
        <v>42000</v>
      </c>
      <c r="I118" s="36">
        <f t="shared" si="25"/>
        <v>0.12923076923076923</v>
      </c>
      <c r="J118" s="31">
        <v>6600</v>
      </c>
      <c r="K118" s="36">
        <f t="shared" si="26"/>
        <v>2.2222222222222223E-2</v>
      </c>
      <c r="L118" s="31">
        <v>0</v>
      </c>
      <c r="M118" s="36">
        <f t="shared" si="27"/>
        <v>0</v>
      </c>
      <c r="N118" s="31">
        <f t="shared" si="28"/>
        <v>72200</v>
      </c>
      <c r="O118" s="36">
        <f t="shared" si="29"/>
        <v>0.24309764309764309</v>
      </c>
      <c r="P118" s="31">
        <v>1090206</v>
      </c>
      <c r="Q118" s="31">
        <v>353600</v>
      </c>
      <c r="R118" s="31">
        <v>5830500</v>
      </c>
      <c r="S118" s="31">
        <v>1181199</v>
      </c>
      <c r="T118" s="36">
        <f t="shared" si="30"/>
        <v>0.202589657833805</v>
      </c>
      <c r="U118" s="36">
        <f t="shared" si="31"/>
        <v>-0.99394609826032876</v>
      </c>
    </row>
    <row r="119" spans="1:21" x14ac:dyDescent="0.2">
      <c r="A119" s="17" t="s">
        <v>29</v>
      </c>
      <c r="B119" s="11" t="s">
        <v>216</v>
      </c>
      <c r="C119" s="10" t="s">
        <v>217</v>
      </c>
      <c r="D119" s="31">
        <v>0</v>
      </c>
      <c r="E119" s="31">
        <v>0</v>
      </c>
      <c r="F119" s="31">
        <v>0</v>
      </c>
      <c r="G119" s="36">
        <f t="shared" si="24"/>
        <v>0</v>
      </c>
      <c r="H119" s="31">
        <v>0</v>
      </c>
      <c r="I119" s="36">
        <f t="shared" si="25"/>
        <v>0</v>
      </c>
      <c r="J119" s="31">
        <v>0</v>
      </c>
      <c r="K119" s="36">
        <f t="shared" si="26"/>
        <v>0</v>
      </c>
      <c r="L119" s="31">
        <v>0</v>
      </c>
      <c r="M119" s="36">
        <f t="shared" si="27"/>
        <v>0</v>
      </c>
      <c r="N119" s="31">
        <f t="shared" si="28"/>
        <v>0</v>
      </c>
      <c r="O119" s="36">
        <f t="shared" si="29"/>
        <v>0</v>
      </c>
      <c r="P119" s="31">
        <v>0</v>
      </c>
      <c r="Q119" s="31">
        <v>0</v>
      </c>
      <c r="R119" s="31">
        <v>0</v>
      </c>
      <c r="S119" s="31">
        <v>0</v>
      </c>
      <c r="T119" s="36">
        <f t="shared" si="30"/>
        <v>0</v>
      </c>
      <c r="U119" s="36">
        <f t="shared" si="31"/>
        <v>0</v>
      </c>
    </row>
    <row r="120" spans="1:21" x14ac:dyDescent="0.2">
      <c r="A120" s="17" t="s">
        <v>44</v>
      </c>
      <c r="B120" s="11" t="s">
        <v>218</v>
      </c>
      <c r="C120" s="10" t="s">
        <v>219</v>
      </c>
      <c r="D120" s="31">
        <v>0</v>
      </c>
      <c r="E120" s="31">
        <v>0</v>
      </c>
      <c r="F120" s="31">
        <v>0</v>
      </c>
      <c r="G120" s="36">
        <f t="shared" si="24"/>
        <v>0</v>
      </c>
      <c r="H120" s="31">
        <v>0</v>
      </c>
      <c r="I120" s="36">
        <f t="shared" si="25"/>
        <v>0</v>
      </c>
      <c r="J120" s="31">
        <v>0</v>
      </c>
      <c r="K120" s="36">
        <f t="shared" si="26"/>
        <v>0</v>
      </c>
      <c r="L120" s="31">
        <v>0</v>
      </c>
      <c r="M120" s="36">
        <f t="shared" si="27"/>
        <v>0</v>
      </c>
      <c r="N120" s="31">
        <f t="shared" si="28"/>
        <v>0</v>
      </c>
      <c r="O120" s="36">
        <f t="shared" si="29"/>
        <v>0</v>
      </c>
      <c r="P120" s="31">
        <v>0</v>
      </c>
      <c r="Q120" s="31">
        <v>0</v>
      </c>
      <c r="R120" s="31">
        <v>0</v>
      </c>
      <c r="S120" s="31">
        <v>0</v>
      </c>
      <c r="T120" s="36">
        <f t="shared" si="30"/>
        <v>0</v>
      </c>
      <c r="U120" s="36">
        <f t="shared" si="31"/>
        <v>0</v>
      </c>
    </row>
    <row r="121" spans="1:21" ht="16.5" x14ac:dyDescent="0.3">
      <c r="A121" s="18" t="s">
        <v>0</v>
      </c>
      <c r="B121" s="13" t="s">
        <v>220</v>
      </c>
      <c r="C121" s="12" t="s">
        <v>0</v>
      </c>
      <c r="D121" s="32">
        <f>SUM(D113:D120)</f>
        <v>805000</v>
      </c>
      <c r="E121" s="32">
        <f>SUM(E113:E120)</f>
        <v>904759</v>
      </c>
      <c r="F121" s="32">
        <f>SUM(F113:F120)</f>
        <v>2425396</v>
      </c>
      <c r="G121" s="37">
        <f t="shared" si="24"/>
        <v>3.0129142857142859</v>
      </c>
      <c r="H121" s="32">
        <f>SUM(H113:H120)</f>
        <v>3241694</v>
      </c>
      <c r="I121" s="37">
        <f t="shared" si="25"/>
        <v>4.0269490683229812</v>
      </c>
      <c r="J121" s="32">
        <f>SUM(J113:J120)</f>
        <v>2788124</v>
      </c>
      <c r="K121" s="37">
        <f t="shared" si="26"/>
        <v>3.0816206304662348</v>
      </c>
      <c r="L121" s="32">
        <f>SUM(L113:L120)</f>
        <v>0</v>
      </c>
      <c r="M121" s="37">
        <f t="shared" si="27"/>
        <v>0</v>
      </c>
      <c r="N121" s="32">
        <f t="shared" si="28"/>
        <v>8455214</v>
      </c>
      <c r="O121" s="37">
        <f t="shared" si="29"/>
        <v>9.3452665295399111</v>
      </c>
      <c r="P121" s="32">
        <f>SUM(P113:P120)</f>
        <v>3500802</v>
      </c>
      <c r="Q121" s="32">
        <f>SUM(Q113:Q120)</f>
        <v>608600</v>
      </c>
      <c r="R121" s="32">
        <f>SUM(R113:R120)</f>
        <v>19448986</v>
      </c>
      <c r="S121" s="32">
        <f>SUM(S113:S120)</f>
        <v>6341284</v>
      </c>
      <c r="T121" s="37">
        <f t="shared" si="30"/>
        <v>0.32604702373686734</v>
      </c>
      <c r="U121" s="37">
        <f t="shared" si="31"/>
        <v>-0.20357563781099297</v>
      </c>
    </row>
    <row r="122" spans="1:21" x14ac:dyDescent="0.2">
      <c r="A122" s="17" t="s">
        <v>29</v>
      </c>
      <c r="B122" s="11" t="s">
        <v>221</v>
      </c>
      <c r="C122" s="10" t="s">
        <v>222</v>
      </c>
      <c r="D122" s="31">
        <v>0</v>
      </c>
      <c r="E122" s="31">
        <v>0</v>
      </c>
      <c r="F122" s="31">
        <v>0</v>
      </c>
      <c r="G122" s="36">
        <f t="shared" si="24"/>
        <v>0</v>
      </c>
      <c r="H122" s="31">
        <v>0</v>
      </c>
      <c r="I122" s="36">
        <f t="shared" si="25"/>
        <v>0</v>
      </c>
      <c r="J122" s="31">
        <v>0</v>
      </c>
      <c r="K122" s="36">
        <f t="shared" si="26"/>
        <v>0</v>
      </c>
      <c r="L122" s="31">
        <v>0</v>
      </c>
      <c r="M122" s="36">
        <f t="shared" si="27"/>
        <v>0</v>
      </c>
      <c r="N122" s="31">
        <f t="shared" si="28"/>
        <v>0</v>
      </c>
      <c r="O122" s="36">
        <f t="shared" si="29"/>
        <v>0</v>
      </c>
      <c r="P122" s="31">
        <v>0</v>
      </c>
      <c r="Q122" s="31">
        <v>0</v>
      </c>
      <c r="R122" s="31">
        <v>0</v>
      </c>
      <c r="S122" s="31">
        <v>0</v>
      </c>
      <c r="T122" s="36">
        <f t="shared" si="30"/>
        <v>0</v>
      </c>
      <c r="U122" s="36">
        <f t="shared" si="31"/>
        <v>0</v>
      </c>
    </row>
    <row r="123" spans="1:21" x14ac:dyDescent="0.2">
      <c r="A123" s="17" t="s">
        <v>29</v>
      </c>
      <c r="B123" s="11" t="s">
        <v>223</v>
      </c>
      <c r="C123" s="10" t="s">
        <v>224</v>
      </c>
      <c r="D123" s="31">
        <v>0</v>
      </c>
      <c r="E123" s="31">
        <v>0</v>
      </c>
      <c r="F123" s="31">
        <v>0</v>
      </c>
      <c r="G123" s="36">
        <f t="shared" si="24"/>
        <v>0</v>
      </c>
      <c r="H123" s="31">
        <v>0</v>
      </c>
      <c r="I123" s="36">
        <f t="shared" si="25"/>
        <v>0</v>
      </c>
      <c r="J123" s="31">
        <v>0</v>
      </c>
      <c r="K123" s="36">
        <f t="shared" si="26"/>
        <v>0</v>
      </c>
      <c r="L123" s="31">
        <v>0</v>
      </c>
      <c r="M123" s="36">
        <f t="shared" si="27"/>
        <v>0</v>
      </c>
      <c r="N123" s="31">
        <f t="shared" si="28"/>
        <v>0</v>
      </c>
      <c r="O123" s="36">
        <f t="shared" si="29"/>
        <v>0</v>
      </c>
      <c r="P123" s="31">
        <v>0</v>
      </c>
      <c r="Q123" s="31">
        <v>0</v>
      </c>
      <c r="R123" s="31">
        <v>0</v>
      </c>
      <c r="S123" s="31">
        <v>0</v>
      </c>
      <c r="T123" s="36">
        <f t="shared" si="30"/>
        <v>0</v>
      </c>
      <c r="U123" s="36">
        <f t="shared" si="31"/>
        <v>0</v>
      </c>
    </row>
    <row r="124" spans="1:21" x14ac:dyDescent="0.2">
      <c r="A124" s="17" t="s">
        <v>29</v>
      </c>
      <c r="B124" s="11" t="s">
        <v>225</v>
      </c>
      <c r="C124" s="10" t="s">
        <v>226</v>
      </c>
      <c r="D124" s="31">
        <v>0</v>
      </c>
      <c r="E124" s="31">
        <v>0</v>
      </c>
      <c r="F124" s="31">
        <v>0</v>
      </c>
      <c r="G124" s="36">
        <f t="shared" si="24"/>
        <v>0</v>
      </c>
      <c r="H124" s="31">
        <v>0</v>
      </c>
      <c r="I124" s="36">
        <f t="shared" si="25"/>
        <v>0</v>
      </c>
      <c r="J124" s="31">
        <v>0</v>
      </c>
      <c r="K124" s="36">
        <f t="shared" si="26"/>
        <v>0</v>
      </c>
      <c r="L124" s="31">
        <v>0</v>
      </c>
      <c r="M124" s="36">
        <f t="shared" si="27"/>
        <v>0</v>
      </c>
      <c r="N124" s="31">
        <f t="shared" si="28"/>
        <v>0</v>
      </c>
      <c r="O124" s="36">
        <f t="shared" si="29"/>
        <v>0</v>
      </c>
      <c r="P124" s="31">
        <v>0</v>
      </c>
      <c r="Q124" s="31">
        <v>0</v>
      </c>
      <c r="R124" s="31">
        <v>0</v>
      </c>
      <c r="S124" s="31">
        <v>0</v>
      </c>
      <c r="T124" s="36">
        <f t="shared" si="30"/>
        <v>0</v>
      </c>
      <c r="U124" s="36">
        <f t="shared" si="31"/>
        <v>0</v>
      </c>
    </row>
    <row r="125" spans="1:21" x14ac:dyDescent="0.2">
      <c r="A125" s="17" t="s">
        <v>44</v>
      </c>
      <c r="B125" s="11" t="s">
        <v>227</v>
      </c>
      <c r="C125" s="10" t="s">
        <v>228</v>
      </c>
      <c r="D125" s="31">
        <v>39727056</v>
      </c>
      <c r="E125" s="31">
        <v>39560621</v>
      </c>
      <c r="F125" s="31">
        <v>7788820</v>
      </c>
      <c r="G125" s="36">
        <f t="shared" si="24"/>
        <v>0.19605832357675837</v>
      </c>
      <c r="H125" s="31">
        <v>13003931</v>
      </c>
      <c r="I125" s="36">
        <f t="shared" si="25"/>
        <v>0.32733185665708531</v>
      </c>
      <c r="J125" s="31">
        <v>3595709</v>
      </c>
      <c r="K125" s="36">
        <f t="shared" si="26"/>
        <v>9.0891116193550142E-2</v>
      </c>
      <c r="L125" s="31">
        <v>0</v>
      </c>
      <c r="M125" s="36">
        <f t="shared" si="27"/>
        <v>0</v>
      </c>
      <c r="N125" s="31">
        <f t="shared" si="28"/>
        <v>24388460</v>
      </c>
      <c r="O125" s="36">
        <f t="shared" si="29"/>
        <v>0.61648324479031813</v>
      </c>
      <c r="P125" s="31">
        <v>4794343</v>
      </c>
      <c r="Q125" s="31">
        <v>42202592</v>
      </c>
      <c r="R125" s="31">
        <v>37845639</v>
      </c>
      <c r="S125" s="31">
        <v>24774392</v>
      </c>
      <c r="T125" s="36">
        <f t="shared" si="30"/>
        <v>0.65461682388293141</v>
      </c>
      <c r="U125" s="36">
        <f t="shared" si="31"/>
        <v>-0.25001006394411085</v>
      </c>
    </row>
    <row r="126" spans="1:21" ht="16.5" x14ac:dyDescent="0.3">
      <c r="A126" s="18" t="s">
        <v>0</v>
      </c>
      <c r="B126" s="13" t="s">
        <v>229</v>
      </c>
      <c r="C126" s="12" t="s">
        <v>0</v>
      </c>
      <c r="D126" s="32">
        <f>SUM(D122:D125)</f>
        <v>39727056</v>
      </c>
      <c r="E126" s="32">
        <f>SUM(E122:E125)</f>
        <v>39560621</v>
      </c>
      <c r="F126" s="32">
        <f>SUM(F122:F125)</f>
        <v>7788820</v>
      </c>
      <c r="G126" s="37">
        <f t="shared" si="24"/>
        <v>0.19605832357675837</v>
      </c>
      <c r="H126" s="32">
        <f>SUM(H122:H125)</f>
        <v>13003931</v>
      </c>
      <c r="I126" s="37">
        <f t="shared" si="25"/>
        <v>0.32733185665708531</v>
      </c>
      <c r="J126" s="32">
        <f>SUM(J122:J125)</f>
        <v>3595709</v>
      </c>
      <c r="K126" s="37">
        <f t="shared" si="26"/>
        <v>9.0891116193550142E-2</v>
      </c>
      <c r="L126" s="32">
        <f>SUM(L122:L125)</f>
        <v>0</v>
      </c>
      <c r="M126" s="37">
        <f t="shared" si="27"/>
        <v>0</v>
      </c>
      <c r="N126" s="32">
        <f t="shared" si="28"/>
        <v>24388460</v>
      </c>
      <c r="O126" s="37">
        <f t="shared" si="29"/>
        <v>0.61648324479031813</v>
      </c>
      <c r="P126" s="32">
        <f>SUM(P122:P125)</f>
        <v>4794343</v>
      </c>
      <c r="Q126" s="32">
        <f>SUM(Q122:Q125)</f>
        <v>42202592</v>
      </c>
      <c r="R126" s="32">
        <f>SUM(R122:R125)</f>
        <v>37845639</v>
      </c>
      <c r="S126" s="32">
        <f>SUM(S122:S125)</f>
        <v>24774392</v>
      </c>
      <c r="T126" s="37">
        <f t="shared" si="30"/>
        <v>0.65461682388293141</v>
      </c>
      <c r="U126" s="37">
        <f t="shared" si="31"/>
        <v>-0.25001006394411085</v>
      </c>
    </row>
    <row r="127" spans="1:21" x14ac:dyDescent="0.2">
      <c r="A127" s="17" t="s">
        <v>29</v>
      </c>
      <c r="B127" s="11" t="s">
        <v>230</v>
      </c>
      <c r="C127" s="10" t="s">
        <v>231</v>
      </c>
      <c r="D127" s="31">
        <v>0</v>
      </c>
      <c r="E127" s="31">
        <v>0</v>
      </c>
      <c r="F127" s="31">
        <v>0</v>
      </c>
      <c r="G127" s="36">
        <f t="shared" si="24"/>
        <v>0</v>
      </c>
      <c r="H127" s="31">
        <v>0</v>
      </c>
      <c r="I127" s="36">
        <f t="shared" si="25"/>
        <v>0</v>
      </c>
      <c r="J127" s="31">
        <v>0</v>
      </c>
      <c r="K127" s="36">
        <f t="shared" si="26"/>
        <v>0</v>
      </c>
      <c r="L127" s="31">
        <v>0</v>
      </c>
      <c r="M127" s="36">
        <f t="shared" si="27"/>
        <v>0</v>
      </c>
      <c r="N127" s="31">
        <f t="shared" si="28"/>
        <v>0</v>
      </c>
      <c r="O127" s="36">
        <f t="shared" si="29"/>
        <v>0</v>
      </c>
      <c r="P127" s="31">
        <v>0</v>
      </c>
      <c r="Q127" s="31">
        <v>0</v>
      </c>
      <c r="R127" s="31">
        <v>0</v>
      </c>
      <c r="S127" s="31">
        <v>0</v>
      </c>
      <c r="T127" s="36">
        <f t="shared" si="30"/>
        <v>0</v>
      </c>
      <c r="U127" s="36">
        <f t="shared" si="31"/>
        <v>0</v>
      </c>
    </row>
    <row r="128" spans="1:21" x14ac:dyDescent="0.2">
      <c r="A128" s="17" t="s">
        <v>29</v>
      </c>
      <c r="B128" s="11" t="s">
        <v>232</v>
      </c>
      <c r="C128" s="10" t="s">
        <v>233</v>
      </c>
      <c r="D128" s="31">
        <v>0</v>
      </c>
      <c r="E128" s="31">
        <v>0</v>
      </c>
      <c r="F128" s="31">
        <v>0</v>
      </c>
      <c r="G128" s="36">
        <f t="shared" si="24"/>
        <v>0</v>
      </c>
      <c r="H128" s="31">
        <v>0</v>
      </c>
      <c r="I128" s="36">
        <f t="shared" si="25"/>
        <v>0</v>
      </c>
      <c r="J128" s="31">
        <v>0</v>
      </c>
      <c r="K128" s="36">
        <f t="shared" si="26"/>
        <v>0</v>
      </c>
      <c r="L128" s="31">
        <v>0</v>
      </c>
      <c r="M128" s="36">
        <f t="shared" si="27"/>
        <v>0</v>
      </c>
      <c r="N128" s="31">
        <f t="shared" si="28"/>
        <v>0</v>
      </c>
      <c r="O128" s="36">
        <f t="shared" si="29"/>
        <v>0</v>
      </c>
      <c r="P128" s="31">
        <v>0</v>
      </c>
      <c r="Q128" s="31">
        <v>0</v>
      </c>
      <c r="R128" s="31">
        <v>0</v>
      </c>
      <c r="S128" s="31">
        <v>0</v>
      </c>
      <c r="T128" s="36">
        <f t="shared" si="30"/>
        <v>0</v>
      </c>
      <c r="U128" s="36">
        <f t="shared" si="31"/>
        <v>0</v>
      </c>
    </row>
    <row r="129" spans="1:21" x14ac:dyDescent="0.2">
      <c r="A129" s="17" t="s">
        <v>29</v>
      </c>
      <c r="B129" s="11" t="s">
        <v>234</v>
      </c>
      <c r="C129" s="10" t="s">
        <v>235</v>
      </c>
      <c r="D129" s="31">
        <v>0</v>
      </c>
      <c r="E129" s="31">
        <v>0</v>
      </c>
      <c r="F129" s="31">
        <v>0</v>
      </c>
      <c r="G129" s="36">
        <f t="shared" si="24"/>
        <v>0</v>
      </c>
      <c r="H129" s="31">
        <v>0</v>
      </c>
      <c r="I129" s="36">
        <f t="shared" si="25"/>
        <v>0</v>
      </c>
      <c r="J129" s="31">
        <v>0</v>
      </c>
      <c r="K129" s="36">
        <f t="shared" si="26"/>
        <v>0</v>
      </c>
      <c r="L129" s="31">
        <v>0</v>
      </c>
      <c r="M129" s="36">
        <f t="shared" si="27"/>
        <v>0</v>
      </c>
      <c r="N129" s="31">
        <f t="shared" si="28"/>
        <v>0</v>
      </c>
      <c r="O129" s="36">
        <f t="shared" si="29"/>
        <v>0</v>
      </c>
      <c r="P129" s="31">
        <v>0</v>
      </c>
      <c r="Q129" s="31">
        <v>0</v>
      </c>
      <c r="R129" s="31">
        <v>0</v>
      </c>
      <c r="S129" s="31">
        <v>0</v>
      </c>
      <c r="T129" s="36">
        <f t="shared" si="30"/>
        <v>0</v>
      </c>
      <c r="U129" s="36">
        <f t="shared" si="31"/>
        <v>0</v>
      </c>
    </row>
    <row r="130" spans="1:21" x14ac:dyDescent="0.2">
      <c r="A130" s="17" t="s">
        <v>29</v>
      </c>
      <c r="B130" s="11" t="s">
        <v>236</v>
      </c>
      <c r="C130" s="10" t="s">
        <v>237</v>
      </c>
      <c r="D130" s="31">
        <v>0</v>
      </c>
      <c r="E130" s="31">
        <v>0</v>
      </c>
      <c r="F130" s="31">
        <v>0</v>
      </c>
      <c r="G130" s="36">
        <f t="shared" si="24"/>
        <v>0</v>
      </c>
      <c r="H130" s="31">
        <v>0</v>
      </c>
      <c r="I130" s="36">
        <f t="shared" si="25"/>
        <v>0</v>
      </c>
      <c r="J130" s="31">
        <v>0</v>
      </c>
      <c r="K130" s="36">
        <f t="shared" si="26"/>
        <v>0</v>
      </c>
      <c r="L130" s="31">
        <v>0</v>
      </c>
      <c r="M130" s="36">
        <f t="shared" si="27"/>
        <v>0</v>
      </c>
      <c r="N130" s="31">
        <f t="shared" si="28"/>
        <v>0</v>
      </c>
      <c r="O130" s="36">
        <f t="shared" si="29"/>
        <v>0</v>
      </c>
      <c r="P130" s="31">
        <v>0</v>
      </c>
      <c r="Q130" s="31">
        <v>0</v>
      </c>
      <c r="R130" s="31">
        <v>0</v>
      </c>
      <c r="S130" s="31">
        <v>0</v>
      </c>
      <c r="T130" s="36">
        <f t="shared" si="30"/>
        <v>0</v>
      </c>
      <c r="U130" s="36">
        <f t="shared" si="31"/>
        <v>0</v>
      </c>
    </row>
    <row r="131" spans="1:21" x14ac:dyDescent="0.2">
      <c r="A131" s="17" t="s">
        <v>44</v>
      </c>
      <c r="B131" s="11" t="s">
        <v>238</v>
      </c>
      <c r="C131" s="10" t="s">
        <v>239</v>
      </c>
      <c r="D131" s="31">
        <v>0</v>
      </c>
      <c r="E131" s="31">
        <v>0</v>
      </c>
      <c r="F131" s="31">
        <v>0</v>
      </c>
      <c r="G131" s="36">
        <f t="shared" si="24"/>
        <v>0</v>
      </c>
      <c r="H131" s="31">
        <v>0</v>
      </c>
      <c r="I131" s="36">
        <f t="shared" si="25"/>
        <v>0</v>
      </c>
      <c r="J131" s="31">
        <v>0</v>
      </c>
      <c r="K131" s="36">
        <f t="shared" si="26"/>
        <v>0</v>
      </c>
      <c r="L131" s="31">
        <v>0</v>
      </c>
      <c r="M131" s="36">
        <f t="shared" si="27"/>
        <v>0</v>
      </c>
      <c r="N131" s="31">
        <f t="shared" si="28"/>
        <v>0</v>
      </c>
      <c r="O131" s="36">
        <f t="shared" si="29"/>
        <v>0</v>
      </c>
      <c r="P131" s="31">
        <v>0</v>
      </c>
      <c r="Q131" s="31">
        <v>0</v>
      </c>
      <c r="R131" s="31">
        <v>0</v>
      </c>
      <c r="S131" s="31">
        <v>0</v>
      </c>
      <c r="T131" s="36">
        <f t="shared" si="30"/>
        <v>0</v>
      </c>
      <c r="U131" s="36">
        <f t="shared" si="31"/>
        <v>0</v>
      </c>
    </row>
    <row r="132" spans="1:21" ht="16.5" x14ac:dyDescent="0.3">
      <c r="A132" s="18" t="s">
        <v>0</v>
      </c>
      <c r="B132" s="13" t="s">
        <v>240</v>
      </c>
      <c r="C132" s="12" t="s">
        <v>0</v>
      </c>
      <c r="D132" s="32">
        <f>SUM(D127:D131)</f>
        <v>0</v>
      </c>
      <c r="E132" s="32">
        <f>SUM(E127:E131)</f>
        <v>0</v>
      </c>
      <c r="F132" s="32">
        <f>SUM(F127:F131)</f>
        <v>0</v>
      </c>
      <c r="G132" s="37">
        <f t="shared" si="24"/>
        <v>0</v>
      </c>
      <c r="H132" s="32">
        <f>SUM(H127:H131)</f>
        <v>0</v>
      </c>
      <c r="I132" s="37">
        <f t="shared" si="25"/>
        <v>0</v>
      </c>
      <c r="J132" s="32">
        <f>SUM(J127:J131)</f>
        <v>0</v>
      </c>
      <c r="K132" s="37">
        <f t="shared" si="26"/>
        <v>0</v>
      </c>
      <c r="L132" s="32">
        <f>SUM(L127:L131)</f>
        <v>0</v>
      </c>
      <c r="M132" s="37">
        <f t="shared" si="27"/>
        <v>0</v>
      </c>
      <c r="N132" s="32">
        <f t="shared" si="28"/>
        <v>0</v>
      </c>
      <c r="O132" s="37">
        <f t="shared" si="29"/>
        <v>0</v>
      </c>
      <c r="P132" s="32">
        <f>SUM(P127:P131)</f>
        <v>0</v>
      </c>
      <c r="Q132" s="32">
        <f>SUM(Q127:Q131)</f>
        <v>0</v>
      </c>
      <c r="R132" s="32">
        <f>SUM(R127:R131)</f>
        <v>0</v>
      </c>
      <c r="S132" s="32">
        <f>SUM(S127:S131)</f>
        <v>0</v>
      </c>
      <c r="T132" s="37">
        <f t="shared" si="30"/>
        <v>0</v>
      </c>
      <c r="U132" s="37">
        <f t="shared" si="31"/>
        <v>0</v>
      </c>
    </row>
    <row r="133" spans="1:21" x14ac:dyDescent="0.2">
      <c r="A133" s="17" t="s">
        <v>29</v>
      </c>
      <c r="B133" s="11" t="s">
        <v>241</v>
      </c>
      <c r="C133" s="10" t="s">
        <v>242</v>
      </c>
      <c r="D133" s="31">
        <v>10297555</v>
      </c>
      <c r="E133" s="31">
        <v>10120835</v>
      </c>
      <c r="F133" s="31">
        <v>2095432</v>
      </c>
      <c r="G133" s="36">
        <f t="shared" si="24"/>
        <v>0.20348830377696453</v>
      </c>
      <c r="H133" s="31">
        <v>2129824</v>
      </c>
      <c r="I133" s="36">
        <f t="shared" si="25"/>
        <v>0.20682812570556797</v>
      </c>
      <c r="J133" s="31">
        <v>2280966</v>
      </c>
      <c r="K133" s="36">
        <f t="shared" si="26"/>
        <v>0.22537330170880168</v>
      </c>
      <c r="L133" s="31">
        <v>0</v>
      </c>
      <c r="M133" s="36">
        <f t="shared" si="27"/>
        <v>0</v>
      </c>
      <c r="N133" s="31">
        <f t="shared" si="28"/>
        <v>6506222</v>
      </c>
      <c r="O133" s="36">
        <f t="shared" si="29"/>
        <v>0.64285427042333954</v>
      </c>
      <c r="P133" s="31">
        <v>2596790</v>
      </c>
      <c r="Q133" s="31">
        <v>9955831</v>
      </c>
      <c r="R133" s="31">
        <v>10201796</v>
      </c>
      <c r="S133" s="31">
        <v>7141585</v>
      </c>
      <c r="T133" s="36">
        <f t="shared" si="30"/>
        <v>0.70003213159722077</v>
      </c>
      <c r="U133" s="36">
        <f t="shared" si="31"/>
        <v>-0.12162092429499494</v>
      </c>
    </row>
    <row r="134" spans="1:21" x14ac:dyDescent="0.2">
      <c r="A134" s="17" t="s">
        <v>29</v>
      </c>
      <c r="B134" s="11" t="s">
        <v>243</v>
      </c>
      <c r="C134" s="10" t="s">
        <v>244</v>
      </c>
      <c r="D134" s="31">
        <v>0</v>
      </c>
      <c r="E134" s="31">
        <v>0</v>
      </c>
      <c r="F134" s="31">
        <v>0</v>
      </c>
      <c r="G134" s="36">
        <f t="shared" si="24"/>
        <v>0</v>
      </c>
      <c r="H134" s="31">
        <v>0</v>
      </c>
      <c r="I134" s="36">
        <f t="shared" si="25"/>
        <v>0</v>
      </c>
      <c r="J134" s="31">
        <v>0</v>
      </c>
      <c r="K134" s="36">
        <f t="shared" si="26"/>
        <v>0</v>
      </c>
      <c r="L134" s="31">
        <v>0</v>
      </c>
      <c r="M134" s="36">
        <f t="shared" si="27"/>
        <v>0</v>
      </c>
      <c r="N134" s="31">
        <f t="shared" si="28"/>
        <v>0</v>
      </c>
      <c r="O134" s="36">
        <f t="shared" si="29"/>
        <v>0</v>
      </c>
      <c r="P134" s="31">
        <v>0</v>
      </c>
      <c r="Q134" s="31">
        <v>0</v>
      </c>
      <c r="R134" s="31">
        <v>0</v>
      </c>
      <c r="S134" s="31">
        <v>0</v>
      </c>
      <c r="T134" s="36">
        <f t="shared" si="30"/>
        <v>0</v>
      </c>
      <c r="U134" s="36">
        <f t="shared" si="31"/>
        <v>0</v>
      </c>
    </row>
    <row r="135" spans="1:21" x14ac:dyDescent="0.2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x14ac:dyDescent="0.2">
      <c r="A136" s="17" t="s">
        <v>44</v>
      </c>
      <c r="B136" s="11" t="s">
        <v>247</v>
      </c>
      <c r="C136" s="10" t="s">
        <v>248</v>
      </c>
      <c r="D136" s="31">
        <v>5402312</v>
      </c>
      <c r="E136" s="31">
        <v>5557826</v>
      </c>
      <c r="F136" s="31">
        <v>1374684</v>
      </c>
      <c r="G136" s="36">
        <f t="shared" si="24"/>
        <v>0.25446216360698903</v>
      </c>
      <c r="H136" s="31">
        <v>1372734</v>
      </c>
      <c r="I136" s="36">
        <f t="shared" si="25"/>
        <v>0.25410120703876415</v>
      </c>
      <c r="J136" s="31">
        <v>1291682</v>
      </c>
      <c r="K136" s="36">
        <f t="shared" si="26"/>
        <v>0.2324077795886377</v>
      </c>
      <c r="L136" s="31">
        <v>0</v>
      </c>
      <c r="M136" s="36">
        <f t="shared" si="27"/>
        <v>0</v>
      </c>
      <c r="N136" s="31">
        <f t="shared" si="28"/>
        <v>4039100</v>
      </c>
      <c r="O136" s="36">
        <f t="shared" si="29"/>
        <v>0.72674099548996318</v>
      </c>
      <c r="P136" s="31">
        <v>1367322</v>
      </c>
      <c r="Q136" s="31">
        <v>4497625</v>
      </c>
      <c r="R136" s="31">
        <v>5145059</v>
      </c>
      <c r="S136" s="31">
        <v>3929503</v>
      </c>
      <c r="T136" s="36">
        <f t="shared" si="30"/>
        <v>0.76374303968137203</v>
      </c>
      <c r="U136" s="36">
        <f t="shared" si="31"/>
        <v>-5.5319814937520251E-2</v>
      </c>
    </row>
    <row r="137" spans="1:21" ht="16.5" x14ac:dyDescent="0.3">
      <c r="A137" s="18" t="s">
        <v>0</v>
      </c>
      <c r="B137" s="13" t="s">
        <v>249</v>
      </c>
      <c r="C137" s="12" t="s">
        <v>0</v>
      </c>
      <c r="D137" s="32">
        <f>SUM(D133:D136)</f>
        <v>15699867</v>
      </c>
      <c r="E137" s="32">
        <f>SUM(E133:E136)</f>
        <v>15678661</v>
      </c>
      <c r="F137" s="32">
        <f>SUM(F133:F136)</f>
        <v>3470116</v>
      </c>
      <c r="G137" s="37">
        <f t="shared" ref="G137:G170" si="32">IF(($D137     =0),0,($F137     /$D137     ))</f>
        <v>0.22102836922121696</v>
      </c>
      <c r="H137" s="32">
        <f>SUM(H133:H136)</f>
        <v>3502558</v>
      </c>
      <c r="I137" s="37">
        <f t="shared" ref="I137:I170" si="33">IF(($D137     =0),0,($H137     /$D137     ))</f>
        <v>0.22309475615302984</v>
      </c>
      <c r="J137" s="32">
        <f>SUM(J133:J136)</f>
        <v>3572648</v>
      </c>
      <c r="K137" s="37">
        <f t="shared" ref="K137:K170" si="34">IF(($E137     =0),0,($J137     /$E137     ))</f>
        <v>0.22786690776718752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10545322</v>
      </c>
      <c r="O137" s="37">
        <f t="shared" ref="O137:O170" si="37">IF(($E137     =0),0,($N137     /$E137     ))</f>
        <v>0.67259072697598343</v>
      </c>
      <c r="P137" s="32">
        <f>SUM(P133:P136)</f>
        <v>3964112</v>
      </c>
      <c r="Q137" s="32">
        <f>SUM(Q133:Q136)</f>
        <v>14453456</v>
      </c>
      <c r="R137" s="32">
        <f>SUM(R133:R136)</f>
        <v>15346855</v>
      </c>
      <c r="S137" s="32">
        <f>SUM(S133:S136)</f>
        <v>11071088</v>
      </c>
      <c r="T137" s="37">
        <f t="shared" ref="T137:T170" si="38">IF(($R137     =0),0,($S137     /$R137     ))</f>
        <v>0.72139132089278224</v>
      </c>
      <c r="U137" s="37">
        <f t="shared" ref="U137:U170" si="39">IF(($P137     =0),0,(($J137     /$P137     )-1))</f>
        <v>-9.8752002970652675E-2</v>
      </c>
    </row>
    <row r="138" spans="1:21" x14ac:dyDescent="0.2">
      <c r="A138" s="17" t="s">
        <v>29</v>
      </c>
      <c r="B138" s="11" t="s">
        <v>250</v>
      </c>
      <c r="C138" s="10" t="s">
        <v>251</v>
      </c>
      <c r="D138" s="31">
        <v>0</v>
      </c>
      <c r="E138" s="31">
        <v>0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0</v>
      </c>
      <c r="R138" s="31">
        <v>0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x14ac:dyDescent="0.2">
      <c r="A139" s="17" t="s">
        <v>29</v>
      </c>
      <c r="B139" s="11" t="s">
        <v>252</v>
      </c>
      <c r="C139" s="10" t="s">
        <v>253</v>
      </c>
      <c r="D139" s="31">
        <v>0</v>
      </c>
      <c r="E139" s="31">
        <v>0</v>
      </c>
      <c r="F139" s="31">
        <v>0</v>
      </c>
      <c r="G139" s="36">
        <f t="shared" si="32"/>
        <v>0</v>
      </c>
      <c r="H139" s="31">
        <v>0</v>
      </c>
      <c r="I139" s="36">
        <f t="shared" si="33"/>
        <v>0</v>
      </c>
      <c r="J139" s="31">
        <v>0</v>
      </c>
      <c r="K139" s="36">
        <f t="shared" si="34"/>
        <v>0</v>
      </c>
      <c r="L139" s="31">
        <v>0</v>
      </c>
      <c r="M139" s="36">
        <f t="shared" si="35"/>
        <v>0</v>
      </c>
      <c r="N139" s="31">
        <f t="shared" si="36"/>
        <v>0</v>
      </c>
      <c r="O139" s="36">
        <f t="shared" si="37"/>
        <v>0</v>
      </c>
      <c r="P139" s="31">
        <v>0</v>
      </c>
      <c r="Q139" s="31">
        <v>0</v>
      </c>
      <c r="R139" s="31">
        <v>0</v>
      </c>
      <c r="S139" s="31">
        <v>0</v>
      </c>
      <c r="T139" s="36">
        <f t="shared" si="38"/>
        <v>0</v>
      </c>
      <c r="U139" s="36">
        <f t="shared" si="39"/>
        <v>0</v>
      </c>
    </row>
    <row r="140" spans="1:21" x14ac:dyDescent="0.2">
      <c r="A140" s="17" t="s">
        <v>29</v>
      </c>
      <c r="B140" s="11" t="s">
        <v>254</v>
      </c>
      <c r="C140" s="10" t="s">
        <v>255</v>
      </c>
      <c r="D140" s="31">
        <v>0</v>
      </c>
      <c r="E140" s="31">
        <v>0</v>
      </c>
      <c r="F140" s="31">
        <v>0</v>
      </c>
      <c r="G140" s="36">
        <f t="shared" si="32"/>
        <v>0</v>
      </c>
      <c r="H140" s="31">
        <v>0</v>
      </c>
      <c r="I140" s="36">
        <f t="shared" si="33"/>
        <v>0</v>
      </c>
      <c r="J140" s="31">
        <v>0</v>
      </c>
      <c r="K140" s="36">
        <f t="shared" si="34"/>
        <v>0</v>
      </c>
      <c r="L140" s="31">
        <v>0</v>
      </c>
      <c r="M140" s="36">
        <f t="shared" si="35"/>
        <v>0</v>
      </c>
      <c r="N140" s="31">
        <f t="shared" si="36"/>
        <v>0</v>
      </c>
      <c r="O140" s="36">
        <f t="shared" si="37"/>
        <v>0</v>
      </c>
      <c r="P140" s="31">
        <v>0</v>
      </c>
      <c r="Q140" s="31">
        <v>0</v>
      </c>
      <c r="R140" s="31">
        <v>0</v>
      </c>
      <c r="S140" s="31">
        <v>0</v>
      </c>
      <c r="T140" s="36">
        <f t="shared" si="38"/>
        <v>0</v>
      </c>
      <c r="U140" s="36">
        <f t="shared" si="39"/>
        <v>0</v>
      </c>
    </row>
    <row r="141" spans="1:21" x14ac:dyDescent="0.2">
      <c r="A141" s="17" t="s">
        <v>29</v>
      </c>
      <c r="B141" s="11" t="s">
        <v>256</v>
      </c>
      <c r="C141" s="10" t="s">
        <v>257</v>
      </c>
      <c r="D141" s="31">
        <v>52174</v>
      </c>
      <c r="E141" s="31">
        <v>52174</v>
      </c>
      <c r="F141" s="31">
        <v>0</v>
      </c>
      <c r="G141" s="36">
        <f t="shared" si="32"/>
        <v>0</v>
      </c>
      <c r="H141" s="31">
        <v>0</v>
      </c>
      <c r="I141" s="36">
        <f t="shared" si="33"/>
        <v>0</v>
      </c>
      <c r="J141" s="31">
        <v>0</v>
      </c>
      <c r="K141" s="36">
        <f t="shared" si="34"/>
        <v>0</v>
      </c>
      <c r="L141" s="31">
        <v>0</v>
      </c>
      <c r="M141" s="36">
        <f t="shared" si="35"/>
        <v>0</v>
      </c>
      <c r="N141" s="31">
        <f t="shared" si="36"/>
        <v>0</v>
      </c>
      <c r="O141" s="36">
        <f t="shared" si="37"/>
        <v>0</v>
      </c>
      <c r="P141" s="31">
        <v>0</v>
      </c>
      <c r="Q141" s="31">
        <v>0</v>
      </c>
      <c r="R141" s="31">
        <v>0</v>
      </c>
      <c r="S141" s="31">
        <v>0</v>
      </c>
      <c r="T141" s="36">
        <f t="shared" si="38"/>
        <v>0</v>
      </c>
      <c r="U141" s="36">
        <f t="shared" si="39"/>
        <v>0</v>
      </c>
    </row>
    <row r="142" spans="1:21" x14ac:dyDescent="0.2">
      <c r="A142" s="17" t="s">
        <v>29</v>
      </c>
      <c r="B142" s="11" t="s">
        <v>258</v>
      </c>
      <c r="C142" s="10" t="s">
        <v>259</v>
      </c>
      <c r="D142" s="31">
        <v>45000</v>
      </c>
      <c r="E142" s="31">
        <v>45000</v>
      </c>
      <c r="F142" s="31">
        <v>0</v>
      </c>
      <c r="G142" s="36">
        <f t="shared" si="32"/>
        <v>0</v>
      </c>
      <c r="H142" s="31">
        <v>37334</v>
      </c>
      <c r="I142" s="36">
        <f t="shared" si="33"/>
        <v>0.82964444444444441</v>
      </c>
      <c r="J142" s="31">
        <v>0</v>
      </c>
      <c r="K142" s="36">
        <f t="shared" si="34"/>
        <v>0</v>
      </c>
      <c r="L142" s="31">
        <v>0</v>
      </c>
      <c r="M142" s="36">
        <f t="shared" si="35"/>
        <v>0</v>
      </c>
      <c r="N142" s="31">
        <f t="shared" si="36"/>
        <v>37334</v>
      </c>
      <c r="O142" s="36">
        <f t="shared" si="37"/>
        <v>0.82964444444444441</v>
      </c>
      <c r="P142" s="31">
        <v>0</v>
      </c>
      <c r="Q142" s="31">
        <v>139131</v>
      </c>
      <c r="R142" s="31">
        <v>130435</v>
      </c>
      <c r="S142" s="31">
        <v>0</v>
      </c>
      <c r="T142" s="36">
        <f t="shared" si="38"/>
        <v>0</v>
      </c>
      <c r="U142" s="36">
        <f t="shared" si="39"/>
        <v>0</v>
      </c>
    </row>
    <row r="143" spans="1:21" x14ac:dyDescent="0.2">
      <c r="A143" s="17" t="s">
        <v>44</v>
      </c>
      <c r="B143" s="11" t="s">
        <v>260</v>
      </c>
      <c r="C143" s="10" t="s">
        <v>261</v>
      </c>
      <c r="D143" s="31">
        <v>14733555</v>
      </c>
      <c r="E143" s="31">
        <v>12058623</v>
      </c>
      <c r="F143" s="31">
        <v>3199928</v>
      </c>
      <c r="G143" s="36">
        <f t="shared" si="32"/>
        <v>0.21718641563424443</v>
      </c>
      <c r="H143" s="31">
        <v>2463053</v>
      </c>
      <c r="I143" s="36">
        <f t="shared" si="33"/>
        <v>0.16717302782661755</v>
      </c>
      <c r="J143" s="31">
        <v>2258293</v>
      </c>
      <c r="K143" s="36">
        <f t="shared" si="34"/>
        <v>0.18727619231482731</v>
      </c>
      <c r="L143" s="31">
        <v>0</v>
      </c>
      <c r="M143" s="36">
        <f t="shared" si="35"/>
        <v>0</v>
      </c>
      <c r="N143" s="31">
        <f t="shared" si="36"/>
        <v>7921274</v>
      </c>
      <c r="O143" s="36">
        <f t="shared" si="37"/>
        <v>0.65689706030282236</v>
      </c>
      <c r="P143" s="31">
        <v>2941460</v>
      </c>
      <c r="Q143" s="31">
        <v>12377632</v>
      </c>
      <c r="R143" s="31">
        <v>12377632</v>
      </c>
      <c r="S143" s="31">
        <v>9357050</v>
      </c>
      <c r="T143" s="36">
        <f t="shared" si="38"/>
        <v>0.75596446880954293</v>
      </c>
      <c r="U143" s="36">
        <f t="shared" si="39"/>
        <v>-0.23225439067673881</v>
      </c>
    </row>
    <row r="144" spans="1:21" ht="16.5" x14ac:dyDescent="0.3">
      <c r="A144" s="18" t="s">
        <v>0</v>
      </c>
      <c r="B144" s="13" t="s">
        <v>262</v>
      </c>
      <c r="C144" s="12" t="s">
        <v>0</v>
      </c>
      <c r="D144" s="32">
        <f>SUM(D138:D143)</f>
        <v>14830729</v>
      </c>
      <c r="E144" s="32">
        <f>SUM(E138:E143)</f>
        <v>12155797</v>
      </c>
      <c r="F144" s="32">
        <f>SUM(F138:F143)</f>
        <v>3199928</v>
      </c>
      <c r="G144" s="37">
        <f t="shared" si="32"/>
        <v>0.21576336537468926</v>
      </c>
      <c r="H144" s="32">
        <f>SUM(H138:H143)</f>
        <v>2500387</v>
      </c>
      <c r="I144" s="37">
        <f t="shared" si="33"/>
        <v>0.16859501646884653</v>
      </c>
      <c r="J144" s="32">
        <f>SUM(J138:J143)</f>
        <v>2258293</v>
      </c>
      <c r="K144" s="37">
        <f t="shared" si="34"/>
        <v>0.18577909782468396</v>
      </c>
      <c r="L144" s="32">
        <f>SUM(L138:L143)</f>
        <v>0</v>
      </c>
      <c r="M144" s="37">
        <f t="shared" si="35"/>
        <v>0</v>
      </c>
      <c r="N144" s="32">
        <f t="shared" si="36"/>
        <v>7958608</v>
      </c>
      <c r="O144" s="37">
        <f t="shared" si="37"/>
        <v>0.65471708683519481</v>
      </c>
      <c r="P144" s="32">
        <f>SUM(P138:P143)</f>
        <v>2941460</v>
      </c>
      <c r="Q144" s="32">
        <f>SUM(Q138:Q143)</f>
        <v>12516763</v>
      </c>
      <c r="R144" s="32">
        <f>SUM(R138:R143)</f>
        <v>12508067</v>
      </c>
      <c r="S144" s="32">
        <f>SUM(S138:S143)</f>
        <v>9357050</v>
      </c>
      <c r="T144" s="37">
        <f t="shared" si="38"/>
        <v>0.74808121830495466</v>
      </c>
      <c r="U144" s="37">
        <f t="shared" si="39"/>
        <v>-0.23225439067673881</v>
      </c>
    </row>
    <row r="145" spans="1:21" x14ac:dyDescent="0.2">
      <c r="A145" s="17" t="s">
        <v>29</v>
      </c>
      <c r="B145" s="11" t="s">
        <v>263</v>
      </c>
      <c r="C145" s="10" t="s">
        <v>264</v>
      </c>
      <c r="D145" s="31">
        <v>279677</v>
      </c>
      <c r="E145" s="31">
        <v>105764</v>
      </c>
      <c r="F145" s="31">
        <v>0</v>
      </c>
      <c r="G145" s="36">
        <f t="shared" si="32"/>
        <v>0</v>
      </c>
      <c r="H145" s="31">
        <v>0</v>
      </c>
      <c r="I145" s="36">
        <f t="shared" si="33"/>
        <v>0</v>
      </c>
      <c r="J145" s="31">
        <v>0</v>
      </c>
      <c r="K145" s="36">
        <f t="shared" si="34"/>
        <v>0</v>
      </c>
      <c r="L145" s="31">
        <v>0</v>
      </c>
      <c r="M145" s="36">
        <f t="shared" si="35"/>
        <v>0</v>
      </c>
      <c r="N145" s="31">
        <f t="shared" si="36"/>
        <v>0</v>
      </c>
      <c r="O145" s="36">
        <f t="shared" si="37"/>
        <v>0</v>
      </c>
      <c r="P145" s="31">
        <v>0</v>
      </c>
      <c r="Q145" s="31">
        <v>0</v>
      </c>
      <c r="R145" s="31">
        <v>0</v>
      </c>
      <c r="S145" s="31">
        <v>0</v>
      </c>
      <c r="T145" s="36">
        <f t="shared" si="38"/>
        <v>0</v>
      </c>
      <c r="U145" s="36">
        <f t="shared" si="39"/>
        <v>0</v>
      </c>
    </row>
    <row r="146" spans="1:21" x14ac:dyDescent="0.2">
      <c r="A146" s="17" t="s">
        <v>29</v>
      </c>
      <c r="B146" s="11" t="s">
        <v>265</v>
      </c>
      <c r="C146" s="10" t="s">
        <v>266</v>
      </c>
      <c r="D146" s="31">
        <v>630435</v>
      </c>
      <c r="E146" s="31">
        <v>98300</v>
      </c>
      <c r="F146" s="31">
        <v>98300</v>
      </c>
      <c r="G146" s="36">
        <f t="shared" si="32"/>
        <v>0.15592408416410891</v>
      </c>
      <c r="H146" s="31">
        <v>0</v>
      </c>
      <c r="I146" s="36">
        <f t="shared" si="33"/>
        <v>0</v>
      </c>
      <c r="J146" s="31">
        <v>0</v>
      </c>
      <c r="K146" s="36">
        <f t="shared" si="34"/>
        <v>0</v>
      </c>
      <c r="L146" s="31">
        <v>0</v>
      </c>
      <c r="M146" s="36">
        <f t="shared" si="35"/>
        <v>0</v>
      </c>
      <c r="N146" s="31">
        <f t="shared" si="36"/>
        <v>98300</v>
      </c>
      <c r="O146" s="36">
        <f t="shared" si="37"/>
        <v>1</v>
      </c>
      <c r="P146" s="31">
        <v>120145</v>
      </c>
      <c r="Q146" s="31">
        <v>815000</v>
      </c>
      <c r="R146" s="31">
        <v>684520</v>
      </c>
      <c r="S146" s="31">
        <v>545340</v>
      </c>
      <c r="T146" s="36">
        <f t="shared" si="38"/>
        <v>0.79667504236545317</v>
      </c>
      <c r="U146" s="36">
        <f t="shared" si="39"/>
        <v>-1</v>
      </c>
    </row>
    <row r="147" spans="1:21" x14ac:dyDescent="0.2">
      <c r="A147" s="17" t="s">
        <v>29</v>
      </c>
      <c r="B147" s="11" t="s">
        <v>267</v>
      </c>
      <c r="C147" s="10" t="s">
        <v>268</v>
      </c>
      <c r="D147" s="31">
        <v>0</v>
      </c>
      <c r="E147" s="31">
        <v>0</v>
      </c>
      <c r="F147" s="31">
        <v>0</v>
      </c>
      <c r="G147" s="36">
        <f t="shared" si="32"/>
        <v>0</v>
      </c>
      <c r="H147" s="31">
        <v>0</v>
      </c>
      <c r="I147" s="36">
        <f t="shared" si="33"/>
        <v>0</v>
      </c>
      <c r="J147" s="31">
        <v>0</v>
      </c>
      <c r="K147" s="36">
        <f t="shared" si="34"/>
        <v>0</v>
      </c>
      <c r="L147" s="31">
        <v>0</v>
      </c>
      <c r="M147" s="36">
        <f t="shared" si="35"/>
        <v>0</v>
      </c>
      <c r="N147" s="31">
        <f t="shared" si="36"/>
        <v>0</v>
      </c>
      <c r="O147" s="36">
        <f t="shared" si="37"/>
        <v>0</v>
      </c>
      <c r="P147" s="31">
        <v>0</v>
      </c>
      <c r="Q147" s="31">
        <v>0</v>
      </c>
      <c r="R147" s="31">
        <v>0</v>
      </c>
      <c r="S147" s="31">
        <v>0</v>
      </c>
      <c r="T147" s="36">
        <f t="shared" si="38"/>
        <v>0</v>
      </c>
      <c r="U147" s="36">
        <f t="shared" si="39"/>
        <v>0</v>
      </c>
    </row>
    <row r="148" spans="1:21" x14ac:dyDescent="0.2">
      <c r="A148" s="17" t="s">
        <v>29</v>
      </c>
      <c r="B148" s="11" t="s">
        <v>269</v>
      </c>
      <c r="C148" s="10" t="s">
        <v>270</v>
      </c>
      <c r="D148" s="31">
        <v>0</v>
      </c>
      <c r="E148" s="31">
        <v>0</v>
      </c>
      <c r="F148" s="31">
        <v>0</v>
      </c>
      <c r="G148" s="36">
        <f t="shared" si="32"/>
        <v>0</v>
      </c>
      <c r="H148" s="31">
        <v>0</v>
      </c>
      <c r="I148" s="36">
        <f t="shared" si="33"/>
        <v>0</v>
      </c>
      <c r="J148" s="31">
        <v>0</v>
      </c>
      <c r="K148" s="36">
        <f t="shared" si="34"/>
        <v>0</v>
      </c>
      <c r="L148" s="31">
        <v>0</v>
      </c>
      <c r="M148" s="36">
        <f t="shared" si="35"/>
        <v>0</v>
      </c>
      <c r="N148" s="31">
        <f t="shared" si="36"/>
        <v>0</v>
      </c>
      <c r="O148" s="36">
        <f t="shared" si="37"/>
        <v>0</v>
      </c>
      <c r="P148" s="31">
        <v>0</v>
      </c>
      <c r="Q148" s="31">
        <v>0</v>
      </c>
      <c r="R148" s="31">
        <v>0</v>
      </c>
      <c r="S148" s="31">
        <v>0</v>
      </c>
      <c r="T148" s="36">
        <f t="shared" si="38"/>
        <v>0</v>
      </c>
      <c r="U148" s="36">
        <f t="shared" si="39"/>
        <v>0</v>
      </c>
    </row>
    <row r="149" spans="1:21" x14ac:dyDescent="0.2">
      <c r="A149" s="17" t="s">
        <v>44</v>
      </c>
      <c r="B149" s="11" t="s">
        <v>271</v>
      </c>
      <c r="C149" s="10" t="s">
        <v>272</v>
      </c>
      <c r="D149" s="31">
        <v>1402006</v>
      </c>
      <c r="E149" s="31">
        <v>1402006</v>
      </c>
      <c r="F149" s="31">
        <v>0</v>
      </c>
      <c r="G149" s="36">
        <f t="shared" si="32"/>
        <v>0</v>
      </c>
      <c r="H149" s="31">
        <v>23785</v>
      </c>
      <c r="I149" s="36">
        <f t="shared" si="33"/>
        <v>1.6964977325346683E-2</v>
      </c>
      <c r="J149" s="31">
        <v>30000</v>
      </c>
      <c r="K149" s="36">
        <f t="shared" si="34"/>
        <v>2.1397911278553731E-2</v>
      </c>
      <c r="L149" s="31">
        <v>0</v>
      </c>
      <c r="M149" s="36">
        <f t="shared" si="35"/>
        <v>0</v>
      </c>
      <c r="N149" s="31">
        <f t="shared" si="36"/>
        <v>53785</v>
      </c>
      <c r="O149" s="36">
        <f t="shared" si="37"/>
        <v>3.8362888603900414E-2</v>
      </c>
      <c r="P149" s="31">
        <v>0</v>
      </c>
      <c r="Q149" s="31">
        <v>1331440</v>
      </c>
      <c r="R149" s="31">
        <v>1331440</v>
      </c>
      <c r="S149" s="31">
        <v>915000</v>
      </c>
      <c r="T149" s="36">
        <f t="shared" si="38"/>
        <v>0.68722586072222558</v>
      </c>
      <c r="U149" s="36">
        <f t="shared" si="39"/>
        <v>0</v>
      </c>
    </row>
    <row r="150" spans="1:21" ht="16.5" x14ac:dyDescent="0.3">
      <c r="A150" s="18" t="s">
        <v>0</v>
      </c>
      <c r="B150" s="13" t="s">
        <v>273</v>
      </c>
      <c r="C150" s="12" t="s">
        <v>0</v>
      </c>
      <c r="D150" s="32">
        <f>SUM(D145:D149)</f>
        <v>2312118</v>
      </c>
      <c r="E150" s="32">
        <f>SUM(E145:E149)</f>
        <v>1606070</v>
      </c>
      <c r="F150" s="32">
        <f>SUM(F145:F149)</f>
        <v>98300</v>
      </c>
      <c r="G150" s="37">
        <f t="shared" si="32"/>
        <v>4.2515131148150746E-2</v>
      </c>
      <c r="H150" s="32">
        <f>SUM(H145:H149)</f>
        <v>23785</v>
      </c>
      <c r="I150" s="37">
        <f t="shared" si="33"/>
        <v>1.0287104723893849E-2</v>
      </c>
      <c r="J150" s="32">
        <f>SUM(J145:J149)</f>
        <v>30000</v>
      </c>
      <c r="K150" s="37">
        <f t="shared" si="34"/>
        <v>1.8679136027694932E-2</v>
      </c>
      <c r="L150" s="32">
        <f>SUM(L145:L149)</f>
        <v>0</v>
      </c>
      <c r="M150" s="37">
        <f t="shared" si="35"/>
        <v>0</v>
      </c>
      <c r="N150" s="32">
        <f t="shared" si="36"/>
        <v>152085</v>
      </c>
      <c r="O150" s="37">
        <f t="shared" si="37"/>
        <v>9.4693880092399457E-2</v>
      </c>
      <c r="P150" s="32">
        <f>SUM(P145:P149)</f>
        <v>120145</v>
      </c>
      <c r="Q150" s="32">
        <f>SUM(Q145:Q149)</f>
        <v>2146440</v>
      </c>
      <c r="R150" s="32">
        <f>SUM(R145:R149)</f>
        <v>2015960</v>
      </c>
      <c r="S150" s="32">
        <f>SUM(S145:S149)</f>
        <v>1460340</v>
      </c>
      <c r="T150" s="37">
        <f t="shared" si="38"/>
        <v>0.72438937280501592</v>
      </c>
      <c r="U150" s="37">
        <f t="shared" si="39"/>
        <v>-0.75030171875650253</v>
      </c>
    </row>
    <row r="151" spans="1:21" x14ac:dyDescent="0.2">
      <c r="A151" s="17" t="s">
        <v>29</v>
      </c>
      <c r="B151" s="11" t="s">
        <v>274</v>
      </c>
      <c r="C151" s="10" t="s">
        <v>275</v>
      </c>
      <c r="D151" s="31">
        <v>50000</v>
      </c>
      <c r="E151" s="31">
        <v>61881</v>
      </c>
      <c r="F151" s="31">
        <v>18550</v>
      </c>
      <c r="G151" s="36">
        <f t="shared" si="32"/>
        <v>0.371</v>
      </c>
      <c r="H151" s="31">
        <v>43331</v>
      </c>
      <c r="I151" s="36">
        <f t="shared" si="33"/>
        <v>0.86661999999999995</v>
      </c>
      <c r="J151" s="31">
        <v>5700</v>
      </c>
      <c r="K151" s="36">
        <f t="shared" si="34"/>
        <v>9.2112280021331261E-2</v>
      </c>
      <c r="L151" s="31">
        <v>0</v>
      </c>
      <c r="M151" s="36">
        <f t="shared" si="35"/>
        <v>0</v>
      </c>
      <c r="N151" s="31">
        <f t="shared" si="36"/>
        <v>67581</v>
      </c>
      <c r="O151" s="36">
        <f t="shared" si="37"/>
        <v>1.0921122800213312</v>
      </c>
      <c r="P151" s="31">
        <v>0</v>
      </c>
      <c r="Q151" s="31">
        <v>100000</v>
      </c>
      <c r="R151" s="31">
        <v>50000</v>
      </c>
      <c r="S151" s="31">
        <v>0</v>
      </c>
      <c r="T151" s="36">
        <f t="shared" si="38"/>
        <v>0</v>
      </c>
      <c r="U151" s="36">
        <f t="shared" si="39"/>
        <v>0</v>
      </c>
    </row>
    <row r="152" spans="1:21" x14ac:dyDescent="0.2">
      <c r="A152" s="17" t="s">
        <v>29</v>
      </c>
      <c r="B152" s="11" t="s">
        <v>276</v>
      </c>
      <c r="C152" s="10" t="s">
        <v>277</v>
      </c>
      <c r="D152" s="31">
        <v>4880400</v>
      </c>
      <c r="E152" s="31">
        <v>5603100</v>
      </c>
      <c r="F152" s="31">
        <v>1024444</v>
      </c>
      <c r="G152" s="36">
        <f t="shared" si="32"/>
        <v>0.20990984345545446</v>
      </c>
      <c r="H152" s="31">
        <v>1835168</v>
      </c>
      <c r="I152" s="36">
        <f t="shared" si="33"/>
        <v>0.37602819441029423</v>
      </c>
      <c r="J152" s="31">
        <v>1309635</v>
      </c>
      <c r="K152" s="36">
        <f t="shared" si="34"/>
        <v>0.23373400439042674</v>
      </c>
      <c r="L152" s="31">
        <v>0</v>
      </c>
      <c r="M152" s="36">
        <f t="shared" si="35"/>
        <v>0</v>
      </c>
      <c r="N152" s="31">
        <f t="shared" si="36"/>
        <v>4169247</v>
      </c>
      <c r="O152" s="36">
        <f t="shared" si="37"/>
        <v>0.74409648230443859</v>
      </c>
      <c r="P152" s="31">
        <v>1047471</v>
      </c>
      <c r="Q152" s="31">
        <v>2517300</v>
      </c>
      <c r="R152" s="31">
        <v>4113204</v>
      </c>
      <c r="S152" s="31">
        <v>3001371</v>
      </c>
      <c r="T152" s="36">
        <f t="shared" si="38"/>
        <v>0.72969174395434799</v>
      </c>
      <c r="U152" s="36">
        <f t="shared" si="39"/>
        <v>0.25028282405909086</v>
      </c>
    </row>
    <row r="153" spans="1:21" x14ac:dyDescent="0.2">
      <c r="A153" s="17" t="s">
        <v>29</v>
      </c>
      <c r="B153" s="11" t="s">
        <v>278</v>
      </c>
      <c r="C153" s="10" t="s">
        <v>279</v>
      </c>
      <c r="D153" s="31">
        <v>0</v>
      </c>
      <c r="E153" s="31">
        <v>0</v>
      </c>
      <c r="F153" s="31">
        <v>0</v>
      </c>
      <c r="G153" s="36">
        <f t="shared" si="32"/>
        <v>0</v>
      </c>
      <c r="H153" s="31">
        <v>0</v>
      </c>
      <c r="I153" s="36">
        <f t="shared" si="33"/>
        <v>0</v>
      </c>
      <c r="J153" s="31">
        <v>0</v>
      </c>
      <c r="K153" s="36">
        <f t="shared" si="34"/>
        <v>0</v>
      </c>
      <c r="L153" s="31">
        <v>0</v>
      </c>
      <c r="M153" s="36">
        <f t="shared" si="35"/>
        <v>0</v>
      </c>
      <c r="N153" s="31">
        <f t="shared" si="36"/>
        <v>0</v>
      </c>
      <c r="O153" s="36">
        <f t="shared" si="37"/>
        <v>0</v>
      </c>
      <c r="P153" s="31">
        <v>0</v>
      </c>
      <c r="Q153" s="31">
        <v>0</v>
      </c>
      <c r="R153" s="31">
        <v>0</v>
      </c>
      <c r="S153" s="31">
        <v>0</v>
      </c>
      <c r="T153" s="36">
        <f t="shared" si="38"/>
        <v>0</v>
      </c>
      <c r="U153" s="36">
        <f t="shared" si="39"/>
        <v>0</v>
      </c>
    </row>
    <row r="154" spans="1:21" x14ac:dyDescent="0.2">
      <c r="A154" s="17" t="s">
        <v>29</v>
      </c>
      <c r="B154" s="11" t="s">
        <v>280</v>
      </c>
      <c r="C154" s="10" t="s">
        <v>281</v>
      </c>
      <c r="D154" s="31">
        <v>0</v>
      </c>
      <c r="E154" s="31">
        <v>0</v>
      </c>
      <c r="F154" s="31">
        <v>0</v>
      </c>
      <c r="G154" s="36">
        <f t="shared" si="32"/>
        <v>0</v>
      </c>
      <c r="H154" s="31">
        <v>0</v>
      </c>
      <c r="I154" s="36">
        <f t="shared" si="33"/>
        <v>0</v>
      </c>
      <c r="J154" s="31">
        <v>0</v>
      </c>
      <c r="K154" s="36">
        <f t="shared" si="34"/>
        <v>0</v>
      </c>
      <c r="L154" s="31">
        <v>0</v>
      </c>
      <c r="M154" s="36">
        <f t="shared" si="35"/>
        <v>0</v>
      </c>
      <c r="N154" s="31">
        <f t="shared" si="36"/>
        <v>0</v>
      </c>
      <c r="O154" s="36">
        <f t="shared" si="37"/>
        <v>0</v>
      </c>
      <c r="P154" s="31">
        <v>0</v>
      </c>
      <c r="Q154" s="31">
        <v>0</v>
      </c>
      <c r="R154" s="31">
        <v>0</v>
      </c>
      <c r="S154" s="31">
        <v>0</v>
      </c>
      <c r="T154" s="36">
        <f t="shared" si="38"/>
        <v>0</v>
      </c>
      <c r="U154" s="36">
        <f t="shared" si="39"/>
        <v>0</v>
      </c>
    </row>
    <row r="155" spans="1:21" x14ac:dyDescent="0.2">
      <c r="A155" s="17" t="s">
        <v>29</v>
      </c>
      <c r="B155" s="11" t="s">
        <v>282</v>
      </c>
      <c r="C155" s="10" t="s">
        <v>283</v>
      </c>
      <c r="D155" s="31">
        <v>0</v>
      </c>
      <c r="E155" s="31">
        <v>0</v>
      </c>
      <c r="F155" s="31">
        <v>0</v>
      </c>
      <c r="G155" s="36">
        <f t="shared" si="32"/>
        <v>0</v>
      </c>
      <c r="H155" s="31">
        <v>0</v>
      </c>
      <c r="I155" s="36">
        <f t="shared" si="33"/>
        <v>0</v>
      </c>
      <c r="J155" s="31">
        <v>0</v>
      </c>
      <c r="K155" s="36">
        <f t="shared" si="34"/>
        <v>0</v>
      </c>
      <c r="L155" s="31">
        <v>0</v>
      </c>
      <c r="M155" s="36">
        <f t="shared" si="35"/>
        <v>0</v>
      </c>
      <c r="N155" s="31">
        <f t="shared" si="36"/>
        <v>0</v>
      </c>
      <c r="O155" s="36">
        <f t="shared" si="37"/>
        <v>0</v>
      </c>
      <c r="P155" s="31">
        <v>0</v>
      </c>
      <c r="Q155" s="31">
        <v>0</v>
      </c>
      <c r="R155" s="31">
        <v>0</v>
      </c>
      <c r="S155" s="31">
        <v>0</v>
      </c>
      <c r="T155" s="36">
        <f t="shared" si="38"/>
        <v>0</v>
      </c>
      <c r="U155" s="36">
        <f t="shared" si="39"/>
        <v>0</v>
      </c>
    </row>
    <row r="156" spans="1:21" x14ac:dyDescent="0.2">
      <c r="A156" s="17" t="s">
        <v>44</v>
      </c>
      <c r="B156" s="11" t="s">
        <v>284</v>
      </c>
      <c r="C156" s="10" t="s">
        <v>285</v>
      </c>
      <c r="D156" s="31">
        <v>0</v>
      </c>
      <c r="E156" s="31">
        <v>0</v>
      </c>
      <c r="F156" s="31">
        <v>0</v>
      </c>
      <c r="G156" s="36">
        <f t="shared" si="32"/>
        <v>0</v>
      </c>
      <c r="H156" s="31">
        <v>0</v>
      </c>
      <c r="I156" s="36">
        <f t="shared" si="33"/>
        <v>0</v>
      </c>
      <c r="J156" s="31">
        <v>0</v>
      </c>
      <c r="K156" s="36">
        <f t="shared" si="34"/>
        <v>0</v>
      </c>
      <c r="L156" s="31">
        <v>0</v>
      </c>
      <c r="M156" s="36">
        <f t="shared" si="35"/>
        <v>0</v>
      </c>
      <c r="N156" s="31">
        <f t="shared" si="36"/>
        <v>0</v>
      </c>
      <c r="O156" s="36">
        <f t="shared" si="37"/>
        <v>0</v>
      </c>
      <c r="P156" s="31">
        <v>0</v>
      </c>
      <c r="Q156" s="31">
        <v>0</v>
      </c>
      <c r="R156" s="31">
        <v>0</v>
      </c>
      <c r="S156" s="31">
        <v>0</v>
      </c>
      <c r="T156" s="36">
        <f t="shared" si="38"/>
        <v>0</v>
      </c>
      <c r="U156" s="36">
        <f t="shared" si="39"/>
        <v>0</v>
      </c>
    </row>
    <row r="157" spans="1:21" ht="16.5" x14ac:dyDescent="0.3">
      <c r="A157" s="18" t="s">
        <v>0</v>
      </c>
      <c r="B157" s="13" t="s">
        <v>286</v>
      </c>
      <c r="C157" s="12" t="s">
        <v>0</v>
      </c>
      <c r="D157" s="32">
        <f>SUM(D151:D156)</f>
        <v>4930400</v>
      </c>
      <c r="E157" s="32">
        <f>SUM(E151:E156)</f>
        <v>5664981</v>
      </c>
      <c r="F157" s="32">
        <f>SUM(F151:F156)</f>
        <v>1042994</v>
      </c>
      <c r="G157" s="37">
        <f t="shared" si="32"/>
        <v>0.21154348531559306</v>
      </c>
      <c r="H157" s="32">
        <f>SUM(H151:H156)</f>
        <v>1878499</v>
      </c>
      <c r="I157" s="37">
        <f t="shared" si="33"/>
        <v>0.38100336686678565</v>
      </c>
      <c r="J157" s="32">
        <f>SUM(J151:J156)</f>
        <v>1315335</v>
      </c>
      <c r="K157" s="37">
        <f t="shared" si="34"/>
        <v>0.23218700998291081</v>
      </c>
      <c r="L157" s="32">
        <f>SUM(L151:L156)</f>
        <v>0</v>
      </c>
      <c r="M157" s="37">
        <f t="shared" si="35"/>
        <v>0</v>
      </c>
      <c r="N157" s="32">
        <f t="shared" si="36"/>
        <v>4236828</v>
      </c>
      <c r="O157" s="37">
        <f t="shared" si="37"/>
        <v>0.74789800707186838</v>
      </c>
      <c r="P157" s="32">
        <f>SUM(P151:P156)</f>
        <v>1047471</v>
      </c>
      <c r="Q157" s="32">
        <f>SUM(Q151:Q156)</f>
        <v>2617300</v>
      </c>
      <c r="R157" s="32">
        <f>SUM(R151:R156)</f>
        <v>4163204</v>
      </c>
      <c r="S157" s="32">
        <f>SUM(S151:S156)</f>
        <v>3001371</v>
      </c>
      <c r="T157" s="37">
        <f t="shared" si="38"/>
        <v>0.72092816013820127</v>
      </c>
      <c r="U157" s="37">
        <f t="shared" si="39"/>
        <v>0.25572450215805498</v>
      </c>
    </row>
    <row r="158" spans="1:21" x14ac:dyDescent="0.2">
      <c r="A158" s="17" t="s">
        <v>29</v>
      </c>
      <c r="B158" s="11" t="s">
        <v>287</v>
      </c>
      <c r="C158" s="10" t="s">
        <v>288</v>
      </c>
      <c r="D158" s="31">
        <v>0</v>
      </c>
      <c r="E158" s="31">
        <v>0</v>
      </c>
      <c r="F158" s="31">
        <v>0</v>
      </c>
      <c r="G158" s="36">
        <f t="shared" si="32"/>
        <v>0</v>
      </c>
      <c r="H158" s="31">
        <v>0</v>
      </c>
      <c r="I158" s="36">
        <f t="shared" si="33"/>
        <v>0</v>
      </c>
      <c r="J158" s="31">
        <v>0</v>
      </c>
      <c r="K158" s="36">
        <f t="shared" si="34"/>
        <v>0</v>
      </c>
      <c r="L158" s="31">
        <v>0</v>
      </c>
      <c r="M158" s="36">
        <f t="shared" si="35"/>
        <v>0</v>
      </c>
      <c r="N158" s="31">
        <f t="shared" si="36"/>
        <v>0</v>
      </c>
      <c r="O158" s="36">
        <f t="shared" si="37"/>
        <v>0</v>
      </c>
      <c r="P158" s="31">
        <v>0</v>
      </c>
      <c r="Q158" s="31">
        <v>0</v>
      </c>
      <c r="R158" s="31">
        <v>0</v>
      </c>
      <c r="S158" s="31">
        <v>0</v>
      </c>
      <c r="T158" s="36">
        <f t="shared" si="38"/>
        <v>0</v>
      </c>
      <c r="U158" s="36">
        <f t="shared" si="39"/>
        <v>0</v>
      </c>
    </row>
    <row r="159" spans="1:21" x14ac:dyDescent="0.2">
      <c r="A159" s="17" t="s">
        <v>29</v>
      </c>
      <c r="B159" s="11" t="s">
        <v>289</v>
      </c>
      <c r="C159" s="10" t="s">
        <v>290</v>
      </c>
      <c r="D159" s="31">
        <v>0</v>
      </c>
      <c r="E159" s="31">
        <v>0</v>
      </c>
      <c r="F159" s="31">
        <v>0</v>
      </c>
      <c r="G159" s="36">
        <f t="shared" si="32"/>
        <v>0</v>
      </c>
      <c r="H159" s="31">
        <v>0</v>
      </c>
      <c r="I159" s="36">
        <f t="shared" si="33"/>
        <v>0</v>
      </c>
      <c r="J159" s="31">
        <v>0</v>
      </c>
      <c r="K159" s="36">
        <f t="shared" si="34"/>
        <v>0</v>
      </c>
      <c r="L159" s="31">
        <v>0</v>
      </c>
      <c r="M159" s="36">
        <f t="shared" si="35"/>
        <v>0</v>
      </c>
      <c r="N159" s="31">
        <f t="shared" si="36"/>
        <v>0</v>
      </c>
      <c r="O159" s="36">
        <f t="shared" si="37"/>
        <v>0</v>
      </c>
      <c r="P159" s="31">
        <v>0</v>
      </c>
      <c r="Q159" s="31">
        <v>0</v>
      </c>
      <c r="R159" s="31">
        <v>0</v>
      </c>
      <c r="S159" s="31">
        <v>0</v>
      </c>
      <c r="T159" s="36">
        <f t="shared" si="38"/>
        <v>0</v>
      </c>
      <c r="U159" s="36">
        <f t="shared" si="39"/>
        <v>0</v>
      </c>
    </row>
    <row r="160" spans="1:21" x14ac:dyDescent="0.2">
      <c r="A160" s="17" t="s">
        <v>29</v>
      </c>
      <c r="B160" s="11" t="s">
        <v>291</v>
      </c>
      <c r="C160" s="10" t="s">
        <v>292</v>
      </c>
      <c r="D160" s="31">
        <v>0</v>
      </c>
      <c r="E160" s="31">
        <v>0</v>
      </c>
      <c r="F160" s="31">
        <v>0</v>
      </c>
      <c r="G160" s="36">
        <f t="shared" si="32"/>
        <v>0</v>
      </c>
      <c r="H160" s="31">
        <v>0</v>
      </c>
      <c r="I160" s="36">
        <f t="shared" si="33"/>
        <v>0</v>
      </c>
      <c r="J160" s="31">
        <v>0</v>
      </c>
      <c r="K160" s="36">
        <f t="shared" si="34"/>
        <v>0</v>
      </c>
      <c r="L160" s="31">
        <v>0</v>
      </c>
      <c r="M160" s="36">
        <f t="shared" si="35"/>
        <v>0</v>
      </c>
      <c r="N160" s="31">
        <f t="shared" si="36"/>
        <v>0</v>
      </c>
      <c r="O160" s="36">
        <f t="shared" si="37"/>
        <v>0</v>
      </c>
      <c r="P160" s="31">
        <v>0</v>
      </c>
      <c r="Q160" s="31">
        <v>0</v>
      </c>
      <c r="R160" s="31">
        <v>0</v>
      </c>
      <c r="S160" s="31">
        <v>0</v>
      </c>
      <c r="T160" s="36">
        <f t="shared" si="38"/>
        <v>0</v>
      </c>
      <c r="U160" s="36">
        <f t="shared" si="39"/>
        <v>0</v>
      </c>
    </row>
    <row r="161" spans="1:21" x14ac:dyDescent="0.2">
      <c r="A161" s="17" t="s">
        <v>29</v>
      </c>
      <c r="B161" s="11" t="s">
        <v>293</v>
      </c>
      <c r="C161" s="10" t="s">
        <v>294</v>
      </c>
      <c r="D161" s="31">
        <v>0</v>
      </c>
      <c r="E161" s="31">
        <v>0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0</v>
      </c>
      <c r="K161" s="36">
        <f t="shared" si="34"/>
        <v>0</v>
      </c>
      <c r="L161" s="31">
        <v>0</v>
      </c>
      <c r="M161" s="36">
        <f t="shared" si="35"/>
        <v>0</v>
      </c>
      <c r="N161" s="31">
        <f t="shared" si="36"/>
        <v>0</v>
      </c>
      <c r="O161" s="36">
        <f t="shared" si="37"/>
        <v>0</v>
      </c>
      <c r="P161" s="31">
        <v>0</v>
      </c>
      <c r="Q161" s="31">
        <v>0</v>
      </c>
      <c r="R161" s="31">
        <v>0</v>
      </c>
      <c r="S161" s="31">
        <v>0</v>
      </c>
      <c r="T161" s="36">
        <f t="shared" si="38"/>
        <v>0</v>
      </c>
      <c r="U161" s="36">
        <f t="shared" si="39"/>
        <v>0</v>
      </c>
    </row>
    <row r="162" spans="1:21" x14ac:dyDescent="0.2">
      <c r="A162" s="17" t="s">
        <v>44</v>
      </c>
      <c r="B162" s="11" t="s">
        <v>295</v>
      </c>
      <c r="C162" s="10" t="s">
        <v>296</v>
      </c>
      <c r="D162" s="31">
        <v>18737375</v>
      </c>
      <c r="E162" s="31">
        <v>18050450</v>
      </c>
      <c r="F162" s="31">
        <v>3819456</v>
      </c>
      <c r="G162" s="36">
        <f t="shared" si="32"/>
        <v>0.20384157332603953</v>
      </c>
      <c r="H162" s="31">
        <v>3784230</v>
      </c>
      <c r="I162" s="36">
        <f t="shared" si="33"/>
        <v>0.20196158746889573</v>
      </c>
      <c r="J162" s="31">
        <v>3724646</v>
      </c>
      <c r="K162" s="36">
        <f t="shared" si="34"/>
        <v>0.20634643457642329</v>
      </c>
      <c r="L162" s="31">
        <v>0</v>
      </c>
      <c r="M162" s="36">
        <f t="shared" si="35"/>
        <v>0</v>
      </c>
      <c r="N162" s="31">
        <f t="shared" si="36"/>
        <v>11328332</v>
      </c>
      <c r="O162" s="36">
        <f t="shared" si="37"/>
        <v>0.62759277469536767</v>
      </c>
      <c r="P162" s="31">
        <v>3833282</v>
      </c>
      <c r="Q162" s="31">
        <v>18304704</v>
      </c>
      <c r="R162" s="31">
        <v>17861664</v>
      </c>
      <c r="S162" s="31">
        <v>12027988</v>
      </c>
      <c r="T162" s="36">
        <f t="shared" si="38"/>
        <v>0.67339683469580436</v>
      </c>
      <c r="U162" s="36">
        <f t="shared" si="39"/>
        <v>-2.834020559927497E-2</v>
      </c>
    </row>
    <row r="163" spans="1:21" ht="16.5" x14ac:dyDescent="0.3">
      <c r="A163" s="18" t="s">
        <v>0</v>
      </c>
      <c r="B163" s="13" t="s">
        <v>297</v>
      </c>
      <c r="C163" s="12" t="s">
        <v>0</v>
      </c>
      <c r="D163" s="32">
        <f>SUM(D158:D162)</f>
        <v>18737375</v>
      </c>
      <c r="E163" s="32">
        <f>SUM(E158:E162)</f>
        <v>18050450</v>
      </c>
      <c r="F163" s="32">
        <f>SUM(F158:F162)</f>
        <v>3819456</v>
      </c>
      <c r="G163" s="37">
        <f t="shared" si="32"/>
        <v>0.20384157332603953</v>
      </c>
      <c r="H163" s="32">
        <f>SUM(H158:H162)</f>
        <v>3784230</v>
      </c>
      <c r="I163" s="37">
        <f t="shared" si="33"/>
        <v>0.20196158746889573</v>
      </c>
      <c r="J163" s="32">
        <f>SUM(J158:J162)</f>
        <v>3724646</v>
      </c>
      <c r="K163" s="37">
        <f t="shared" si="34"/>
        <v>0.20634643457642329</v>
      </c>
      <c r="L163" s="32">
        <f>SUM(L158:L162)</f>
        <v>0</v>
      </c>
      <c r="M163" s="37">
        <f t="shared" si="35"/>
        <v>0</v>
      </c>
      <c r="N163" s="32">
        <f t="shared" si="36"/>
        <v>11328332</v>
      </c>
      <c r="O163" s="37">
        <f t="shared" si="37"/>
        <v>0.62759277469536767</v>
      </c>
      <c r="P163" s="32">
        <f>SUM(P158:P162)</f>
        <v>3833282</v>
      </c>
      <c r="Q163" s="32">
        <f>SUM(Q158:Q162)</f>
        <v>18304704</v>
      </c>
      <c r="R163" s="32">
        <f>SUM(R158:R162)</f>
        <v>17861664</v>
      </c>
      <c r="S163" s="32">
        <f>SUM(S158:S162)</f>
        <v>12027988</v>
      </c>
      <c r="T163" s="37">
        <f t="shared" si="38"/>
        <v>0.67339683469580436</v>
      </c>
      <c r="U163" s="37">
        <f t="shared" si="39"/>
        <v>-2.834020559927497E-2</v>
      </c>
    </row>
    <row r="164" spans="1:21" x14ac:dyDescent="0.2">
      <c r="A164" s="17" t="s">
        <v>29</v>
      </c>
      <c r="B164" s="11" t="s">
        <v>298</v>
      </c>
      <c r="C164" s="10" t="s">
        <v>299</v>
      </c>
      <c r="D164" s="31">
        <v>0</v>
      </c>
      <c r="E164" s="31">
        <v>0</v>
      </c>
      <c r="F164" s="31">
        <v>0</v>
      </c>
      <c r="G164" s="36">
        <f t="shared" si="32"/>
        <v>0</v>
      </c>
      <c r="H164" s="31">
        <v>0</v>
      </c>
      <c r="I164" s="36">
        <f t="shared" si="33"/>
        <v>0</v>
      </c>
      <c r="J164" s="31">
        <v>0</v>
      </c>
      <c r="K164" s="36">
        <f t="shared" si="34"/>
        <v>0</v>
      </c>
      <c r="L164" s="31">
        <v>0</v>
      </c>
      <c r="M164" s="36">
        <f t="shared" si="35"/>
        <v>0</v>
      </c>
      <c r="N164" s="31">
        <f t="shared" si="36"/>
        <v>0</v>
      </c>
      <c r="O164" s="36">
        <f t="shared" si="37"/>
        <v>0</v>
      </c>
      <c r="P164" s="31">
        <v>0</v>
      </c>
      <c r="Q164" s="31">
        <v>0</v>
      </c>
      <c r="R164" s="31">
        <v>0</v>
      </c>
      <c r="S164" s="31">
        <v>0</v>
      </c>
      <c r="T164" s="36">
        <f t="shared" si="38"/>
        <v>0</v>
      </c>
      <c r="U164" s="36">
        <f t="shared" si="39"/>
        <v>0</v>
      </c>
    </row>
    <row r="165" spans="1:21" x14ac:dyDescent="0.2">
      <c r="A165" s="17" t="s">
        <v>29</v>
      </c>
      <c r="B165" s="11" t="s">
        <v>300</v>
      </c>
      <c r="C165" s="10" t="s">
        <v>301</v>
      </c>
      <c r="D165" s="31">
        <v>0</v>
      </c>
      <c r="E165" s="31">
        <v>0</v>
      </c>
      <c r="F165" s="31">
        <v>0</v>
      </c>
      <c r="G165" s="36">
        <f t="shared" si="32"/>
        <v>0</v>
      </c>
      <c r="H165" s="31">
        <v>0</v>
      </c>
      <c r="I165" s="36">
        <f t="shared" si="33"/>
        <v>0</v>
      </c>
      <c r="J165" s="31">
        <v>0</v>
      </c>
      <c r="K165" s="36">
        <f t="shared" si="34"/>
        <v>0</v>
      </c>
      <c r="L165" s="31">
        <v>0</v>
      </c>
      <c r="M165" s="36">
        <f t="shared" si="35"/>
        <v>0</v>
      </c>
      <c r="N165" s="31">
        <f t="shared" si="36"/>
        <v>0</v>
      </c>
      <c r="O165" s="36">
        <f t="shared" si="37"/>
        <v>0</v>
      </c>
      <c r="P165" s="31">
        <v>0</v>
      </c>
      <c r="Q165" s="31">
        <v>0</v>
      </c>
      <c r="R165" s="31">
        <v>0</v>
      </c>
      <c r="S165" s="31">
        <v>0</v>
      </c>
      <c r="T165" s="36">
        <f t="shared" si="38"/>
        <v>0</v>
      </c>
      <c r="U165" s="36">
        <f t="shared" si="39"/>
        <v>0</v>
      </c>
    </row>
    <row r="166" spans="1:21" x14ac:dyDescent="0.2">
      <c r="A166" s="17" t="s">
        <v>29</v>
      </c>
      <c r="B166" s="11" t="s">
        <v>302</v>
      </c>
      <c r="C166" s="10" t="s">
        <v>303</v>
      </c>
      <c r="D166" s="31">
        <v>0</v>
      </c>
      <c r="E166" s="31">
        <v>0</v>
      </c>
      <c r="F166" s="31">
        <v>0</v>
      </c>
      <c r="G166" s="36">
        <f t="shared" si="32"/>
        <v>0</v>
      </c>
      <c r="H166" s="31">
        <v>0</v>
      </c>
      <c r="I166" s="36">
        <f t="shared" si="33"/>
        <v>0</v>
      </c>
      <c r="J166" s="31">
        <v>0</v>
      </c>
      <c r="K166" s="36">
        <f t="shared" si="34"/>
        <v>0</v>
      </c>
      <c r="L166" s="31">
        <v>0</v>
      </c>
      <c r="M166" s="36">
        <f t="shared" si="35"/>
        <v>0</v>
      </c>
      <c r="N166" s="31">
        <f t="shared" si="36"/>
        <v>0</v>
      </c>
      <c r="O166" s="36">
        <f t="shared" si="37"/>
        <v>0</v>
      </c>
      <c r="P166" s="31">
        <v>0</v>
      </c>
      <c r="Q166" s="31">
        <v>0</v>
      </c>
      <c r="R166" s="31">
        <v>0</v>
      </c>
      <c r="S166" s="31">
        <v>0</v>
      </c>
      <c r="T166" s="36">
        <f t="shared" si="38"/>
        <v>0</v>
      </c>
      <c r="U166" s="36">
        <f t="shared" si="39"/>
        <v>0</v>
      </c>
    </row>
    <row r="167" spans="1:21" x14ac:dyDescent="0.2">
      <c r="A167" s="17" t="s">
        <v>29</v>
      </c>
      <c r="B167" s="11" t="s">
        <v>304</v>
      </c>
      <c r="C167" s="10" t="s">
        <v>305</v>
      </c>
      <c r="D167" s="31">
        <v>0</v>
      </c>
      <c r="E167" s="31">
        <v>0</v>
      </c>
      <c r="F167" s="31">
        <v>0</v>
      </c>
      <c r="G167" s="36">
        <f t="shared" si="32"/>
        <v>0</v>
      </c>
      <c r="H167" s="31">
        <v>0</v>
      </c>
      <c r="I167" s="36">
        <f t="shared" si="33"/>
        <v>0</v>
      </c>
      <c r="J167" s="31">
        <v>0</v>
      </c>
      <c r="K167" s="36">
        <f t="shared" si="34"/>
        <v>0</v>
      </c>
      <c r="L167" s="31">
        <v>0</v>
      </c>
      <c r="M167" s="36">
        <f t="shared" si="35"/>
        <v>0</v>
      </c>
      <c r="N167" s="31">
        <f t="shared" si="36"/>
        <v>0</v>
      </c>
      <c r="O167" s="36">
        <f t="shared" si="37"/>
        <v>0</v>
      </c>
      <c r="P167" s="31">
        <v>0</v>
      </c>
      <c r="Q167" s="31">
        <v>0</v>
      </c>
      <c r="R167" s="31">
        <v>0</v>
      </c>
      <c r="S167" s="31">
        <v>0</v>
      </c>
      <c r="T167" s="36">
        <f t="shared" si="38"/>
        <v>0</v>
      </c>
      <c r="U167" s="36">
        <f t="shared" si="39"/>
        <v>0</v>
      </c>
    </row>
    <row r="168" spans="1:21" x14ac:dyDescent="0.2">
      <c r="A168" s="17" t="s">
        <v>44</v>
      </c>
      <c r="B168" s="11" t="s">
        <v>306</v>
      </c>
      <c r="C168" s="10" t="s">
        <v>307</v>
      </c>
      <c r="D168" s="31">
        <v>0</v>
      </c>
      <c r="E168" s="31">
        <v>0</v>
      </c>
      <c r="F168" s="31">
        <v>0</v>
      </c>
      <c r="G168" s="36">
        <f t="shared" si="32"/>
        <v>0</v>
      </c>
      <c r="H168" s="31">
        <v>0</v>
      </c>
      <c r="I168" s="36">
        <f t="shared" si="33"/>
        <v>0</v>
      </c>
      <c r="J168" s="31">
        <v>0</v>
      </c>
      <c r="K168" s="36">
        <f t="shared" si="34"/>
        <v>0</v>
      </c>
      <c r="L168" s="31">
        <v>0</v>
      </c>
      <c r="M168" s="36">
        <f t="shared" si="35"/>
        <v>0</v>
      </c>
      <c r="N168" s="31">
        <f t="shared" si="36"/>
        <v>0</v>
      </c>
      <c r="O168" s="36">
        <f t="shared" si="37"/>
        <v>0</v>
      </c>
      <c r="P168" s="31">
        <v>0</v>
      </c>
      <c r="Q168" s="31">
        <v>0</v>
      </c>
      <c r="R168" s="31">
        <v>0</v>
      </c>
      <c r="S168" s="31">
        <v>0</v>
      </c>
      <c r="T168" s="36">
        <f t="shared" si="38"/>
        <v>0</v>
      </c>
      <c r="U168" s="36">
        <f t="shared" si="39"/>
        <v>0</v>
      </c>
    </row>
    <row r="169" spans="1:21" ht="16.5" x14ac:dyDescent="0.3">
      <c r="A169" s="18" t="s">
        <v>0</v>
      </c>
      <c r="B169" s="13" t="s">
        <v>308</v>
      </c>
      <c r="C169" s="12" t="s">
        <v>0</v>
      </c>
      <c r="D169" s="32">
        <f>SUM(D164:D168)</f>
        <v>0</v>
      </c>
      <c r="E169" s="32">
        <f>SUM(E164:E168)</f>
        <v>0</v>
      </c>
      <c r="F169" s="32">
        <f>SUM(F164:F168)</f>
        <v>0</v>
      </c>
      <c r="G169" s="37">
        <f t="shared" si="32"/>
        <v>0</v>
      </c>
      <c r="H169" s="32">
        <f>SUM(H164:H168)</f>
        <v>0</v>
      </c>
      <c r="I169" s="37">
        <f t="shared" si="33"/>
        <v>0</v>
      </c>
      <c r="J169" s="32">
        <f>SUM(J164:J168)</f>
        <v>0</v>
      </c>
      <c r="K169" s="37">
        <f t="shared" si="34"/>
        <v>0</v>
      </c>
      <c r="L169" s="32">
        <f>SUM(L164:L168)</f>
        <v>0</v>
      </c>
      <c r="M169" s="37">
        <f t="shared" si="35"/>
        <v>0</v>
      </c>
      <c r="N169" s="32">
        <f t="shared" si="36"/>
        <v>0</v>
      </c>
      <c r="O169" s="37">
        <f t="shared" si="37"/>
        <v>0</v>
      </c>
      <c r="P169" s="32">
        <f>SUM(P164:P168)</f>
        <v>0</v>
      </c>
      <c r="Q169" s="32">
        <f>SUM(Q164:Q168)</f>
        <v>0</v>
      </c>
      <c r="R169" s="32">
        <f>SUM(R164:R168)</f>
        <v>0</v>
      </c>
      <c r="S169" s="32">
        <f>SUM(S164:S168)</f>
        <v>0</v>
      </c>
      <c r="T169" s="37">
        <f t="shared" si="38"/>
        <v>0</v>
      </c>
      <c r="U169" s="37">
        <f t="shared" si="39"/>
        <v>0</v>
      </c>
    </row>
    <row r="170" spans="1:21" ht="16.5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783262005</v>
      </c>
      <c r="E170" s="32">
        <f>SUM(E105,E107:E111,E113:E120,E122:E125,E127:E131,E133:E136,E138:E143,E145:E149,E151:E156,E158:E162,E164:E168)</f>
        <v>754032394</v>
      </c>
      <c r="F170" s="32">
        <f>SUM(F105,F107:F111,F113:F120,F122:F125,F127:F131,F133:F136,F138:F143,F145:F149,F151:F156,F158:F162,F164:F168)</f>
        <v>165700502</v>
      </c>
      <c r="G170" s="37">
        <f t="shared" si="32"/>
        <v>0.21155181911319698</v>
      </c>
      <c r="H170" s="32">
        <f>SUM(H105,H107:H111,H113:H120,H122:H125,H127:H131,H133:H136,H138:H143,H145:H149,H151:H156,H158:H162,H164:H168)</f>
        <v>200615319</v>
      </c>
      <c r="I170" s="37">
        <f t="shared" si="33"/>
        <v>0.25612798491355393</v>
      </c>
      <c r="J170" s="32">
        <f>SUM(J105,J107:J111,J113:J120,J122:J125,J127:J131,J133:J136,J138:J143,J145:J149,J151:J156,J158:J162,J164:J168)</f>
        <v>160350456</v>
      </c>
      <c r="K170" s="37">
        <f t="shared" si="34"/>
        <v>0.21265725090320192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526666277</v>
      </c>
      <c r="O170" s="37">
        <f t="shared" si="37"/>
        <v>0.6984663804775475</v>
      </c>
      <c r="P170" s="32">
        <f>SUM(P105,P107:P111,P113:P120,P122:P125,P127:P131,P133:P136,P138:P143,P145:P149,P151:P156,P158:P162,P164:P168)</f>
        <v>160621970</v>
      </c>
      <c r="Q170" s="32">
        <f>SUM(Q105,Q107:Q111,Q113:Q120,Q122:Q125,Q127:Q131,Q133:Q136,Q138:Q143,Q145:Q149,Q151:Q156,Q158:Q162,Q164:Q168)</f>
        <v>758549955</v>
      </c>
      <c r="R170" s="32">
        <f>SUM(R105,R107:R111,R113:R120,R122:R125,R127:R131,R133:R136,R138:R143,R145:R149,R151:R156,R158:R162,R164:R168)</f>
        <v>770133305</v>
      </c>
      <c r="S170" s="32">
        <f>SUM(S105,S107:S111,S113:S120,S122:S125,S127:S131,S133:S136,S138:S143,S145:S149,S151:S156,S158:S162,S164:S168)</f>
        <v>519421341</v>
      </c>
      <c r="T170" s="37">
        <f t="shared" si="38"/>
        <v>0.67445640595948519</v>
      </c>
      <c r="U170" s="37">
        <f t="shared" si="39"/>
        <v>-1.6903914203019177E-3</v>
      </c>
    </row>
    <row r="171" spans="1:21" ht="14.4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4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x14ac:dyDescent="0.2">
      <c r="A173" s="17" t="s">
        <v>29</v>
      </c>
      <c r="B173" s="11" t="s">
        <v>311</v>
      </c>
      <c r="C173" s="10" t="s">
        <v>312</v>
      </c>
      <c r="D173" s="31">
        <v>0</v>
      </c>
      <c r="E173" s="31">
        <v>0</v>
      </c>
      <c r="F173" s="31">
        <v>0</v>
      </c>
      <c r="G173" s="36">
        <f t="shared" ref="G173:G205" si="40">IF(($D173     =0),0,($F173     /$D173     ))</f>
        <v>0</v>
      </c>
      <c r="H173" s="31">
        <v>0</v>
      </c>
      <c r="I173" s="36">
        <f t="shared" ref="I173:I205" si="41">IF(($D173     =0),0,($H173     /$D173     ))</f>
        <v>0</v>
      </c>
      <c r="J173" s="31">
        <v>0</v>
      </c>
      <c r="K173" s="36">
        <f t="shared" ref="K173:K205" si="42">IF(($E173     =0),0,($J173     /$E173     ))</f>
        <v>0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0</v>
      </c>
      <c r="O173" s="36">
        <f t="shared" ref="O173:O205" si="45">IF(($E173     =0),0,($N173     /$E173     ))</f>
        <v>0</v>
      </c>
      <c r="P173" s="31">
        <v>0</v>
      </c>
      <c r="Q173" s="31">
        <v>0</v>
      </c>
      <c r="R173" s="31">
        <v>0</v>
      </c>
      <c r="S173" s="31">
        <v>0</v>
      </c>
      <c r="T173" s="36">
        <f t="shared" ref="T173:T205" si="46">IF(($R173     =0),0,($S173     /$R173     ))</f>
        <v>0</v>
      </c>
      <c r="U173" s="36">
        <f t="shared" ref="U173:U205" si="47">IF(($P173     =0),0,(($J173     /$P173     )-1))</f>
        <v>0</v>
      </c>
    </row>
    <row r="174" spans="1:21" x14ac:dyDescent="0.2">
      <c r="A174" s="17" t="s">
        <v>29</v>
      </c>
      <c r="B174" s="11" t="s">
        <v>313</v>
      </c>
      <c r="C174" s="10" t="s">
        <v>314</v>
      </c>
      <c r="D174" s="31">
        <v>0</v>
      </c>
      <c r="E174" s="31">
        <v>0</v>
      </c>
      <c r="F174" s="31">
        <v>0</v>
      </c>
      <c r="G174" s="36">
        <f t="shared" si="40"/>
        <v>0</v>
      </c>
      <c r="H174" s="31">
        <v>0</v>
      </c>
      <c r="I174" s="36">
        <f t="shared" si="41"/>
        <v>0</v>
      </c>
      <c r="J174" s="31">
        <v>0</v>
      </c>
      <c r="K174" s="36">
        <f t="shared" si="42"/>
        <v>0</v>
      </c>
      <c r="L174" s="31">
        <v>0</v>
      </c>
      <c r="M174" s="36">
        <f t="shared" si="43"/>
        <v>0</v>
      </c>
      <c r="N174" s="31">
        <f t="shared" si="44"/>
        <v>0</v>
      </c>
      <c r="O174" s="36">
        <f t="shared" si="45"/>
        <v>0</v>
      </c>
      <c r="P174" s="31">
        <v>0</v>
      </c>
      <c r="Q174" s="31">
        <v>0</v>
      </c>
      <c r="R174" s="31">
        <v>0</v>
      </c>
      <c r="S174" s="31">
        <v>0</v>
      </c>
      <c r="T174" s="36">
        <f t="shared" si="46"/>
        <v>0</v>
      </c>
      <c r="U174" s="36">
        <f t="shared" si="47"/>
        <v>0</v>
      </c>
    </row>
    <row r="175" spans="1:21" x14ac:dyDescent="0.2">
      <c r="A175" s="17" t="s">
        <v>29</v>
      </c>
      <c r="B175" s="11" t="s">
        <v>315</v>
      </c>
      <c r="C175" s="10" t="s">
        <v>316</v>
      </c>
      <c r="D175" s="31">
        <v>9255811</v>
      </c>
      <c r="E175" s="31">
        <v>9255811</v>
      </c>
      <c r="F175" s="31">
        <v>1858628</v>
      </c>
      <c r="G175" s="36">
        <f t="shared" si="40"/>
        <v>0.20080660679004789</v>
      </c>
      <c r="H175" s="31">
        <v>2118638</v>
      </c>
      <c r="I175" s="36">
        <f t="shared" si="41"/>
        <v>0.22889814841724837</v>
      </c>
      <c r="J175" s="31">
        <v>2235686</v>
      </c>
      <c r="K175" s="36">
        <f t="shared" si="42"/>
        <v>0.24154404189973197</v>
      </c>
      <c r="L175" s="31">
        <v>0</v>
      </c>
      <c r="M175" s="36">
        <f t="shared" si="43"/>
        <v>0</v>
      </c>
      <c r="N175" s="31">
        <f t="shared" si="44"/>
        <v>6212952</v>
      </c>
      <c r="O175" s="36">
        <f t="shared" si="45"/>
        <v>0.67124879710702823</v>
      </c>
      <c r="P175" s="31">
        <v>3032679</v>
      </c>
      <c r="Q175" s="31">
        <v>8800947</v>
      </c>
      <c r="R175" s="31">
        <v>8786947</v>
      </c>
      <c r="S175" s="31">
        <v>7093440</v>
      </c>
      <c r="T175" s="36">
        <f t="shared" si="46"/>
        <v>0.8072701474129752</v>
      </c>
      <c r="U175" s="36">
        <f t="shared" si="47"/>
        <v>-0.26280163512194998</v>
      </c>
    </row>
    <row r="176" spans="1:21" x14ac:dyDescent="0.2">
      <c r="A176" s="17" t="s">
        <v>29</v>
      </c>
      <c r="B176" s="11" t="s">
        <v>317</v>
      </c>
      <c r="C176" s="10" t="s">
        <v>318</v>
      </c>
      <c r="D176" s="31">
        <v>15016759</v>
      </c>
      <c r="E176" s="31">
        <v>15081199</v>
      </c>
      <c r="F176" s="31">
        <v>3125532</v>
      </c>
      <c r="G176" s="36">
        <f t="shared" si="40"/>
        <v>0.20813625629871266</v>
      </c>
      <c r="H176" s="31">
        <v>3151838</v>
      </c>
      <c r="I176" s="36">
        <f t="shared" si="41"/>
        <v>0.20988803243096596</v>
      </c>
      <c r="J176" s="31">
        <v>3798962</v>
      </c>
      <c r="K176" s="36">
        <f t="shared" si="42"/>
        <v>0.25190052859855505</v>
      </c>
      <c r="L176" s="31">
        <v>0</v>
      </c>
      <c r="M176" s="36">
        <f t="shared" si="43"/>
        <v>0</v>
      </c>
      <c r="N176" s="31">
        <f t="shared" si="44"/>
        <v>10076332</v>
      </c>
      <c r="O176" s="36">
        <f t="shared" si="45"/>
        <v>0.66813865396246019</v>
      </c>
      <c r="P176" s="31">
        <v>3554906</v>
      </c>
      <c r="Q176" s="31">
        <v>13769003</v>
      </c>
      <c r="R176" s="31">
        <v>14321501</v>
      </c>
      <c r="S176" s="31">
        <v>9866983</v>
      </c>
      <c r="T176" s="36">
        <f t="shared" si="46"/>
        <v>0.68896290968383833</v>
      </c>
      <c r="U176" s="36">
        <f t="shared" si="47"/>
        <v>6.8653292098300289E-2</v>
      </c>
    </row>
    <row r="177" spans="1:21" x14ac:dyDescent="0.2">
      <c r="A177" s="17" t="s">
        <v>29</v>
      </c>
      <c r="B177" s="11" t="s">
        <v>319</v>
      </c>
      <c r="C177" s="10" t="s">
        <v>320</v>
      </c>
      <c r="D177" s="31">
        <v>0</v>
      </c>
      <c r="E177" s="31">
        <v>0</v>
      </c>
      <c r="F177" s="31">
        <v>0</v>
      </c>
      <c r="G177" s="36">
        <f t="shared" si="40"/>
        <v>0</v>
      </c>
      <c r="H177" s="31">
        <v>0</v>
      </c>
      <c r="I177" s="36">
        <f t="shared" si="41"/>
        <v>0</v>
      </c>
      <c r="J177" s="31">
        <v>0</v>
      </c>
      <c r="K177" s="36">
        <f t="shared" si="42"/>
        <v>0</v>
      </c>
      <c r="L177" s="31">
        <v>0</v>
      </c>
      <c r="M177" s="36">
        <f t="shared" si="43"/>
        <v>0</v>
      </c>
      <c r="N177" s="31">
        <f t="shared" si="44"/>
        <v>0</v>
      </c>
      <c r="O177" s="36">
        <f t="shared" si="45"/>
        <v>0</v>
      </c>
      <c r="P177" s="31">
        <v>0</v>
      </c>
      <c r="Q177" s="31">
        <v>0</v>
      </c>
      <c r="R177" s="31">
        <v>0</v>
      </c>
      <c r="S177" s="31">
        <v>0</v>
      </c>
      <c r="T177" s="36">
        <f t="shared" si="46"/>
        <v>0</v>
      </c>
      <c r="U177" s="36">
        <f t="shared" si="47"/>
        <v>0</v>
      </c>
    </row>
    <row r="178" spans="1:21" x14ac:dyDescent="0.2">
      <c r="A178" s="17" t="s">
        <v>44</v>
      </c>
      <c r="B178" s="11" t="s">
        <v>321</v>
      </c>
      <c r="C178" s="10" t="s">
        <v>322</v>
      </c>
      <c r="D178" s="31">
        <v>33008913</v>
      </c>
      <c r="E178" s="31">
        <v>34578913</v>
      </c>
      <c r="F178" s="31">
        <v>10708547</v>
      </c>
      <c r="G178" s="36">
        <f t="shared" si="40"/>
        <v>0.32441380302344403</v>
      </c>
      <c r="H178" s="31">
        <v>9623611</v>
      </c>
      <c r="I178" s="36">
        <f t="shared" si="41"/>
        <v>0.29154583187880195</v>
      </c>
      <c r="J178" s="31">
        <v>9295907</v>
      </c>
      <c r="K178" s="36">
        <f t="shared" si="42"/>
        <v>0.26883167206557362</v>
      </c>
      <c r="L178" s="31">
        <v>0</v>
      </c>
      <c r="M178" s="36">
        <f t="shared" si="43"/>
        <v>0</v>
      </c>
      <c r="N178" s="31">
        <f t="shared" si="44"/>
        <v>29628065</v>
      </c>
      <c r="O178" s="36">
        <f t="shared" si="45"/>
        <v>0.8568246491727487</v>
      </c>
      <c r="P178" s="31">
        <v>10081456</v>
      </c>
      <c r="Q178" s="31">
        <v>31294560</v>
      </c>
      <c r="R178" s="31">
        <v>35010049</v>
      </c>
      <c r="S178" s="31">
        <v>30205890</v>
      </c>
      <c r="T178" s="36">
        <f t="shared" si="46"/>
        <v>0.86277771276469795</v>
      </c>
      <c r="U178" s="36">
        <f t="shared" si="47"/>
        <v>-7.7920193273669947E-2</v>
      </c>
    </row>
    <row r="179" spans="1:21" ht="16.5" x14ac:dyDescent="0.3">
      <c r="A179" s="18" t="s">
        <v>0</v>
      </c>
      <c r="B179" s="13" t="s">
        <v>323</v>
      </c>
      <c r="C179" s="12" t="s">
        <v>0</v>
      </c>
      <c r="D179" s="32">
        <f>SUM(D173:D178)</f>
        <v>57281483</v>
      </c>
      <c r="E179" s="32">
        <f>SUM(E173:E178)</f>
        <v>58915923</v>
      </c>
      <c r="F179" s="32">
        <f>SUM(F173:F178)</f>
        <v>15692707</v>
      </c>
      <c r="G179" s="37">
        <f t="shared" si="40"/>
        <v>0.27395776397758415</v>
      </c>
      <c r="H179" s="32">
        <f>SUM(H173:H178)</f>
        <v>14894087</v>
      </c>
      <c r="I179" s="37">
        <f t="shared" si="41"/>
        <v>0.26001573667357741</v>
      </c>
      <c r="J179" s="32">
        <f>SUM(J173:J178)</f>
        <v>15330555</v>
      </c>
      <c r="K179" s="37">
        <f t="shared" si="42"/>
        <v>0.26021072435714876</v>
      </c>
      <c r="L179" s="32">
        <f>SUM(L173:L178)</f>
        <v>0</v>
      </c>
      <c r="M179" s="37">
        <f t="shared" si="43"/>
        <v>0</v>
      </c>
      <c r="N179" s="32">
        <f t="shared" si="44"/>
        <v>45917349</v>
      </c>
      <c r="O179" s="37">
        <f t="shared" si="45"/>
        <v>0.77937078232653678</v>
      </c>
      <c r="P179" s="32">
        <f>SUM(P173:P178)</f>
        <v>16669041</v>
      </c>
      <c r="Q179" s="32">
        <f>SUM(Q173:Q178)</f>
        <v>53864510</v>
      </c>
      <c r="R179" s="32">
        <f>SUM(R173:R178)</f>
        <v>58118497</v>
      </c>
      <c r="S179" s="32">
        <f>SUM(S173:S178)</f>
        <v>47166313</v>
      </c>
      <c r="T179" s="37">
        <f t="shared" si="46"/>
        <v>0.81155424580233038</v>
      </c>
      <c r="U179" s="37">
        <f t="shared" si="47"/>
        <v>-8.0297720786696725E-2</v>
      </c>
    </row>
    <row r="180" spans="1:21" x14ac:dyDescent="0.2">
      <c r="A180" s="17" t="s">
        <v>29</v>
      </c>
      <c r="B180" s="11" t="s">
        <v>324</v>
      </c>
      <c r="C180" s="10" t="s">
        <v>325</v>
      </c>
      <c r="D180" s="31">
        <v>0</v>
      </c>
      <c r="E180" s="31">
        <v>0</v>
      </c>
      <c r="F180" s="31">
        <v>0</v>
      </c>
      <c r="G180" s="36">
        <f t="shared" si="40"/>
        <v>0</v>
      </c>
      <c r="H180" s="31">
        <v>0</v>
      </c>
      <c r="I180" s="36">
        <f t="shared" si="41"/>
        <v>0</v>
      </c>
      <c r="J180" s="31">
        <v>0</v>
      </c>
      <c r="K180" s="36">
        <f t="shared" si="42"/>
        <v>0</v>
      </c>
      <c r="L180" s="31">
        <v>0</v>
      </c>
      <c r="M180" s="36">
        <f t="shared" si="43"/>
        <v>0</v>
      </c>
      <c r="N180" s="31">
        <f t="shared" si="44"/>
        <v>0</v>
      </c>
      <c r="O180" s="36">
        <f t="shared" si="45"/>
        <v>0</v>
      </c>
      <c r="P180" s="31">
        <v>0</v>
      </c>
      <c r="Q180" s="31">
        <v>0</v>
      </c>
      <c r="R180" s="31">
        <v>0</v>
      </c>
      <c r="S180" s="31">
        <v>0</v>
      </c>
      <c r="T180" s="36">
        <f t="shared" si="46"/>
        <v>0</v>
      </c>
      <c r="U180" s="36">
        <f t="shared" si="47"/>
        <v>0</v>
      </c>
    </row>
    <row r="181" spans="1:21" x14ac:dyDescent="0.2">
      <c r="A181" s="17" t="s">
        <v>29</v>
      </c>
      <c r="B181" s="11" t="s">
        <v>326</v>
      </c>
      <c r="C181" s="10" t="s">
        <v>327</v>
      </c>
      <c r="D181" s="31">
        <v>0</v>
      </c>
      <c r="E181" s="31">
        <v>0</v>
      </c>
      <c r="F181" s="31">
        <v>0</v>
      </c>
      <c r="G181" s="36">
        <f t="shared" si="40"/>
        <v>0</v>
      </c>
      <c r="H181" s="31">
        <v>0</v>
      </c>
      <c r="I181" s="36">
        <f t="shared" si="41"/>
        <v>0</v>
      </c>
      <c r="J181" s="31">
        <v>0</v>
      </c>
      <c r="K181" s="36">
        <f t="shared" si="42"/>
        <v>0</v>
      </c>
      <c r="L181" s="31">
        <v>0</v>
      </c>
      <c r="M181" s="36">
        <f t="shared" si="43"/>
        <v>0</v>
      </c>
      <c r="N181" s="31">
        <f t="shared" si="44"/>
        <v>0</v>
      </c>
      <c r="O181" s="36">
        <f t="shared" si="45"/>
        <v>0</v>
      </c>
      <c r="P181" s="31">
        <v>0</v>
      </c>
      <c r="Q181" s="31">
        <v>0</v>
      </c>
      <c r="R181" s="31">
        <v>0</v>
      </c>
      <c r="S181" s="31">
        <v>0</v>
      </c>
      <c r="T181" s="36">
        <f t="shared" si="46"/>
        <v>0</v>
      </c>
      <c r="U181" s="36">
        <f t="shared" si="47"/>
        <v>0</v>
      </c>
    </row>
    <row r="182" spans="1:21" x14ac:dyDescent="0.2">
      <c r="A182" s="17" t="s">
        <v>29</v>
      </c>
      <c r="B182" s="11" t="s">
        <v>328</v>
      </c>
      <c r="C182" s="10" t="s">
        <v>329</v>
      </c>
      <c r="D182" s="31">
        <v>3643320</v>
      </c>
      <c r="E182" s="31">
        <v>3693320</v>
      </c>
      <c r="F182" s="31">
        <v>258899</v>
      </c>
      <c r="G182" s="36">
        <f t="shared" si="40"/>
        <v>7.1061284762249821E-2</v>
      </c>
      <c r="H182" s="31">
        <v>258130</v>
      </c>
      <c r="I182" s="36">
        <f t="shared" si="41"/>
        <v>7.0850213541495122E-2</v>
      </c>
      <c r="J182" s="31">
        <v>16299</v>
      </c>
      <c r="K182" s="36">
        <f t="shared" si="42"/>
        <v>4.4131025743775251E-3</v>
      </c>
      <c r="L182" s="31">
        <v>0</v>
      </c>
      <c r="M182" s="36">
        <f t="shared" si="43"/>
        <v>0</v>
      </c>
      <c r="N182" s="31">
        <f t="shared" si="44"/>
        <v>533328</v>
      </c>
      <c r="O182" s="36">
        <f t="shared" si="45"/>
        <v>0.14440340939858989</v>
      </c>
      <c r="P182" s="31">
        <v>525899</v>
      </c>
      <c r="Q182" s="31">
        <v>2471650</v>
      </c>
      <c r="R182" s="31">
        <v>3459943</v>
      </c>
      <c r="S182" s="31">
        <v>1434187</v>
      </c>
      <c r="T182" s="36">
        <f t="shared" si="46"/>
        <v>0.41451174195644264</v>
      </c>
      <c r="U182" s="36">
        <f t="shared" si="47"/>
        <v>-0.96900735692594964</v>
      </c>
    </row>
    <row r="183" spans="1:21" x14ac:dyDescent="0.2">
      <c r="A183" s="17" t="s">
        <v>29</v>
      </c>
      <c r="B183" s="11" t="s">
        <v>330</v>
      </c>
      <c r="C183" s="10" t="s">
        <v>331</v>
      </c>
      <c r="D183" s="31">
        <v>0</v>
      </c>
      <c r="E183" s="31">
        <v>0</v>
      </c>
      <c r="F183" s="31">
        <v>0</v>
      </c>
      <c r="G183" s="36">
        <f t="shared" si="40"/>
        <v>0</v>
      </c>
      <c r="H183" s="31">
        <v>0</v>
      </c>
      <c r="I183" s="36">
        <f t="shared" si="41"/>
        <v>0</v>
      </c>
      <c r="J183" s="31">
        <v>0</v>
      </c>
      <c r="K183" s="36">
        <f t="shared" si="42"/>
        <v>0</v>
      </c>
      <c r="L183" s="31">
        <v>0</v>
      </c>
      <c r="M183" s="36">
        <f t="shared" si="43"/>
        <v>0</v>
      </c>
      <c r="N183" s="31">
        <f t="shared" si="44"/>
        <v>0</v>
      </c>
      <c r="O183" s="36">
        <f t="shared" si="45"/>
        <v>0</v>
      </c>
      <c r="P183" s="31">
        <v>0</v>
      </c>
      <c r="Q183" s="31">
        <v>0</v>
      </c>
      <c r="R183" s="31">
        <v>0</v>
      </c>
      <c r="S183" s="31">
        <v>0</v>
      </c>
      <c r="T183" s="36">
        <f t="shared" si="46"/>
        <v>0</v>
      </c>
      <c r="U183" s="36">
        <f t="shared" si="47"/>
        <v>0</v>
      </c>
    </row>
    <row r="184" spans="1:21" x14ac:dyDescent="0.2">
      <c r="A184" s="17" t="s">
        <v>44</v>
      </c>
      <c r="B184" s="11" t="s">
        <v>332</v>
      </c>
      <c r="C184" s="10" t="s">
        <v>333</v>
      </c>
      <c r="D184" s="31">
        <v>3167763</v>
      </c>
      <c r="E184" s="31">
        <v>2805023</v>
      </c>
      <c r="F184" s="31">
        <v>205598</v>
      </c>
      <c r="G184" s="36">
        <f t="shared" si="40"/>
        <v>6.4903214034635795E-2</v>
      </c>
      <c r="H184" s="31">
        <v>54040</v>
      </c>
      <c r="I184" s="36">
        <f t="shared" si="41"/>
        <v>1.7059357028919146E-2</v>
      </c>
      <c r="J184" s="31">
        <v>320232</v>
      </c>
      <c r="K184" s="36">
        <f t="shared" si="42"/>
        <v>0.11416376978014084</v>
      </c>
      <c r="L184" s="31">
        <v>0</v>
      </c>
      <c r="M184" s="36">
        <f t="shared" si="43"/>
        <v>0</v>
      </c>
      <c r="N184" s="31">
        <f t="shared" si="44"/>
        <v>579870</v>
      </c>
      <c r="O184" s="36">
        <f t="shared" si="45"/>
        <v>0.20672557765123495</v>
      </c>
      <c r="P184" s="31">
        <v>7810</v>
      </c>
      <c r="Q184" s="31">
        <v>2640015</v>
      </c>
      <c r="R184" s="31">
        <v>1618540</v>
      </c>
      <c r="S184" s="31">
        <v>392931</v>
      </c>
      <c r="T184" s="36">
        <f t="shared" si="46"/>
        <v>0.24276879162702189</v>
      </c>
      <c r="U184" s="36">
        <f t="shared" si="47"/>
        <v>40.002816901408451</v>
      </c>
    </row>
    <row r="185" spans="1:21" ht="16.5" x14ac:dyDescent="0.3">
      <c r="A185" s="18" t="s">
        <v>0</v>
      </c>
      <c r="B185" s="13" t="s">
        <v>334</v>
      </c>
      <c r="C185" s="12" t="s">
        <v>0</v>
      </c>
      <c r="D185" s="32">
        <f>SUM(D180:D184)</f>
        <v>6811083</v>
      </c>
      <c r="E185" s="32">
        <f>SUM(E180:E184)</f>
        <v>6498343</v>
      </c>
      <c r="F185" s="32">
        <f>SUM(F180:F184)</f>
        <v>464497</v>
      </c>
      <c r="G185" s="37">
        <f t="shared" si="40"/>
        <v>6.8197230895585909E-2</v>
      </c>
      <c r="H185" s="32">
        <f>SUM(H180:H184)</f>
        <v>312170</v>
      </c>
      <c r="I185" s="37">
        <f t="shared" si="41"/>
        <v>4.5832652457766264E-2</v>
      </c>
      <c r="J185" s="32">
        <f>SUM(J180:J184)</f>
        <v>336531</v>
      </c>
      <c r="K185" s="37">
        <f t="shared" si="42"/>
        <v>5.1787201752816064E-2</v>
      </c>
      <c r="L185" s="32">
        <f>SUM(L180:L184)</f>
        <v>0</v>
      </c>
      <c r="M185" s="37">
        <f t="shared" si="43"/>
        <v>0</v>
      </c>
      <c r="N185" s="32">
        <f t="shared" si="44"/>
        <v>1113198</v>
      </c>
      <c r="O185" s="37">
        <f t="shared" si="45"/>
        <v>0.17130490034151782</v>
      </c>
      <c r="P185" s="32">
        <f>SUM(P180:P184)</f>
        <v>533709</v>
      </c>
      <c r="Q185" s="32">
        <f>SUM(Q180:Q184)</f>
        <v>5111665</v>
      </c>
      <c r="R185" s="32">
        <f>SUM(R180:R184)</f>
        <v>5078483</v>
      </c>
      <c r="S185" s="32">
        <f>SUM(S180:S184)</f>
        <v>1827118</v>
      </c>
      <c r="T185" s="37">
        <f t="shared" si="46"/>
        <v>0.35977633478343829</v>
      </c>
      <c r="U185" s="37">
        <f t="shared" si="47"/>
        <v>-0.36944851969893711</v>
      </c>
    </row>
    <row r="186" spans="1:21" x14ac:dyDescent="0.2">
      <c r="A186" s="17" t="s">
        <v>29</v>
      </c>
      <c r="B186" s="11" t="s">
        <v>335</v>
      </c>
      <c r="C186" s="10" t="s">
        <v>336</v>
      </c>
      <c r="D186" s="31">
        <v>0</v>
      </c>
      <c r="E186" s="31">
        <v>0</v>
      </c>
      <c r="F186" s="31">
        <v>0</v>
      </c>
      <c r="G186" s="36">
        <f t="shared" si="40"/>
        <v>0</v>
      </c>
      <c r="H186" s="31">
        <v>0</v>
      </c>
      <c r="I186" s="36">
        <f t="shared" si="41"/>
        <v>0</v>
      </c>
      <c r="J186" s="31">
        <v>0</v>
      </c>
      <c r="K186" s="36">
        <f t="shared" si="42"/>
        <v>0</v>
      </c>
      <c r="L186" s="31">
        <v>0</v>
      </c>
      <c r="M186" s="36">
        <f t="shared" si="43"/>
        <v>0</v>
      </c>
      <c r="N186" s="31">
        <f t="shared" si="44"/>
        <v>0</v>
      </c>
      <c r="O186" s="36">
        <f t="shared" si="45"/>
        <v>0</v>
      </c>
      <c r="P186" s="31">
        <v>0</v>
      </c>
      <c r="Q186" s="31">
        <v>0</v>
      </c>
      <c r="R186" s="31">
        <v>0</v>
      </c>
      <c r="S186" s="31">
        <v>0</v>
      </c>
      <c r="T186" s="36">
        <f t="shared" si="46"/>
        <v>0</v>
      </c>
      <c r="U186" s="36">
        <f t="shared" si="47"/>
        <v>0</v>
      </c>
    </row>
    <row r="187" spans="1:21" x14ac:dyDescent="0.2">
      <c r="A187" s="17" t="s">
        <v>29</v>
      </c>
      <c r="B187" s="11" t="s">
        <v>337</v>
      </c>
      <c r="C187" s="10" t="s">
        <v>338</v>
      </c>
      <c r="D187" s="31">
        <v>0</v>
      </c>
      <c r="E187" s="31">
        <v>0</v>
      </c>
      <c r="F187" s="31">
        <v>0</v>
      </c>
      <c r="G187" s="36">
        <f t="shared" si="40"/>
        <v>0</v>
      </c>
      <c r="H187" s="31">
        <v>0</v>
      </c>
      <c r="I187" s="36">
        <f t="shared" si="41"/>
        <v>0</v>
      </c>
      <c r="J187" s="31">
        <v>0</v>
      </c>
      <c r="K187" s="36">
        <f t="shared" si="42"/>
        <v>0</v>
      </c>
      <c r="L187" s="31">
        <v>0</v>
      </c>
      <c r="M187" s="36">
        <f t="shared" si="43"/>
        <v>0</v>
      </c>
      <c r="N187" s="31">
        <f t="shared" si="44"/>
        <v>0</v>
      </c>
      <c r="O187" s="36">
        <f t="shared" si="45"/>
        <v>0</v>
      </c>
      <c r="P187" s="31">
        <v>0</v>
      </c>
      <c r="Q187" s="31">
        <v>0</v>
      </c>
      <c r="R187" s="31">
        <v>0</v>
      </c>
      <c r="S187" s="31">
        <v>0</v>
      </c>
      <c r="T187" s="36">
        <f t="shared" si="46"/>
        <v>0</v>
      </c>
      <c r="U187" s="36">
        <f t="shared" si="47"/>
        <v>0</v>
      </c>
    </row>
    <row r="188" spans="1:21" x14ac:dyDescent="0.2">
      <c r="A188" s="17" t="s">
        <v>29</v>
      </c>
      <c r="B188" s="11" t="s">
        <v>339</v>
      </c>
      <c r="C188" s="10" t="s">
        <v>340</v>
      </c>
      <c r="D188" s="31">
        <v>8017348</v>
      </c>
      <c r="E188" s="31">
        <v>8072838</v>
      </c>
      <c r="F188" s="31">
        <v>3107544</v>
      </c>
      <c r="G188" s="36">
        <f t="shared" si="40"/>
        <v>0.3876024840134169</v>
      </c>
      <c r="H188" s="31">
        <v>3166115</v>
      </c>
      <c r="I188" s="36">
        <f t="shared" si="41"/>
        <v>0.39490801696521094</v>
      </c>
      <c r="J188" s="31">
        <v>2028253</v>
      </c>
      <c r="K188" s="36">
        <f t="shared" si="42"/>
        <v>0.25124411018776793</v>
      </c>
      <c r="L188" s="31">
        <v>0</v>
      </c>
      <c r="M188" s="36">
        <f t="shared" si="43"/>
        <v>0</v>
      </c>
      <c r="N188" s="31">
        <f t="shared" si="44"/>
        <v>8301912</v>
      </c>
      <c r="O188" s="36">
        <f t="shared" si="45"/>
        <v>1.0283758945738786</v>
      </c>
      <c r="P188" s="31">
        <v>2048281</v>
      </c>
      <c r="Q188" s="31">
        <v>7351954</v>
      </c>
      <c r="R188" s="31">
        <v>7442958</v>
      </c>
      <c r="S188" s="31">
        <v>6170336</v>
      </c>
      <c r="T188" s="36">
        <f t="shared" si="46"/>
        <v>0.82901663559031236</v>
      </c>
      <c r="U188" s="36">
        <f t="shared" si="47"/>
        <v>-9.777955270785621E-3</v>
      </c>
    </row>
    <row r="189" spans="1:21" x14ac:dyDescent="0.2">
      <c r="A189" s="17" t="s">
        <v>29</v>
      </c>
      <c r="B189" s="11" t="s">
        <v>341</v>
      </c>
      <c r="C189" s="10" t="s">
        <v>342</v>
      </c>
      <c r="D189" s="31">
        <v>0</v>
      </c>
      <c r="E189" s="31">
        <v>0</v>
      </c>
      <c r="F189" s="31">
        <v>0</v>
      </c>
      <c r="G189" s="36">
        <f t="shared" si="40"/>
        <v>0</v>
      </c>
      <c r="H189" s="31">
        <v>0</v>
      </c>
      <c r="I189" s="36">
        <f t="shared" si="41"/>
        <v>0</v>
      </c>
      <c r="J189" s="31">
        <v>0</v>
      </c>
      <c r="K189" s="36">
        <f t="shared" si="42"/>
        <v>0</v>
      </c>
      <c r="L189" s="31">
        <v>0</v>
      </c>
      <c r="M189" s="36">
        <f t="shared" si="43"/>
        <v>0</v>
      </c>
      <c r="N189" s="31">
        <f t="shared" si="44"/>
        <v>0</v>
      </c>
      <c r="O189" s="36">
        <f t="shared" si="45"/>
        <v>0</v>
      </c>
      <c r="P189" s="31">
        <v>0</v>
      </c>
      <c r="Q189" s="31">
        <v>0</v>
      </c>
      <c r="R189" s="31">
        <v>0</v>
      </c>
      <c r="S189" s="31">
        <v>0</v>
      </c>
      <c r="T189" s="36">
        <f t="shared" si="46"/>
        <v>0</v>
      </c>
      <c r="U189" s="36">
        <f t="shared" si="47"/>
        <v>0</v>
      </c>
    </row>
    <row r="190" spans="1:21" x14ac:dyDescent="0.2">
      <c r="A190" s="17" t="s">
        <v>44</v>
      </c>
      <c r="B190" s="11" t="s">
        <v>343</v>
      </c>
      <c r="C190" s="10" t="s">
        <v>344</v>
      </c>
      <c r="D190" s="31">
        <v>23449000</v>
      </c>
      <c r="E190" s="31">
        <v>21239000</v>
      </c>
      <c r="F190" s="31">
        <v>4736994</v>
      </c>
      <c r="G190" s="36">
        <f t="shared" si="40"/>
        <v>0.20201262313957952</v>
      </c>
      <c r="H190" s="31">
        <v>4938631</v>
      </c>
      <c r="I190" s="36">
        <f t="shared" si="41"/>
        <v>0.21061158258347903</v>
      </c>
      <c r="J190" s="31">
        <v>4821391</v>
      </c>
      <c r="K190" s="36">
        <f t="shared" si="42"/>
        <v>0.22700649748104901</v>
      </c>
      <c r="L190" s="31">
        <v>0</v>
      </c>
      <c r="M190" s="36">
        <f t="shared" si="43"/>
        <v>0</v>
      </c>
      <c r="N190" s="31">
        <f t="shared" si="44"/>
        <v>14497016</v>
      </c>
      <c r="O190" s="36">
        <f t="shared" si="45"/>
        <v>0.68256584584961633</v>
      </c>
      <c r="P190" s="31">
        <v>4275572</v>
      </c>
      <c r="Q190" s="31">
        <v>21716000</v>
      </c>
      <c r="R190" s="31">
        <v>22210000</v>
      </c>
      <c r="S190" s="31">
        <v>13984040</v>
      </c>
      <c r="T190" s="36">
        <f t="shared" si="46"/>
        <v>0.62962809545249887</v>
      </c>
      <c r="U190" s="36">
        <f t="shared" si="47"/>
        <v>0.12765987802333822</v>
      </c>
    </row>
    <row r="191" spans="1:21" ht="16.5" x14ac:dyDescent="0.3">
      <c r="A191" s="18" t="s">
        <v>0</v>
      </c>
      <c r="B191" s="13" t="s">
        <v>345</v>
      </c>
      <c r="C191" s="12" t="s">
        <v>0</v>
      </c>
      <c r="D191" s="32">
        <f>SUM(D186:D190)</f>
        <v>31466348</v>
      </c>
      <c r="E191" s="32">
        <f>SUM(E186:E190)</f>
        <v>29311838</v>
      </c>
      <c r="F191" s="32">
        <f>SUM(F186:F190)</f>
        <v>7844538</v>
      </c>
      <c r="G191" s="37">
        <f t="shared" si="40"/>
        <v>0.24929928315799468</v>
      </c>
      <c r="H191" s="32">
        <f>SUM(H186:H190)</f>
        <v>8104746</v>
      </c>
      <c r="I191" s="37">
        <f t="shared" si="41"/>
        <v>0.25756868893714646</v>
      </c>
      <c r="J191" s="32">
        <f>SUM(J186:J190)</f>
        <v>6849644</v>
      </c>
      <c r="K191" s="37">
        <f t="shared" si="42"/>
        <v>0.23368183189331218</v>
      </c>
      <c r="L191" s="32">
        <f>SUM(L186:L190)</f>
        <v>0</v>
      </c>
      <c r="M191" s="37">
        <f t="shared" si="43"/>
        <v>0</v>
      </c>
      <c r="N191" s="32">
        <f t="shared" si="44"/>
        <v>22798928</v>
      </c>
      <c r="O191" s="37">
        <f t="shared" si="45"/>
        <v>0.77780615463281422</v>
      </c>
      <c r="P191" s="32">
        <f>SUM(P186:P190)</f>
        <v>6323853</v>
      </c>
      <c r="Q191" s="32">
        <f>SUM(Q186:Q190)</f>
        <v>29067954</v>
      </c>
      <c r="R191" s="32">
        <f>SUM(R186:R190)</f>
        <v>29652958</v>
      </c>
      <c r="S191" s="32">
        <f>SUM(S186:S190)</f>
        <v>20154376</v>
      </c>
      <c r="T191" s="37">
        <f t="shared" si="46"/>
        <v>0.67967505973603037</v>
      </c>
      <c r="U191" s="37">
        <f t="shared" si="47"/>
        <v>8.3144089528962795E-2</v>
      </c>
    </row>
    <row r="192" spans="1:21" x14ac:dyDescent="0.2">
      <c r="A192" s="17" t="s">
        <v>29</v>
      </c>
      <c r="B192" s="11" t="s">
        <v>346</v>
      </c>
      <c r="C192" s="10" t="s">
        <v>347</v>
      </c>
      <c r="D192" s="31">
        <v>0</v>
      </c>
      <c r="E192" s="31">
        <v>0</v>
      </c>
      <c r="F192" s="31">
        <v>0</v>
      </c>
      <c r="G192" s="36">
        <f t="shared" si="40"/>
        <v>0</v>
      </c>
      <c r="H192" s="31">
        <v>0</v>
      </c>
      <c r="I192" s="36">
        <f t="shared" si="41"/>
        <v>0</v>
      </c>
      <c r="J192" s="31">
        <v>0</v>
      </c>
      <c r="K192" s="36">
        <f t="shared" si="42"/>
        <v>0</v>
      </c>
      <c r="L192" s="31">
        <v>0</v>
      </c>
      <c r="M192" s="36">
        <f t="shared" si="43"/>
        <v>0</v>
      </c>
      <c r="N192" s="31">
        <f t="shared" si="44"/>
        <v>0</v>
      </c>
      <c r="O192" s="36">
        <f t="shared" si="45"/>
        <v>0</v>
      </c>
      <c r="P192" s="31">
        <v>0</v>
      </c>
      <c r="Q192" s="31">
        <v>0</v>
      </c>
      <c r="R192" s="31">
        <v>0</v>
      </c>
      <c r="S192" s="31">
        <v>0</v>
      </c>
      <c r="T192" s="36">
        <f t="shared" si="46"/>
        <v>0</v>
      </c>
      <c r="U192" s="36">
        <f t="shared" si="47"/>
        <v>0</v>
      </c>
    </row>
    <row r="193" spans="1:21" x14ac:dyDescent="0.2">
      <c r="A193" s="17" t="s">
        <v>29</v>
      </c>
      <c r="B193" s="11" t="s">
        <v>348</v>
      </c>
      <c r="C193" s="10" t="s">
        <v>349</v>
      </c>
      <c r="D193" s="31">
        <v>0</v>
      </c>
      <c r="E193" s="31">
        <v>0</v>
      </c>
      <c r="F193" s="31">
        <v>0</v>
      </c>
      <c r="G193" s="36">
        <f t="shared" si="40"/>
        <v>0</v>
      </c>
      <c r="H193" s="31">
        <v>0</v>
      </c>
      <c r="I193" s="36">
        <f t="shared" si="41"/>
        <v>0</v>
      </c>
      <c r="J193" s="31">
        <v>0</v>
      </c>
      <c r="K193" s="36">
        <f t="shared" si="42"/>
        <v>0</v>
      </c>
      <c r="L193" s="31">
        <v>0</v>
      </c>
      <c r="M193" s="36">
        <f t="shared" si="43"/>
        <v>0</v>
      </c>
      <c r="N193" s="31">
        <f t="shared" si="44"/>
        <v>0</v>
      </c>
      <c r="O193" s="36">
        <f t="shared" si="45"/>
        <v>0</v>
      </c>
      <c r="P193" s="31">
        <v>0</v>
      </c>
      <c r="Q193" s="31">
        <v>0</v>
      </c>
      <c r="R193" s="31">
        <v>0</v>
      </c>
      <c r="S193" s="31">
        <v>0</v>
      </c>
      <c r="T193" s="36">
        <f t="shared" si="46"/>
        <v>0</v>
      </c>
      <c r="U193" s="36">
        <f t="shared" si="47"/>
        <v>0</v>
      </c>
    </row>
    <row r="194" spans="1:21" x14ac:dyDescent="0.2">
      <c r="A194" s="17" t="s">
        <v>29</v>
      </c>
      <c r="B194" s="11" t="s">
        <v>350</v>
      </c>
      <c r="C194" s="10" t="s">
        <v>351</v>
      </c>
      <c r="D194" s="31">
        <v>0</v>
      </c>
      <c r="E194" s="31">
        <v>0</v>
      </c>
      <c r="F194" s="31">
        <v>0</v>
      </c>
      <c r="G194" s="36">
        <f t="shared" si="40"/>
        <v>0</v>
      </c>
      <c r="H194" s="31">
        <v>0</v>
      </c>
      <c r="I194" s="36">
        <f t="shared" si="41"/>
        <v>0</v>
      </c>
      <c r="J194" s="31">
        <v>0</v>
      </c>
      <c r="K194" s="36">
        <f t="shared" si="42"/>
        <v>0</v>
      </c>
      <c r="L194" s="31">
        <v>0</v>
      </c>
      <c r="M194" s="36">
        <f t="shared" si="43"/>
        <v>0</v>
      </c>
      <c r="N194" s="31">
        <f t="shared" si="44"/>
        <v>0</v>
      </c>
      <c r="O194" s="36">
        <f t="shared" si="45"/>
        <v>0</v>
      </c>
      <c r="P194" s="31">
        <v>0</v>
      </c>
      <c r="Q194" s="31">
        <v>0</v>
      </c>
      <c r="R194" s="31">
        <v>0</v>
      </c>
      <c r="S194" s="31">
        <v>0</v>
      </c>
      <c r="T194" s="36">
        <f t="shared" si="46"/>
        <v>0</v>
      </c>
      <c r="U194" s="36">
        <f t="shared" si="47"/>
        <v>0</v>
      </c>
    </row>
    <row r="195" spans="1:21" x14ac:dyDescent="0.2">
      <c r="A195" s="17" t="s">
        <v>29</v>
      </c>
      <c r="B195" s="11" t="s">
        <v>352</v>
      </c>
      <c r="C195" s="10" t="s">
        <v>353</v>
      </c>
      <c r="D195" s="31">
        <v>0</v>
      </c>
      <c r="E195" s="31">
        <v>0</v>
      </c>
      <c r="F195" s="31">
        <v>0</v>
      </c>
      <c r="G195" s="36">
        <f t="shared" si="40"/>
        <v>0</v>
      </c>
      <c r="H195" s="31">
        <v>0</v>
      </c>
      <c r="I195" s="36">
        <f t="shared" si="41"/>
        <v>0</v>
      </c>
      <c r="J195" s="31">
        <v>0</v>
      </c>
      <c r="K195" s="36">
        <f t="shared" si="42"/>
        <v>0</v>
      </c>
      <c r="L195" s="31">
        <v>0</v>
      </c>
      <c r="M195" s="36">
        <f t="shared" si="43"/>
        <v>0</v>
      </c>
      <c r="N195" s="31">
        <f t="shared" si="44"/>
        <v>0</v>
      </c>
      <c r="O195" s="36">
        <f t="shared" si="45"/>
        <v>0</v>
      </c>
      <c r="P195" s="31">
        <v>0</v>
      </c>
      <c r="Q195" s="31">
        <v>0</v>
      </c>
      <c r="R195" s="31">
        <v>0</v>
      </c>
      <c r="S195" s="31">
        <v>0</v>
      </c>
      <c r="T195" s="36">
        <f t="shared" si="46"/>
        <v>0</v>
      </c>
      <c r="U195" s="36">
        <f t="shared" si="47"/>
        <v>0</v>
      </c>
    </row>
    <row r="196" spans="1:21" x14ac:dyDescent="0.2">
      <c r="A196" s="17" t="s">
        <v>29</v>
      </c>
      <c r="B196" s="11" t="s">
        <v>354</v>
      </c>
      <c r="C196" s="10" t="s">
        <v>355</v>
      </c>
      <c r="D196" s="31">
        <v>0</v>
      </c>
      <c r="E196" s="31">
        <v>0</v>
      </c>
      <c r="F196" s="31">
        <v>0</v>
      </c>
      <c r="G196" s="36">
        <f t="shared" si="40"/>
        <v>0</v>
      </c>
      <c r="H196" s="31">
        <v>0</v>
      </c>
      <c r="I196" s="36">
        <f t="shared" si="41"/>
        <v>0</v>
      </c>
      <c r="J196" s="31">
        <v>0</v>
      </c>
      <c r="K196" s="36">
        <f t="shared" si="42"/>
        <v>0</v>
      </c>
      <c r="L196" s="31">
        <v>0</v>
      </c>
      <c r="M196" s="36">
        <f t="shared" si="43"/>
        <v>0</v>
      </c>
      <c r="N196" s="31">
        <f t="shared" si="44"/>
        <v>0</v>
      </c>
      <c r="O196" s="36">
        <f t="shared" si="45"/>
        <v>0</v>
      </c>
      <c r="P196" s="31">
        <v>0</v>
      </c>
      <c r="Q196" s="31">
        <v>0</v>
      </c>
      <c r="R196" s="31">
        <v>0</v>
      </c>
      <c r="S196" s="31">
        <v>0</v>
      </c>
      <c r="T196" s="36">
        <f t="shared" si="46"/>
        <v>0</v>
      </c>
      <c r="U196" s="36">
        <f t="shared" si="47"/>
        <v>0</v>
      </c>
    </row>
    <row r="197" spans="1:21" x14ac:dyDescent="0.2">
      <c r="A197" s="17" t="s">
        <v>44</v>
      </c>
      <c r="B197" s="11" t="s">
        <v>356</v>
      </c>
      <c r="C197" s="10" t="s">
        <v>357</v>
      </c>
      <c r="D197" s="31">
        <v>25545527</v>
      </c>
      <c r="E197" s="31">
        <v>23885341</v>
      </c>
      <c r="F197" s="31">
        <v>6193953</v>
      </c>
      <c r="G197" s="36">
        <f t="shared" si="40"/>
        <v>0.24246722332250181</v>
      </c>
      <c r="H197" s="31">
        <v>5533814</v>
      </c>
      <c r="I197" s="36">
        <f t="shared" si="41"/>
        <v>0.21662555640367098</v>
      </c>
      <c r="J197" s="31">
        <v>5679180</v>
      </c>
      <c r="K197" s="36">
        <f t="shared" si="42"/>
        <v>0.23776842876138968</v>
      </c>
      <c r="L197" s="31">
        <v>0</v>
      </c>
      <c r="M197" s="36">
        <f t="shared" si="43"/>
        <v>0</v>
      </c>
      <c r="N197" s="31">
        <f t="shared" si="44"/>
        <v>17406947</v>
      </c>
      <c r="O197" s="36">
        <f t="shared" si="45"/>
        <v>0.72877113205124433</v>
      </c>
      <c r="P197" s="31">
        <v>5385039</v>
      </c>
      <c r="Q197" s="31">
        <v>25560858</v>
      </c>
      <c r="R197" s="31">
        <v>24239426</v>
      </c>
      <c r="S197" s="31">
        <v>16864505</v>
      </c>
      <c r="T197" s="36">
        <f t="shared" si="46"/>
        <v>0.6957468794846875</v>
      </c>
      <c r="U197" s="36">
        <f t="shared" si="47"/>
        <v>5.4621888532283558E-2</v>
      </c>
    </row>
    <row r="198" spans="1:21" ht="16.5" x14ac:dyDescent="0.3">
      <c r="A198" s="18" t="s">
        <v>0</v>
      </c>
      <c r="B198" s="13" t="s">
        <v>358</v>
      </c>
      <c r="C198" s="12" t="s">
        <v>0</v>
      </c>
      <c r="D198" s="32">
        <f>SUM(D192:D197)</f>
        <v>25545527</v>
      </c>
      <c r="E198" s="32">
        <f>SUM(E192:E197)</f>
        <v>23885341</v>
      </c>
      <c r="F198" s="32">
        <f>SUM(F192:F197)</f>
        <v>6193953</v>
      </c>
      <c r="G198" s="37">
        <f t="shared" si="40"/>
        <v>0.24246722332250181</v>
      </c>
      <c r="H198" s="32">
        <f>SUM(H192:H197)</f>
        <v>5533814</v>
      </c>
      <c r="I198" s="37">
        <f t="shared" si="41"/>
        <v>0.21662555640367098</v>
      </c>
      <c r="J198" s="32">
        <f>SUM(J192:J197)</f>
        <v>5679180</v>
      </c>
      <c r="K198" s="37">
        <f t="shared" si="42"/>
        <v>0.23776842876138968</v>
      </c>
      <c r="L198" s="32">
        <f>SUM(L192:L197)</f>
        <v>0</v>
      </c>
      <c r="M198" s="37">
        <f t="shared" si="43"/>
        <v>0</v>
      </c>
      <c r="N198" s="32">
        <f t="shared" si="44"/>
        <v>17406947</v>
      </c>
      <c r="O198" s="37">
        <f t="shared" si="45"/>
        <v>0.72877113205124433</v>
      </c>
      <c r="P198" s="32">
        <f>SUM(P192:P197)</f>
        <v>5385039</v>
      </c>
      <c r="Q198" s="32">
        <f>SUM(Q192:Q197)</f>
        <v>25560858</v>
      </c>
      <c r="R198" s="32">
        <f>SUM(R192:R197)</f>
        <v>24239426</v>
      </c>
      <c r="S198" s="32">
        <f>SUM(S192:S197)</f>
        <v>16864505</v>
      </c>
      <c r="T198" s="37">
        <f t="shared" si="46"/>
        <v>0.6957468794846875</v>
      </c>
      <c r="U198" s="37">
        <f t="shared" si="47"/>
        <v>5.4621888532283558E-2</v>
      </c>
    </row>
    <row r="199" spans="1:21" x14ac:dyDescent="0.2">
      <c r="A199" s="17" t="s">
        <v>29</v>
      </c>
      <c r="B199" s="11" t="s">
        <v>359</v>
      </c>
      <c r="C199" s="10" t="s">
        <v>360</v>
      </c>
      <c r="D199" s="31">
        <v>5721746</v>
      </c>
      <c r="E199" s="31">
        <v>3798930</v>
      </c>
      <c r="F199" s="31">
        <v>711493</v>
      </c>
      <c r="G199" s="36">
        <f t="shared" si="40"/>
        <v>0.1243489312528029</v>
      </c>
      <c r="H199" s="31">
        <v>744291</v>
      </c>
      <c r="I199" s="36">
        <f t="shared" si="41"/>
        <v>0.1300810976229983</v>
      </c>
      <c r="J199" s="31">
        <v>749035</v>
      </c>
      <c r="K199" s="36">
        <f t="shared" si="42"/>
        <v>0.19716999260318038</v>
      </c>
      <c r="L199" s="31">
        <v>0</v>
      </c>
      <c r="M199" s="36">
        <f t="shared" si="43"/>
        <v>0</v>
      </c>
      <c r="N199" s="31">
        <f t="shared" si="44"/>
        <v>2204819</v>
      </c>
      <c r="O199" s="36">
        <f t="shared" si="45"/>
        <v>0.58037894880926999</v>
      </c>
      <c r="P199" s="31">
        <v>859254</v>
      </c>
      <c r="Q199" s="31">
        <v>6171978</v>
      </c>
      <c r="R199" s="31">
        <v>6171978</v>
      </c>
      <c r="S199" s="31">
        <v>1679423</v>
      </c>
      <c r="T199" s="36">
        <f t="shared" si="46"/>
        <v>0.27210450199271613</v>
      </c>
      <c r="U199" s="36">
        <f t="shared" si="47"/>
        <v>-0.12827289718756041</v>
      </c>
    </row>
    <row r="200" spans="1:21" x14ac:dyDescent="0.2">
      <c r="A200" s="17" t="s">
        <v>29</v>
      </c>
      <c r="B200" s="11" t="s">
        <v>361</v>
      </c>
      <c r="C200" s="10" t="s">
        <v>362</v>
      </c>
      <c r="D200" s="31">
        <v>0</v>
      </c>
      <c r="E200" s="31">
        <v>0</v>
      </c>
      <c r="F200" s="31">
        <v>0</v>
      </c>
      <c r="G200" s="36">
        <f t="shared" si="40"/>
        <v>0</v>
      </c>
      <c r="H200" s="31">
        <v>0</v>
      </c>
      <c r="I200" s="36">
        <f t="shared" si="41"/>
        <v>0</v>
      </c>
      <c r="J200" s="31">
        <v>0</v>
      </c>
      <c r="K200" s="36">
        <f t="shared" si="42"/>
        <v>0</v>
      </c>
      <c r="L200" s="31">
        <v>0</v>
      </c>
      <c r="M200" s="36">
        <f t="shared" si="43"/>
        <v>0</v>
      </c>
      <c r="N200" s="31">
        <f t="shared" si="44"/>
        <v>0</v>
      </c>
      <c r="O200" s="36">
        <f t="shared" si="45"/>
        <v>0</v>
      </c>
      <c r="P200" s="31">
        <v>0</v>
      </c>
      <c r="Q200" s="31">
        <v>0</v>
      </c>
      <c r="R200" s="31">
        <v>0</v>
      </c>
      <c r="S200" s="31">
        <v>0</v>
      </c>
      <c r="T200" s="36">
        <f t="shared" si="46"/>
        <v>0</v>
      </c>
      <c r="U200" s="36">
        <f t="shared" si="47"/>
        <v>0</v>
      </c>
    </row>
    <row r="201" spans="1:21" x14ac:dyDescent="0.2">
      <c r="A201" s="17" t="s">
        <v>29</v>
      </c>
      <c r="B201" s="11" t="s">
        <v>363</v>
      </c>
      <c r="C201" s="10" t="s">
        <v>364</v>
      </c>
      <c r="D201" s="31">
        <v>0</v>
      </c>
      <c r="E201" s="31">
        <v>0</v>
      </c>
      <c r="F201" s="31">
        <v>0</v>
      </c>
      <c r="G201" s="36">
        <f t="shared" si="40"/>
        <v>0</v>
      </c>
      <c r="H201" s="31">
        <v>0</v>
      </c>
      <c r="I201" s="36">
        <f t="shared" si="41"/>
        <v>0</v>
      </c>
      <c r="J201" s="31">
        <v>0</v>
      </c>
      <c r="K201" s="36">
        <f t="shared" si="42"/>
        <v>0</v>
      </c>
      <c r="L201" s="31">
        <v>0</v>
      </c>
      <c r="M201" s="36">
        <f t="shared" si="43"/>
        <v>0</v>
      </c>
      <c r="N201" s="31">
        <f t="shared" si="44"/>
        <v>0</v>
      </c>
      <c r="O201" s="36">
        <f t="shared" si="45"/>
        <v>0</v>
      </c>
      <c r="P201" s="31">
        <v>0</v>
      </c>
      <c r="Q201" s="31">
        <v>0</v>
      </c>
      <c r="R201" s="31">
        <v>0</v>
      </c>
      <c r="S201" s="31">
        <v>0</v>
      </c>
      <c r="T201" s="36">
        <f t="shared" si="46"/>
        <v>0</v>
      </c>
      <c r="U201" s="36">
        <f t="shared" si="47"/>
        <v>0</v>
      </c>
    </row>
    <row r="202" spans="1:21" x14ac:dyDescent="0.2">
      <c r="A202" s="17" t="s">
        <v>29</v>
      </c>
      <c r="B202" s="11" t="s">
        <v>365</v>
      </c>
      <c r="C202" s="10" t="s">
        <v>366</v>
      </c>
      <c r="D202" s="31">
        <v>0</v>
      </c>
      <c r="E202" s="31">
        <v>0</v>
      </c>
      <c r="F202" s="31">
        <v>0</v>
      </c>
      <c r="G202" s="36">
        <f t="shared" si="40"/>
        <v>0</v>
      </c>
      <c r="H202" s="31">
        <v>0</v>
      </c>
      <c r="I202" s="36">
        <f t="shared" si="41"/>
        <v>0</v>
      </c>
      <c r="J202" s="31">
        <v>0</v>
      </c>
      <c r="K202" s="36">
        <f t="shared" si="42"/>
        <v>0</v>
      </c>
      <c r="L202" s="31">
        <v>0</v>
      </c>
      <c r="M202" s="36">
        <f t="shared" si="43"/>
        <v>0</v>
      </c>
      <c r="N202" s="31">
        <f t="shared" si="44"/>
        <v>0</v>
      </c>
      <c r="O202" s="36">
        <f t="shared" si="45"/>
        <v>0</v>
      </c>
      <c r="P202" s="31">
        <v>0</v>
      </c>
      <c r="Q202" s="31">
        <v>0</v>
      </c>
      <c r="R202" s="31">
        <v>0</v>
      </c>
      <c r="S202" s="31">
        <v>0</v>
      </c>
      <c r="T202" s="36">
        <f t="shared" si="46"/>
        <v>0</v>
      </c>
      <c r="U202" s="36">
        <f t="shared" si="47"/>
        <v>0</v>
      </c>
    </row>
    <row r="203" spans="1:21" x14ac:dyDescent="0.2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6.5" x14ac:dyDescent="0.3">
      <c r="A204" s="18" t="s">
        <v>0</v>
      </c>
      <c r="B204" s="13" t="s">
        <v>369</v>
      </c>
      <c r="C204" s="12" t="s">
        <v>0</v>
      </c>
      <c r="D204" s="32">
        <f>SUM(D199:D203)</f>
        <v>5721746</v>
      </c>
      <c r="E204" s="32">
        <f>SUM(E199:E203)</f>
        <v>3798930</v>
      </c>
      <c r="F204" s="32">
        <f>SUM(F199:F203)</f>
        <v>711493</v>
      </c>
      <c r="G204" s="37">
        <f t="shared" si="40"/>
        <v>0.1243489312528029</v>
      </c>
      <c r="H204" s="32">
        <f>SUM(H199:H203)</f>
        <v>744291</v>
      </c>
      <c r="I204" s="37">
        <f t="shared" si="41"/>
        <v>0.1300810976229983</v>
      </c>
      <c r="J204" s="32">
        <f>SUM(J199:J203)</f>
        <v>749035</v>
      </c>
      <c r="K204" s="37">
        <f t="shared" si="42"/>
        <v>0.19716999260318038</v>
      </c>
      <c r="L204" s="32">
        <f>SUM(L199:L203)</f>
        <v>0</v>
      </c>
      <c r="M204" s="37">
        <f t="shared" si="43"/>
        <v>0</v>
      </c>
      <c r="N204" s="32">
        <f t="shared" si="44"/>
        <v>2204819</v>
      </c>
      <c r="O204" s="37">
        <f t="shared" si="45"/>
        <v>0.58037894880926999</v>
      </c>
      <c r="P204" s="32">
        <f>SUM(P199:P203)</f>
        <v>859254</v>
      </c>
      <c r="Q204" s="32">
        <f>SUM(Q199:Q203)</f>
        <v>6171978</v>
      </c>
      <c r="R204" s="32">
        <f>SUM(R199:R203)</f>
        <v>6171978</v>
      </c>
      <c r="S204" s="32">
        <f>SUM(S199:S203)</f>
        <v>1679423</v>
      </c>
      <c r="T204" s="37">
        <f t="shared" si="46"/>
        <v>0.27210450199271613</v>
      </c>
      <c r="U204" s="37">
        <f t="shared" si="47"/>
        <v>-0.12827289718756041</v>
      </c>
    </row>
    <row r="205" spans="1:21" ht="16.5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126826187</v>
      </c>
      <c r="E205" s="32">
        <f>SUM(E173:E178,E180:E184,E186:E190,E192:E197,E199:E203)</f>
        <v>122410375</v>
      </c>
      <c r="F205" s="32">
        <f>SUM(F173:F178,F180:F184,F186:F190,F192:F197,F199:F203)</f>
        <v>30907188</v>
      </c>
      <c r="G205" s="37">
        <f t="shared" si="40"/>
        <v>0.24369721057686611</v>
      </c>
      <c r="H205" s="32">
        <f>SUM(H173:H178,H180:H184,H186:H190,H192:H197,H199:H203)</f>
        <v>29589108</v>
      </c>
      <c r="I205" s="37">
        <f t="shared" si="41"/>
        <v>0.23330440423948093</v>
      </c>
      <c r="J205" s="32">
        <f>SUM(J173:J178,J180:J184,J186:J190,J192:J197,J199:J203)</f>
        <v>28944945</v>
      </c>
      <c r="K205" s="37">
        <f t="shared" si="42"/>
        <v>0.23645826589453711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89441241</v>
      </c>
      <c r="O205" s="37">
        <f t="shared" si="45"/>
        <v>0.73066715954427885</v>
      </c>
      <c r="P205" s="32">
        <f>SUM(P173:P178,P180:P184,P186:P190,P192:P197,P199:P203)</f>
        <v>29770896</v>
      </c>
      <c r="Q205" s="32">
        <f>SUM(Q173:Q178,Q180:Q184,Q186:Q190,Q192:Q197,Q199:Q203)</f>
        <v>119776965</v>
      </c>
      <c r="R205" s="32">
        <f>SUM(R173:R178,R180:R184,R186:R190,R192:R197,R199:R203)</f>
        <v>123261342</v>
      </c>
      <c r="S205" s="32">
        <f>SUM(S173:S178,S180:S184,S186:S190,S192:S197,S199:S203)</f>
        <v>87691735</v>
      </c>
      <c r="T205" s="37">
        <f t="shared" si="46"/>
        <v>0.71142933848635204</v>
      </c>
      <c r="U205" s="37">
        <f t="shared" si="47"/>
        <v>-2.7743572111501136E-2</v>
      </c>
    </row>
    <row r="206" spans="1:21" ht="14.4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4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x14ac:dyDescent="0.2">
      <c r="A208" s="17" t="s">
        <v>29</v>
      </c>
      <c r="B208" s="11" t="s">
        <v>372</v>
      </c>
      <c r="C208" s="10" t="s">
        <v>373</v>
      </c>
      <c r="D208" s="31">
        <v>0</v>
      </c>
      <c r="E208" s="31">
        <v>0</v>
      </c>
      <c r="F208" s="31">
        <v>0</v>
      </c>
      <c r="G208" s="36">
        <f t="shared" ref="G208:G231" si="48">IF(($D208     =0),0,($F208     /$D208     ))</f>
        <v>0</v>
      </c>
      <c r="H208" s="31">
        <v>0</v>
      </c>
      <c r="I208" s="36">
        <f t="shared" ref="I208:I231" si="49">IF(($D208     =0),0,($H208     /$D208     ))</f>
        <v>0</v>
      </c>
      <c r="J208" s="31">
        <v>0</v>
      </c>
      <c r="K208" s="36">
        <f t="shared" ref="K208:K231" si="50">IF(($E208     =0),0,($J208     /$E208     ))</f>
        <v>0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0</v>
      </c>
      <c r="O208" s="36">
        <f t="shared" ref="O208:O231" si="53">IF(($E208     =0),0,($N208     /$E208     ))</f>
        <v>0</v>
      </c>
      <c r="P208" s="31">
        <v>0</v>
      </c>
      <c r="Q208" s="31">
        <v>0</v>
      </c>
      <c r="R208" s="31">
        <v>0</v>
      </c>
      <c r="S208" s="31">
        <v>0</v>
      </c>
      <c r="T208" s="36">
        <f t="shared" ref="T208:T231" si="54">IF(($R208     =0),0,($S208     /$R208     ))</f>
        <v>0</v>
      </c>
      <c r="U208" s="36">
        <f t="shared" ref="U208:U231" si="55">IF(($P208     =0),0,(($J208     /$P208     )-1))</f>
        <v>0</v>
      </c>
    </row>
    <row r="209" spans="1:21" x14ac:dyDescent="0.2">
      <c r="A209" s="17" t="s">
        <v>29</v>
      </c>
      <c r="B209" s="11" t="s">
        <v>374</v>
      </c>
      <c r="C209" s="10" t="s">
        <v>375</v>
      </c>
      <c r="D209" s="31">
        <v>364410</v>
      </c>
      <c r="E209" s="31">
        <v>364410</v>
      </c>
      <c r="F209" s="31">
        <v>0</v>
      </c>
      <c r="G209" s="36">
        <f t="shared" si="48"/>
        <v>0</v>
      </c>
      <c r="H209" s="31">
        <v>0</v>
      </c>
      <c r="I209" s="36">
        <f t="shared" si="49"/>
        <v>0</v>
      </c>
      <c r="J209" s="31">
        <v>0</v>
      </c>
      <c r="K209" s="36">
        <f t="shared" si="50"/>
        <v>0</v>
      </c>
      <c r="L209" s="31">
        <v>0</v>
      </c>
      <c r="M209" s="36">
        <f t="shared" si="51"/>
        <v>0</v>
      </c>
      <c r="N209" s="31">
        <f t="shared" si="52"/>
        <v>0</v>
      </c>
      <c r="O209" s="36">
        <f t="shared" si="53"/>
        <v>0</v>
      </c>
      <c r="P209" s="31">
        <v>29900</v>
      </c>
      <c r="Q209" s="31">
        <v>298584</v>
      </c>
      <c r="R209" s="31">
        <v>298584</v>
      </c>
      <c r="S209" s="31">
        <v>29900</v>
      </c>
      <c r="T209" s="36">
        <f t="shared" si="54"/>
        <v>0.10013932427725532</v>
      </c>
      <c r="U209" s="36">
        <f t="shared" si="55"/>
        <v>-1</v>
      </c>
    </row>
    <row r="210" spans="1:21" x14ac:dyDescent="0.2">
      <c r="A210" s="17" t="s">
        <v>29</v>
      </c>
      <c r="B210" s="11" t="s">
        <v>376</v>
      </c>
      <c r="C210" s="10" t="s">
        <v>377</v>
      </c>
      <c r="D210" s="31">
        <v>0</v>
      </c>
      <c r="E210" s="31">
        <v>0</v>
      </c>
      <c r="F210" s="31">
        <v>0</v>
      </c>
      <c r="G210" s="36">
        <f t="shared" si="48"/>
        <v>0</v>
      </c>
      <c r="H210" s="31">
        <v>0</v>
      </c>
      <c r="I210" s="36">
        <f t="shared" si="49"/>
        <v>0</v>
      </c>
      <c r="J210" s="31">
        <v>0</v>
      </c>
      <c r="K210" s="36">
        <f t="shared" si="50"/>
        <v>0</v>
      </c>
      <c r="L210" s="31">
        <v>0</v>
      </c>
      <c r="M210" s="36">
        <f t="shared" si="51"/>
        <v>0</v>
      </c>
      <c r="N210" s="31">
        <f t="shared" si="52"/>
        <v>0</v>
      </c>
      <c r="O210" s="36">
        <f t="shared" si="53"/>
        <v>0</v>
      </c>
      <c r="P210" s="31">
        <v>0</v>
      </c>
      <c r="Q210" s="31">
        <v>0</v>
      </c>
      <c r="R210" s="31">
        <v>0</v>
      </c>
      <c r="S210" s="31">
        <v>0</v>
      </c>
      <c r="T210" s="36">
        <f t="shared" si="54"/>
        <v>0</v>
      </c>
      <c r="U210" s="36">
        <f t="shared" si="55"/>
        <v>0</v>
      </c>
    </row>
    <row r="211" spans="1:21" x14ac:dyDescent="0.2">
      <c r="A211" s="17" t="s">
        <v>29</v>
      </c>
      <c r="B211" s="11" t="s">
        <v>378</v>
      </c>
      <c r="C211" s="10" t="s">
        <v>379</v>
      </c>
      <c r="D211" s="31">
        <v>0</v>
      </c>
      <c r="E211" s="31">
        <v>0</v>
      </c>
      <c r="F211" s="31">
        <v>0</v>
      </c>
      <c r="G211" s="36">
        <f t="shared" si="48"/>
        <v>0</v>
      </c>
      <c r="H211" s="31">
        <v>0</v>
      </c>
      <c r="I211" s="36">
        <f t="shared" si="49"/>
        <v>0</v>
      </c>
      <c r="J211" s="31">
        <v>0</v>
      </c>
      <c r="K211" s="36">
        <f t="shared" si="50"/>
        <v>0</v>
      </c>
      <c r="L211" s="31">
        <v>0</v>
      </c>
      <c r="M211" s="36">
        <f t="shared" si="51"/>
        <v>0</v>
      </c>
      <c r="N211" s="31">
        <f t="shared" si="52"/>
        <v>0</v>
      </c>
      <c r="O211" s="36">
        <f t="shared" si="53"/>
        <v>0</v>
      </c>
      <c r="P211" s="31">
        <v>0</v>
      </c>
      <c r="Q211" s="31">
        <v>0</v>
      </c>
      <c r="R211" s="31">
        <v>0</v>
      </c>
      <c r="S211" s="31">
        <v>0</v>
      </c>
      <c r="T211" s="36">
        <f t="shared" si="54"/>
        <v>0</v>
      </c>
      <c r="U211" s="36">
        <f t="shared" si="55"/>
        <v>0</v>
      </c>
    </row>
    <row r="212" spans="1:21" x14ac:dyDescent="0.2">
      <c r="A212" s="17" t="s">
        <v>29</v>
      </c>
      <c r="B212" s="11" t="s">
        <v>380</v>
      </c>
      <c r="C212" s="10" t="s">
        <v>381</v>
      </c>
      <c r="D212" s="31">
        <v>0</v>
      </c>
      <c r="E212" s="31">
        <v>0</v>
      </c>
      <c r="F212" s="31">
        <v>0</v>
      </c>
      <c r="G212" s="36">
        <f t="shared" si="48"/>
        <v>0</v>
      </c>
      <c r="H212" s="31">
        <v>0</v>
      </c>
      <c r="I212" s="36">
        <f t="shared" si="49"/>
        <v>0</v>
      </c>
      <c r="J212" s="31">
        <v>0</v>
      </c>
      <c r="K212" s="36">
        <f t="shared" si="50"/>
        <v>0</v>
      </c>
      <c r="L212" s="31">
        <v>0</v>
      </c>
      <c r="M212" s="36">
        <f t="shared" si="51"/>
        <v>0</v>
      </c>
      <c r="N212" s="31">
        <f t="shared" si="52"/>
        <v>0</v>
      </c>
      <c r="O212" s="36">
        <f t="shared" si="53"/>
        <v>0</v>
      </c>
      <c r="P212" s="31">
        <v>0</v>
      </c>
      <c r="Q212" s="31">
        <v>0</v>
      </c>
      <c r="R212" s="31">
        <v>0</v>
      </c>
      <c r="S212" s="31">
        <v>0</v>
      </c>
      <c r="T212" s="36">
        <f t="shared" si="54"/>
        <v>0</v>
      </c>
      <c r="U212" s="36">
        <f t="shared" si="55"/>
        <v>0</v>
      </c>
    </row>
    <row r="213" spans="1:21" x14ac:dyDescent="0.2">
      <c r="A213" s="17" t="s">
        <v>29</v>
      </c>
      <c r="B213" s="11" t="s">
        <v>382</v>
      </c>
      <c r="C213" s="10" t="s">
        <v>383</v>
      </c>
      <c r="D213" s="31">
        <v>0</v>
      </c>
      <c r="E213" s="31">
        <v>0</v>
      </c>
      <c r="F213" s="31">
        <v>0</v>
      </c>
      <c r="G213" s="36">
        <f t="shared" si="48"/>
        <v>0</v>
      </c>
      <c r="H213" s="31">
        <v>0</v>
      </c>
      <c r="I213" s="36">
        <f t="shared" si="49"/>
        <v>0</v>
      </c>
      <c r="J213" s="31">
        <v>0</v>
      </c>
      <c r="K213" s="36">
        <f t="shared" si="50"/>
        <v>0</v>
      </c>
      <c r="L213" s="31">
        <v>0</v>
      </c>
      <c r="M213" s="36">
        <f t="shared" si="51"/>
        <v>0</v>
      </c>
      <c r="N213" s="31">
        <f t="shared" si="52"/>
        <v>0</v>
      </c>
      <c r="O213" s="36">
        <f t="shared" si="53"/>
        <v>0</v>
      </c>
      <c r="P213" s="31">
        <v>0</v>
      </c>
      <c r="Q213" s="31">
        <v>0</v>
      </c>
      <c r="R213" s="31">
        <v>0</v>
      </c>
      <c r="S213" s="31">
        <v>0</v>
      </c>
      <c r="T213" s="36">
        <f t="shared" si="54"/>
        <v>0</v>
      </c>
      <c r="U213" s="36">
        <f t="shared" si="55"/>
        <v>0</v>
      </c>
    </row>
    <row r="214" spans="1:21" x14ac:dyDescent="0.2">
      <c r="A214" s="17" t="s">
        <v>29</v>
      </c>
      <c r="B214" s="11" t="s">
        <v>384</v>
      </c>
      <c r="C214" s="10" t="s">
        <v>385</v>
      </c>
      <c r="D214" s="31">
        <v>1209605</v>
      </c>
      <c r="E214" s="31">
        <v>1209605</v>
      </c>
      <c r="F214" s="31">
        <v>247288</v>
      </c>
      <c r="G214" s="36">
        <f t="shared" si="48"/>
        <v>0.20443698562753956</v>
      </c>
      <c r="H214" s="31">
        <v>232914</v>
      </c>
      <c r="I214" s="36">
        <f t="shared" si="49"/>
        <v>0.19255376755221745</v>
      </c>
      <c r="J214" s="31">
        <v>227484</v>
      </c>
      <c r="K214" s="36">
        <f t="shared" si="50"/>
        <v>0.18806469880663523</v>
      </c>
      <c r="L214" s="31">
        <v>0</v>
      </c>
      <c r="M214" s="36">
        <f t="shared" si="51"/>
        <v>0</v>
      </c>
      <c r="N214" s="31">
        <f t="shared" si="52"/>
        <v>707686</v>
      </c>
      <c r="O214" s="36">
        <f t="shared" si="53"/>
        <v>0.58505545198639231</v>
      </c>
      <c r="P214" s="31">
        <v>244255</v>
      </c>
      <c r="Q214" s="31">
        <v>1214969</v>
      </c>
      <c r="R214" s="31">
        <v>1214969</v>
      </c>
      <c r="S214" s="31">
        <v>779145</v>
      </c>
      <c r="T214" s="36">
        <f t="shared" si="54"/>
        <v>0.64128796701808854</v>
      </c>
      <c r="U214" s="36">
        <f t="shared" si="55"/>
        <v>-6.8661849296841382E-2</v>
      </c>
    </row>
    <row r="215" spans="1:21" x14ac:dyDescent="0.2">
      <c r="A215" s="17" t="s">
        <v>44</v>
      </c>
      <c r="B215" s="11" t="s">
        <v>386</v>
      </c>
      <c r="C215" s="10" t="s">
        <v>387</v>
      </c>
      <c r="D215" s="31">
        <v>31921930</v>
      </c>
      <c r="E215" s="31">
        <v>31621930</v>
      </c>
      <c r="F215" s="31">
        <v>6871628</v>
      </c>
      <c r="G215" s="36">
        <f t="shared" si="48"/>
        <v>0.21526355079407794</v>
      </c>
      <c r="H215" s="31">
        <v>7033684</v>
      </c>
      <c r="I215" s="36">
        <f t="shared" si="49"/>
        <v>0.22034018619801496</v>
      </c>
      <c r="J215" s="31">
        <v>7714627</v>
      </c>
      <c r="K215" s="36">
        <f t="shared" si="50"/>
        <v>0.2439644575773838</v>
      </c>
      <c r="L215" s="31">
        <v>0</v>
      </c>
      <c r="M215" s="36">
        <f t="shared" si="51"/>
        <v>0</v>
      </c>
      <c r="N215" s="31">
        <f t="shared" si="52"/>
        <v>21619939</v>
      </c>
      <c r="O215" s="36">
        <f t="shared" si="53"/>
        <v>0.68370080510582376</v>
      </c>
      <c r="P215" s="31">
        <v>8785340</v>
      </c>
      <c r="Q215" s="31">
        <v>30421360</v>
      </c>
      <c r="R215" s="31">
        <v>29921660</v>
      </c>
      <c r="S215" s="31">
        <v>23977857</v>
      </c>
      <c r="T215" s="36">
        <f t="shared" si="54"/>
        <v>0.80135450372740014</v>
      </c>
      <c r="U215" s="36">
        <f t="shared" si="55"/>
        <v>-0.12187496442937895</v>
      </c>
    </row>
    <row r="216" spans="1:21" ht="16.5" x14ac:dyDescent="0.3">
      <c r="A216" s="18" t="s">
        <v>0</v>
      </c>
      <c r="B216" s="13" t="s">
        <v>388</v>
      </c>
      <c r="C216" s="12" t="s">
        <v>0</v>
      </c>
      <c r="D216" s="32">
        <f>SUM(D208:D215)</f>
        <v>33495945</v>
      </c>
      <c r="E216" s="32">
        <f>SUM(E208:E215)</f>
        <v>33195945</v>
      </c>
      <c r="F216" s="32">
        <f>SUM(F208:F215)</f>
        <v>7118916</v>
      </c>
      <c r="G216" s="37">
        <f t="shared" si="48"/>
        <v>0.21253068095257502</v>
      </c>
      <c r="H216" s="32">
        <f>SUM(H208:H215)</f>
        <v>7266598</v>
      </c>
      <c r="I216" s="37">
        <f t="shared" si="49"/>
        <v>0.21693963254358103</v>
      </c>
      <c r="J216" s="32">
        <f>SUM(J208:J215)</f>
        <v>7942111</v>
      </c>
      <c r="K216" s="37">
        <f t="shared" si="50"/>
        <v>0.23924943242314686</v>
      </c>
      <c r="L216" s="32">
        <f>SUM(L208:L215)</f>
        <v>0</v>
      </c>
      <c r="M216" s="37">
        <f t="shared" si="51"/>
        <v>0</v>
      </c>
      <c r="N216" s="32">
        <f t="shared" si="52"/>
        <v>22327625</v>
      </c>
      <c r="O216" s="37">
        <f t="shared" si="53"/>
        <v>0.67260097581195533</v>
      </c>
      <c r="P216" s="32">
        <f>SUM(P208:P215)</f>
        <v>9059495</v>
      </c>
      <c r="Q216" s="32">
        <f>SUM(Q208:Q215)</f>
        <v>31934913</v>
      </c>
      <c r="R216" s="32">
        <f>SUM(R208:R215)</f>
        <v>31435213</v>
      </c>
      <c r="S216" s="32">
        <f>SUM(S208:S215)</f>
        <v>24786902</v>
      </c>
      <c r="T216" s="37">
        <f t="shared" si="54"/>
        <v>0.7885075249847997</v>
      </c>
      <c r="U216" s="37">
        <f t="shared" si="55"/>
        <v>-0.12333844215378453</v>
      </c>
    </row>
    <row r="217" spans="1:21" x14ac:dyDescent="0.2">
      <c r="A217" s="17" t="s">
        <v>29</v>
      </c>
      <c r="B217" s="11" t="s">
        <v>389</v>
      </c>
      <c r="C217" s="10" t="s">
        <v>390</v>
      </c>
      <c r="D217" s="31">
        <v>0</v>
      </c>
      <c r="E217" s="31">
        <v>0</v>
      </c>
      <c r="F217" s="31">
        <v>0</v>
      </c>
      <c r="G217" s="36">
        <f t="shared" si="48"/>
        <v>0</v>
      </c>
      <c r="H217" s="31">
        <v>0</v>
      </c>
      <c r="I217" s="36">
        <f t="shared" si="49"/>
        <v>0</v>
      </c>
      <c r="J217" s="31">
        <v>0</v>
      </c>
      <c r="K217" s="36">
        <f t="shared" si="50"/>
        <v>0</v>
      </c>
      <c r="L217" s="31">
        <v>0</v>
      </c>
      <c r="M217" s="36">
        <f t="shared" si="51"/>
        <v>0</v>
      </c>
      <c r="N217" s="31">
        <f t="shared" si="52"/>
        <v>0</v>
      </c>
      <c r="O217" s="36">
        <f t="shared" si="53"/>
        <v>0</v>
      </c>
      <c r="P217" s="31">
        <v>0</v>
      </c>
      <c r="Q217" s="31">
        <v>748656</v>
      </c>
      <c r="R217" s="31">
        <v>0</v>
      </c>
      <c r="S217" s="31">
        <v>0</v>
      </c>
      <c r="T217" s="36">
        <f t="shared" si="54"/>
        <v>0</v>
      </c>
      <c r="U217" s="36">
        <f t="shared" si="55"/>
        <v>0</v>
      </c>
    </row>
    <row r="218" spans="1:21" x14ac:dyDescent="0.2">
      <c r="A218" s="17" t="s">
        <v>29</v>
      </c>
      <c r="B218" s="11" t="s">
        <v>391</v>
      </c>
      <c r="C218" s="10" t="s">
        <v>392</v>
      </c>
      <c r="D218" s="31">
        <v>0</v>
      </c>
      <c r="E218" s="31">
        <v>0</v>
      </c>
      <c r="F218" s="31">
        <v>0</v>
      </c>
      <c r="G218" s="36">
        <f t="shared" si="48"/>
        <v>0</v>
      </c>
      <c r="H218" s="31">
        <v>0</v>
      </c>
      <c r="I218" s="36">
        <f t="shared" si="49"/>
        <v>0</v>
      </c>
      <c r="J218" s="31">
        <v>0</v>
      </c>
      <c r="K218" s="36">
        <f t="shared" si="50"/>
        <v>0</v>
      </c>
      <c r="L218" s="31">
        <v>0</v>
      </c>
      <c r="M218" s="36">
        <f t="shared" si="51"/>
        <v>0</v>
      </c>
      <c r="N218" s="31">
        <f t="shared" si="52"/>
        <v>0</v>
      </c>
      <c r="O218" s="36">
        <f t="shared" si="53"/>
        <v>0</v>
      </c>
      <c r="P218" s="31">
        <v>0</v>
      </c>
      <c r="Q218" s="31">
        <v>0</v>
      </c>
      <c r="R218" s="31">
        <v>0</v>
      </c>
      <c r="S218" s="31">
        <v>0</v>
      </c>
      <c r="T218" s="36">
        <f t="shared" si="54"/>
        <v>0</v>
      </c>
      <c r="U218" s="36">
        <f t="shared" si="55"/>
        <v>0</v>
      </c>
    </row>
    <row r="219" spans="1:21" x14ac:dyDescent="0.2">
      <c r="A219" s="17" t="s">
        <v>29</v>
      </c>
      <c r="B219" s="11" t="s">
        <v>393</v>
      </c>
      <c r="C219" s="10" t="s">
        <v>394</v>
      </c>
      <c r="D219" s="31">
        <v>0</v>
      </c>
      <c r="E219" s="31">
        <v>0</v>
      </c>
      <c r="F219" s="31">
        <v>0</v>
      </c>
      <c r="G219" s="36">
        <f t="shared" si="48"/>
        <v>0</v>
      </c>
      <c r="H219" s="31">
        <v>0</v>
      </c>
      <c r="I219" s="36">
        <f t="shared" si="49"/>
        <v>0</v>
      </c>
      <c r="J219" s="31">
        <v>0</v>
      </c>
      <c r="K219" s="36">
        <f t="shared" si="50"/>
        <v>0</v>
      </c>
      <c r="L219" s="31">
        <v>0</v>
      </c>
      <c r="M219" s="36">
        <f t="shared" si="51"/>
        <v>0</v>
      </c>
      <c r="N219" s="31">
        <f t="shared" si="52"/>
        <v>0</v>
      </c>
      <c r="O219" s="36">
        <f t="shared" si="53"/>
        <v>0</v>
      </c>
      <c r="P219" s="31">
        <v>0</v>
      </c>
      <c r="Q219" s="31">
        <v>0</v>
      </c>
      <c r="R219" s="31">
        <v>0</v>
      </c>
      <c r="S219" s="31">
        <v>0</v>
      </c>
      <c r="T219" s="36">
        <f t="shared" si="54"/>
        <v>0</v>
      </c>
      <c r="U219" s="36">
        <f t="shared" si="55"/>
        <v>0</v>
      </c>
    </row>
    <row r="220" spans="1:21" x14ac:dyDescent="0.2">
      <c r="A220" s="17" t="s">
        <v>29</v>
      </c>
      <c r="B220" s="11" t="s">
        <v>395</v>
      </c>
      <c r="C220" s="10" t="s">
        <v>396</v>
      </c>
      <c r="D220" s="31">
        <v>210894</v>
      </c>
      <c r="E220" s="31">
        <v>53817</v>
      </c>
      <c r="F220" s="31">
        <v>0</v>
      </c>
      <c r="G220" s="36">
        <f t="shared" si="48"/>
        <v>0</v>
      </c>
      <c r="H220" s="31">
        <v>0</v>
      </c>
      <c r="I220" s="36">
        <f t="shared" si="49"/>
        <v>0</v>
      </c>
      <c r="J220" s="31">
        <v>0</v>
      </c>
      <c r="K220" s="36">
        <f t="shared" si="50"/>
        <v>0</v>
      </c>
      <c r="L220" s="31">
        <v>0</v>
      </c>
      <c r="M220" s="36">
        <f t="shared" si="51"/>
        <v>0</v>
      </c>
      <c r="N220" s="31">
        <f t="shared" si="52"/>
        <v>0</v>
      </c>
      <c r="O220" s="36">
        <f t="shared" si="53"/>
        <v>0</v>
      </c>
      <c r="P220" s="31">
        <v>0</v>
      </c>
      <c r="Q220" s="31">
        <v>200100</v>
      </c>
      <c r="R220" s="31">
        <v>200100</v>
      </c>
      <c r="S220" s="31">
        <v>125037</v>
      </c>
      <c r="T220" s="36">
        <f t="shared" si="54"/>
        <v>0.62487256371814093</v>
      </c>
      <c r="U220" s="36">
        <f t="shared" si="55"/>
        <v>0</v>
      </c>
    </row>
    <row r="221" spans="1:21" x14ac:dyDescent="0.2">
      <c r="A221" s="17" t="s">
        <v>29</v>
      </c>
      <c r="B221" s="11" t="s">
        <v>397</v>
      </c>
      <c r="C221" s="10" t="s">
        <v>398</v>
      </c>
      <c r="D221" s="31">
        <v>0</v>
      </c>
      <c r="E221" s="31">
        <v>0</v>
      </c>
      <c r="F221" s="31">
        <v>0</v>
      </c>
      <c r="G221" s="36">
        <f t="shared" si="48"/>
        <v>0</v>
      </c>
      <c r="H221" s="31">
        <v>0</v>
      </c>
      <c r="I221" s="36">
        <f t="shared" si="49"/>
        <v>0</v>
      </c>
      <c r="J221" s="31">
        <v>0</v>
      </c>
      <c r="K221" s="36">
        <f t="shared" si="50"/>
        <v>0</v>
      </c>
      <c r="L221" s="31">
        <v>0</v>
      </c>
      <c r="M221" s="36">
        <f t="shared" si="51"/>
        <v>0</v>
      </c>
      <c r="N221" s="31">
        <f t="shared" si="52"/>
        <v>0</v>
      </c>
      <c r="O221" s="36">
        <f t="shared" si="53"/>
        <v>0</v>
      </c>
      <c r="P221" s="31">
        <v>0</v>
      </c>
      <c r="Q221" s="31">
        <v>0</v>
      </c>
      <c r="R221" s="31">
        <v>0</v>
      </c>
      <c r="S221" s="31">
        <v>0</v>
      </c>
      <c r="T221" s="36">
        <f t="shared" si="54"/>
        <v>0</v>
      </c>
      <c r="U221" s="36">
        <f t="shared" si="55"/>
        <v>0</v>
      </c>
    </row>
    <row r="222" spans="1:21" x14ac:dyDescent="0.2">
      <c r="A222" s="17" t="s">
        <v>29</v>
      </c>
      <c r="B222" s="11" t="s">
        <v>399</v>
      </c>
      <c r="C222" s="10" t="s">
        <v>400</v>
      </c>
      <c r="D222" s="31">
        <v>0</v>
      </c>
      <c r="E222" s="31">
        <v>0</v>
      </c>
      <c r="F222" s="31">
        <v>0</v>
      </c>
      <c r="G222" s="36">
        <f t="shared" si="48"/>
        <v>0</v>
      </c>
      <c r="H222" s="31">
        <v>0</v>
      </c>
      <c r="I222" s="36">
        <f t="shared" si="49"/>
        <v>0</v>
      </c>
      <c r="J222" s="31">
        <v>0</v>
      </c>
      <c r="K222" s="36">
        <f t="shared" si="50"/>
        <v>0</v>
      </c>
      <c r="L222" s="31">
        <v>0</v>
      </c>
      <c r="M222" s="36">
        <f t="shared" si="51"/>
        <v>0</v>
      </c>
      <c r="N222" s="31">
        <f t="shared" si="52"/>
        <v>0</v>
      </c>
      <c r="O222" s="36">
        <f t="shared" si="53"/>
        <v>0</v>
      </c>
      <c r="P222" s="31">
        <v>0</v>
      </c>
      <c r="Q222" s="31">
        <v>0</v>
      </c>
      <c r="R222" s="31">
        <v>0</v>
      </c>
      <c r="S222" s="31">
        <v>0</v>
      </c>
      <c r="T222" s="36">
        <f t="shared" si="54"/>
        <v>0</v>
      </c>
      <c r="U222" s="36">
        <f t="shared" si="55"/>
        <v>0</v>
      </c>
    </row>
    <row r="223" spans="1:21" x14ac:dyDescent="0.2">
      <c r="A223" s="17" t="s">
        <v>44</v>
      </c>
      <c r="B223" s="11" t="s">
        <v>401</v>
      </c>
      <c r="C223" s="10" t="s">
        <v>402</v>
      </c>
      <c r="D223" s="31">
        <v>41080305</v>
      </c>
      <c r="E223" s="31">
        <v>40240505</v>
      </c>
      <c r="F223" s="31">
        <v>8774021</v>
      </c>
      <c r="G223" s="36">
        <f t="shared" si="48"/>
        <v>0.21358217763962561</v>
      </c>
      <c r="H223" s="31">
        <v>10036406</v>
      </c>
      <c r="I223" s="36">
        <f t="shared" si="49"/>
        <v>0.2443118667205611</v>
      </c>
      <c r="J223" s="31">
        <v>7951163</v>
      </c>
      <c r="K223" s="36">
        <f t="shared" si="50"/>
        <v>0.19759103420794547</v>
      </c>
      <c r="L223" s="31">
        <v>0</v>
      </c>
      <c r="M223" s="36">
        <f t="shared" si="51"/>
        <v>0</v>
      </c>
      <c r="N223" s="31">
        <f t="shared" si="52"/>
        <v>26761590</v>
      </c>
      <c r="O223" s="36">
        <f t="shared" si="53"/>
        <v>0.66504110721274501</v>
      </c>
      <c r="P223" s="31">
        <v>7978780</v>
      </c>
      <c r="Q223" s="31">
        <v>37592762</v>
      </c>
      <c r="R223" s="31">
        <v>36076262</v>
      </c>
      <c r="S223" s="31">
        <v>25116964</v>
      </c>
      <c r="T223" s="36">
        <f t="shared" si="54"/>
        <v>0.69621858273454162</v>
      </c>
      <c r="U223" s="36">
        <f t="shared" si="55"/>
        <v>-3.4613061144685986E-3</v>
      </c>
    </row>
    <row r="224" spans="1:21" ht="16.5" x14ac:dyDescent="0.3">
      <c r="A224" s="18" t="s">
        <v>0</v>
      </c>
      <c r="B224" s="13" t="s">
        <v>403</v>
      </c>
      <c r="C224" s="12" t="s">
        <v>0</v>
      </c>
      <c r="D224" s="32">
        <f>SUM(D217:D223)</f>
        <v>41291199</v>
      </c>
      <c r="E224" s="32">
        <f>SUM(E217:E223)</f>
        <v>40294322</v>
      </c>
      <c r="F224" s="32">
        <f>SUM(F217:F223)</f>
        <v>8774021</v>
      </c>
      <c r="G224" s="37">
        <f t="shared" si="48"/>
        <v>0.21249131079966943</v>
      </c>
      <c r="H224" s="32">
        <f>SUM(H217:H223)</f>
        <v>10036406</v>
      </c>
      <c r="I224" s="37">
        <f t="shared" si="49"/>
        <v>0.24306404858817493</v>
      </c>
      <c r="J224" s="32">
        <f>SUM(J217:J223)</f>
        <v>7951163</v>
      </c>
      <c r="K224" s="37">
        <f t="shared" si="50"/>
        <v>0.19732713209568337</v>
      </c>
      <c r="L224" s="32">
        <f>SUM(L217:L223)</f>
        <v>0</v>
      </c>
      <c r="M224" s="37">
        <f t="shared" si="51"/>
        <v>0</v>
      </c>
      <c r="N224" s="32">
        <f t="shared" si="52"/>
        <v>26761590</v>
      </c>
      <c r="O224" s="37">
        <f t="shared" si="53"/>
        <v>0.66415287990203686</v>
      </c>
      <c r="P224" s="32">
        <f>SUM(P217:P223)</f>
        <v>7978780</v>
      </c>
      <c r="Q224" s="32">
        <f>SUM(Q217:Q223)</f>
        <v>38541518</v>
      </c>
      <c r="R224" s="32">
        <f>SUM(R217:R223)</f>
        <v>36276362</v>
      </c>
      <c r="S224" s="32">
        <f>SUM(S217:S223)</f>
        <v>25242001</v>
      </c>
      <c r="T224" s="37">
        <f t="shared" si="54"/>
        <v>0.69582503890549996</v>
      </c>
      <c r="U224" s="37">
        <f t="shared" si="55"/>
        <v>-3.4613061144685986E-3</v>
      </c>
    </row>
    <row r="225" spans="1:21" x14ac:dyDescent="0.2">
      <c r="A225" s="17" t="s">
        <v>29</v>
      </c>
      <c r="B225" s="11" t="s">
        <v>404</v>
      </c>
      <c r="C225" s="10" t="s">
        <v>405</v>
      </c>
      <c r="D225" s="31">
        <v>499992</v>
      </c>
      <c r="E225" s="31">
        <v>499992</v>
      </c>
      <c r="F225" s="31">
        <v>47741</v>
      </c>
      <c r="G225" s="36">
        <f t="shared" si="48"/>
        <v>9.548352773644378E-2</v>
      </c>
      <c r="H225" s="31">
        <v>113759</v>
      </c>
      <c r="I225" s="36">
        <f t="shared" si="49"/>
        <v>0.22752164034624553</v>
      </c>
      <c r="J225" s="31">
        <v>76292</v>
      </c>
      <c r="K225" s="36">
        <f t="shared" si="50"/>
        <v>0.15258644138306213</v>
      </c>
      <c r="L225" s="31">
        <v>0</v>
      </c>
      <c r="M225" s="36">
        <f t="shared" si="51"/>
        <v>0</v>
      </c>
      <c r="N225" s="31">
        <f t="shared" si="52"/>
        <v>237792</v>
      </c>
      <c r="O225" s="36">
        <f t="shared" si="53"/>
        <v>0.47559160946575146</v>
      </c>
      <c r="P225" s="31">
        <v>45221</v>
      </c>
      <c r="Q225" s="31">
        <v>99996</v>
      </c>
      <c r="R225" s="31">
        <v>199996</v>
      </c>
      <c r="S225" s="31">
        <v>130858</v>
      </c>
      <c r="T225" s="36">
        <f t="shared" si="54"/>
        <v>0.65430308606172127</v>
      </c>
      <c r="U225" s="36">
        <f t="shared" si="55"/>
        <v>0.68709228013533541</v>
      </c>
    </row>
    <row r="226" spans="1:21" x14ac:dyDescent="0.2">
      <c r="A226" s="17" t="s">
        <v>29</v>
      </c>
      <c r="B226" s="11" t="s">
        <v>406</v>
      </c>
      <c r="C226" s="10" t="s">
        <v>407</v>
      </c>
      <c r="D226" s="31">
        <v>18445065</v>
      </c>
      <c r="E226" s="31">
        <v>18198201</v>
      </c>
      <c r="F226" s="31">
        <v>5289102</v>
      </c>
      <c r="G226" s="36">
        <f t="shared" si="48"/>
        <v>0.28674889462303332</v>
      </c>
      <c r="H226" s="31">
        <v>6029582</v>
      </c>
      <c r="I226" s="36">
        <f t="shared" si="49"/>
        <v>0.32689404998030641</v>
      </c>
      <c r="J226" s="31">
        <v>4243302</v>
      </c>
      <c r="K226" s="36">
        <f t="shared" si="50"/>
        <v>0.23317150964537647</v>
      </c>
      <c r="L226" s="31">
        <v>0</v>
      </c>
      <c r="M226" s="36">
        <f t="shared" si="51"/>
        <v>0</v>
      </c>
      <c r="N226" s="31">
        <f t="shared" si="52"/>
        <v>15561986</v>
      </c>
      <c r="O226" s="36">
        <f t="shared" si="53"/>
        <v>0.85513870299597194</v>
      </c>
      <c r="P226" s="31">
        <v>3755283</v>
      </c>
      <c r="Q226" s="31">
        <v>13953813</v>
      </c>
      <c r="R226" s="31">
        <v>13836927</v>
      </c>
      <c r="S226" s="31">
        <v>12088903</v>
      </c>
      <c r="T226" s="36">
        <f t="shared" si="54"/>
        <v>0.87366963777434103</v>
      </c>
      <c r="U226" s="36">
        <f t="shared" si="55"/>
        <v>0.12995531894666801</v>
      </c>
    </row>
    <row r="227" spans="1:21" x14ac:dyDescent="0.2">
      <c r="A227" s="17" t="s">
        <v>29</v>
      </c>
      <c r="B227" s="11" t="s">
        <v>408</v>
      </c>
      <c r="C227" s="10" t="s">
        <v>409</v>
      </c>
      <c r="D227" s="31">
        <v>0</v>
      </c>
      <c r="E227" s="31">
        <v>0</v>
      </c>
      <c r="F227" s="31">
        <v>0</v>
      </c>
      <c r="G227" s="36">
        <f t="shared" si="48"/>
        <v>0</v>
      </c>
      <c r="H227" s="31">
        <v>0</v>
      </c>
      <c r="I227" s="36">
        <f t="shared" si="49"/>
        <v>0</v>
      </c>
      <c r="J227" s="31">
        <v>0</v>
      </c>
      <c r="K227" s="36">
        <f t="shared" si="50"/>
        <v>0</v>
      </c>
      <c r="L227" s="31">
        <v>0</v>
      </c>
      <c r="M227" s="36">
        <f t="shared" si="51"/>
        <v>0</v>
      </c>
      <c r="N227" s="31">
        <f t="shared" si="52"/>
        <v>0</v>
      </c>
      <c r="O227" s="36">
        <f t="shared" si="53"/>
        <v>0</v>
      </c>
      <c r="P227" s="31">
        <v>0</v>
      </c>
      <c r="Q227" s="31">
        <v>0</v>
      </c>
      <c r="R227" s="31">
        <v>0</v>
      </c>
      <c r="S227" s="31">
        <v>0</v>
      </c>
      <c r="T227" s="36">
        <f t="shared" si="54"/>
        <v>0</v>
      </c>
      <c r="U227" s="36">
        <f t="shared" si="55"/>
        <v>0</v>
      </c>
    </row>
    <row r="228" spans="1:21" x14ac:dyDescent="0.2">
      <c r="A228" s="17" t="s">
        <v>29</v>
      </c>
      <c r="B228" s="11" t="s">
        <v>410</v>
      </c>
      <c r="C228" s="10" t="s">
        <v>411</v>
      </c>
      <c r="D228" s="31">
        <v>0</v>
      </c>
      <c r="E228" s="31">
        <v>0</v>
      </c>
      <c r="F228" s="31">
        <v>0</v>
      </c>
      <c r="G228" s="36">
        <f t="shared" si="48"/>
        <v>0</v>
      </c>
      <c r="H228" s="31">
        <v>0</v>
      </c>
      <c r="I228" s="36">
        <f t="shared" si="49"/>
        <v>0</v>
      </c>
      <c r="J228" s="31">
        <v>0</v>
      </c>
      <c r="K228" s="36">
        <f t="shared" si="50"/>
        <v>0</v>
      </c>
      <c r="L228" s="31">
        <v>0</v>
      </c>
      <c r="M228" s="36">
        <f t="shared" si="51"/>
        <v>0</v>
      </c>
      <c r="N228" s="31">
        <f t="shared" si="52"/>
        <v>0</v>
      </c>
      <c r="O228" s="36">
        <f t="shared" si="53"/>
        <v>0</v>
      </c>
      <c r="P228" s="31">
        <v>0</v>
      </c>
      <c r="Q228" s="31">
        <v>0</v>
      </c>
      <c r="R228" s="31">
        <v>0</v>
      </c>
      <c r="S228" s="31">
        <v>0</v>
      </c>
      <c r="T228" s="36">
        <f t="shared" si="54"/>
        <v>0</v>
      </c>
      <c r="U228" s="36">
        <f t="shared" si="55"/>
        <v>0</v>
      </c>
    </row>
    <row r="229" spans="1:21" x14ac:dyDescent="0.2">
      <c r="A229" s="17" t="s">
        <v>44</v>
      </c>
      <c r="B229" s="11" t="s">
        <v>412</v>
      </c>
      <c r="C229" s="10" t="s">
        <v>413</v>
      </c>
      <c r="D229" s="31">
        <v>35616778</v>
      </c>
      <c r="E229" s="31">
        <v>34041333</v>
      </c>
      <c r="F229" s="31">
        <v>7029897</v>
      </c>
      <c r="G229" s="36">
        <f t="shared" si="48"/>
        <v>0.1973759950998375</v>
      </c>
      <c r="H229" s="31">
        <v>7555982</v>
      </c>
      <c r="I229" s="36">
        <f t="shared" si="49"/>
        <v>0.21214670232102409</v>
      </c>
      <c r="J229" s="31">
        <v>7443711</v>
      </c>
      <c r="K229" s="36">
        <f t="shared" si="50"/>
        <v>0.21866684832817798</v>
      </c>
      <c r="L229" s="31">
        <v>0</v>
      </c>
      <c r="M229" s="36">
        <f t="shared" si="51"/>
        <v>0</v>
      </c>
      <c r="N229" s="31">
        <f t="shared" si="52"/>
        <v>22029590</v>
      </c>
      <c r="O229" s="36">
        <f t="shared" si="53"/>
        <v>0.64714240185600258</v>
      </c>
      <c r="P229" s="31">
        <v>7304500</v>
      </c>
      <c r="Q229" s="31">
        <v>37702061</v>
      </c>
      <c r="R229" s="31">
        <v>37734522</v>
      </c>
      <c r="S229" s="31">
        <v>23857585</v>
      </c>
      <c r="T229" s="36">
        <f t="shared" si="54"/>
        <v>0.63224823677374264</v>
      </c>
      <c r="U229" s="36">
        <f t="shared" si="55"/>
        <v>1.9058251762612111E-2</v>
      </c>
    </row>
    <row r="230" spans="1:21" ht="16.5" x14ac:dyDescent="0.3">
      <c r="A230" s="18" t="s">
        <v>0</v>
      </c>
      <c r="B230" s="13" t="s">
        <v>414</v>
      </c>
      <c r="C230" s="12" t="s">
        <v>0</v>
      </c>
      <c r="D230" s="32">
        <f>SUM(D225:D229)</f>
        <v>54561835</v>
      </c>
      <c r="E230" s="32">
        <f>SUM(E225:E229)</f>
        <v>52739526</v>
      </c>
      <c r="F230" s="32">
        <f>SUM(F225:F229)</f>
        <v>12366740</v>
      </c>
      <c r="G230" s="37">
        <f t="shared" si="48"/>
        <v>0.22665550013118144</v>
      </c>
      <c r="H230" s="32">
        <f>SUM(H225:H229)</f>
        <v>13699323</v>
      </c>
      <c r="I230" s="37">
        <f t="shared" si="49"/>
        <v>0.25107885392784168</v>
      </c>
      <c r="J230" s="32">
        <f>SUM(J225:J229)</f>
        <v>11763305</v>
      </c>
      <c r="K230" s="37">
        <f t="shared" si="50"/>
        <v>0.22304533036569194</v>
      </c>
      <c r="L230" s="32">
        <f>SUM(L225:L229)</f>
        <v>0</v>
      </c>
      <c r="M230" s="37">
        <f t="shared" si="51"/>
        <v>0</v>
      </c>
      <c r="N230" s="32">
        <f t="shared" si="52"/>
        <v>37829368</v>
      </c>
      <c r="O230" s="37">
        <f t="shared" si="53"/>
        <v>0.71728684099284468</v>
      </c>
      <c r="P230" s="32">
        <f>SUM(P225:P229)</f>
        <v>11105004</v>
      </c>
      <c r="Q230" s="32">
        <f>SUM(Q225:Q229)</f>
        <v>51755870</v>
      </c>
      <c r="R230" s="32">
        <f>SUM(R225:R229)</f>
        <v>51771445</v>
      </c>
      <c r="S230" s="32">
        <f>SUM(S225:S229)</f>
        <v>36077346</v>
      </c>
      <c r="T230" s="37">
        <f t="shared" si="54"/>
        <v>0.69685800734362346</v>
      </c>
      <c r="U230" s="37">
        <f t="shared" si="55"/>
        <v>5.9279672479181533E-2</v>
      </c>
    </row>
    <row r="231" spans="1:21" ht="16.5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129348979</v>
      </c>
      <c r="E231" s="32">
        <f>SUM(E208:E215,E217:E223,E225:E229)</f>
        <v>126229793</v>
      </c>
      <c r="F231" s="32">
        <f>SUM(F208:F215,F217:F223,F225:F229)</f>
        <v>28259677</v>
      </c>
      <c r="G231" s="37">
        <f t="shared" si="48"/>
        <v>0.21847622778684631</v>
      </c>
      <c r="H231" s="32">
        <f>SUM(H208:H215,H217:H223,H225:H229)</f>
        <v>31002327</v>
      </c>
      <c r="I231" s="37">
        <f t="shared" si="49"/>
        <v>0.23967971946651392</v>
      </c>
      <c r="J231" s="32">
        <f>SUM(J208:J215,J217:J223,J225:J229)</f>
        <v>27656579</v>
      </c>
      <c r="K231" s="37">
        <f t="shared" si="50"/>
        <v>0.21909707956187491</v>
      </c>
      <c r="L231" s="32">
        <f>SUM(L208:L215,L217:L223,L225:L229)</f>
        <v>0</v>
      </c>
      <c r="M231" s="37">
        <f t="shared" si="51"/>
        <v>0</v>
      </c>
      <c r="N231" s="32">
        <f t="shared" si="52"/>
        <v>86918583</v>
      </c>
      <c r="O231" s="37">
        <f t="shared" si="53"/>
        <v>0.68857423381816052</v>
      </c>
      <c r="P231" s="32">
        <f>SUM(P208:P215,P217:P223,P225:P229)</f>
        <v>28143279</v>
      </c>
      <c r="Q231" s="32">
        <f>SUM(Q208:Q215,Q217:Q223,Q225:Q229)</f>
        <v>122232301</v>
      </c>
      <c r="R231" s="32">
        <f>SUM(R208:R215,R217:R223,R225:R229)</f>
        <v>119483020</v>
      </c>
      <c r="S231" s="32">
        <f>SUM(S208:S215,S217:S223,S225:S229)</f>
        <v>86106249</v>
      </c>
      <c r="T231" s="37">
        <f t="shared" si="54"/>
        <v>0.72065678453725057</v>
      </c>
      <c r="U231" s="37">
        <f t="shared" si="55"/>
        <v>-1.7293649400270672E-2</v>
      </c>
    </row>
    <row r="232" spans="1:21" ht="14.4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4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x14ac:dyDescent="0.2">
      <c r="A234" s="17" t="s">
        <v>29</v>
      </c>
      <c r="B234" s="11" t="s">
        <v>417</v>
      </c>
      <c r="C234" s="10" t="s">
        <v>418</v>
      </c>
      <c r="D234" s="31">
        <v>1151928</v>
      </c>
      <c r="E234" s="31">
        <v>1151928</v>
      </c>
      <c r="F234" s="31">
        <v>95037</v>
      </c>
      <c r="G234" s="36">
        <f t="shared" ref="G234:G260" si="56">IF(($D234     =0),0,($F234     /$D234     ))</f>
        <v>8.2502552242848512E-2</v>
      </c>
      <c r="H234" s="31">
        <v>64803</v>
      </c>
      <c r="I234" s="36">
        <f t="shared" ref="I234:I260" si="57">IF(($D234     =0),0,($H234     /$D234     ))</f>
        <v>5.6256120174177554E-2</v>
      </c>
      <c r="J234" s="31">
        <v>73643</v>
      </c>
      <c r="K234" s="36">
        <f t="shared" ref="K234:K260" si="58">IF(($E234     =0),0,($J234     /$E234     ))</f>
        <v>6.3930210915960031E-2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233483</v>
      </c>
      <c r="O234" s="36">
        <f t="shared" ref="O234:O260" si="61">IF(($E234     =0),0,($N234     /$E234     ))</f>
        <v>0.2026888833329861</v>
      </c>
      <c r="P234" s="31">
        <v>81311</v>
      </c>
      <c r="Q234" s="31">
        <v>1310402</v>
      </c>
      <c r="R234" s="31">
        <v>1308402</v>
      </c>
      <c r="S234" s="31">
        <v>248780</v>
      </c>
      <c r="T234" s="36">
        <f t="shared" ref="T234:T260" si="62">IF(($R234     =0),0,($S234     /$R234     ))</f>
        <v>0.19014033913124559</v>
      </c>
      <c r="U234" s="36">
        <f t="shared" ref="U234:U260" si="63">IF(($P234     =0),0,(($J234     /$P234     )-1))</f>
        <v>-9.4304583635670403E-2</v>
      </c>
    </row>
    <row r="235" spans="1:21" x14ac:dyDescent="0.2">
      <c r="A235" s="17" t="s">
        <v>29</v>
      </c>
      <c r="B235" s="11" t="s">
        <v>419</v>
      </c>
      <c r="C235" s="10" t="s">
        <v>420</v>
      </c>
      <c r="D235" s="31">
        <v>7768768</v>
      </c>
      <c r="E235" s="31">
        <v>7768768</v>
      </c>
      <c r="F235" s="31">
        <v>2333039</v>
      </c>
      <c r="G235" s="36">
        <f t="shared" si="56"/>
        <v>0.30031003628889419</v>
      </c>
      <c r="H235" s="31">
        <v>2174262</v>
      </c>
      <c r="I235" s="36">
        <f t="shared" si="57"/>
        <v>0.27987217535650438</v>
      </c>
      <c r="J235" s="31">
        <v>2152550</v>
      </c>
      <c r="K235" s="36">
        <f t="shared" si="58"/>
        <v>0.27707739502582651</v>
      </c>
      <c r="L235" s="31">
        <v>0</v>
      </c>
      <c r="M235" s="36">
        <f t="shared" si="59"/>
        <v>0</v>
      </c>
      <c r="N235" s="31">
        <f t="shared" si="60"/>
        <v>6659851</v>
      </c>
      <c r="O235" s="36">
        <f t="shared" si="61"/>
        <v>0.85725960667122514</v>
      </c>
      <c r="P235" s="31">
        <v>1795310</v>
      </c>
      <c r="Q235" s="31">
        <v>7988206</v>
      </c>
      <c r="R235" s="31">
        <v>8170501</v>
      </c>
      <c r="S235" s="31">
        <v>5494481</v>
      </c>
      <c r="T235" s="36">
        <f t="shared" si="62"/>
        <v>0.67247785662103221</v>
      </c>
      <c r="U235" s="36">
        <f t="shared" si="63"/>
        <v>0.19898513348669589</v>
      </c>
    </row>
    <row r="236" spans="1:21" x14ac:dyDescent="0.2">
      <c r="A236" s="17" t="s">
        <v>29</v>
      </c>
      <c r="B236" s="11" t="s">
        <v>421</v>
      </c>
      <c r="C236" s="10" t="s">
        <v>422</v>
      </c>
      <c r="D236" s="31">
        <v>0</v>
      </c>
      <c r="E236" s="31">
        <v>0</v>
      </c>
      <c r="F236" s="31">
        <v>0</v>
      </c>
      <c r="G236" s="36">
        <f t="shared" si="56"/>
        <v>0</v>
      </c>
      <c r="H236" s="31">
        <v>0</v>
      </c>
      <c r="I236" s="36">
        <f t="shared" si="57"/>
        <v>0</v>
      </c>
      <c r="J236" s="31">
        <v>0</v>
      </c>
      <c r="K236" s="36">
        <f t="shared" si="58"/>
        <v>0</v>
      </c>
      <c r="L236" s="31">
        <v>0</v>
      </c>
      <c r="M236" s="36">
        <f t="shared" si="59"/>
        <v>0</v>
      </c>
      <c r="N236" s="31">
        <f t="shared" si="60"/>
        <v>0</v>
      </c>
      <c r="O236" s="36">
        <f t="shared" si="61"/>
        <v>0</v>
      </c>
      <c r="P236" s="31">
        <v>0</v>
      </c>
      <c r="Q236" s="31">
        <v>0</v>
      </c>
      <c r="R236" s="31">
        <v>0</v>
      </c>
      <c r="S236" s="31">
        <v>0</v>
      </c>
      <c r="T236" s="36">
        <f t="shared" si="62"/>
        <v>0</v>
      </c>
      <c r="U236" s="36">
        <f t="shared" si="63"/>
        <v>0</v>
      </c>
    </row>
    <row r="237" spans="1:21" x14ac:dyDescent="0.2">
      <c r="A237" s="17" t="s">
        <v>29</v>
      </c>
      <c r="B237" s="11" t="s">
        <v>423</v>
      </c>
      <c r="C237" s="10" t="s">
        <v>424</v>
      </c>
      <c r="D237" s="31">
        <v>0</v>
      </c>
      <c r="E237" s="31">
        <v>0</v>
      </c>
      <c r="F237" s="31">
        <v>0</v>
      </c>
      <c r="G237" s="36">
        <f t="shared" si="56"/>
        <v>0</v>
      </c>
      <c r="H237" s="31">
        <v>0</v>
      </c>
      <c r="I237" s="36">
        <f t="shared" si="57"/>
        <v>0</v>
      </c>
      <c r="J237" s="31">
        <v>0</v>
      </c>
      <c r="K237" s="36">
        <f t="shared" si="58"/>
        <v>0</v>
      </c>
      <c r="L237" s="31">
        <v>0</v>
      </c>
      <c r="M237" s="36">
        <f t="shared" si="59"/>
        <v>0</v>
      </c>
      <c r="N237" s="31">
        <f t="shared" si="60"/>
        <v>0</v>
      </c>
      <c r="O237" s="36">
        <f t="shared" si="61"/>
        <v>0</v>
      </c>
      <c r="P237" s="31">
        <v>0</v>
      </c>
      <c r="Q237" s="31">
        <v>0</v>
      </c>
      <c r="R237" s="31">
        <v>0</v>
      </c>
      <c r="S237" s="31">
        <v>0</v>
      </c>
      <c r="T237" s="36">
        <f t="shared" si="62"/>
        <v>0</v>
      </c>
      <c r="U237" s="36">
        <f t="shared" si="63"/>
        <v>0</v>
      </c>
    </row>
    <row r="238" spans="1:21" x14ac:dyDescent="0.2">
      <c r="A238" s="17" t="s">
        <v>29</v>
      </c>
      <c r="B238" s="11" t="s">
        <v>425</v>
      </c>
      <c r="C238" s="10" t="s">
        <v>426</v>
      </c>
      <c r="D238" s="31">
        <v>0</v>
      </c>
      <c r="E238" s="31">
        <v>0</v>
      </c>
      <c r="F238" s="31">
        <v>0</v>
      </c>
      <c r="G238" s="36">
        <f t="shared" si="56"/>
        <v>0</v>
      </c>
      <c r="H238" s="31">
        <v>0</v>
      </c>
      <c r="I238" s="36">
        <f t="shared" si="57"/>
        <v>0</v>
      </c>
      <c r="J238" s="31">
        <v>0</v>
      </c>
      <c r="K238" s="36">
        <f t="shared" si="58"/>
        <v>0</v>
      </c>
      <c r="L238" s="31">
        <v>0</v>
      </c>
      <c r="M238" s="36">
        <f t="shared" si="59"/>
        <v>0</v>
      </c>
      <c r="N238" s="31">
        <f t="shared" si="60"/>
        <v>0</v>
      </c>
      <c r="O238" s="36">
        <f t="shared" si="61"/>
        <v>0</v>
      </c>
      <c r="P238" s="31">
        <v>0</v>
      </c>
      <c r="Q238" s="31">
        <v>0</v>
      </c>
      <c r="R238" s="31">
        <v>0</v>
      </c>
      <c r="S238" s="31">
        <v>0</v>
      </c>
      <c r="T238" s="36">
        <f t="shared" si="62"/>
        <v>0</v>
      </c>
      <c r="U238" s="36">
        <f t="shared" si="63"/>
        <v>0</v>
      </c>
    </row>
    <row r="239" spans="1:21" x14ac:dyDescent="0.2">
      <c r="A239" s="17" t="s">
        <v>44</v>
      </c>
      <c r="B239" s="11" t="s">
        <v>427</v>
      </c>
      <c r="C239" s="10" t="s">
        <v>428</v>
      </c>
      <c r="D239" s="31">
        <v>47779730</v>
      </c>
      <c r="E239" s="31">
        <v>47779730</v>
      </c>
      <c r="F239" s="31">
        <v>6173548</v>
      </c>
      <c r="G239" s="36">
        <f t="shared" si="56"/>
        <v>0.12920851582878345</v>
      </c>
      <c r="H239" s="31">
        <v>9135242</v>
      </c>
      <c r="I239" s="36">
        <f t="shared" si="57"/>
        <v>0.19119492722122958</v>
      </c>
      <c r="J239" s="31">
        <v>5742412</v>
      </c>
      <c r="K239" s="36">
        <f t="shared" si="58"/>
        <v>0.12018510778524701</v>
      </c>
      <c r="L239" s="31">
        <v>0</v>
      </c>
      <c r="M239" s="36">
        <f t="shared" si="59"/>
        <v>0</v>
      </c>
      <c r="N239" s="31">
        <f t="shared" si="60"/>
        <v>21051202</v>
      </c>
      <c r="O239" s="36">
        <f t="shared" si="61"/>
        <v>0.44058855083526005</v>
      </c>
      <c r="P239" s="31">
        <v>11160594</v>
      </c>
      <c r="Q239" s="31">
        <v>47340160</v>
      </c>
      <c r="R239" s="31">
        <v>47212270</v>
      </c>
      <c r="S239" s="31">
        <v>31408266</v>
      </c>
      <c r="T239" s="36">
        <f t="shared" si="62"/>
        <v>0.66525642592487078</v>
      </c>
      <c r="U239" s="36">
        <f t="shared" si="63"/>
        <v>-0.48547433944824081</v>
      </c>
    </row>
    <row r="240" spans="1:21" ht="16.5" x14ac:dyDescent="0.3">
      <c r="A240" s="18" t="s">
        <v>0</v>
      </c>
      <c r="B240" s="13" t="s">
        <v>429</v>
      </c>
      <c r="C240" s="12" t="s">
        <v>0</v>
      </c>
      <c r="D240" s="32">
        <f>SUM(D234:D239)</f>
        <v>56700426</v>
      </c>
      <c r="E240" s="32">
        <f>SUM(E234:E239)</f>
        <v>56700426</v>
      </c>
      <c r="F240" s="32">
        <f>SUM(F234:F239)</f>
        <v>8601624</v>
      </c>
      <c r="G240" s="37">
        <f t="shared" si="56"/>
        <v>0.15170298720506967</v>
      </c>
      <c r="H240" s="32">
        <f>SUM(H234:H239)</f>
        <v>11374307</v>
      </c>
      <c r="I240" s="37">
        <f t="shared" si="57"/>
        <v>0.20060355454824977</v>
      </c>
      <c r="J240" s="32">
        <f>SUM(J234:J239)</f>
        <v>7968605</v>
      </c>
      <c r="K240" s="37">
        <f t="shared" si="58"/>
        <v>0.14053871482376518</v>
      </c>
      <c r="L240" s="32">
        <f>SUM(L234:L239)</f>
        <v>0</v>
      </c>
      <c r="M240" s="37">
        <f t="shared" si="59"/>
        <v>0</v>
      </c>
      <c r="N240" s="32">
        <f t="shared" si="60"/>
        <v>27944536</v>
      </c>
      <c r="O240" s="37">
        <f t="shared" si="61"/>
        <v>0.49284525657708461</v>
      </c>
      <c r="P240" s="32">
        <f>SUM(P234:P239)</f>
        <v>13037215</v>
      </c>
      <c r="Q240" s="32">
        <f>SUM(Q234:Q239)</f>
        <v>56638768</v>
      </c>
      <c r="R240" s="32">
        <f>SUM(R234:R239)</f>
        <v>56691173</v>
      </c>
      <c r="S240" s="32">
        <f>SUM(S234:S239)</f>
        <v>37151527</v>
      </c>
      <c r="T240" s="37">
        <f t="shared" si="62"/>
        <v>0.65533177448983104</v>
      </c>
      <c r="U240" s="37">
        <f t="shared" si="63"/>
        <v>-0.38878011906684062</v>
      </c>
    </row>
    <row r="241" spans="1:21" x14ac:dyDescent="0.2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x14ac:dyDescent="0.2">
      <c r="A242" s="17" t="s">
        <v>29</v>
      </c>
      <c r="B242" s="11" t="s">
        <v>432</v>
      </c>
      <c r="C242" s="10" t="s">
        <v>433</v>
      </c>
      <c r="D242" s="31">
        <v>0</v>
      </c>
      <c r="E242" s="31">
        <v>0</v>
      </c>
      <c r="F242" s="31">
        <v>0</v>
      </c>
      <c r="G242" s="36">
        <f t="shared" si="56"/>
        <v>0</v>
      </c>
      <c r="H242" s="31">
        <v>0</v>
      </c>
      <c r="I242" s="36">
        <f t="shared" si="57"/>
        <v>0</v>
      </c>
      <c r="J242" s="31">
        <v>0</v>
      </c>
      <c r="K242" s="36">
        <f t="shared" si="58"/>
        <v>0</v>
      </c>
      <c r="L242" s="31">
        <v>0</v>
      </c>
      <c r="M242" s="36">
        <f t="shared" si="59"/>
        <v>0</v>
      </c>
      <c r="N242" s="31">
        <f t="shared" si="60"/>
        <v>0</v>
      </c>
      <c r="O242" s="36">
        <f t="shared" si="61"/>
        <v>0</v>
      </c>
      <c r="P242" s="31">
        <v>0</v>
      </c>
      <c r="Q242" s="31">
        <v>0</v>
      </c>
      <c r="R242" s="31">
        <v>0</v>
      </c>
      <c r="S242" s="31">
        <v>0</v>
      </c>
      <c r="T242" s="36">
        <f t="shared" si="62"/>
        <v>0</v>
      </c>
      <c r="U242" s="36">
        <f t="shared" si="63"/>
        <v>0</v>
      </c>
    </row>
    <row r="243" spans="1:21" x14ac:dyDescent="0.2">
      <c r="A243" s="17" t="s">
        <v>29</v>
      </c>
      <c r="B243" s="11" t="s">
        <v>434</v>
      </c>
      <c r="C243" s="10" t="s">
        <v>435</v>
      </c>
      <c r="D243" s="31">
        <v>10385024</v>
      </c>
      <c r="E243" s="31">
        <v>6885024</v>
      </c>
      <c r="F243" s="31">
        <v>355004</v>
      </c>
      <c r="G243" s="36">
        <f t="shared" si="56"/>
        <v>3.418422528440955E-2</v>
      </c>
      <c r="H243" s="31">
        <v>246324</v>
      </c>
      <c r="I243" s="36">
        <f t="shared" si="57"/>
        <v>2.3719155584041019E-2</v>
      </c>
      <c r="J243" s="31">
        <v>159496</v>
      </c>
      <c r="K243" s="36">
        <f t="shared" si="58"/>
        <v>2.3165641833637764E-2</v>
      </c>
      <c r="L243" s="31">
        <v>0</v>
      </c>
      <c r="M243" s="36">
        <f t="shared" si="59"/>
        <v>0</v>
      </c>
      <c r="N243" s="31">
        <f t="shared" si="60"/>
        <v>760824</v>
      </c>
      <c r="O243" s="36">
        <f t="shared" si="61"/>
        <v>0.11050418996360797</v>
      </c>
      <c r="P243" s="31">
        <v>298597</v>
      </c>
      <c r="Q243" s="31">
        <v>4766664</v>
      </c>
      <c r="R243" s="31">
        <v>25372664</v>
      </c>
      <c r="S243" s="31">
        <v>857784</v>
      </c>
      <c r="T243" s="36">
        <f t="shared" si="62"/>
        <v>3.3807407846491798E-2</v>
      </c>
      <c r="U243" s="36">
        <f t="shared" si="63"/>
        <v>-0.46584861870681893</v>
      </c>
    </row>
    <row r="244" spans="1:21" x14ac:dyDescent="0.2">
      <c r="A244" s="17" t="s">
        <v>29</v>
      </c>
      <c r="B244" s="11" t="s">
        <v>436</v>
      </c>
      <c r="C244" s="10" t="s">
        <v>437</v>
      </c>
      <c r="D244" s="31">
        <v>0</v>
      </c>
      <c r="E244" s="31">
        <v>0</v>
      </c>
      <c r="F244" s="31">
        <v>0</v>
      </c>
      <c r="G244" s="36">
        <f t="shared" si="56"/>
        <v>0</v>
      </c>
      <c r="H244" s="31">
        <v>0</v>
      </c>
      <c r="I244" s="36">
        <f t="shared" si="57"/>
        <v>0</v>
      </c>
      <c r="J244" s="31">
        <v>0</v>
      </c>
      <c r="K244" s="36">
        <f t="shared" si="58"/>
        <v>0</v>
      </c>
      <c r="L244" s="31">
        <v>0</v>
      </c>
      <c r="M244" s="36">
        <f t="shared" si="59"/>
        <v>0</v>
      </c>
      <c r="N244" s="31">
        <f t="shared" si="60"/>
        <v>0</v>
      </c>
      <c r="O244" s="36">
        <f t="shared" si="61"/>
        <v>0</v>
      </c>
      <c r="P244" s="31">
        <v>0</v>
      </c>
      <c r="Q244" s="31">
        <v>0</v>
      </c>
      <c r="R244" s="31">
        <v>0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x14ac:dyDescent="0.2">
      <c r="A245" s="17" t="s">
        <v>29</v>
      </c>
      <c r="B245" s="11" t="s">
        <v>438</v>
      </c>
      <c r="C245" s="10" t="s">
        <v>439</v>
      </c>
      <c r="D245" s="31">
        <v>0</v>
      </c>
      <c r="E245" s="31">
        <v>0</v>
      </c>
      <c r="F245" s="31">
        <v>0</v>
      </c>
      <c r="G245" s="36">
        <f t="shared" si="56"/>
        <v>0</v>
      </c>
      <c r="H245" s="31">
        <v>0</v>
      </c>
      <c r="I245" s="36">
        <f t="shared" si="57"/>
        <v>0</v>
      </c>
      <c r="J245" s="31">
        <v>0</v>
      </c>
      <c r="K245" s="36">
        <f t="shared" si="58"/>
        <v>0</v>
      </c>
      <c r="L245" s="31">
        <v>0</v>
      </c>
      <c r="M245" s="36">
        <f t="shared" si="59"/>
        <v>0</v>
      </c>
      <c r="N245" s="31">
        <f t="shared" si="60"/>
        <v>0</v>
      </c>
      <c r="O245" s="36">
        <f t="shared" si="61"/>
        <v>0</v>
      </c>
      <c r="P245" s="31">
        <v>0</v>
      </c>
      <c r="Q245" s="31">
        <v>0</v>
      </c>
      <c r="R245" s="31">
        <v>0</v>
      </c>
      <c r="S245" s="31">
        <v>0</v>
      </c>
      <c r="T245" s="36">
        <f t="shared" si="62"/>
        <v>0</v>
      </c>
      <c r="U245" s="36">
        <f t="shared" si="63"/>
        <v>0</v>
      </c>
    </row>
    <row r="246" spans="1:21" x14ac:dyDescent="0.2">
      <c r="A246" s="17" t="s">
        <v>44</v>
      </c>
      <c r="B246" s="11" t="s">
        <v>440</v>
      </c>
      <c r="C246" s="10" t="s">
        <v>441</v>
      </c>
      <c r="D246" s="31">
        <v>23424414</v>
      </c>
      <c r="E246" s="31">
        <v>26286381</v>
      </c>
      <c r="F246" s="31">
        <v>26653787</v>
      </c>
      <c r="G246" s="36">
        <f t="shared" si="56"/>
        <v>1.1378635555194678</v>
      </c>
      <c r="H246" s="31">
        <v>27813479</v>
      </c>
      <c r="I246" s="36">
        <f t="shared" si="57"/>
        <v>1.1873713895254754</v>
      </c>
      <c r="J246" s="31">
        <v>379895</v>
      </c>
      <c r="K246" s="36">
        <f t="shared" si="58"/>
        <v>1.4452160607426332E-2</v>
      </c>
      <c r="L246" s="31">
        <v>0</v>
      </c>
      <c r="M246" s="36">
        <f t="shared" si="59"/>
        <v>0</v>
      </c>
      <c r="N246" s="31">
        <f t="shared" si="60"/>
        <v>54847161</v>
      </c>
      <c r="O246" s="36">
        <f t="shared" si="61"/>
        <v>2.086523854310717</v>
      </c>
      <c r="P246" s="31">
        <v>3351047</v>
      </c>
      <c r="Q246" s="31">
        <v>22600852</v>
      </c>
      <c r="R246" s="31">
        <v>22600852</v>
      </c>
      <c r="S246" s="31">
        <v>8875361</v>
      </c>
      <c r="T246" s="36">
        <f t="shared" si="62"/>
        <v>0.39270028404238921</v>
      </c>
      <c r="U246" s="36">
        <f t="shared" si="63"/>
        <v>-0.88663393858695505</v>
      </c>
    </row>
    <row r="247" spans="1:21" ht="16.5" x14ac:dyDescent="0.3">
      <c r="A247" s="18" t="s">
        <v>0</v>
      </c>
      <c r="B247" s="13" t="s">
        <v>442</v>
      </c>
      <c r="C247" s="12" t="s">
        <v>0</v>
      </c>
      <c r="D247" s="32">
        <f>SUM(D241:D246)</f>
        <v>33809438</v>
      </c>
      <c r="E247" s="32">
        <f>SUM(E241:E246)</f>
        <v>33171405</v>
      </c>
      <c r="F247" s="32">
        <f>SUM(F241:F246)</f>
        <v>27008791</v>
      </c>
      <c r="G247" s="37">
        <f t="shared" si="56"/>
        <v>0.79885359230165254</v>
      </c>
      <c r="H247" s="32">
        <f>SUM(H241:H246)</f>
        <v>28059803</v>
      </c>
      <c r="I247" s="37">
        <f t="shared" si="57"/>
        <v>0.82993994162221807</v>
      </c>
      <c r="J247" s="32">
        <f>SUM(J241:J246)</f>
        <v>539391</v>
      </c>
      <c r="K247" s="37">
        <f t="shared" si="58"/>
        <v>1.6260722149091966E-2</v>
      </c>
      <c r="L247" s="32">
        <f>SUM(L241:L246)</f>
        <v>0</v>
      </c>
      <c r="M247" s="37">
        <f t="shared" si="59"/>
        <v>0</v>
      </c>
      <c r="N247" s="32">
        <f t="shared" si="60"/>
        <v>55607985</v>
      </c>
      <c r="O247" s="37">
        <f t="shared" si="61"/>
        <v>1.6763831679725354</v>
      </c>
      <c r="P247" s="32">
        <f>SUM(P241:P246)</f>
        <v>3649644</v>
      </c>
      <c r="Q247" s="32">
        <f>SUM(Q241:Q246)</f>
        <v>27367516</v>
      </c>
      <c r="R247" s="32">
        <f>SUM(R241:R246)</f>
        <v>47973516</v>
      </c>
      <c r="S247" s="32">
        <f>SUM(S241:S246)</f>
        <v>9733145</v>
      </c>
      <c r="T247" s="37">
        <f t="shared" si="62"/>
        <v>0.20288579640483304</v>
      </c>
      <c r="U247" s="37">
        <f t="shared" si="63"/>
        <v>-0.85220722897904566</v>
      </c>
    </row>
    <row r="248" spans="1:21" x14ac:dyDescent="0.2">
      <c r="A248" s="17" t="s">
        <v>29</v>
      </c>
      <c r="B248" s="11" t="s">
        <v>443</v>
      </c>
      <c r="C248" s="10" t="s">
        <v>444</v>
      </c>
      <c r="D248" s="31">
        <v>0</v>
      </c>
      <c r="E248" s="31">
        <v>0</v>
      </c>
      <c r="F248" s="31">
        <v>0</v>
      </c>
      <c r="G248" s="36">
        <f t="shared" si="56"/>
        <v>0</v>
      </c>
      <c r="H248" s="31">
        <v>0</v>
      </c>
      <c r="I248" s="36">
        <f t="shared" si="57"/>
        <v>0</v>
      </c>
      <c r="J248" s="31">
        <v>0</v>
      </c>
      <c r="K248" s="36">
        <f t="shared" si="58"/>
        <v>0</v>
      </c>
      <c r="L248" s="31">
        <v>0</v>
      </c>
      <c r="M248" s="36">
        <f t="shared" si="59"/>
        <v>0</v>
      </c>
      <c r="N248" s="31">
        <f t="shared" si="60"/>
        <v>0</v>
      </c>
      <c r="O248" s="36">
        <f t="shared" si="61"/>
        <v>0</v>
      </c>
      <c r="P248" s="31">
        <v>0</v>
      </c>
      <c r="Q248" s="31">
        <v>0</v>
      </c>
      <c r="R248" s="31">
        <v>0</v>
      </c>
      <c r="S248" s="31">
        <v>0</v>
      </c>
      <c r="T248" s="36">
        <f t="shared" si="62"/>
        <v>0</v>
      </c>
      <c r="U248" s="36">
        <f t="shared" si="63"/>
        <v>0</v>
      </c>
    </row>
    <row r="249" spans="1:21" x14ac:dyDescent="0.2">
      <c r="A249" s="17" t="s">
        <v>29</v>
      </c>
      <c r="B249" s="11" t="s">
        <v>445</v>
      </c>
      <c r="C249" s="10" t="s">
        <v>446</v>
      </c>
      <c r="D249" s="31">
        <v>0</v>
      </c>
      <c r="E249" s="31">
        <v>0</v>
      </c>
      <c r="F249" s="31">
        <v>0</v>
      </c>
      <c r="G249" s="36">
        <f t="shared" si="56"/>
        <v>0</v>
      </c>
      <c r="H249" s="31">
        <v>0</v>
      </c>
      <c r="I249" s="36">
        <f t="shared" si="57"/>
        <v>0</v>
      </c>
      <c r="J249" s="31">
        <v>0</v>
      </c>
      <c r="K249" s="36">
        <f t="shared" si="58"/>
        <v>0</v>
      </c>
      <c r="L249" s="31">
        <v>0</v>
      </c>
      <c r="M249" s="36">
        <f t="shared" si="59"/>
        <v>0</v>
      </c>
      <c r="N249" s="31">
        <f t="shared" si="60"/>
        <v>0</v>
      </c>
      <c r="O249" s="36">
        <f t="shared" si="61"/>
        <v>0</v>
      </c>
      <c r="P249" s="31">
        <v>0</v>
      </c>
      <c r="Q249" s="31">
        <v>0</v>
      </c>
      <c r="R249" s="31">
        <v>0</v>
      </c>
      <c r="S249" s="31">
        <v>0</v>
      </c>
      <c r="T249" s="36">
        <f t="shared" si="62"/>
        <v>0</v>
      </c>
      <c r="U249" s="36">
        <f t="shared" si="63"/>
        <v>0</v>
      </c>
    </row>
    <row r="250" spans="1:21" x14ac:dyDescent="0.2">
      <c r="A250" s="17" t="s">
        <v>29</v>
      </c>
      <c r="B250" s="11" t="s">
        <v>447</v>
      </c>
      <c r="C250" s="10" t="s">
        <v>448</v>
      </c>
      <c r="D250" s="31">
        <v>0</v>
      </c>
      <c r="E250" s="31">
        <v>0</v>
      </c>
      <c r="F250" s="31">
        <v>0</v>
      </c>
      <c r="G250" s="36">
        <f t="shared" si="56"/>
        <v>0</v>
      </c>
      <c r="H250" s="31">
        <v>0</v>
      </c>
      <c r="I250" s="36">
        <f t="shared" si="57"/>
        <v>0</v>
      </c>
      <c r="J250" s="31">
        <v>0</v>
      </c>
      <c r="K250" s="36">
        <f t="shared" si="58"/>
        <v>0</v>
      </c>
      <c r="L250" s="31">
        <v>0</v>
      </c>
      <c r="M250" s="36">
        <f t="shared" si="59"/>
        <v>0</v>
      </c>
      <c r="N250" s="31">
        <f t="shared" si="60"/>
        <v>0</v>
      </c>
      <c r="O250" s="36">
        <f t="shared" si="61"/>
        <v>0</v>
      </c>
      <c r="P250" s="31">
        <v>0</v>
      </c>
      <c r="Q250" s="31">
        <v>0</v>
      </c>
      <c r="R250" s="31">
        <v>0</v>
      </c>
      <c r="S250" s="31">
        <v>0</v>
      </c>
      <c r="T250" s="36">
        <f t="shared" si="62"/>
        <v>0</v>
      </c>
      <c r="U250" s="36">
        <f t="shared" si="63"/>
        <v>0</v>
      </c>
    </row>
    <row r="251" spans="1:21" x14ac:dyDescent="0.2">
      <c r="A251" s="17" t="s">
        <v>29</v>
      </c>
      <c r="B251" s="11" t="s">
        <v>449</v>
      </c>
      <c r="C251" s="10" t="s">
        <v>450</v>
      </c>
      <c r="D251" s="31">
        <v>0</v>
      </c>
      <c r="E251" s="31">
        <v>0</v>
      </c>
      <c r="F251" s="31">
        <v>0</v>
      </c>
      <c r="G251" s="36">
        <f t="shared" si="56"/>
        <v>0</v>
      </c>
      <c r="H251" s="31">
        <v>0</v>
      </c>
      <c r="I251" s="36">
        <f t="shared" si="57"/>
        <v>0</v>
      </c>
      <c r="J251" s="31">
        <v>0</v>
      </c>
      <c r="K251" s="36">
        <f t="shared" si="58"/>
        <v>0</v>
      </c>
      <c r="L251" s="31">
        <v>0</v>
      </c>
      <c r="M251" s="36">
        <f t="shared" si="59"/>
        <v>0</v>
      </c>
      <c r="N251" s="31">
        <f t="shared" si="60"/>
        <v>0</v>
      </c>
      <c r="O251" s="36">
        <f t="shared" si="61"/>
        <v>0</v>
      </c>
      <c r="P251" s="31">
        <v>0</v>
      </c>
      <c r="Q251" s="31">
        <v>0</v>
      </c>
      <c r="R251" s="31">
        <v>0</v>
      </c>
      <c r="S251" s="31">
        <v>0</v>
      </c>
      <c r="T251" s="36">
        <f t="shared" si="62"/>
        <v>0</v>
      </c>
      <c r="U251" s="36">
        <f t="shared" si="63"/>
        <v>0</v>
      </c>
    </row>
    <row r="252" spans="1:21" x14ac:dyDescent="0.2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x14ac:dyDescent="0.2">
      <c r="A253" s="17" t="s">
        <v>44</v>
      </c>
      <c r="B253" s="11" t="s">
        <v>453</v>
      </c>
      <c r="C253" s="10" t="s">
        <v>454</v>
      </c>
      <c r="D253" s="31">
        <v>0</v>
      </c>
      <c r="E253" s="31">
        <v>0</v>
      </c>
      <c r="F253" s="31">
        <v>0</v>
      </c>
      <c r="G253" s="36">
        <f t="shared" si="56"/>
        <v>0</v>
      </c>
      <c r="H253" s="31">
        <v>0</v>
      </c>
      <c r="I253" s="36">
        <f t="shared" si="57"/>
        <v>0</v>
      </c>
      <c r="J253" s="31">
        <v>0</v>
      </c>
      <c r="K253" s="36">
        <f t="shared" si="58"/>
        <v>0</v>
      </c>
      <c r="L253" s="31">
        <v>0</v>
      </c>
      <c r="M253" s="36">
        <f t="shared" si="59"/>
        <v>0</v>
      </c>
      <c r="N253" s="31">
        <f t="shared" si="60"/>
        <v>0</v>
      </c>
      <c r="O253" s="36">
        <f t="shared" si="61"/>
        <v>0</v>
      </c>
      <c r="P253" s="31">
        <v>0</v>
      </c>
      <c r="Q253" s="31">
        <v>0</v>
      </c>
      <c r="R253" s="31">
        <v>0</v>
      </c>
      <c r="S253" s="31">
        <v>0</v>
      </c>
      <c r="T253" s="36">
        <f t="shared" si="62"/>
        <v>0</v>
      </c>
      <c r="U253" s="36">
        <f t="shared" si="63"/>
        <v>0</v>
      </c>
    </row>
    <row r="254" spans="1:21" ht="16.5" x14ac:dyDescent="0.3">
      <c r="A254" s="18" t="s">
        <v>0</v>
      </c>
      <c r="B254" s="13" t="s">
        <v>455</v>
      </c>
      <c r="C254" s="12" t="s">
        <v>0</v>
      </c>
      <c r="D254" s="32">
        <f>SUM(D248:D253)</f>
        <v>0</v>
      </c>
      <c r="E254" s="32">
        <f>SUM(E248:E253)</f>
        <v>0</v>
      </c>
      <c r="F254" s="32">
        <f>SUM(F248:F253)</f>
        <v>0</v>
      </c>
      <c r="G254" s="37">
        <f t="shared" si="56"/>
        <v>0</v>
      </c>
      <c r="H254" s="32">
        <f>SUM(H248:H253)</f>
        <v>0</v>
      </c>
      <c r="I254" s="37">
        <f t="shared" si="57"/>
        <v>0</v>
      </c>
      <c r="J254" s="32">
        <f>SUM(J248:J253)</f>
        <v>0</v>
      </c>
      <c r="K254" s="37">
        <f t="shared" si="58"/>
        <v>0</v>
      </c>
      <c r="L254" s="32">
        <f>SUM(L248:L253)</f>
        <v>0</v>
      </c>
      <c r="M254" s="37">
        <f t="shared" si="59"/>
        <v>0</v>
      </c>
      <c r="N254" s="32">
        <f t="shared" si="60"/>
        <v>0</v>
      </c>
      <c r="O254" s="37">
        <f t="shared" si="61"/>
        <v>0</v>
      </c>
      <c r="P254" s="32">
        <f>SUM(P248:P253)</f>
        <v>0</v>
      </c>
      <c r="Q254" s="32">
        <f>SUM(Q248:Q253)</f>
        <v>0</v>
      </c>
      <c r="R254" s="32">
        <f>SUM(R248:R253)</f>
        <v>0</v>
      </c>
      <c r="S254" s="32">
        <f>SUM(S248:S253)</f>
        <v>0</v>
      </c>
      <c r="T254" s="37">
        <f t="shared" si="62"/>
        <v>0</v>
      </c>
      <c r="U254" s="37">
        <f t="shared" si="63"/>
        <v>0</v>
      </c>
    </row>
    <row r="255" spans="1:21" x14ac:dyDescent="0.2">
      <c r="A255" s="17" t="s">
        <v>29</v>
      </c>
      <c r="B255" s="11" t="s">
        <v>456</v>
      </c>
      <c r="C255" s="10" t="s">
        <v>457</v>
      </c>
      <c r="D255" s="31">
        <v>171140</v>
      </c>
      <c r="E255" s="31">
        <v>163301</v>
      </c>
      <c r="F255" s="31">
        <v>9359</v>
      </c>
      <c r="G255" s="36">
        <f t="shared" si="56"/>
        <v>5.4686221806707958E-2</v>
      </c>
      <c r="H255" s="31">
        <v>0</v>
      </c>
      <c r="I255" s="36">
        <f t="shared" si="57"/>
        <v>0</v>
      </c>
      <c r="J255" s="31">
        <v>95338</v>
      </c>
      <c r="K255" s="36">
        <f t="shared" si="58"/>
        <v>0.58381761287438538</v>
      </c>
      <c r="L255" s="31">
        <v>0</v>
      </c>
      <c r="M255" s="36">
        <f t="shared" si="59"/>
        <v>0</v>
      </c>
      <c r="N255" s="31">
        <f t="shared" si="60"/>
        <v>104697</v>
      </c>
      <c r="O255" s="36">
        <f t="shared" si="61"/>
        <v>0.64112895818151761</v>
      </c>
      <c r="P255" s="31">
        <v>10377</v>
      </c>
      <c r="Q255" s="31">
        <v>161759</v>
      </c>
      <c r="R255" s="31">
        <v>161759</v>
      </c>
      <c r="S255" s="31">
        <v>20769</v>
      </c>
      <c r="T255" s="36">
        <f t="shared" si="62"/>
        <v>0.12839471064979383</v>
      </c>
      <c r="U255" s="36">
        <f t="shared" si="63"/>
        <v>8.1874337477112853</v>
      </c>
    </row>
    <row r="256" spans="1:21" x14ac:dyDescent="0.2">
      <c r="A256" s="17" t="s">
        <v>29</v>
      </c>
      <c r="B256" s="11" t="s">
        <v>458</v>
      </c>
      <c r="C256" s="10" t="s">
        <v>459</v>
      </c>
      <c r="D256" s="31">
        <v>187565</v>
      </c>
      <c r="E256" s="31">
        <v>187565</v>
      </c>
      <c r="F256" s="31">
        <v>44145</v>
      </c>
      <c r="G256" s="36">
        <f t="shared" si="56"/>
        <v>0.23535840908485059</v>
      </c>
      <c r="H256" s="31">
        <v>60724</v>
      </c>
      <c r="I256" s="36">
        <f t="shared" si="57"/>
        <v>0.32374910031189186</v>
      </c>
      <c r="J256" s="31">
        <v>44145</v>
      </c>
      <c r="K256" s="36">
        <f t="shared" si="58"/>
        <v>0.23535840908485059</v>
      </c>
      <c r="L256" s="31">
        <v>0</v>
      </c>
      <c r="M256" s="36">
        <f t="shared" si="59"/>
        <v>0</v>
      </c>
      <c r="N256" s="31">
        <f t="shared" si="60"/>
        <v>149014</v>
      </c>
      <c r="O256" s="36">
        <f t="shared" si="61"/>
        <v>0.79446591848159309</v>
      </c>
      <c r="P256" s="31">
        <v>41880</v>
      </c>
      <c r="Q256" s="31">
        <v>178061</v>
      </c>
      <c r="R256" s="31">
        <v>178061</v>
      </c>
      <c r="S256" s="31">
        <v>141378</v>
      </c>
      <c r="T256" s="36">
        <f t="shared" si="62"/>
        <v>0.79398633052717893</v>
      </c>
      <c r="U256" s="36">
        <f t="shared" si="63"/>
        <v>5.4083094555873901E-2</v>
      </c>
    </row>
    <row r="257" spans="1:21" x14ac:dyDescent="0.2">
      <c r="A257" s="17" t="s">
        <v>29</v>
      </c>
      <c r="B257" s="11" t="s">
        <v>460</v>
      </c>
      <c r="C257" s="10" t="s">
        <v>461</v>
      </c>
      <c r="D257" s="31">
        <v>2918969</v>
      </c>
      <c r="E257" s="31">
        <v>2938969</v>
      </c>
      <c r="F257" s="31">
        <v>549865</v>
      </c>
      <c r="G257" s="36">
        <f t="shared" si="56"/>
        <v>0.18837644387453242</v>
      </c>
      <c r="H257" s="31">
        <v>926743</v>
      </c>
      <c r="I257" s="36">
        <f t="shared" si="57"/>
        <v>0.31748983973450901</v>
      </c>
      <c r="J257" s="31">
        <v>637264</v>
      </c>
      <c r="K257" s="36">
        <f t="shared" si="58"/>
        <v>0.21683250146565003</v>
      </c>
      <c r="L257" s="31">
        <v>0</v>
      </c>
      <c r="M257" s="36">
        <f t="shared" si="59"/>
        <v>0</v>
      </c>
      <c r="N257" s="31">
        <f t="shared" si="60"/>
        <v>2113872</v>
      </c>
      <c r="O257" s="36">
        <f t="shared" si="61"/>
        <v>0.71925631063138129</v>
      </c>
      <c r="P257" s="31">
        <v>1247983</v>
      </c>
      <c r="Q257" s="31">
        <v>5291196</v>
      </c>
      <c r="R257" s="31">
        <v>5119328</v>
      </c>
      <c r="S257" s="31">
        <v>3342829</v>
      </c>
      <c r="T257" s="36">
        <f t="shared" si="62"/>
        <v>0.65298199294907455</v>
      </c>
      <c r="U257" s="36">
        <f t="shared" si="63"/>
        <v>-0.48936483910437878</v>
      </c>
    </row>
    <row r="258" spans="1:21" x14ac:dyDescent="0.2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6.5" x14ac:dyDescent="0.3">
      <c r="A259" s="18" t="s">
        <v>0</v>
      </c>
      <c r="B259" s="13" t="s">
        <v>464</v>
      </c>
      <c r="C259" s="12" t="s">
        <v>0</v>
      </c>
      <c r="D259" s="32">
        <f>SUM(D255:D258)</f>
        <v>3277674</v>
      </c>
      <c r="E259" s="32">
        <f>SUM(E255:E258)</f>
        <v>3289835</v>
      </c>
      <c r="F259" s="32">
        <f>SUM(F255:F258)</f>
        <v>603369</v>
      </c>
      <c r="G259" s="37">
        <f t="shared" si="56"/>
        <v>0.18408450626877473</v>
      </c>
      <c r="H259" s="32">
        <f>SUM(H255:H258)</f>
        <v>987467</v>
      </c>
      <c r="I259" s="37">
        <f t="shared" si="57"/>
        <v>0.30127065717945106</v>
      </c>
      <c r="J259" s="32">
        <f>SUM(J255:J258)</f>
        <v>776747</v>
      </c>
      <c r="K259" s="37">
        <f t="shared" si="58"/>
        <v>0.23610515420986158</v>
      </c>
      <c r="L259" s="32">
        <f>SUM(L255:L258)</f>
        <v>0</v>
      </c>
      <c r="M259" s="37">
        <f t="shared" si="59"/>
        <v>0</v>
      </c>
      <c r="N259" s="32">
        <f t="shared" si="60"/>
        <v>2367583</v>
      </c>
      <c r="O259" s="37">
        <f t="shared" si="61"/>
        <v>0.71966618386636416</v>
      </c>
      <c r="P259" s="32">
        <f>SUM(P255:P258)</f>
        <v>1300240</v>
      </c>
      <c r="Q259" s="32">
        <f>SUM(Q255:Q258)</f>
        <v>5631016</v>
      </c>
      <c r="R259" s="32">
        <f>SUM(R255:R258)</f>
        <v>5459148</v>
      </c>
      <c r="S259" s="32">
        <f>SUM(S255:S258)</f>
        <v>3504976</v>
      </c>
      <c r="T259" s="37">
        <f t="shared" si="62"/>
        <v>0.64203718235885898</v>
      </c>
      <c r="U259" s="37">
        <f t="shared" si="63"/>
        <v>-0.40261259459792043</v>
      </c>
    </row>
    <row r="260" spans="1:21" ht="16.5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93787538</v>
      </c>
      <c r="E260" s="32">
        <f>SUM(E234:E239,E241:E246,E248:E253,E255:E258)</f>
        <v>93161666</v>
      </c>
      <c r="F260" s="32">
        <f>SUM(F234:F239,F241:F246,F248:F253,F255:F258)</f>
        <v>36213784</v>
      </c>
      <c r="G260" s="37">
        <f t="shared" si="56"/>
        <v>0.38612575585468506</v>
      </c>
      <c r="H260" s="32">
        <f>SUM(H234:H239,H241:H246,H248:H253,H255:H258)</f>
        <v>40421577</v>
      </c>
      <c r="I260" s="37">
        <f t="shared" si="57"/>
        <v>0.43099091693823971</v>
      </c>
      <c r="J260" s="32">
        <f>SUM(J234:J239,J241:J246,J248:J253,J255:J258)</f>
        <v>9284743</v>
      </c>
      <c r="K260" s="37">
        <f t="shared" si="58"/>
        <v>9.9662698174590392E-2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85920104</v>
      </c>
      <c r="O260" s="37">
        <f t="shared" si="61"/>
        <v>0.92226886539362662</v>
      </c>
      <c r="P260" s="32">
        <f>SUM(P234:P239,P241:P246,P248:P253,P255:P258)</f>
        <v>17987099</v>
      </c>
      <c r="Q260" s="32">
        <f>SUM(Q234:Q239,Q241:Q246,Q248:Q253,Q255:Q258)</f>
        <v>89637300</v>
      </c>
      <c r="R260" s="32">
        <f>SUM(R234:R239,R241:R246,R248:R253,R255:R258)</f>
        <v>110123837</v>
      </c>
      <c r="S260" s="32">
        <f>SUM(S234:S239,S241:S246,S248:S253,S255:S258)</f>
        <v>50389648</v>
      </c>
      <c r="T260" s="37">
        <f t="shared" si="62"/>
        <v>0.45757257804229978</v>
      </c>
      <c r="U260" s="37">
        <f t="shared" si="63"/>
        <v>-0.48381098030316061</v>
      </c>
    </row>
    <row r="261" spans="1:21" ht="14.4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x14ac:dyDescent="0.2">
      <c r="A263" s="17" t="s">
        <v>29</v>
      </c>
      <c r="B263" s="11" t="s">
        <v>467</v>
      </c>
      <c r="C263" s="10" t="s">
        <v>468</v>
      </c>
      <c r="D263" s="31">
        <v>0</v>
      </c>
      <c r="E263" s="31">
        <v>0</v>
      </c>
      <c r="F263" s="31">
        <v>0</v>
      </c>
      <c r="G263" s="36">
        <f t="shared" ref="G263:G299" si="64">IF(($D263     =0),0,($F263     /$D263     ))</f>
        <v>0</v>
      </c>
      <c r="H263" s="31">
        <v>0</v>
      </c>
      <c r="I263" s="36">
        <f t="shared" ref="I263:I299" si="65">IF(($D263     =0),0,($H263     /$D263     ))</f>
        <v>0</v>
      </c>
      <c r="J263" s="31">
        <v>0</v>
      </c>
      <c r="K263" s="36">
        <f t="shared" ref="K263:K299" si="66">IF(($E263     =0),0,($J263     /$E263     ))</f>
        <v>0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0</v>
      </c>
      <c r="O263" s="36">
        <f t="shared" ref="O263:O299" si="69">IF(($E263     =0),0,($N263     /$E263     ))</f>
        <v>0</v>
      </c>
      <c r="P263" s="31">
        <v>0</v>
      </c>
      <c r="Q263" s="31">
        <v>0</v>
      </c>
      <c r="R263" s="31">
        <v>0</v>
      </c>
      <c r="S263" s="31">
        <v>0</v>
      </c>
      <c r="T263" s="36">
        <f t="shared" ref="T263:T299" si="70">IF(($R263     =0),0,($S263     /$R263     ))</f>
        <v>0</v>
      </c>
      <c r="U263" s="36">
        <f t="shared" ref="U263:U299" si="71">IF(($P263     =0),0,(($J263     /$P263     )-1))</f>
        <v>0</v>
      </c>
    </row>
    <row r="264" spans="1:21" x14ac:dyDescent="0.2">
      <c r="A264" s="17" t="s">
        <v>29</v>
      </c>
      <c r="B264" s="11" t="s">
        <v>469</v>
      </c>
      <c r="C264" s="10" t="s">
        <v>470</v>
      </c>
      <c r="D264" s="31">
        <v>0</v>
      </c>
      <c r="E264" s="31">
        <v>0</v>
      </c>
      <c r="F264" s="31">
        <v>0</v>
      </c>
      <c r="G264" s="36">
        <f t="shared" si="64"/>
        <v>0</v>
      </c>
      <c r="H264" s="31">
        <v>0</v>
      </c>
      <c r="I264" s="36">
        <f t="shared" si="65"/>
        <v>0</v>
      </c>
      <c r="J264" s="31">
        <v>0</v>
      </c>
      <c r="K264" s="36">
        <f t="shared" si="66"/>
        <v>0</v>
      </c>
      <c r="L264" s="31">
        <v>0</v>
      </c>
      <c r="M264" s="36">
        <f t="shared" si="67"/>
        <v>0</v>
      </c>
      <c r="N264" s="31">
        <f t="shared" si="68"/>
        <v>0</v>
      </c>
      <c r="O264" s="36">
        <f t="shared" si="69"/>
        <v>0</v>
      </c>
      <c r="P264" s="31">
        <v>0</v>
      </c>
      <c r="Q264" s="31">
        <v>0</v>
      </c>
      <c r="R264" s="31">
        <v>0</v>
      </c>
      <c r="S264" s="31">
        <v>0</v>
      </c>
      <c r="T264" s="36">
        <f t="shared" si="70"/>
        <v>0</v>
      </c>
      <c r="U264" s="36">
        <f t="shared" si="71"/>
        <v>0</v>
      </c>
    </row>
    <row r="265" spans="1:21" x14ac:dyDescent="0.2">
      <c r="A265" s="17" t="s">
        <v>29</v>
      </c>
      <c r="B265" s="11" t="s">
        <v>471</v>
      </c>
      <c r="C265" s="10" t="s">
        <v>472</v>
      </c>
      <c r="D265" s="31">
        <v>0</v>
      </c>
      <c r="E265" s="31">
        <v>0</v>
      </c>
      <c r="F265" s="31">
        <v>0</v>
      </c>
      <c r="G265" s="36">
        <f t="shared" si="64"/>
        <v>0</v>
      </c>
      <c r="H265" s="31">
        <v>0</v>
      </c>
      <c r="I265" s="36">
        <f t="shared" si="65"/>
        <v>0</v>
      </c>
      <c r="J265" s="31">
        <v>0</v>
      </c>
      <c r="K265" s="36">
        <f t="shared" si="66"/>
        <v>0</v>
      </c>
      <c r="L265" s="31">
        <v>0</v>
      </c>
      <c r="M265" s="36">
        <f t="shared" si="67"/>
        <v>0</v>
      </c>
      <c r="N265" s="31">
        <f t="shared" si="68"/>
        <v>0</v>
      </c>
      <c r="O265" s="36">
        <f t="shared" si="69"/>
        <v>0</v>
      </c>
      <c r="P265" s="31">
        <v>0</v>
      </c>
      <c r="Q265" s="31">
        <v>0</v>
      </c>
      <c r="R265" s="31">
        <v>0</v>
      </c>
      <c r="S265" s="31">
        <v>0</v>
      </c>
      <c r="T265" s="36">
        <f t="shared" si="70"/>
        <v>0</v>
      </c>
      <c r="U265" s="36">
        <f t="shared" si="71"/>
        <v>0</v>
      </c>
    </row>
    <row r="266" spans="1:21" x14ac:dyDescent="0.2">
      <c r="A266" s="17" t="s">
        <v>44</v>
      </c>
      <c r="B266" s="11" t="s">
        <v>473</v>
      </c>
      <c r="C266" s="10" t="s">
        <v>474</v>
      </c>
      <c r="D266" s="31">
        <v>9560435</v>
      </c>
      <c r="E266" s="31">
        <v>9050829</v>
      </c>
      <c r="F266" s="31">
        <v>1543006</v>
      </c>
      <c r="G266" s="36">
        <f t="shared" si="64"/>
        <v>0.16139495744701993</v>
      </c>
      <c r="H266" s="31">
        <v>2596281</v>
      </c>
      <c r="I266" s="36">
        <f t="shared" si="65"/>
        <v>0.27156515367763079</v>
      </c>
      <c r="J266" s="31">
        <v>2056023</v>
      </c>
      <c r="K266" s="36">
        <f t="shared" si="66"/>
        <v>0.22716405314916457</v>
      </c>
      <c r="L266" s="31">
        <v>0</v>
      </c>
      <c r="M266" s="36">
        <f t="shared" si="67"/>
        <v>0</v>
      </c>
      <c r="N266" s="31">
        <f t="shared" si="68"/>
        <v>6195310</v>
      </c>
      <c r="O266" s="36">
        <f t="shared" si="69"/>
        <v>0.68450193899365464</v>
      </c>
      <c r="P266" s="31">
        <v>2048313</v>
      </c>
      <c r="Q266" s="31">
        <v>8864986</v>
      </c>
      <c r="R266" s="31">
        <v>9692992</v>
      </c>
      <c r="S266" s="31">
        <v>6692906</v>
      </c>
      <c r="T266" s="36">
        <f t="shared" si="70"/>
        <v>0.69048916990749609</v>
      </c>
      <c r="U266" s="36">
        <f t="shared" si="71"/>
        <v>3.7640731665522509E-3</v>
      </c>
    </row>
    <row r="267" spans="1:21" ht="16.5" x14ac:dyDescent="0.3">
      <c r="A267" s="18" t="s">
        <v>0</v>
      </c>
      <c r="B267" s="13" t="s">
        <v>475</v>
      </c>
      <c r="C267" s="12" t="s">
        <v>0</v>
      </c>
      <c r="D267" s="32">
        <f>SUM(D263:D266)</f>
        <v>9560435</v>
      </c>
      <c r="E267" s="32">
        <f>SUM(E263:E266)</f>
        <v>9050829</v>
      </c>
      <c r="F267" s="32">
        <f>SUM(F263:F266)</f>
        <v>1543006</v>
      </c>
      <c r="G267" s="37">
        <f t="shared" si="64"/>
        <v>0.16139495744701993</v>
      </c>
      <c r="H267" s="32">
        <f>SUM(H263:H266)</f>
        <v>2596281</v>
      </c>
      <c r="I267" s="37">
        <f t="shared" si="65"/>
        <v>0.27156515367763079</v>
      </c>
      <c r="J267" s="32">
        <f>SUM(J263:J266)</f>
        <v>2056023</v>
      </c>
      <c r="K267" s="37">
        <f t="shared" si="66"/>
        <v>0.22716405314916457</v>
      </c>
      <c r="L267" s="32">
        <f>SUM(L263:L266)</f>
        <v>0</v>
      </c>
      <c r="M267" s="37">
        <f t="shared" si="67"/>
        <v>0</v>
      </c>
      <c r="N267" s="32">
        <f t="shared" si="68"/>
        <v>6195310</v>
      </c>
      <c r="O267" s="37">
        <f t="shared" si="69"/>
        <v>0.68450193899365464</v>
      </c>
      <c r="P267" s="32">
        <f>SUM(P263:P266)</f>
        <v>2048313</v>
      </c>
      <c r="Q267" s="32">
        <f>SUM(Q263:Q266)</f>
        <v>8864986</v>
      </c>
      <c r="R267" s="32">
        <f>SUM(R263:R266)</f>
        <v>9692992</v>
      </c>
      <c r="S267" s="32">
        <f>SUM(S263:S266)</f>
        <v>6692906</v>
      </c>
      <c r="T267" s="37">
        <f t="shared" si="70"/>
        <v>0.69048916990749609</v>
      </c>
      <c r="U267" s="37">
        <f t="shared" si="71"/>
        <v>3.7640731665522509E-3</v>
      </c>
    </row>
    <row r="268" spans="1:21" x14ac:dyDescent="0.2">
      <c r="A268" s="17" t="s">
        <v>29</v>
      </c>
      <c r="B268" s="11" t="s">
        <v>476</v>
      </c>
      <c r="C268" s="10" t="s">
        <v>477</v>
      </c>
      <c r="D268" s="31">
        <v>0</v>
      </c>
      <c r="E268" s="31">
        <v>90520</v>
      </c>
      <c r="F268" s="31">
        <v>0</v>
      </c>
      <c r="G268" s="36">
        <f t="shared" si="64"/>
        <v>0</v>
      </c>
      <c r="H268" s="31">
        <v>19330</v>
      </c>
      <c r="I268" s="36">
        <f t="shared" si="65"/>
        <v>0</v>
      </c>
      <c r="J268" s="31">
        <v>20303</v>
      </c>
      <c r="K268" s="36">
        <f t="shared" si="66"/>
        <v>0.2242929739284136</v>
      </c>
      <c r="L268" s="31">
        <v>0</v>
      </c>
      <c r="M268" s="36">
        <f t="shared" si="67"/>
        <v>0</v>
      </c>
      <c r="N268" s="31">
        <f t="shared" si="68"/>
        <v>39633</v>
      </c>
      <c r="O268" s="36">
        <f t="shared" si="69"/>
        <v>0.43783694211224039</v>
      </c>
      <c r="P268" s="31">
        <v>0</v>
      </c>
      <c r="Q268" s="31">
        <v>73360</v>
      </c>
      <c r="R268" s="31">
        <v>0</v>
      </c>
      <c r="S268" s="31">
        <v>20621</v>
      </c>
      <c r="T268" s="36">
        <f t="shared" si="70"/>
        <v>0</v>
      </c>
      <c r="U268" s="36">
        <f t="shared" si="71"/>
        <v>0</v>
      </c>
    </row>
    <row r="269" spans="1:21" x14ac:dyDescent="0.2">
      <c r="A269" s="17" t="s">
        <v>29</v>
      </c>
      <c r="B269" s="11" t="s">
        <v>478</v>
      </c>
      <c r="C269" s="10" t="s">
        <v>479</v>
      </c>
      <c r="D269" s="31">
        <v>0</v>
      </c>
      <c r="E269" s="31">
        <v>0</v>
      </c>
      <c r="F269" s="31">
        <v>0</v>
      </c>
      <c r="G269" s="36">
        <f t="shared" si="64"/>
        <v>0</v>
      </c>
      <c r="H269" s="31">
        <v>0</v>
      </c>
      <c r="I269" s="36">
        <f t="shared" si="65"/>
        <v>0</v>
      </c>
      <c r="J269" s="31">
        <v>0</v>
      </c>
      <c r="K269" s="36">
        <f t="shared" si="66"/>
        <v>0</v>
      </c>
      <c r="L269" s="31">
        <v>0</v>
      </c>
      <c r="M269" s="36">
        <f t="shared" si="67"/>
        <v>0</v>
      </c>
      <c r="N269" s="31">
        <f t="shared" si="68"/>
        <v>0</v>
      </c>
      <c r="O269" s="36">
        <f t="shared" si="69"/>
        <v>0</v>
      </c>
      <c r="P269" s="31">
        <v>0</v>
      </c>
      <c r="Q269" s="31">
        <v>0</v>
      </c>
      <c r="R269" s="31">
        <v>0</v>
      </c>
      <c r="S269" s="31">
        <v>0</v>
      </c>
      <c r="T269" s="36">
        <f t="shared" si="70"/>
        <v>0</v>
      </c>
      <c r="U269" s="36">
        <f t="shared" si="71"/>
        <v>0</v>
      </c>
    </row>
    <row r="270" spans="1:21" x14ac:dyDescent="0.2">
      <c r="A270" s="17" t="s">
        <v>29</v>
      </c>
      <c r="B270" s="11" t="s">
        <v>480</v>
      </c>
      <c r="C270" s="10" t="s">
        <v>481</v>
      </c>
      <c r="D270" s="31">
        <v>0</v>
      </c>
      <c r="E270" s="31">
        <v>0</v>
      </c>
      <c r="F270" s="31">
        <v>0</v>
      </c>
      <c r="G270" s="36">
        <f t="shared" si="64"/>
        <v>0</v>
      </c>
      <c r="H270" s="31">
        <v>0</v>
      </c>
      <c r="I270" s="36">
        <f t="shared" si="65"/>
        <v>0</v>
      </c>
      <c r="J270" s="31">
        <v>0</v>
      </c>
      <c r="K270" s="36">
        <f t="shared" si="66"/>
        <v>0</v>
      </c>
      <c r="L270" s="31">
        <v>0</v>
      </c>
      <c r="M270" s="36">
        <f t="shared" si="67"/>
        <v>0</v>
      </c>
      <c r="N270" s="31">
        <f t="shared" si="68"/>
        <v>0</v>
      </c>
      <c r="O270" s="36">
        <f t="shared" si="69"/>
        <v>0</v>
      </c>
      <c r="P270" s="31">
        <v>0</v>
      </c>
      <c r="Q270" s="31">
        <v>0</v>
      </c>
      <c r="R270" s="31">
        <v>0</v>
      </c>
      <c r="S270" s="31">
        <v>0</v>
      </c>
      <c r="T270" s="36">
        <f t="shared" si="70"/>
        <v>0</v>
      </c>
      <c r="U270" s="36">
        <f t="shared" si="71"/>
        <v>0</v>
      </c>
    </row>
    <row r="271" spans="1:21" x14ac:dyDescent="0.2">
      <c r="A271" s="17" t="s">
        <v>29</v>
      </c>
      <c r="B271" s="11" t="s">
        <v>482</v>
      </c>
      <c r="C271" s="10" t="s">
        <v>483</v>
      </c>
      <c r="D271" s="31">
        <v>0</v>
      </c>
      <c r="E271" s="31">
        <v>0</v>
      </c>
      <c r="F271" s="31">
        <v>0</v>
      </c>
      <c r="G271" s="36">
        <f t="shared" si="64"/>
        <v>0</v>
      </c>
      <c r="H271" s="31">
        <v>0</v>
      </c>
      <c r="I271" s="36">
        <f t="shared" si="65"/>
        <v>0</v>
      </c>
      <c r="J271" s="31">
        <v>0</v>
      </c>
      <c r="K271" s="36">
        <f t="shared" si="66"/>
        <v>0</v>
      </c>
      <c r="L271" s="31">
        <v>0</v>
      </c>
      <c r="M271" s="36">
        <f t="shared" si="67"/>
        <v>0</v>
      </c>
      <c r="N271" s="31">
        <f t="shared" si="68"/>
        <v>0</v>
      </c>
      <c r="O271" s="36">
        <f t="shared" si="69"/>
        <v>0</v>
      </c>
      <c r="P271" s="31">
        <v>0</v>
      </c>
      <c r="Q271" s="31">
        <v>0</v>
      </c>
      <c r="R271" s="31">
        <v>0</v>
      </c>
      <c r="S271" s="31">
        <v>0</v>
      </c>
      <c r="T271" s="36">
        <f t="shared" si="70"/>
        <v>0</v>
      </c>
      <c r="U271" s="36">
        <f t="shared" si="71"/>
        <v>0</v>
      </c>
    </row>
    <row r="272" spans="1:21" x14ac:dyDescent="0.2">
      <c r="A272" s="17" t="s">
        <v>29</v>
      </c>
      <c r="B272" s="11" t="s">
        <v>484</v>
      </c>
      <c r="C272" s="10" t="s">
        <v>485</v>
      </c>
      <c r="D272" s="31">
        <v>0</v>
      </c>
      <c r="E272" s="31">
        <v>0</v>
      </c>
      <c r="F272" s="31">
        <v>0</v>
      </c>
      <c r="G272" s="36">
        <f t="shared" si="64"/>
        <v>0</v>
      </c>
      <c r="H272" s="31">
        <v>0</v>
      </c>
      <c r="I272" s="36">
        <f t="shared" si="65"/>
        <v>0</v>
      </c>
      <c r="J272" s="31">
        <v>0</v>
      </c>
      <c r="K272" s="36">
        <f t="shared" si="66"/>
        <v>0</v>
      </c>
      <c r="L272" s="31">
        <v>0</v>
      </c>
      <c r="M272" s="36">
        <f t="shared" si="67"/>
        <v>0</v>
      </c>
      <c r="N272" s="31">
        <f t="shared" si="68"/>
        <v>0</v>
      </c>
      <c r="O272" s="36">
        <f t="shared" si="69"/>
        <v>0</v>
      </c>
      <c r="P272" s="31">
        <v>0</v>
      </c>
      <c r="Q272" s="31">
        <v>0</v>
      </c>
      <c r="R272" s="31">
        <v>0</v>
      </c>
      <c r="S272" s="31">
        <v>0</v>
      </c>
      <c r="T272" s="36">
        <f t="shared" si="70"/>
        <v>0</v>
      </c>
      <c r="U272" s="36">
        <f t="shared" si="71"/>
        <v>0</v>
      </c>
    </row>
    <row r="273" spans="1:21" x14ac:dyDescent="0.2">
      <c r="A273" s="17" t="s">
        <v>29</v>
      </c>
      <c r="B273" s="11" t="s">
        <v>486</v>
      </c>
      <c r="C273" s="10" t="s">
        <v>487</v>
      </c>
      <c r="D273" s="31">
        <v>0</v>
      </c>
      <c r="E273" s="31">
        <v>0</v>
      </c>
      <c r="F273" s="31">
        <v>0</v>
      </c>
      <c r="G273" s="36">
        <f t="shared" si="64"/>
        <v>0</v>
      </c>
      <c r="H273" s="31">
        <v>0</v>
      </c>
      <c r="I273" s="36">
        <f t="shared" si="65"/>
        <v>0</v>
      </c>
      <c r="J273" s="31">
        <v>0</v>
      </c>
      <c r="K273" s="36">
        <f t="shared" si="66"/>
        <v>0</v>
      </c>
      <c r="L273" s="31">
        <v>0</v>
      </c>
      <c r="M273" s="36">
        <f t="shared" si="67"/>
        <v>0</v>
      </c>
      <c r="N273" s="31">
        <f t="shared" si="68"/>
        <v>0</v>
      </c>
      <c r="O273" s="36">
        <f t="shared" si="69"/>
        <v>0</v>
      </c>
      <c r="P273" s="31">
        <v>0</v>
      </c>
      <c r="Q273" s="31">
        <v>0</v>
      </c>
      <c r="R273" s="31">
        <v>0</v>
      </c>
      <c r="S273" s="31">
        <v>0</v>
      </c>
      <c r="T273" s="36">
        <f t="shared" si="70"/>
        <v>0</v>
      </c>
      <c r="U273" s="36">
        <f t="shared" si="71"/>
        <v>0</v>
      </c>
    </row>
    <row r="274" spans="1:21" x14ac:dyDescent="0.2">
      <c r="A274" s="17" t="s">
        <v>44</v>
      </c>
      <c r="B274" s="11" t="s">
        <v>488</v>
      </c>
      <c r="C274" s="10" t="s">
        <v>489</v>
      </c>
      <c r="D274" s="31">
        <v>5629520</v>
      </c>
      <c r="E274" s="31">
        <v>5723520</v>
      </c>
      <c r="F274" s="31">
        <v>1307206</v>
      </c>
      <c r="G274" s="36">
        <f t="shared" si="64"/>
        <v>0.23220558768776023</v>
      </c>
      <c r="H274" s="31">
        <v>1554183</v>
      </c>
      <c r="I274" s="36">
        <f t="shared" si="65"/>
        <v>0.27607735650641618</v>
      </c>
      <c r="J274" s="31">
        <v>1326710</v>
      </c>
      <c r="K274" s="36">
        <f t="shared" si="66"/>
        <v>0.23179966174661745</v>
      </c>
      <c r="L274" s="31">
        <v>0</v>
      </c>
      <c r="M274" s="36">
        <f t="shared" si="67"/>
        <v>0</v>
      </c>
      <c r="N274" s="31">
        <f t="shared" si="68"/>
        <v>4188099</v>
      </c>
      <c r="O274" s="36">
        <f t="shared" si="69"/>
        <v>0.73173484149614221</v>
      </c>
      <c r="P274" s="31">
        <v>1254497</v>
      </c>
      <c r="Q274" s="31">
        <v>5166634</v>
      </c>
      <c r="R274" s="31">
        <v>5091038</v>
      </c>
      <c r="S274" s="31">
        <v>3827805</v>
      </c>
      <c r="T274" s="36">
        <f t="shared" si="70"/>
        <v>0.75187122940351259</v>
      </c>
      <c r="U274" s="36">
        <f t="shared" si="71"/>
        <v>5.7563310235098308E-2</v>
      </c>
    </row>
    <row r="275" spans="1:21" ht="16.5" x14ac:dyDescent="0.3">
      <c r="A275" s="18" t="s">
        <v>0</v>
      </c>
      <c r="B275" s="13" t="s">
        <v>490</v>
      </c>
      <c r="C275" s="12" t="s">
        <v>0</v>
      </c>
      <c r="D275" s="32">
        <f>SUM(D268:D274)</f>
        <v>5629520</v>
      </c>
      <c r="E275" s="32">
        <f>SUM(E268:E274)</f>
        <v>5814040</v>
      </c>
      <c r="F275" s="32">
        <f>SUM(F268:F274)</f>
        <v>1307206</v>
      </c>
      <c r="G275" s="37">
        <f t="shared" si="64"/>
        <v>0.23220558768776023</v>
      </c>
      <c r="H275" s="32">
        <f>SUM(H268:H274)</f>
        <v>1573513</v>
      </c>
      <c r="I275" s="37">
        <f t="shared" si="65"/>
        <v>0.27951104179397179</v>
      </c>
      <c r="J275" s="32">
        <f>SUM(J268:J274)</f>
        <v>1347013</v>
      </c>
      <c r="K275" s="37">
        <f t="shared" si="66"/>
        <v>0.23168278856010621</v>
      </c>
      <c r="L275" s="32">
        <f>SUM(L268:L274)</f>
        <v>0</v>
      </c>
      <c r="M275" s="37">
        <f t="shared" si="67"/>
        <v>0</v>
      </c>
      <c r="N275" s="32">
        <f t="shared" si="68"/>
        <v>4227732</v>
      </c>
      <c r="O275" s="37">
        <f t="shared" si="69"/>
        <v>0.72715908387283201</v>
      </c>
      <c r="P275" s="32">
        <f>SUM(P268:P274)</f>
        <v>1254497</v>
      </c>
      <c r="Q275" s="32">
        <f>SUM(Q268:Q274)</f>
        <v>5239994</v>
      </c>
      <c r="R275" s="32">
        <f>SUM(R268:R274)</f>
        <v>5091038</v>
      </c>
      <c r="S275" s="32">
        <f>SUM(S268:S274)</f>
        <v>3848426</v>
      </c>
      <c r="T275" s="37">
        <f t="shared" si="70"/>
        <v>0.75592168041173524</v>
      </c>
      <c r="U275" s="37">
        <f t="shared" si="71"/>
        <v>7.3747486044207333E-2</v>
      </c>
    </row>
    <row r="276" spans="1:21" x14ac:dyDescent="0.2">
      <c r="A276" s="17" t="s">
        <v>29</v>
      </c>
      <c r="B276" s="11" t="s">
        <v>491</v>
      </c>
      <c r="C276" s="10" t="s">
        <v>492</v>
      </c>
      <c r="D276" s="31">
        <v>0</v>
      </c>
      <c r="E276" s="31">
        <v>0</v>
      </c>
      <c r="F276" s="31">
        <v>0</v>
      </c>
      <c r="G276" s="36">
        <f t="shared" si="64"/>
        <v>0</v>
      </c>
      <c r="H276" s="31">
        <v>0</v>
      </c>
      <c r="I276" s="36">
        <f t="shared" si="65"/>
        <v>0</v>
      </c>
      <c r="J276" s="31">
        <v>0</v>
      </c>
      <c r="K276" s="36">
        <f t="shared" si="66"/>
        <v>0</v>
      </c>
      <c r="L276" s="31">
        <v>0</v>
      </c>
      <c r="M276" s="36">
        <f t="shared" si="67"/>
        <v>0</v>
      </c>
      <c r="N276" s="31">
        <f t="shared" si="68"/>
        <v>0</v>
      </c>
      <c r="O276" s="36">
        <f t="shared" si="69"/>
        <v>0</v>
      </c>
      <c r="P276" s="31">
        <v>0</v>
      </c>
      <c r="Q276" s="31">
        <v>0</v>
      </c>
      <c r="R276" s="31">
        <v>0</v>
      </c>
      <c r="S276" s="31">
        <v>0</v>
      </c>
      <c r="T276" s="36">
        <f t="shared" si="70"/>
        <v>0</v>
      </c>
      <c r="U276" s="36">
        <f t="shared" si="71"/>
        <v>0</v>
      </c>
    </row>
    <row r="277" spans="1:21" x14ac:dyDescent="0.2">
      <c r="A277" s="17" t="s">
        <v>29</v>
      </c>
      <c r="B277" s="11" t="s">
        <v>493</v>
      </c>
      <c r="C277" s="10" t="s">
        <v>494</v>
      </c>
      <c r="D277" s="31">
        <v>0</v>
      </c>
      <c r="E277" s="31">
        <v>0</v>
      </c>
      <c r="F277" s="31">
        <v>0</v>
      </c>
      <c r="G277" s="36">
        <f t="shared" si="64"/>
        <v>0</v>
      </c>
      <c r="H277" s="31">
        <v>0</v>
      </c>
      <c r="I277" s="36">
        <f t="shared" si="65"/>
        <v>0</v>
      </c>
      <c r="J277" s="31">
        <v>0</v>
      </c>
      <c r="K277" s="36">
        <f t="shared" si="66"/>
        <v>0</v>
      </c>
      <c r="L277" s="31">
        <v>0</v>
      </c>
      <c r="M277" s="36">
        <f t="shared" si="67"/>
        <v>0</v>
      </c>
      <c r="N277" s="31">
        <f t="shared" si="68"/>
        <v>0</v>
      </c>
      <c r="O277" s="36">
        <f t="shared" si="69"/>
        <v>0</v>
      </c>
      <c r="P277" s="31">
        <v>0</v>
      </c>
      <c r="Q277" s="31">
        <v>0</v>
      </c>
      <c r="R277" s="31">
        <v>0</v>
      </c>
      <c r="S277" s="31">
        <v>0</v>
      </c>
      <c r="T277" s="36">
        <f t="shared" si="70"/>
        <v>0</v>
      </c>
      <c r="U277" s="36">
        <f t="shared" si="71"/>
        <v>0</v>
      </c>
    </row>
    <row r="278" spans="1:21" x14ac:dyDescent="0.2">
      <c r="A278" s="17" t="s">
        <v>29</v>
      </c>
      <c r="B278" s="11" t="s">
        <v>495</v>
      </c>
      <c r="C278" s="10" t="s">
        <v>496</v>
      </c>
      <c r="D278" s="31">
        <v>7</v>
      </c>
      <c r="E278" s="31">
        <v>26006</v>
      </c>
      <c r="F278" s="31">
        <v>0</v>
      </c>
      <c r="G278" s="36">
        <f t="shared" si="64"/>
        <v>0</v>
      </c>
      <c r="H278" s="31">
        <v>0</v>
      </c>
      <c r="I278" s="36">
        <f t="shared" si="65"/>
        <v>0</v>
      </c>
      <c r="J278" s="31">
        <v>0</v>
      </c>
      <c r="K278" s="36">
        <f t="shared" si="66"/>
        <v>0</v>
      </c>
      <c r="L278" s="31">
        <v>0</v>
      </c>
      <c r="M278" s="36">
        <f t="shared" si="67"/>
        <v>0</v>
      </c>
      <c r="N278" s="31">
        <f t="shared" si="68"/>
        <v>0</v>
      </c>
      <c r="O278" s="36">
        <f t="shared" si="69"/>
        <v>0</v>
      </c>
      <c r="P278" s="31">
        <v>0</v>
      </c>
      <c r="Q278" s="31">
        <v>153836</v>
      </c>
      <c r="R278" s="31">
        <v>175718</v>
      </c>
      <c r="S278" s="31">
        <v>7125</v>
      </c>
      <c r="T278" s="36">
        <f t="shared" si="70"/>
        <v>4.0547923377229428E-2</v>
      </c>
      <c r="U278" s="36">
        <f t="shared" si="71"/>
        <v>0</v>
      </c>
    </row>
    <row r="279" spans="1:21" x14ac:dyDescent="0.2">
      <c r="A279" s="17" t="s">
        <v>29</v>
      </c>
      <c r="B279" s="11" t="s">
        <v>497</v>
      </c>
      <c r="C279" s="10" t="s">
        <v>498</v>
      </c>
      <c r="D279" s="31">
        <v>13500</v>
      </c>
      <c r="E279" s="31">
        <v>13500</v>
      </c>
      <c r="F279" s="31">
        <v>0</v>
      </c>
      <c r="G279" s="36">
        <f t="shared" si="64"/>
        <v>0</v>
      </c>
      <c r="H279" s="31">
        <v>0</v>
      </c>
      <c r="I279" s="36">
        <f t="shared" si="65"/>
        <v>0</v>
      </c>
      <c r="J279" s="31">
        <v>0</v>
      </c>
      <c r="K279" s="36">
        <f t="shared" si="66"/>
        <v>0</v>
      </c>
      <c r="L279" s="31">
        <v>0</v>
      </c>
      <c r="M279" s="36">
        <f t="shared" si="67"/>
        <v>0</v>
      </c>
      <c r="N279" s="31">
        <f t="shared" si="68"/>
        <v>0</v>
      </c>
      <c r="O279" s="36">
        <f t="shared" si="69"/>
        <v>0</v>
      </c>
      <c r="P279" s="31">
        <v>951</v>
      </c>
      <c r="Q279" s="31">
        <v>15584</v>
      </c>
      <c r="R279" s="31">
        <v>16548</v>
      </c>
      <c r="S279" s="31">
        <v>10779</v>
      </c>
      <c r="T279" s="36">
        <f t="shared" si="70"/>
        <v>0.65137781000725159</v>
      </c>
      <c r="U279" s="36">
        <f t="shared" si="71"/>
        <v>-1</v>
      </c>
    </row>
    <row r="280" spans="1:21" x14ac:dyDescent="0.2">
      <c r="A280" s="17" t="s">
        <v>29</v>
      </c>
      <c r="B280" s="11" t="s">
        <v>499</v>
      </c>
      <c r="C280" s="10" t="s">
        <v>500</v>
      </c>
      <c r="D280" s="31">
        <v>0</v>
      </c>
      <c r="E280" s="31">
        <v>0</v>
      </c>
      <c r="F280" s="31">
        <v>0</v>
      </c>
      <c r="G280" s="36">
        <f t="shared" si="64"/>
        <v>0</v>
      </c>
      <c r="H280" s="31">
        <v>0</v>
      </c>
      <c r="I280" s="36">
        <f t="shared" si="65"/>
        <v>0</v>
      </c>
      <c r="J280" s="31">
        <v>0</v>
      </c>
      <c r="K280" s="36">
        <f t="shared" si="66"/>
        <v>0</v>
      </c>
      <c r="L280" s="31">
        <v>0</v>
      </c>
      <c r="M280" s="36">
        <f t="shared" si="67"/>
        <v>0</v>
      </c>
      <c r="N280" s="31">
        <f t="shared" si="68"/>
        <v>0</v>
      </c>
      <c r="O280" s="36">
        <f t="shared" si="69"/>
        <v>0</v>
      </c>
      <c r="P280" s="31">
        <v>0</v>
      </c>
      <c r="Q280" s="31">
        <v>0</v>
      </c>
      <c r="R280" s="31">
        <v>0</v>
      </c>
      <c r="S280" s="31">
        <v>0</v>
      </c>
      <c r="T280" s="36">
        <f t="shared" si="70"/>
        <v>0</v>
      </c>
      <c r="U280" s="36">
        <f t="shared" si="71"/>
        <v>0</v>
      </c>
    </row>
    <row r="281" spans="1:21" x14ac:dyDescent="0.2">
      <c r="A281" s="17" t="s">
        <v>29</v>
      </c>
      <c r="B281" s="11" t="s">
        <v>501</v>
      </c>
      <c r="C281" s="10" t="s">
        <v>502</v>
      </c>
      <c r="D281" s="31">
        <v>0</v>
      </c>
      <c r="E281" s="31">
        <v>0</v>
      </c>
      <c r="F281" s="31">
        <v>0</v>
      </c>
      <c r="G281" s="36">
        <f t="shared" si="64"/>
        <v>0</v>
      </c>
      <c r="H281" s="31">
        <v>0</v>
      </c>
      <c r="I281" s="36">
        <f t="shared" si="65"/>
        <v>0</v>
      </c>
      <c r="J281" s="31">
        <v>0</v>
      </c>
      <c r="K281" s="36">
        <f t="shared" si="66"/>
        <v>0</v>
      </c>
      <c r="L281" s="31">
        <v>0</v>
      </c>
      <c r="M281" s="36">
        <f t="shared" si="67"/>
        <v>0</v>
      </c>
      <c r="N281" s="31">
        <f t="shared" si="68"/>
        <v>0</v>
      </c>
      <c r="O281" s="36">
        <f t="shared" si="69"/>
        <v>0</v>
      </c>
      <c r="P281" s="31">
        <v>0</v>
      </c>
      <c r="Q281" s="31">
        <v>0</v>
      </c>
      <c r="R281" s="31">
        <v>0</v>
      </c>
      <c r="S281" s="31">
        <v>0</v>
      </c>
      <c r="T281" s="36">
        <f t="shared" si="70"/>
        <v>0</v>
      </c>
      <c r="U281" s="36">
        <f t="shared" si="71"/>
        <v>0</v>
      </c>
    </row>
    <row r="282" spans="1:21" x14ac:dyDescent="0.2">
      <c r="A282" s="17" t="s">
        <v>29</v>
      </c>
      <c r="B282" s="11" t="s">
        <v>503</v>
      </c>
      <c r="C282" s="10" t="s">
        <v>504</v>
      </c>
      <c r="D282" s="31">
        <v>0</v>
      </c>
      <c r="E282" s="31">
        <v>0</v>
      </c>
      <c r="F282" s="31">
        <v>0</v>
      </c>
      <c r="G282" s="36">
        <f t="shared" si="64"/>
        <v>0</v>
      </c>
      <c r="H282" s="31">
        <v>0</v>
      </c>
      <c r="I282" s="36">
        <f t="shared" si="65"/>
        <v>0</v>
      </c>
      <c r="J282" s="31">
        <v>0</v>
      </c>
      <c r="K282" s="36">
        <f t="shared" si="66"/>
        <v>0</v>
      </c>
      <c r="L282" s="31">
        <v>0</v>
      </c>
      <c r="M282" s="36">
        <f t="shared" si="67"/>
        <v>0</v>
      </c>
      <c r="N282" s="31">
        <f t="shared" si="68"/>
        <v>0</v>
      </c>
      <c r="O282" s="36">
        <f t="shared" si="69"/>
        <v>0</v>
      </c>
      <c r="P282" s="31">
        <v>0</v>
      </c>
      <c r="Q282" s="31">
        <v>0</v>
      </c>
      <c r="R282" s="31">
        <v>0</v>
      </c>
      <c r="S282" s="31">
        <v>0</v>
      </c>
      <c r="T282" s="36">
        <f t="shared" si="70"/>
        <v>0</v>
      </c>
      <c r="U282" s="36">
        <f t="shared" si="71"/>
        <v>0</v>
      </c>
    </row>
    <row r="283" spans="1:21" x14ac:dyDescent="0.2">
      <c r="A283" s="17" t="s">
        <v>29</v>
      </c>
      <c r="B283" s="11" t="s">
        <v>505</v>
      </c>
      <c r="C283" s="10" t="s">
        <v>506</v>
      </c>
      <c r="D283" s="31">
        <v>45</v>
      </c>
      <c r="E283" s="31">
        <v>45</v>
      </c>
      <c r="F283" s="31">
        <v>0</v>
      </c>
      <c r="G283" s="36">
        <f t="shared" si="64"/>
        <v>0</v>
      </c>
      <c r="H283" s="31">
        <v>0</v>
      </c>
      <c r="I283" s="36">
        <f t="shared" si="65"/>
        <v>0</v>
      </c>
      <c r="J283" s="31">
        <v>0</v>
      </c>
      <c r="K283" s="36">
        <f t="shared" si="66"/>
        <v>0</v>
      </c>
      <c r="L283" s="31">
        <v>0</v>
      </c>
      <c r="M283" s="36">
        <f t="shared" si="67"/>
        <v>0</v>
      </c>
      <c r="N283" s="31">
        <f t="shared" si="68"/>
        <v>0</v>
      </c>
      <c r="O283" s="36">
        <f t="shared" si="69"/>
        <v>0</v>
      </c>
      <c r="P283" s="31">
        <v>0</v>
      </c>
      <c r="Q283" s="31">
        <v>-66754</v>
      </c>
      <c r="R283" s="31">
        <v>238</v>
      </c>
      <c r="S283" s="31">
        <v>0</v>
      </c>
      <c r="T283" s="36">
        <f t="shared" si="70"/>
        <v>0</v>
      </c>
      <c r="U283" s="36">
        <f t="shared" si="71"/>
        <v>0</v>
      </c>
    </row>
    <row r="284" spans="1:21" x14ac:dyDescent="0.2">
      <c r="A284" s="17" t="s">
        <v>44</v>
      </c>
      <c r="B284" s="11" t="s">
        <v>507</v>
      </c>
      <c r="C284" s="10" t="s">
        <v>508</v>
      </c>
      <c r="D284" s="31">
        <v>8824051</v>
      </c>
      <c r="E284" s="31">
        <v>8909700</v>
      </c>
      <c r="F284" s="31">
        <v>2145935</v>
      </c>
      <c r="G284" s="36">
        <f t="shared" si="64"/>
        <v>0.24319159080109579</v>
      </c>
      <c r="H284" s="31">
        <v>1491836</v>
      </c>
      <c r="I284" s="36">
        <f t="shared" si="65"/>
        <v>0.16906475268558624</v>
      </c>
      <c r="J284" s="31">
        <v>2675605</v>
      </c>
      <c r="K284" s="36">
        <f t="shared" si="66"/>
        <v>0.30030247932029136</v>
      </c>
      <c r="L284" s="31">
        <v>0</v>
      </c>
      <c r="M284" s="36">
        <f t="shared" si="67"/>
        <v>0</v>
      </c>
      <c r="N284" s="31">
        <f t="shared" si="68"/>
        <v>6313376</v>
      </c>
      <c r="O284" s="36">
        <f t="shared" si="69"/>
        <v>0.70859580008305556</v>
      </c>
      <c r="P284" s="31">
        <v>1986230</v>
      </c>
      <c r="Q284" s="31">
        <v>8273676</v>
      </c>
      <c r="R284" s="31">
        <v>8060666</v>
      </c>
      <c r="S284" s="31">
        <v>5569931</v>
      </c>
      <c r="T284" s="36">
        <f t="shared" si="70"/>
        <v>0.69100133909530548</v>
      </c>
      <c r="U284" s="36">
        <f t="shared" si="71"/>
        <v>0.34707712601259666</v>
      </c>
    </row>
    <row r="285" spans="1:21" ht="16.5" x14ac:dyDescent="0.3">
      <c r="A285" s="18" t="s">
        <v>0</v>
      </c>
      <c r="B285" s="13" t="s">
        <v>509</v>
      </c>
      <c r="C285" s="12" t="s">
        <v>0</v>
      </c>
      <c r="D285" s="32">
        <f>SUM(D276:D284)</f>
        <v>8837603</v>
      </c>
      <c r="E285" s="32">
        <f>SUM(E276:E284)</f>
        <v>8949251</v>
      </c>
      <c r="F285" s="32">
        <f>SUM(F276:F284)</f>
        <v>2145935</v>
      </c>
      <c r="G285" s="37">
        <f t="shared" si="64"/>
        <v>0.24281866927038925</v>
      </c>
      <c r="H285" s="32">
        <f>SUM(H276:H284)</f>
        <v>1491836</v>
      </c>
      <c r="I285" s="37">
        <f t="shared" si="65"/>
        <v>0.16880550076757239</v>
      </c>
      <c r="J285" s="32">
        <f>SUM(J276:J284)</f>
        <v>2675605</v>
      </c>
      <c r="K285" s="37">
        <f t="shared" si="66"/>
        <v>0.29897529972061349</v>
      </c>
      <c r="L285" s="32">
        <f>SUM(L276:L284)</f>
        <v>0</v>
      </c>
      <c r="M285" s="37">
        <f t="shared" si="67"/>
        <v>0</v>
      </c>
      <c r="N285" s="32">
        <f t="shared" si="68"/>
        <v>6313376</v>
      </c>
      <c r="O285" s="37">
        <f t="shared" si="69"/>
        <v>0.70546417795187555</v>
      </c>
      <c r="P285" s="32">
        <f>SUM(P276:P284)</f>
        <v>1987181</v>
      </c>
      <c r="Q285" s="32">
        <f>SUM(Q276:Q284)</f>
        <v>8376342</v>
      </c>
      <c r="R285" s="32">
        <f>SUM(R276:R284)</f>
        <v>8253170</v>
      </c>
      <c r="S285" s="32">
        <f>SUM(S276:S284)</f>
        <v>5587835</v>
      </c>
      <c r="T285" s="37">
        <f t="shared" si="70"/>
        <v>0.67705318077781018</v>
      </c>
      <c r="U285" s="37">
        <f t="shared" si="71"/>
        <v>0.34643245884496676</v>
      </c>
    </row>
    <row r="286" spans="1:21" x14ac:dyDescent="0.2">
      <c r="A286" s="17" t="s">
        <v>29</v>
      </c>
      <c r="B286" s="11" t="s">
        <v>510</v>
      </c>
      <c r="C286" s="10" t="s">
        <v>511</v>
      </c>
      <c r="D286" s="31">
        <v>0</v>
      </c>
      <c r="E286" s="31">
        <v>0</v>
      </c>
      <c r="F286" s="31">
        <v>0</v>
      </c>
      <c r="G286" s="36">
        <f t="shared" si="64"/>
        <v>0</v>
      </c>
      <c r="H286" s="31">
        <v>0</v>
      </c>
      <c r="I286" s="36">
        <f t="shared" si="65"/>
        <v>0</v>
      </c>
      <c r="J286" s="31">
        <v>0</v>
      </c>
      <c r="K286" s="36">
        <f t="shared" si="66"/>
        <v>0</v>
      </c>
      <c r="L286" s="31">
        <v>0</v>
      </c>
      <c r="M286" s="36">
        <f t="shared" si="67"/>
        <v>0</v>
      </c>
      <c r="N286" s="31">
        <f t="shared" si="68"/>
        <v>0</v>
      </c>
      <c r="O286" s="36">
        <f t="shared" si="69"/>
        <v>0</v>
      </c>
      <c r="P286" s="31">
        <v>0</v>
      </c>
      <c r="Q286" s="31">
        <v>0</v>
      </c>
      <c r="R286" s="31">
        <v>0</v>
      </c>
      <c r="S286" s="31">
        <v>0</v>
      </c>
      <c r="T286" s="36">
        <f t="shared" si="70"/>
        <v>0</v>
      </c>
      <c r="U286" s="36">
        <f t="shared" si="71"/>
        <v>0</v>
      </c>
    </row>
    <row r="287" spans="1:21" x14ac:dyDescent="0.2">
      <c r="A287" s="17" t="s">
        <v>29</v>
      </c>
      <c r="B287" s="11" t="s">
        <v>512</v>
      </c>
      <c r="C287" s="10" t="s">
        <v>513</v>
      </c>
      <c r="D287" s="31">
        <v>0</v>
      </c>
      <c r="E287" s="31">
        <v>0</v>
      </c>
      <c r="F287" s="31">
        <v>0</v>
      </c>
      <c r="G287" s="36">
        <f t="shared" si="64"/>
        <v>0</v>
      </c>
      <c r="H287" s="31">
        <v>0</v>
      </c>
      <c r="I287" s="36">
        <f t="shared" si="65"/>
        <v>0</v>
      </c>
      <c r="J287" s="31">
        <v>0</v>
      </c>
      <c r="K287" s="36">
        <f t="shared" si="66"/>
        <v>0</v>
      </c>
      <c r="L287" s="31">
        <v>0</v>
      </c>
      <c r="M287" s="36">
        <f t="shared" si="67"/>
        <v>0</v>
      </c>
      <c r="N287" s="31">
        <f t="shared" si="68"/>
        <v>0</v>
      </c>
      <c r="O287" s="36">
        <f t="shared" si="69"/>
        <v>0</v>
      </c>
      <c r="P287" s="31">
        <v>0</v>
      </c>
      <c r="Q287" s="31">
        <v>0</v>
      </c>
      <c r="R287" s="31">
        <v>0</v>
      </c>
      <c r="S287" s="31">
        <v>0</v>
      </c>
      <c r="T287" s="36">
        <f t="shared" si="70"/>
        <v>0</v>
      </c>
      <c r="U287" s="36">
        <f t="shared" si="71"/>
        <v>0</v>
      </c>
    </row>
    <row r="288" spans="1:21" x14ac:dyDescent="0.2">
      <c r="A288" s="17" t="s">
        <v>29</v>
      </c>
      <c r="B288" s="11" t="s">
        <v>514</v>
      </c>
      <c r="C288" s="10" t="s">
        <v>515</v>
      </c>
      <c r="D288" s="31">
        <v>0</v>
      </c>
      <c r="E288" s="31">
        <v>0</v>
      </c>
      <c r="F288" s="31">
        <v>0</v>
      </c>
      <c r="G288" s="36">
        <f t="shared" si="64"/>
        <v>0</v>
      </c>
      <c r="H288" s="31">
        <v>0</v>
      </c>
      <c r="I288" s="36">
        <f t="shared" si="65"/>
        <v>0</v>
      </c>
      <c r="J288" s="31">
        <v>0</v>
      </c>
      <c r="K288" s="36">
        <f t="shared" si="66"/>
        <v>0</v>
      </c>
      <c r="L288" s="31">
        <v>0</v>
      </c>
      <c r="M288" s="36">
        <f t="shared" si="67"/>
        <v>0</v>
      </c>
      <c r="N288" s="31">
        <f t="shared" si="68"/>
        <v>0</v>
      </c>
      <c r="O288" s="36">
        <f t="shared" si="69"/>
        <v>0</v>
      </c>
      <c r="P288" s="31">
        <v>0</v>
      </c>
      <c r="Q288" s="31">
        <v>0</v>
      </c>
      <c r="R288" s="31">
        <v>0</v>
      </c>
      <c r="S288" s="31">
        <v>0</v>
      </c>
      <c r="T288" s="36">
        <f t="shared" si="70"/>
        <v>0</v>
      </c>
      <c r="U288" s="36">
        <f t="shared" si="71"/>
        <v>0</v>
      </c>
    </row>
    <row r="289" spans="1:21" x14ac:dyDescent="0.2">
      <c r="A289" s="17" t="s">
        <v>29</v>
      </c>
      <c r="B289" s="11" t="s">
        <v>516</v>
      </c>
      <c r="C289" s="10" t="s">
        <v>517</v>
      </c>
      <c r="D289" s="31">
        <v>0</v>
      </c>
      <c r="E289" s="31">
        <v>0</v>
      </c>
      <c r="F289" s="31">
        <v>0</v>
      </c>
      <c r="G289" s="36">
        <f t="shared" si="64"/>
        <v>0</v>
      </c>
      <c r="H289" s="31">
        <v>0</v>
      </c>
      <c r="I289" s="36">
        <f t="shared" si="65"/>
        <v>0</v>
      </c>
      <c r="J289" s="31">
        <v>0</v>
      </c>
      <c r="K289" s="36">
        <f t="shared" si="66"/>
        <v>0</v>
      </c>
      <c r="L289" s="31">
        <v>0</v>
      </c>
      <c r="M289" s="36">
        <f t="shared" si="67"/>
        <v>0</v>
      </c>
      <c r="N289" s="31">
        <f t="shared" si="68"/>
        <v>0</v>
      </c>
      <c r="O289" s="36">
        <f t="shared" si="69"/>
        <v>0</v>
      </c>
      <c r="P289" s="31">
        <v>0</v>
      </c>
      <c r="Q289" s="31">
        <v>0</v>
      </c>
      <c r="R289" s="31">
        <v>0</v>
      </c>
      <c r="S289" s="31">
        <v>1000</v>
      </c>
      <c r="T289" s="36">
        <f t="shared" si="70"/>
        <v>0</v>
      </c>
      <c r="U289" s="36">
        <f t="shared" si="71"/>
        <v>0</v>
      </c>
    </row>
    <row r="290" spans="1:21" x14ac:dyDescent="0.2">
      <c r="A290" s="17" t="s">
        <v>29</v>
      </c>
      <c r="B290" s="11" t="s">
        <v>518</v>
      </c>
      <c r="C290" s="10" t="s">
        <v>519</v>
      </c>
      <c r="D290" s="31">
        <v>0</v>
      </c>
      <c r="E290" s="31">
        <v>0</v>
      </c>
      <c r="F290" s="31">
        <v>0</v>
      </c>
      <c r="G290" s="36">
        <f t="shared" si="64"/>
        <v>0</v>
      </c>
      <c r="H290" s="31">
        <v>0</v>
      </c>
      <c r="I290" s="36">
        <f t="shared" si="65"/>
        <v>0</v>
      </c>
      <c r="J290" s="31">
        <v>0</v>
      </c>
      <c r="K290" s="36">
        <f t="shared" si="66"/>
        <v>0</v>
      </c>
      <c r="L290" s="31">
        <v>0</v>
      </c>
      <c r="M290" s="36">
        <f t="shared" si="67"/>
        <v>0</v>
      </c>
      <c r="N290" s="31">
        <f t="shared" si="68"/>
        <v>0</v>
      </c>
      <c r="O290" s="36">
        <f t="shared" si="69"/>
        <v>0</v>
      </c>
      <c r="P290" s="31">
        <v>0</v>
      </c>
      <c r="Q290" s="31">
        <v>0</v>
      </c>
      <c r="R290" s="31">
        <v>0</v>
      </c>
      <c r="S290" s="31">
        <v>0</v>
      </c>
      <c r="T290" s="36">
        <f t="shared" si="70"/>
        <v>0</v>
      </c>
      <c r="U290" s="36">
        <f t="shared" si="71"/>
        <v>0</v>
      </c>
    </row>
    <row r="291" spans="1:21" x14ac:dyDescent="0.2">
      <c r="A291" s="17" t="s">
        <v>44</v>
      </c>
      <c r="B291" s="11" t="s">
        <v>520</v>
      </c>
      <c r="C291" s="10" t="s">
        <v>521</v>
      </c>
      <c r="D291" s="31">
        <v>7806258</v>
      </c>
      <c r="E291" s="31">
        <v>7444788</v>
      </c>
      <c r="F291" s="31">
        <v>564463</v>
      </c>
      <c r="G291" s="36">
        <f t="shared" si="64"/>
        <v>7.2309037185294162E-2</v>
      </c>
      <c r="H291" s="31">
        <v>2023495</v>
      </c>
      <c r="I291" s="36">
        <f t="shared" si="65"/>
        <v>0.25921446613729654</v>
      </c>
      <c r="J291" s="31">
        <v>1652755</v>
      </c>
      <c r="K291" s="36">
        <f t="shared" si="66"/>
        <v>0.2220016204625303</v>
      </c>
      <c r="L291" s="31">
        <v>0</v>
      </c>
      <c r="M291" s="36">
        <f t="shared" si="67"/>
        <v>0</v>
      </c>
      <c r="N291" s="31">
        <f t="shared" si="68"/>
        <v>4240713</v>
      </c>
      <c r="O291" s="36">
        <f t="shared" si="69"/>
        <v>0.56962172730774874</v>
      </c>
      <c r="P291" s="31">
        <v>1058186</v>
      </c>
      <c r="Q291" s="31">
        <v>7466561</v>
      </c>
      <c r="R291" s="31">
        <v>7306165</v>
      </c>
      <c r="S291" s="31">
        <v>4298896</v>
      </c>
      <c r="T291" s="36">
        <f t="shared" si="70"/>
        <v>0.58839295307456096</v>
      </c>
      <c r="U291" s="36">
        <f t="shared" si="71"/>
        <v>0.56187570049121804</v>
      </c>
    </row>
    <row r="292" spans="1:21" ht="16.5" x14ac:dyDescent="0.3">
      <c r="A292" s="18" t="s">
        <v>0</v>
      </c>
      <c r="B292" s="13" t="s">
        <v>522</v>
      </c>
      <c r="C292" s="12" t="s">
        <v>0</v>
      </c>
      <c r="D292" s="32">
        <f>SUM(D286:D291)</f>
        <v>7806258</v>
      </c>
      <c r="E292" s="32">
        <f>SUM(E286:E291)</f>
        <v>7444788</v>
      </c>
      <c r="F292" s="32">
        <f>SUM(F286:F291)</f>
        <v>564463</v>
      </c>
      <c r="G292" s="37">
        <f t="shared" si="64"/>
        <v>7.2309037185294162E-2</v>
      </c>
      <c r="H292" s="32">
        <f>SUM(H286:H291)</f>
        <v>2023495</v>
      </c>
      <c r="I292" s="37">
        <f t="shared" si="65"/>
        <v>0.25921446613729654</v>
      </c>
      <c r="J292" s="32">
        <f>SUM(J286:J291)</f>
        <v>1652755</v>
      </c>
      <c r="K292" s="37">
        <f t="shared" si="66"/>
        <v>0.2220016204625303</v>
      </c>
      <c r="L292" s="32">
        <f>SUM(L286:L291)</f>
        <v>0</v>
      </c>
      <c r="M292" s="37">
        <f t="shared" si="67"/>
        <v>0</v>
      </c>
      <c r="N292" s="32">
        <f t="shared" si="68"/>
        <v>4240713</v>
      </c>
      <c r="O292" s="37">
        <f t="shared" si="69"/>
        <v>0.56962172730774874</v>
      </c>
      <c r="P292" s="32">
        <f>SUM(P286:P291)</f>
        <v>1058186</v>
      </c>
      <c r="Q292" s="32">
        <f>SUM(Q286:Q291)</f>
        <v>7466561</v>
      </c>
      <c r="R292" s="32">
        <f>SUM(R286:R291)</f>
        <v>7306165</v>
      </c>
      <c r="S292" s="32">
        <f>SUM(S286:S291)</f>
        <v>4299896</v>
      </c>
      <c r="T292" s="37">
        <f t="shared" si="70"/>
        <v>0.58852982378580276</v>
      </c>
      <c r="U292" s="37">
        <f t="shared" si="71"/>
        <v>0.56187570049121804</v>
      </c>
    </row>
    <row r="293" spans="1:21" x14ac:dyDescent="0.2">
      <c r="A293" s="17" t="s">
        <v>29</v>
      </c>
      <c r="B293" s="11" t="s">
        <v>523</v>
      </c>
      <c r="C293" s="10" t="s">
        <v>524</v>
      </c>
      <c r="D293" s="31">
        <v>20586047</v>
      </c>
      <c r="E293" s="31">
        <v>24946647</v>
      </c>
      <c r="F293" s="31">
        <v>5167668</v>
      </c>
      <c r="G293" s="36">
        <f t="shared" si="64"/>
        <v>0.25102769851832168</v>
      </c>
      <c r="H293" s="31">
        <v>5165374</v>
      </c>
      <c r="I293" s="36">
        <f t="shared" si="65"/>
        <v>0.2509162638169436</v>
      </c>
      <c r="J293" s="31">
        <v>5009497</v>
      </c>
      <c r="K293" s="36">
        <f t="shared" si="66"/>
        <v>0.20080842928510592</v>
      </c>
      <c r="L293" s="31">
        <v>0</v>
      </c>
      <c r="M293" s="36">
        <f t="shared" si="67"/>
        <v>0</v>
      </c>
      <c r="N293" s="31">
        <f t="shared" si="68"/>
        <v>15342539</v>
      </c>
      <c r="O293" s="36">
        <f t="shared" si="69"/>
        <v>0.61501407383525331</v>
      </c>
      <c r="P293" s="31">
        <v>4653536</v>
      </c>
      <c r="Q293" s="31">
        <v>18841954</v>
      </c>
      <c r="R293" s="31">
        <v>22341954</v>
      </c>
      <c r="S293" s="31">
        <v>14401436</v>
      </c>
      <c r="T293" s="36">
        <f t="shared" si="70"/>
        <v>0.64459160555070516</v>
      </c>
      <c r="U293" s="36">
        <f t="shared" si="71"/>
        <v>7.6492585423213688E-2</v>
      </c>
    </row>
    <row r="294" spans="1:21" x14ac:dyDescent="0.2">
      <c r="A294" s="17" t="s">
        <v>29</v>
      </c>
      <c r="B294" s="11" t="s">
        <v>525</v>
      </c>
      <c r="C294" s="10" t="s">
        <v>526</v>
      </c>
      <c r="D294" s="31">
        <v>0</v>
      </c>
      <c r="E294" s="31">
        <v>0</v>
      </c>
      <c r="F294" s="31">
        <v>0</v>
      </c>
      <c r="G294" s="36">
        <f t="shared" si="64"/>
        <v>0</v>
      </c>
      <c r="H294" s="31">
        <v>0</v>
      </c>
      <c r="I294" s="36">
        <f t="shared" si="65"/>
        <v>0</v>
      </c>
      <c r="J294" s="31">
        <v>0</v>
      </c>
      <c r="K294" s="36">
        <f t="shared" si="66"/>
        <v>0</v>
      </c>
      <c r="L294" s="31">
        <v>0</v>
      </c>
      <c r="M294" s="36">
        <f t="shared" si="67"/>
        <v>0</v>
      </c>
      <c r="N294" s="31">
        <f t="shared" si="68"/>
        <v>0</v>
      </c>
      <c r="O294" s="36">
        <f t="shared" si="69"/>
        <v>0</v>
      </c>
      <c r="P294" s="31">
        <v>0</v>
      </c>
      <c r="Q294" s="31">
        <v>0</v>
      </c>
      <c r="R294" s="31">
        <v>0</v>
      </c>
      <c r="S294" s="31">
        <v>0</v>
      </c>
      <c r="T294" s="36">
        <f t="shared" si="70"/>
        <v>0</v>
      </c>
      <c r="U294" s="36">
        <f t="shared" si="71"/>
        <v>0</v>
      </c>
    </row>
    <row r="295" spans="1:21" x14ac:dyDescent="0.2">
      <c r="A295" s="17" t="s">
        <v>29</v>
      </c>
      <c r="B295" s="11" t="s">
        <v>527</v>
      </c>
      <c r="C295" s="10" t="s">
        <v>528</v>
      </c>
      <c r="D295" s="31">
        <v>0</v>
      </c>
      <c r="E295" s="31">
        <v>0</v>
      </c>
      <c r="F295" s="31">
        <v>0</v>
      </c>
      <c r="G295" s="36">
        <f t="shared" si="64"/>
        <v>0</v>
      </c>
      <c r="H295" s="31">
        <v>0</v>
      </c>
      <c r="I295" s="36">
        <f t="shared" si="65"/>
        <v>0</v>
      </c>
      <c r="J295" s="31">
        <v>0</v>
      </c>
      <c r="K295" s="36">
        <f t="shared" si="66"/>
        <v>0</v>
      </c>
      <c r="L295" s="31">
        <v>0</v>
      </c>
      <c r="M295" s="36">
        <f t="shared" si="67"/>
        <v>0</v>
      </c>
      <c r="N295" s="31">
        <f t="shared" si="68"/>
        <v>0</v>
      </c>
      <c r="O295" s="36">
        <f t="shared" si="69"/>
        <v>0</v>
      </c>
      <c r="P295" s="31">
        <v>0</v>
      </c>
      <c r="Q295" s="31">
        <v>0</v>
      </c>
      <c r="R295" s="31">
        <v>0</v>
      </c>
      <c r="S295" s="31">
        <v>0</v>
      </c>
      <c r="T295" s="36">
        <f t="shared" si="70"/>
        <v>0</v>
      </c>
      <c r="U295" s="36">
        <f t="shared" si="71"/>
        <v>0</v>
      </c>
    </row>
    <row r="296" spans="1:21" x14ac:dyDescent="0.2">
      <c r="A296" s="17" t="s">
        <v>29</v>
      </c>
      <c r="B296" s="11" t="s">
        <v>529</v>
      </c>
      <c r="C296" s="10" t="s">
        <v>530</v>
      </c>
      <c r="D296" s="31">
        <v>0</v>
      </c>
      <c r="E296" s="31">
        <v>0</v>
      </c>
      <c r="F296" s="31">
        <v>0</v>
      </c>
      <c r="G296" s="36">
        <f t="shared" si="64"/>
        <v>0</v>
      </c>
      <c r="H296" s="31">
        <v>0</v>
      </c>
      <c r="I296" s="36">
        <f t="shared" si="65"/>
        <v>0</v>
      </c>
      <c r="J296" s="31">
        <v>0</v>
      </c>
      <c r="K296" s="36">
        <f t="shared" si="66"/>
        <v>0</v>
      </c>
      <c r="L296" s="31">
        <v>0</v>
      </c>
      <c r="M296" s="36">
        <f t="shared" si="67"/>
        <v>0</v>
      </c>
      <c r="N296" s="31">
        <f t="shared" si="68"/>
        <v>0</v>
      </c>
      <c r="O296" s="36">
        <f t="shared" si="69"/>
        <v>0</v>
      </c>
      <c r="P296" s="31">
        <v>0</v>
      </c>
      <c r="Q296" s="31">
        <v>0</v>
      </c>
      <c r="R296" s="31">
        <v>0</v>
      </c>
      <c r="S296" s="31">
        <v>0</v>
      </c>
      <c r="T296" s="36">
        <f t="shared" si="70"/>
        <v>0</v>
      </c>
      <c r="U296" s="36">
        <f t="shared" si="71"/>
        <v>0</v>
      </c>
    </row>
    <row r="297" spans="1:21" x14ac:dyDescent="0.2">
      <c r="A297" s="17" t="s">
        <v>44</v>
      </c>
      <c r="B297" s="11" t="s">
        <v>531</v>
      </c>
      <c r="C297" s="10" t="s">
        <v>532</v>
      </c>
      <c r="D297" s="31">
        <v>0</v>
      </c>
      <c r="E297" s="31">
        <v>0</v>
      </c>
      <c r="F297" s="31">
        <v>0</v>
      </c>
      <c r="G297" s="36">
        <f t="shared" si="64"/>
        <v>0</v>
      </c>
      <c r="H297" s="31">
        <v>0</v>
      </c>
      <c r="I297" s="36">
        <f t="shared" si="65"/>
        <v>0</v>
      </c>
      <c r="J297" s="31">
        <v>0</v>
      </c>
      <c r="K297" s="36">
        <f t="shared" si="66"/>
        <v>0</v>
      </c>
      <c r="L297" s="31">
        <v>0</v>
      </c>
      <c r="M297" s="36">
        <f t="shared" si="67"/>
        <v>0</v>
      </c>
      <c r="N297" s="31">
        <f t="shared" si="68"/>
        <v>0</v>
      </c>
      <c r="O297" s="36">
        <f t="shared" si="69"/>
        <v>0</v>
      </c>
      <c r="P297" s="31">
        <v>0</v>
      </c>
      <c r="Q297" s="31">
        <v>0</v>
      </c>
      <c r="R297" s="31">
        <v>0</v>
      </c>
      <c r="S297" s="31">
        <v>0</v>
      </c>
      <c r="T297" s="36">
        <f t="shared" si="70"/>
        <v>0</v>
      </c>
      <c r="U297" s="36">
        <f t="shared" si="71"/>
        <v>0</v>
      </c>
    </row>
    <row r="298" spans="1:21" ht="16.5" x14ac:dyDescent="0.3">
      <c r="A298" s="18" t="s">
        <v>0</v>
      </c>
      <c r="B298" s="13" t="s">
        <v>533</v>
      </c>
      <c r="C298" s="12" t="s">
        <v>0</v>
      </c>
      <c r="D298" s="32">
        <f>SUM(D293:D297)</f>
        <v>20586047</v>
      </c>
      <c r="E298" s="32">
        <f>SUM(E293:E297)</f>
        <v>24946647</v>
      </c>
      <c r="F298" s="32">
        <f>SUM(F293:F297)</f>
        <v>5167668</v>
      </c>
      <c r="G298" s="37">
        <f t="shared" si="64"/>
        <v>0.25102769851832168</v>
      </c>
      <c r="H298" s="32">
        <f>SUM(H293:H297)</f>
        <v>5165374</v>
      </c>
      <c r="I298" s="37">
        <f t="shared" si="65"/>
        <v>0.2509162638169436</v>
      </c>
      <c r="J298" s="32">
        <f>SUM(J293:J297)</f>
        <v>5009497</v>
      </c>
      <c r="K298" s="37">
        <f t="shared" si="66"/>
        <v>0.20080842928510592</v>
      </c>
      <c r="L298" s="32">
        <f>SUM(L293:L297)</f>
        <v>0</v>
      </c>
      <c r="M298" s="37">
        <f t="shared" si="67"/>
        <v>0</v>
      </c>
      <c r="N298" s="32">
        <f t="shared" si="68"/>
        <v>15342539</v>
      </c>
      <c r="O298" s="37">
        <f t="shared" si="69"/>
        <v>0.61501407383525331</v>
      </c>
      <c r="P298" s="32">
        <f>SUM(P293:P297)</f>
        <v>4653536</v>
      </c>
      <c r="Q298" s="32">
        <f>SUM(Q293:Q297)</f>
        <v>18841954</v>
      </c>
      <c r="R298" s="32">
        <f>SUM(R293:R297)</f>
        <v>22341954</v>
      </c>
      <c r="S298" s="32">
        <f>SUM(S293:S297)</f>
        <v>14401436</v>
      </c>
      <c r="T298" s="37">
        <f t="shared" si="70"/>
        <v>0.64459160555070516</v>
      </c>
      <c r="U298" s="37">
        <f t="shared" si="71"/>
        <v>7.6492585423213688E-2</v>
      </c>
    </row>
    <row r="299" spans="1:21" ht="16.5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52419863</v>
      </c>
      <c r="E299" s="32">
        <f>SUM(E263:E266,E268:E274,E276:E284,E286:E291,E293:E297)</f>
        <v>56205555</v>
      </c>
      <c r="F299" s="32">
        <f>SUM(F263:F266,F268:F274,F276:F284,F286:F291,F293:F297)</f>
        <v>10728278</v>
      </c>
      <c r="G299" s="37">
        <f t="shared" si="64"/>
        <v>0.20466055014298684</v>
      </c>
      <c r="H299" s="32">
        <f>SUM(H263:H266,H268:H274,H276:H284,H286:H291,H293:H297)</f>
        <v>12850499</v>
      </c>
      <c r="I299" s="37">
        <f t="shared" si="65"/>
        <v>0.24514560444387273</v>
      </c>
      <c r="J299" s="32">
        <f>SUM(J263:J266,J268:J274,J276:J284,J286:J291,J293:J297)</f>
        <v>12740893</v>
      </c>
      <c r="K299" s="37">
        <f t="shared" si="66"/>
        <v>0.22668387493015593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36319670</v>
      </c>
      <c r="O299" s="37">
        <f t="shared" si="69"/>
        <v>0.6461936013264169</v>
      </c>
      <c r="P299" s="32">
        <f>SUM(P263:P266,P268:P274,P276:P284,P286:P291,P293:P297)</f>
        <v>11001713</v>
      </c>
      <c r="Q299" s="32">
        <f>SUM(Q263:Q266,Q268:Q274,Q276:Q284,Q286:Q291,Q293:Q297)</f>
        <v>48789837</v>
      </c>
      <c r="R299" s="32">
        <f>SUM(R263:R266,R268:R274,R276:R284,R286:R291,R293:R297)</f>
        <v>52685319</v>
      </c>
      <c r="S299" s="32">
        <f>SUM(S263:S266,S268:S274,S276:S284,S286:S291,S293:S297)</f>
        <v>34830499</v>
      </c>
      <c r="T299" s="37">
        <f t="shared" si="70"/>
        <v>0.66110445302608878</v>
      </c>
      <c r="U299" s="37">
        <f t="shared" si="71"/>
        <v>0.15808265494655238</v>
      </c>
    </row>
    <row r="300" spans="1:21" ht="14.4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x14ac:dyDescent="0.2">
      <c r="A302" s="17" t="s">
        <v>23</v>
      </c>
      <c r="B302" s="11" t="s">
        <v>536</v>
      </c>
      <c r="C302" s="10" t="s">
        <v>537</v>
      </c>
      <c r="D302" s="31">
        <v>1564847744</v>
      </c>
      <c r="E302" s="31">
        <v>1527631698</v>
      </c>
      <c r="F302" s="31">
        <v>277201069</v>
      </c>
      <c r="G302" s="36">
        <f t="shared" ref="G302:G339" si="72">IF(($D302     =0),0,($F302     /$D302     ))</f>
        <v>0.17714251757901375</v>
      </c>
      <c r="H302" s="31">
        <v>445768301</v>
      </c>
      <c r="I302" s="36">
        <f t="shared" ref="I302:I339" si="73">IF(($D302     =0),0,($H302     /$D302     ))</f>
        <v>0.28486368894940872</v>
      </c>
      <c r="J302" s="31">
        <v>342758902</v>
      </c>
      <c r="K302" s="36">
        <f t="shared" ref="K302:K339" si="74">IF(($E302     =0),0,($J302     /$E302     ))</f>
        <v>0.22437273489987505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1065728272</v>
      </c>
      <c r="O302" s="36">
        <f t="shared" ref="O302:O339" si="77">IF(($E302     =0),0,($N302     /$E302     ))</f>
        <v>0.69763430111804348</v>
      </c>
      <c r="P302" s="31">
        <v>359716172</v>
      </c>
      <c r="Q302" s="31">
        <v>1551532888</v>
      </c>
      <c r="R302" s="31">
        <v>1531590324</v>
      </c>
      <c r="S302" s="31">
        <v>1101417280</v>
      </c>
      <c r="T302" s="36">
        <f t="shared" ref="T302:T339" si="78">IF(($R302     =0),0,($S302     /$R302     ))</f>
        <v>0.71913308849031354</v>
      </c>
      <c r="U302" s="36">
        <f t="shared" ref="U302:U339" si="79">IF(($P302     =0),0,(($J302     /$P302     )-1))</f>
        <v>-4.7140694024732421E-2</v>
      </c>
    </row>
    <row r="303" spans="1:21" ht="16.5" x14ac:dyDescent="0.3">
      <c r="A303" s="18" t="s">
        <v>0</v>
      </c>
      <c r="B303" s="13" t="s">
        <v>28</v>
      </c>
      <c r="C303" s="12" t="s">
        <v>0</v>
      </c>
      <c r="D303" s="32">
        <f>D302</f>
        <v>1564847744</v>
      </c>
      <c r="E303" s="32">
        <f>E302</f>
        <v>1527631698</v>
      </c>
      <c r="F303" s="32">
        <f>F302</f>
        <v>277201069</v>
      </c>
      <c r="G303" s="37">
        <f t="shared" si="72"/>
        <v>0.17714251757901375</v>
      </c>
      <c r="H303" s="32">
        <f>H302</f>
        <v>445768301</v>
      </c>
      <c r="I303" s="37">
        <f t="shared" si="73"/>
        <v>0.28486368894940872</v>
      </c>
      <c r="J303" s="32">
        <f>J302</f>
        <v>342758902</v>
      </c>
      <c r="K303" s="37">
        <f t="shared" si="74"/>
        <v>0.22437273489987505</v>
      </c>
      <c r="L303" s="32">
        <f>L302</f>
        <v>0</v>
      </c>
      <c r="M303" s="37">
        <f t="shared" si="75"/>
        <v>0</v>
      </c>
      <c r="N303" s="32">
        <f t="shared" si="76"/>
        <v>1065728272</v>
      </c>
      <c r="O303" s="37">
        <f t="shared" si="77"/>
        <v>0.69763430111804348</v>
      </c>
      <c r="P303" s="32">
        <f>P302</f>
        <v>359716172</v>
      </c>
      <c r="Q303" s="32">
        <f>Q302</f>
        <v>1551532888</v>
      </c>
      <c r="R303" s="32">
        <f>R302</f>
        <v>1531590324</v>
      </c>
      <c r="S303" s="32">
        <f>S302</f>
        <v>1101417280</v>
      </c>
      <c r="T303" s="37">
        <f t="shared" si="78"/>
        <v>0.71913308849031354</v>
      </c>
      <c r="U303" s="37">
        <f t="shared" si="79"/>
        <v>-4.7140694024732421E-2</v>
      </c>
    </row>
    <row r="304" spans="1:21" x14ac:dyDescent="0.2">
      <c r="A304" s="17" t="s">
        <v>29</v>
      </c>
      <c r="B304" s="11" t="s">
        <v>538</v>
      </c>
      <c r="C304" s="10" t="s">
        <v>539</v>
      </c>
      <c r="D304" s="31">
        <v>0</v>
      </c>
      <c r="E304" s="31">
        <v>0</v>
      </c>
      <c r="F304" s="31">
        <v>0</v>
      </c>
      <c r="G304" s="36">
        <f t="shared" si="72"/>
        <v>0</v>
      </c>
      <c r="H304" s="31">
        <v>0</v>
      </c>
      <c r="I304" s="36">
        <f t="shared" si="73"/>
        <v>0</v>
      </c>
      <c r="J304" s="31">
        <v>0</v>
      </c>
      <c r="K304" s="36">
        <f t="shared" si="74"/>
        <v>0</v>
      </c>
      <c r="L304" s="31">
        <v>0</v>
      </c>
      <c r="M304" s="36">
        <f t="shared" si="75"/>
        <v>0</v>
      </c>
      <c r="N304" s="31">
        <f t="shared" si="76"/>
        <v>0</v>
      </c>
      <c r="O304" s="36">
        <f t="shared" si="77"/>
        <v>0</v>
      </c>
      <c r="P304" s="31">
        <v>0</v>
      </c>
      <c r="Q304" s="31">
        <v>60000</v>
      </c>
      <c r="R304" s="31">
        <v>0</v>
      </c>
      <c r="S304" s="31">
        <v>0</v>
      </c>
      <c r="T304" s="36">
        <f t="shared" si="78"/>
        <v>0</v>
      </c>
      <c r="U304" s="36">
        <f t="shared" si="79"/>
        <v>0</v>
      </c>
    </row>
    <row r="305" spans="1:21" x14ac:dyDescent="0.2">
      <c r="A305" s="17" t="s">
        <v>29</v>
      </c>
      <c r="B305" s="11" t="s">
        <v>540</v>
      </c>
      <c r="C305" s="10" t="s">
        <v>541</v>
      </c>
      <c r="D305" s="31">
        <v>0</v>
      </c>
      <c r="E305" s="31">
        <v>0</v>
      </c>
      <c r="F305" s="31">
        <v>0</v>
      </c>
      <c r="G305" s="36">
        <f t="shared" si="72"/>
        <v>0</v>
      </c>
      <c r="H305" s="31">
        <v>0</v>
      </c>
      <c r="I305" s="36">
        <f t="shared" si="73"/>
        <v>0</v>
      </c>
      <c r="J305" s="31">
        <v>0</v>
      </c>
      <c r="K305" s="36">
        <f t="shared" si="74"/>
        <v>0</v>
      </c>
      <c r="L305" s="31">
        <v>0</v>
      </c>
      <c r="M305" s="36">
        <f t="shared" si="75"/>
        <v>0</v>
      </c>
      <c r="N305" s="31">
        <f t="shared" si="76"/>
        <v>0</v>
      </c>
      <c r="O305" s="36">
        <f t="shared" si="77"/>
        <v>0</v>
      </c>
      <c r="P305" s="31">
        <v>0</v>
      </c>
      <c r="Q305" s="31">
        <v>0</v>
      </c>
      <c r="R305" s="31">
        <v>0</v>
      </c>
      <c r="S305" s="31">
        <v>0</v>
      </c>
      <c r="T305" s="36">
        <f t="shared" si="78"/>
        <v>0</v>
      </c>
      <c r="U305" s="36">
        <f t="shared" si="79"/>
        <v>0</v>
      </c>
    </row>
    <row r="306" spans="1:21" x14ac:dyDescent="0.2">
      <c r="A306" s="17" t="s">
        <v>29</v>
      </c>
      <c r="B306" s="11" t="s">
        <v>542</v>
      </c>
      <c r="C306" s="10" t="s">
        <v>543</v>
      </c>
      <c r="D306" s="31">
        <v>0</v>
      </c>
      <c r="E306" s="31">
        <v>0</v>
      </c>
      <c r="F306" s="31">
        <v>0</v>
      </c>
      <c r="G306" s="36">
        <f t="shared" si="72"/>
        <v>0</v>
      </c>
      <c r="H306" s="31">
        <v>0</v>
      </c>
      <c r="I306" s="36">
        <f t="shared" si="73"/>
        <v>0</v>
      </c>
      <c r="J306" s="31">
        <v>0</v>
      </c>
      <c r="K306" s="36">
        <f t="shared" si="74"/>
        <v>0</v>
      </c>
      <c r="L306" s="31">
        <v>0</v>
      </c>
      <c r="M306" s="36">
        <f t="shared" si="75"/>
        <v>0</v>
      </c>
      <c r="N306" s="31">
        <f t="shared" si="76"/>
        <v>0</v>
      </c>
      <c r="O306" s="36">
        <f t="shared" si="77"/>
        <v>0</v>
      </c>
      <c r="P306" s="31">
        <v>0</v>
      </c>
      <c r="Q306" s="31">
        <v>0</v>
      </c>
      <c r="R306" s="31">
        <v>0</v>
      </c>
      <c r="S306" s="31">
        <v>0</v>
      </c>
      <c r="T306" s="36">
        <f t="shared" si="78"/>
        <v>0</v>
      </c>
      <c r="U306" s="36">
        <f t="shared" si="79"/>
        <v>0</v>
      </c>
    </row>
    <row r="307" spans="1:21" x14ac:dyDescent="0.2">
      <c r="A307" s="17" t="s">
        <v>29</v>
      </c>
      <c r="B307" s="11" t="s">
        <v>544</v>
      </c>
      <c r="C307" s="10" t="s">
        <v>545</v>
      </c>
      <c r="D307" s="31">
        <v>93780</v>
      </c>
      <c r="E307" s="31">
        <v>123780</v>
      </c>
      <c r="F307" s="31">
        <v>27985</v>
      </c>
      <c r="G307" s="36">
        <f t="shared" si="72"/>
        <v>0.29841117509063764</v>
      </c>
      <c r="H307" s="31">
        <v>37487</v>
      </c>
      <c r="I307" s="36">
        <f t="shared" si="73"/>
        <v>0.39973341863936873</v>
      </c>
      <c r="J307" s="31">
        <v>18753</v>
      </c>
      <c r="K307" s="36">
        <f t="shared" si="74"/>
        <v>0.1515026660203587</v>
      </c>
      <c r="L307" s="31">
        <v>0</v>
      </c>
      <c r="M307" s="36">
        <f t="shared" si="75"/>
        <v>0</v>
      </c>
      <c r="N307" s="31">
        <f t="shared" si="76"/>
        <v>84225</v>
      </c>
      <c r="O307" s="36">
        <f t="shared" si="77"/>
        <v>0.68044110518662138</v>
      </c>
      <c r="P307" s="31">
        <v>12734</v>
      </c>
      <c r="Q307" s="31">
        <v>90000</v>
      </c>
      <c r="R307" s="31">
        <v>90000</v>
      </c>
      <c r="S307" s="31">
        <v>26129</v>
      </c>
      <c r="T307" s="36">
        <f t="shared" si="78"/>
        <v>0.2903222222222222</v>
      </c>
      <c r="U307" s="36">
        <f t="shared" si="79"/>
        <v>0.47267158787498031</v>
      </c>
    </row>
    <row r="308" spans="1:21" x14ac:dyDescent="0.2">
      <c r="A308" s="17" t="s">
        <v>29</v>
      </c>
      <c r="B308" s="11" t="s">
        <v>546</v>
      </c>
      <c r="C308" s="10" t="s">
        <v>547</v>
      </c>
      <c r="D308" s="31">
        <v>0</v>
      </c>
      <c r="E308" s="31">
        <v>0</v>
      </c>
      <c r="F308" s="31">
        <v>0</v>
      </c>
      <c r="G308" s="36">
        <f t="shared" si="72"/>
        <v>0</v>
      </c>
      <c r="H308" s="31">
        <v>0</v>
      </c>
      <c r="I308" s="36">
        <f t="shared" si="73"/>
        <v>0</v>
      </c>
      <c r="J308" s="31">
        <v>0</v>
      </c>
      <c r="K308" s="36">
        <f t="shared" si="74"/>
        <v>0</v>
      </c>
      <c r="L308" s="31">
        <v>0</v>
      </c>
      <c r="M308" s="36">
        <f t="shared" si="75"/>
        <v>0</v>
      </c>
      <c r="N308" s="31">
        <f t="shared" si="76"/>
        <v>0</v>
      </c>
      <c r="O308" s="36">
        <f t="shared" si="77"/>
        <v>0</v>
      </c>
      <c r="P308" s="31">
        <v>0</v>
      </c>
      <c r="Q308" s="31">
        <v>0</v>
      </c>
      <c r="R308" s="31">
        <v>0</v>
      </c>
      <c r="S308" s="31">
        <v>0</v>
      </c>
      <c r="T308" s="36">
        <f t="shared" si="78"/>
        <v>0</v>
      </c>
      <c r="U308" s="36">
        <f t="shared" si="79"/>
        <v>0</v>
      </c>
    </row>
    <row r="309" spans="1:21" x14ac:dyDescent="0.2">
      <c r="A309" s="17" t="s">
        <v>44</v>
      </c>
      <c r="B309" s="11" t="s">
        <v>548</v>
      </c>
      <c r="C309" s="10" t="s">
        <v>549</v>
      </c>
      <c r="D309" s="31">
        <v>31712152</v>
      </c>
      <c r="E309" s="31">
        <v>32562152</v>
      </c>
      <c r="F309" s="31">
        <v>6814918</v>
      </c>
      <c r="G309" s="36">
        <f t="shared" si="72"/>
        <v>0.2148992600691369</v>
      </c>
      <c r="H309" s="31">
        <v>8271190</v>
      </c>
      <c r="I309" s="36">
        <f t="shared" si="73"/>
        <v>0.26082083612616386</v>
      </c>
      <c r="J309" s="31">
        <v>6764684</v>
      </c>
      <c r="K309" s="36">
        <f t="shared" si="74"/>
        <v>0.20774683442298286</v>
      </c>
      <c r="L309" s="31">
        <v>0</v>
      </c>
      <c r="M309" s="36">
        <f t="shared" si="75"/>
        <v>0</v>
      </c>
      <c r="N309" s="31">
        <f t="shared" si="76"/>
        <v>21850792</v>
      </c>
      <c r="O309" s="36">
        <f t="shared" si="77"/>
        <v>0.67104876852119599</v>
      </c>
      <c r="P309" s="31">
        <v>7149850</v>
      </c>
      <c r="Q309" s="31">
        <v>31831148</v>
      </c>
      <c r="R309" s="31">
        <v>31777088</v>
      </c>
      <c r="S309" s="31">
        <v>22344048</v>
      </c>
      <c r="T309" s="36">
        <f t="shared" si="78"/>
        <v>0.7031496403949915</v>
      </c>
      <c r="U309" s="36">
        <f t="shared" si="79"/>
        <v>-5.3870500779736652E-2</v>
      </c>
    </row>
    <row r="310" spans="1:21" ht="16.5" x14ac:dyDescent="0.3">
      <c r="A310" s="18" t="s">
        <v>0</v>
      </c>
      <c r="B310" s="13" t="s">
        <v>550</v>
      </c>
      <c r="C310" s="12" t="s">
        <v>0</v>
      </c>
      <c r="D310" s="32">
        <f>SUM(D304:D309)</f>
        <v>31805932</v>
      </c>
      <c r="E310" s="32">
        <f>SUM(E304:E309)</f>
        <v>32685932</v>
      </c>
      <c r="F310" s="32">
        <f>SUM(F304:F309)</f>
        <v>6842903</v>
      </c>
      <c r="G310" s="37">
        <f t="shared" si="72"/>
        <v>0.21514549550065062</v>
      </c>
      <c r="H310" s="32">
        <f>SUM(H304:H309)</f>
        <v>8308677</v>
      </c>
      <c r="I310" s="37">
        <f t="shared" si="73"/>
        <v>0.2612304207906877</v>
      </c>
      <c r="J310" s="32">
        <f>SUM(J304:J309)</f>
        <v>6783437</v>
      </c>
      <c r="K310" s="37">
        <f t="shared" si="74"/>
        <v>0.20753384055256555</v>
      </c>
      <c r="L310" s="32">
        <f>SUM(L304:L309)</f>
        <v>0</v>
      </c>
      <c r="M310" s="37">
        <f t="shared" si="75"/>
        <v>0</v>
      </c>
      <c r="N310" s="32">
        <f t="shared" si="76"/>
        <v>21935017</v>
      </c>
      <c r="O310" s="37">
        <f t="shared" si="77"/>
        <v>0.67108433683335078</v>
      </c>
      <c r="P310" s="32">
        <f>SUM(P304:P309)</f>
        <v>7162584</v>
      </c>
      <c r="Q310" s="32">
        <f>SUM(Q304:Q309)</f>
        <v>31981148</v>
      </c>
      <c r="R310" s="32">
        <f>SUM(R304:R309)</f>
        <v>31867088</v>
      </c>
      <c r="S310" s="32">
        <f>SUM(S304:S309)</f>
        <v>22370177</v>
      </c>
      <c r="T310" s="37">
        <f t="shared" si="78"/>
        <v>0.70198372063365189</v>
      </c>
      <c r="U310" s="37">
        <f t="shared" si="79"/>
        <v>-5.293438792480476E-2</v>
      </c>
    </row>
    <row r="311" spans="1:21" x14ac:dyDescent="0.2">
      <c r="A311" s="17" t="s">
        <v>29</v>
      </c>
      <c r="B311" s="11" t="s">
        <v>551</v>
      </c>
      <c r="C311" s="10" t="s">
        <v>552</v>
      </c>
      <c r="D311" s="31">
        <v>0</v>
      </c>
      <c r="E311" s="31">
        <v>0</v>
      </c>
      <c r="F311" s="31">
        <v>0</v>
      </c>
      <c r="G311" s="36">
        <f t="shared" si="72"/>
        <v>0</v>
      </c>
      <c r="H311" s="31">
        <v>0</v>
      </c>
      <c r="I311" s="36">
        <f t="shared" si="73"/>
        <v>0</v>
      </c>
      <c r="J311" s="31">
        <v>0</v>
      </c>
      <c r="K311" s="36">
        <f t="shared" si="74"/>
        <v>0</v>
      </c>
      <c r="L311" s="31">
        <v>0</v>
      </c>
      <c r="M311" s="36">
        <f t="shared" si="75"/>
        <v>0</v>
      </c>
      <c r="N311" s="31">
        <f t="shared" si="76"/>
        <v>0</v>
      </c>
      <c r="O311" s="36">
        <f t="shared" si="77"/>
        <v>0</v>
      </c>
      <c r="P311" s="31">
        <v>0</v>
      </c>
      <c r="Q311" s="31">
        <v>0</v>
      </c>
      <c r="R311" s="31">
        <v>0</v>
      </c>
      <c r="S311" s="31">
        <v>0</v>
      </c>
      <c r="T311" s="36">
        <f t="shared" si="78"/>
        <v>0</v>
      </c>
      <c r="U311" s="36">
        <f t="shared" si="79"/>
        <v>0</v>
      </c>
    </row>
    <row r="312" spans="1:21" x14ac:dyDescent="0.2">
      <c r="A312" s="17" t="s">
        <v>29</v>
      </c>
      <c r="B312" s="11" t="s">
        <v>553</v>
      </c>
      <c r="C312" s="10" t="s">
        <v>554</v>
      </c>
      <c r="D312" s="31">
        <v>0</v>
      </c>
      <c r="E312" s="31">
        <v>0</v>
      </c>
      <c r="F312" s="31">
        <v>0</v>
      </c>
      <c r="G312" s="36">
        <f t="shared" si="72"/>
        <v>0</v>
      </c>
      <c r="H312" s="31">
        <v>0</v>
      </c>
      <c r="I312" s="36">
        <f t="shared" si="73"/>
        <v>0</v>
      </c>
      <c r="J312" s="31">
        <v>0</v>
      </c>
      <c r="K312" s="36">
        <f t="shared" si="74"/>
        <v>0</v>
      </c>
      <c r="L312" s="31">
        <v>0</v>
      </c>
      <c r="M312" s="36">
        <f t="shared" si="75"/>
        <v>0</v>
      </c>
      <c r="N312" s="31">
        <f t="shared" si="76"/>
        <v>0</v>
      </c>
      <c r="O312" s="36">
        <f t="shared" si="77"/>
        <v>0</v>
      </c>
      <c r="P312" s="31">
        <v>0</v>
      </c>
      <c r="Q312" s="31">
        <v>0</v>
      </c>
      <c r="R312" s="31">
        <v>0</v>
      </c>
      <c r="S312" s="31">
        <v>0</v>
      </c>
      <c r="T312" s="36">
        <f t="shared" si="78"/>
        <v>0</v>
      </c>
      <c r="U312" s="36">
        <f t="shared" si="79"/>
        <v>0</v>
      </c>
    </row>
    <row r="313" spans="1:21" x14ac:dyDescent="0.2">
      <c r="A313" s="17" t="s">
        <v>29</v>
      </c>
      <c r="B313" s="11" t="s">
        <v>555</v>
      </c>
      <c r="C313" s="10" t="s">
        <v>556</v>
      </c>
      <c r="D313" s="31">
        <v>0</v>
      </c>
      <c r="E313" s="31">
        <v>0</v>
      </c>
      <c r="F313" s="31">
        <v>0</v>
      </c>
      <c r="G313" s="36">
        <f t="shared" si="72"/>
        <v>0</v>
      </c>
      <c r="H313" s="31">
        <v>0</v>
      </c>
      <c r="I313" s="36">
        <f t="shared" si="73"/>
        <v>0</v>
      </c>
      <c r="J313" s="31">
        <v>0</v>
      </c>
      <c r="K313" s="36">
        <f t="shared" si="74"/>
        <v>0</v>
      </c>
      <c r="L313" s="31">
        <v>0</v>
      </c>
      <c r="M313" s="36">
        <f t="shared" si="75"/>
        <v>0</v>
      </c>
      <c r="N313" s="31">
        <f t="shared" si="76"/>
        <v>0</v>
      </c>
      <c r="O313" s="36">
        <f t="shared" si="77"/>
        <v>0</v>
      </c>
      <c r="P313" s="31">
        <v>0</v>
      </c>
      <c r="Q313" s="31">
        <v>0</v>
      </c>
      <c r="R313" s="31">
        <v>0</v>
      </c>
      <c r="S313" s="31">
        <v>0</v>
      </c>
      <c r="T313" s="36">
        <f t="shared" si="78"/>
        <v>0</v>
      </c>
      <c r="U313" s="36">
        <f t="shared" si="79"/>
        <v>0</v>
      </c>
    </row>
    <row r="314" spans="1:21" x14ac:dyDescent="0.2">
      <c r="A314" s="17" t="s">
        <v>29</v>
      </c>
      <c r="B314" s="11" t="s">
        <v>557</v>
      </c>
      <c r="C314" s="10" t="s">
        <v>558</v>
      </c>
      <c r="D314" s="31">
        <v>95341</v>
      </c>
      <c r="E314" s="31">
        <v>95341</v>
      </c>
      <c r="F314" s="31">
        <v>0</v>
      </c>
      <c r="G314" s="36">
        <f t="shared" si="72"/>
        <v>0</v>
      </c>
      <c r="H314" s="31">
        <v>0</v>
      </c>
      <c r="I314" s="36">
        <f t="shared" si="73"/>
        <v>0</v>
      </c>
      <c r="J314" s="31">
        <v>27912</v>
      </c>
      <c r="K314" s="36">
        <f t="shared" si="74"/>
        <v>0.29275967317313645</v>
      </c>
      <c r="L314" s="31">
        <v>0</v>
      </c>
      <c r="M314" s="36">
        <f t="shared" si="75"/>
        <v>0</v>
      </c>
      <c r="N314" s="31">
        <f t="shared" si="76"/>
        <v>27912</v>
      </c>
      <c r="O314" s="36">
        <f t="shared" si="77"/>
        <v>0.29275967317313645</v>
      </c>
      <c r="P314" s="31">
        <v>62181</v>
      </c>
      <c r="Q314" s="31">
        <v>90600</v>
      </c>
      <c r="R314" s="31">
        <v>90600</v>
      </c>
      <c r="S314" s="31">
        <v>62181</v>
      </c>
      <c r="T314" s="36">
        <f t="shared" si="78"/>
        <v>0.68632450331125827</v>
      </c>
      <c r="U314" s="36">
        <f t="shared" si="79"/>
        <v>-0.55111690066097363</v>
      </c>
    </row>
    <row r="315" spans="1:21" x14ac:dyDescent="0.2">
      <c r="A315" s="17" t="s">
        <v>29</v>
      </c>
      <c r="B315" s="11" t="s">
        <v>559</v>
      </c>
      <c r="C315" s="10" t="s">
        <v>560</v>
      </c>
      <c r="D315" s="31">
        <v>0</v>
      </c>
      <c r="E315" s="31">
        <v>0</v>
      </c>
      <c r="F315" s="31">
        <v>0</v>
      </c>
      <c r="G315" s="36">
        <f t="shared" si="72"/>
        <v>0</v>
      </c>
      <c r="H315" s="31">
        <v>0</v>
      </c>
      <c r="I315" s="36">
        <f t="shared" si="73"/>
        <v>0</v>
      </c>
      <c r="J315" s="31">
        <v>0</v>
      </c>
      <c r="K315" s="36">
        <f t="shared" si="74"/>
        <v>0</v>
      </c>
      <c r="L315" s="31">
        <v>0</v>
      </c>
      <c r="M315" s="36">
        <f t="shared" si="75"/>
        <v>0</v>
      </c>
      <c r="N315" s="31">
        <f t="shared" si="76"/>
        <v>0</v>
      </c>
      <c r="O315" s="36">
        <f t="shared" si="77"/>
        <v>0</v>
      </c>
      <c r="P315" s="31">
        <v>0</v>
      </c>
      <c r="Q315" s="31">
        <v>0</v>
      </c>
      <c r="R315" s="31">
        <v>0</v>
      </c>
      <c r="S315" s="31">
        <v>0</v>
      </c>
      <c r="T315" s="36">
        <f t="shared" si="78"/>
        <v>0</v>
      </c>
      <c r="U315" s="36">
        <f t="shared" si="79"/>
        <v>0</v>
      </c>
    </row>
    <row r="316" spans="1:21" x14ac:dyDescent="0.2">
      <c r="A316" s="17" t="s">
        <v>44</v>
      </c>
      <c r="B316" s="11" t="s">
        <v>561</v>
      </c>
      <c r="C316" s="10" t="s">
        <v>562</v>
      </c>
      <c r="D316" s="31">
        <v>44400620</v>
      </c>
      <c r="E316" s="31">
        <v>45075209</v>
      </c>
      <c r="F316" s="31">
        <v>9397050</v>
      </c>
      <c r="G316" s="36">
        <f t="shared" si="72"/>
        <v>0.21164231490461169</v>
      </c>
      <c r="H316" s="31">
        <v>14707335</v>
      </c>
      <c r="I316" s="36">
        <f t="shared" si="73"/>
        <v>0.33124165833720343</v>
      </c>
      <c r="J316" s="31">
        <v>7173098</v>
      </c>
      <c r="K316" s="36">
        <f t="shared" si="74"/>
        <v>0.15913621165905187</v>
      </c>
      <c r="L316" s="31">
        <v>0</v>
      </c>
      <c r="M316" s="36">
        <f t="shared" si="75"/>
        <v>0</v>
      </c>
      <c r="N316" s="31">
        <f t="shared" si="76"/>
        <v>31277483</v>
      </c>
      <c r="O316" s="36">
        <f t="shared" si="77"/>
        <v>0.69389546258121626</v>
      </c>
      <c r="P316" s="31">
        <v>9404945</v>
      </c>
      <c r="Q316" s="31">
        <v>42290531</v>
      </c>
      <c r="R316" s="31">
        <v>43841217</v>
      </c>
      <c r="S316" s="31">
        <v>28569970</v>
      </c>
      <c r="T316" s="36">
        <f t="shared" si="78"/>
        <v>0.65166918153754716</v>
      </c>
      <c r="U316" s="36">
        <f t="shared" si="79"/>
        <v>-0.23730569397269208</v>
      </c>
    </row>
    <row r="317" spans="1:21" ht="16.5" x14ac:dyDescent="0.3">
      <c r="A317" s="18" t="s">
        <v>0</v>
      </c>
      <c r="B317" s="13" t="s">
        <v>563</v>
      </c>
      <c r="C317" s="12" t="s">
        <v>0</v>
      </c>
      <c r="D317" s="32">
        <f>SUM(D311:D316)</f>
        <v>44495961</v>
      </c>
      <c r="E317" s="32">
        <f>SUM(E311:E316)</f>
        <v>45170550</v>
      </c>
      <c r="F317" s="32">
        <f>SUM(F311:F316)</f>
        <v>9397050</v>
      </c>
      <c r="G317" s="37">
        <f t="shared" si="72"/>
        <v>0.21118883127392168</v>
      </c>
      <c r="H317" s="32">
        <f>SUM(H311:H316)</f>
        <v>14707335</v>
      </c>
      <c r="I317" s="37">
        <f t="shared" si="73"/>
        <v>0.33053191052554187</v>
      </c>
      <c r="J317" s="32">
        <f>SUM(J311:J316)</f>
        <v>7201010</v>
      </c>
      <c r="K317" s="37">
        <f t="shared" si="74"/>
        <v>0.15941824927967449</v>
      </c>
      <c r="L317" s="32">
        <f>SUM(L311:L316)</f>
        <v>0</v>
      </c>
      <c r="M317" s="37">
        <f t="shared" si="75"/>
        <v>0</v>
      </c>
      <c r="N317" s="32">
        <f t="shared" si="76"/>
        <v>31305395</v>
      </c>
      <c r="O317" s="37">
        <f t="shared" si="77"/>
        <v>0.69304878953211768</v>
      </c>
      <c r="P317" s="32">
        <f>SUM(P311:P316)</f>
        <v>9467126</v>
      </c>
      <c r="Q317" s="32">
        <f>SUM(Q311:Q316)</f>
        <v>42381131</v>
      </c>
      <c r="R317" s="32">
        <f>SUM(R311:R316)</f>
        <v>43931817</v>
      </c>
      <c r="S317" s="32">
        <f>SUM(S311:S316)</f>
        <v>28632151</v>
      </c>
      <c r="T317" s="37">
        <f t="shared" si="78"/>
        <v>0.65174065074522181</v>
      </c>
      <c r="U317" s="37">
        <f t="shared" si="79"/>
        <v>-0.23936683635561629</v>
      </c>
    </row>
    <row r="318" spans="1:21" x14ac:dyDescent="0.2">
      <c r="A318" s="17" t="s">
        <v>29</v>
      </c>
      <c r="B318" s="11" t="s">
        <v>564</v>
      </c>
      <c r="C318" s="10" t="s">
        <v>565</v>
      </c>
      <c r="D318" s="31">
        <v>0</v>
      </c>
      <c r="E318" s="31">
        <v>0</v>
      </c>
      <c r="F318" s="31">
        <v>0</v>
      </c>
      <c r="G318" s="36">
        <f t="shared" si="72"/>
        <v>0</v>
      </c>
      <c r="H318" s="31">
        <v>0</v>
      </c>
      <c r="I318" s="36">
        <f t="shared" si="73"/>
        <v>0</v>
      </c>
      <c r="J318" s="31">
        <v>0</v>
      </c>
      <c r="K318" s="36">
        <f t="shared" si="74"/>
        <v>0</v>
      </c>
      <c r="L318" s="31">
        <v>0</v>
      </c>
      <c r="M318" s="36">
        <f t="shared" si="75"/>
        <v>0</v>
      </c>
      <c r="N318" s="31">
        <f t="shared" si="76"/>
        <v>0</v>
      </c>
      <c r="O318" s="36">
        <f t="shared" si="77"/>
        <v>0</v>
      </c>
      <c r="P318" s="31">
        <v>0</v>
      </c>
      <c r="Q318" s="31">
        <v>0</v>
      </c>
      <c r="R318" s="31">
        <v>0</v>
      </c>
      <c r="S318" s="31">
        <v>0</v>
      </c>
      <c r="T318" s="36">
        <f t="shared" si="78"/>
        <v>0</v>
      </c>
      <c r="U318" s="36">
        <f t="shared" si="79"/>
        <v>0</v>
      </c>
    </row>
    <row r="319" spans="1:21" x14ac:dyDescent="0.2">
      <c r="A319" s="17" t="s">
        <v>29</v>
      </c>
      <c r="B319" s="11" t="s">
        <v>566</v>
      </c>
      <c r="C319" s="10" t="s">
        <v>567</v>
      </c>
      <c r="D319" s="31">
        <v>0</v>
      </c>
      <c r="E319" s="31">
        <v>0</v>
      </c>
      <c r="F319" s="31">
        <v>0</v>
      </c>
      <c r="G319" s="36">
        <f t="shared" si="72"/>
        <v>0</v>
      </c>
      <c r="H319" s="31">
        <v>0</v>
      </c>
      <c r="I319" s="36">
        <f t="shared" si="73"/>
        <v>0</v>
      </c>
      <c r="J319" s="31">
        <v>0</v>
      </c>
      <c r="K319" s="36">
        <f t="shared" si="74"/>
        <v>0</v>
      </c>
      <c r="L319" s="31">
        <v>0</v>
      </c>
      <c r="M319" s="36">
        <f t="shared" si="75"/>
        <v>0</v>
      </c>
      <c r="N319" s="31">
        <f t="shared" si="76"/>
        <v>0</v>
      </c>
      <c r="O319" s="36">
        <f t="shared" si="77"/>
        <v>0</v>
      </c>
      <c r="P319" s="31">
        <v>0</v>
      </c>
      <c r="Q319" s="31">
        <v>0</v>
      </c>
      <c r="R319" s="31">
        <v>0</v>
      </c>
      <c r="S319" s="31">
        <v>0</v>
      </c>
      <c r="T319" s="36">
        <f t="shared" si="78"/>
        <v>0</v>
      </c>
      <c r="U319" s="36">
        <f t="shared" si="79"/>
        <v>0</v>
      </c>
    </row>
    <row r="320" spans="1:21" x14ac:dyDescent="0.2">
      <c r="A320" s="17" t="s">
        <v>29</v>
      </c>
      <c r="B320" s="11" t="s">
        <v>568</v>
      </c>
      <c r="C320" s="10" t="s">
        <v>569</v>
      </c>
      <c r="D320" s="31">
        <v>0</v>
      </c>
      <c r="E320" s="31">
        <v>0</v>
      </c>
      <c r="F320" s="31">
        <v>0</v>
      </c>
      <c r="G320" s="36">
        <f t="shared" si="72"/>
        <v>0</v>
      </c>
      <c r="H320" s="31">
        <v>0</v>
      </c>
      <c r="I320" s="36">
        <f t="shared" si="73"/>
        <v>0</v>
      </c>
      <c r="J320" s="31">
        <v>0</v>
      </c>
      <c r="K320" s="36">
        <f t="shared" si="74"/>
        <v>0</v>
      </c>
      <c r="L320" s="31">
        <v>0</v>
      </c>
      <c r="M320" s="36">
        <f t="shared" si="75"/>
        <v>0</v>
      </c>
      <c r="N320" s="31">
        <f t="shared" si="76"/>
        <v>0</v>
      </c>
      <c r="O320" s="36">
        <f t="shared" si="77"/>
        <v>0</v>
      </c>
      <c r="P320" s="31">
        <v>0</v>
      </c>
      <c r="Q320" s="31">
        <v>0</v>
      </c>
      <c r="R320" s="31">
        <v>0</v>
      </c>
      <c r="S320" s="31">
        <v>0</v>
      </c>
      <c r="T320" s="36">
        <f t="shared" si="78"/>
        <v>0</v>
      </c>
      <c r="U320" s="36">
        <f t="shared" si="79"/>
        <v>0</v>
      </c>
    </row>
    <row r="321" spans="1:21" x14ac:dyDescent="0.2">
      <c r="A321" s="17" t="s">
        <v>29</v>
      </c>
      <c r="B321" s="11" t="s">
        <v>570</v>
      </c>
      <c r="C321" s="10" t="s">
        <v>571</v>
      </c>
      <c r="D321" s="31">
        <v>1060</v>
      </c>
      <c r="E321" s="31">
        <v>1060</v>
      </c>
      <c r="F321" s="31">
        <v>265</v>
      </c>
      <c r="G321" s="36">
        <f t="shared" si="72"/>
        <v>0.25</v>
      </c>
      <c r="H321" s="31">
        <v>265</v>
      </c>
      <c r="I321" s="36">
        <f t="shared" si="73"/>
        <v>0.25</v>
      </c>
      <c r="J321" s="31">
        <v>279</v>
      </c>
      <c r="K321" s="36">
        <f t="shared" si="74"/>
        <v>0.26320754716981132</v>
      </c>
      <c r="L321" s="31">
        <v>0</v>
      </c>
      <c r="M321" s="36">
        <f t="shared" si="75"/>
        <v>0</v>
      </c>
      <c r="N321" s="31">
        <f t="shared" si="76"/>
        <v>809</v>
      </c>
      <c r="O321" s="36">
        <f t="shared" si="77"/>
        <v>0.76320754716981132</v>
      </c>
      <c r="P321" s="31">
        <v>750</v>
      </c>
      <c r="Q321" s="31">
        <v>0</v>
      </c>
      <c r="R321" s="31">
        <v>1000</v>
      </c>
      <c r="S321" s="31">
        <v>750</v>
      </c>
      <c r="T321" s="36">
        <f t="shared" si="78"/>
        <v>0.75</v>
      </c>
      <c r="U321" s="36">
        <f t="shared" si="79"/>
        <v>-0.628</v>
      </c>
    </row>
    <row r="322" spans="1:21" x14ac:dyDescent="0.2">
      <c r="A322" s="17" t="s">
        <v>44</v>
      </c>
      <c r="B322" s="11" t="s">
        <v>572</v>
      </c>
      <c r="C322" s="10" t="s">
        <v>573</v>
      </c>
      <c r="D322" s="31">
        <v>18759240</v>
      </c>
      <c r="E322" s="31">
        <v>19121740</v>
      </c>
      <c r="F322" s="31">
        <v>4174217</v>
      </c>
      <c r="G322" s="36">
        <f t="shared" si="72"/>
        <v>0.22251525115089951</v>
      </c>
      <c r="H322" s="31">
        <v>4691844</v>
      </c>
      <c r="I322" s="36">
        <f t="shared" si="73"/>
        <v>0.25010842656738758</v>
      </c>
      <c r="J322" s="31">
        <v>4319498</v>
      </c>
      <c r="K322" s="36">
        <f t="shared" si="74"/>
        <v>0.22589461000934016</v>
      </c>
      <c r="L322" s="31">
        <v>0</v>
      </c>
      <c r="M322" s="36">
        <f t="shared" si="75"/>
        <v>0</v>
      </c>
      <c r="N322" s="31">
        <f t="shared" si="76"/>
        <v>13185559</v>
      </c>
      <c r="O322" s="36">
        <f t="shared" si="77"/>
        <v>0.6895585338991117</v>
      </c>
      <c r="P322" s="31">
        <v>4094573</v>
      </c>
      <c r="Q322" s="31">
        <v>20772655</v>
      </c>
      <c r="R322" s="31">
        <v>18250520</v>
      </c>
      <c r="S322" s="31">
        <v>12954828</v>
      </c>
      <c r="T322" s="36">
        <f t="shared" si="78"/>
        <v>0.70983336365210414</v>
      </c>
      <c r="U322" s="36">
        <f t="shared" si="79"/>
        <v>5.4932467927669038E-2</v>
      </c>
    </row>
    <row r="323" spans="1:21" ht="16.5" x14ac:dyDescent="0.3">
      <c r="A323" s="18" t="s">
        <v>0</v>
      </c>
      <c r="B323" s="13" t="s">
        <v>574</v>
      </c>
      <c r="C323" s="12" t="s">
        <v>0</v>
      </c>
      <c r="D323" s="32">
        <f>SUM(D318:D322)</f>
        <v>18760300</v>
      </c>
      <c r="E323" s="32">
        <f>SUM(E318:E322)</f>
        <v>19122800</v>
      </c>
      <c r="F323" s="32">
        <f>SUM(F318:F322)</f>
        <v>4174482</v>
      </c>
      <c r="G323" s="37">
        <f t="shared" si="72"/>
        <v>0.22251680410227981</v>
      </c>
      <c r="H323" s="32">
        <f>SUM(H318:H322)</f>
        <v>4692109</v>
      </c>
      <c r="I323" s="37">
        <f t="shared" si="73"/>
        <v>0.2501084204410377</v>
      </c>
      <c r="J323" s="32">
        <f>SUM(J318:J322)</f>
        <v>4319777</v>
      </c>
      <c r="K323" s="37">
        <f t="shared" si="74"/>
        <v>0.22589667831070764</v>
      </c>
      <c r="L323" s="32">
        <f>SUM(L318:L322)</f>
        <v>0</v>
      </c>
      <c r="M323" s="37">
        <f t="shared" si="75"/>
        <v>0</v>
      </c>
      <c r="N323" s="32">
        <f t="shared" si="76"/>
        <v>13186368</v>
      </c>
      <c r="O323" s="37">
        <f t="shared" si="77"/>
        <v>0.68956261635325367</v>
      </c>
      <c r="P323" s="32">
        <f>SUM(P318:P322)</f>
        <v>4095323</v>
      </c>
      <c r="Q323" s="32">
        <f>SUM(Q318:Q322)</f>
        <v>20772655</v>
      </c>
      <c r="R323" s="32">
        <f>SUM(R318:R322)</f>
        <v>18251520</v>
      </c>
      <c r="S323" s="32">
        <f>SUM(S318:S322)</f>
        <v>12955578</v>
      </c>
      <c r="T323" s="37">
        <f t="shared" si="78"/>
        <v>0.7098355643803913</v>
      </c>
      <c r="U323" s="37">
        <f t="shared" si="79"/>
        <v>5.4807398586143252E-2</v>
      </c>
    </row>
    <row r="324" spans="1:21" x14ac:dyDescent="0.2">
      <c r="A324" s="17" t="s">
        <v>29</v>
      </c>
      <c r="B324" s="11" t="s">
        <v>575</v>
      </c>
      <c r="C324" s="10" t="s">
        <v>576</v>
      </c>
      <c r="D324" s="31">
        <v>0</v>
      </c>
      <c r="E324" s="31">
        <v>0</v>
      </c>
      <c r="F324" s="31">
        <v>0</v>
      </c>
      <c r="G324" s="36">
        <f t="shared" si="72"/>
        <v>0</v>
      </c>
      <c r="H324" s="31">
        <v>0</v>
      </c>
      <c r="I324" s="36">
        <f t="shared" si="73"/>
        <v>0</v>
      </c>
      <c r="J324" s="31">
        <v>0</v>
      </c>
      <c r="K324" s="36">
        <f t="shared" si="74"/>
        <v>0</v>
      </c>
      <c r="L324" s="31">
        <v>0</v>
      </c>
      <c r="M324" s="36">
        <f t="shared" si="75"/>
        <v>0</v>
      </c>
      <c r="N324" s="31">
        <f t="shared" si="76"/>
        <v>0</v>
      </c>
      <c r="O324" s="36">
        <f t="shared" si="77"/>
        <v>0</v>
      </c>
      <c r="P324" s="31">
        <v>0</v>
      </c>
      <c r="Q324" s="31">
        <v>0</v>
      </c>
      <c r="R324" s="31">
        <v>0</v>
      </c>
      <c r="S324" s="31">
        <v>0</v>
      </c>
      <c r="T324" s="36">
        <f t="shared" si="78"/>
        <v>0</v>
      </c>
      <c r="U324" s="36">
        <f t="shared" si="79"/>
        <v>0</v>
      </c>
    </row>
    <row r="325" spans="1:21" x14ac:dyDescent="0.2">
      <c r="A325" s="17" t="s">
        <v>29</v>
      </c>
      <c r="B325" s="11" t="s">
        <v>577</v>
      </c>
      <c r="C325" s="10" t="s">
        <v>578</v>
      </c>
      <c r="D325" s="31">
        <v>0</v>
      </c>
      <c r="E325" s="31">
        <v>0</v>
      </c>
      <c r="F325" s="31">
        <v>0</v>
      </c>
      <c r="G325" s="36">
        <f t="shared" si="72"/>
        <v>0</v>
      </c>
      <c r="H325" s="31">
        <v>0</v>
      </c>
      <c r="I325" s="36">
        <f t="shared" si="73"/>
        <v>0</v>
      </c>
      <c r="J325" s="31">
        <v>0</v>
      </c>
      <c r="K325" s="36">
        <f t="shared" si="74"/>
        <v>0</v>
      </c>
      <c r="L325" s="31">
        <v>0</v>
      </c>
      <c r="M325" s="36">
        <f t="shared" si="75"/>
        <v>0</v>
      </c>
      <c r="N325" s="31">
        <f t="shared" si="76"/>
        <v>0</v>
      </c>
      <c r="O325" s="36">
        <f t="shared" si="77"/>
        <v>0</v>
      </c>
      <c r="P325" s="31">
        <v>0</v>
      </c>
      <c r="Q325" s="31">
        <v>0</v>
      </c>
      <c r="R325" s="31">
        <v>0</v>
      </c>
      <c r="S325" s="31">
        <v>0</v>
      </c>
      <c r="T325" s="36">
        <f t="shared" si="78"/>
        <v>0</v>
      </c>
      <c r="U325" s="36">
        <f t="shared" si="79"/>
        <v>0</v>
      </c>
    </row>
    <row r="326" spans="1:21" x14ac:dyDescent="0.2">
      <c r="A326" s="17" t="s">
        <v>29</v>
      </c>
      <c r="B326" s="11" t="s">
        <v>579</v>
      </c>
      <c r="C326" s="10" t="s">
        <v>580</v>
      </c>
      <c r="D326" s="31">
        <v>0</v>
      </c>
      <c r="E326" s="31">
        <v>0</v>
      </c>
      <c r="F326" s="31">
        <v>0</v>
      </c>
      <c r="G326" s="36">
        <f t="shared" si="72"/>
        <v>0</v>
      </c>
      <c r="H326" s="31">
        <v>0</v>
      </c>
      <c r="I326" s="36">
        <f t="shared" si="73"/>
        <v>0</v>
      </c>
      <c r="J326" s="31">
        <v>0</v>
      </c>
      <c r="K326" s="36">
        <f t="shared" si="74"/>
        <v>0</v>
      </c>
      <c r="L326" s="31">
        <v>0</v>
      </c>
      <c r="M326" s="36">
        <f t="shared" si="75"/>
        <v>0</v>
      </c>
      <c r="N326" s="31">
        <f t="shared" si="76"/>
        <v>0</v>
      </c>
      <c r="O326" s="36">
        <f t="shared" si="77"/>
        <v>0</v>
      </c>
      <c r="P326" s="31">
        <v>0</v>
      </c>
      <c r="Q326" s="31">
        <v>0</v>
      </c>
      <c r="R326" s="31">
        <v>0</v>
      </c>
      <c r="S326" s="31">
        <v>0</v>
      </c>
      <c r="T326" s="36">
        <f t="shared" si="78"/>
        <v>0</v>
      </c>
      <c r="U326" s="36">
        <f t="shared" si="79"/>
        <v>0</v>
      </c>
    </row>
    <row r="327" spans="1:21" x14ac:dyDescent="0.2">
      <c r="A327" s="17" t="s">
        <v>29</v>
      </c>
      <c r="B327" s="11" t="s">
        <v>581</v>
      </c>
      <c r="C327" s="10" t="s">
        <v>582</v>
      </c>
      <c r="D327" s="31">
        <v>7143100</v>
      </c>
      <c r="E327" s="31">
        <v>8008380</v>
      </c>
      <c r="F327" s="31">
        <v>1344313</v>
      </c>
      <c r="G327" s="36">
        <f t="shared" si="72"/>
        <v>0.18819742128767622</v>
      </c>
      <c r="H327" s="31">
        <v>2268312</v>
      </c>
      <c r="I327" s="36">
        <f t="shared" si="73"/>
        <v>0.31755288320197111</v>
      </c>
      <c r="J327" s="31">
        <v>1368147</v>
      </c>
      <c r="K327" s="36">
        <f t="shared" si="74"/>
        <v>0.17083942070680963</v>
      </c>
      <c r="L327" s="31">
        <v>0</v>
      </c>
      <c r="M327" s="36">
        <f t="shared" si="75"/>
        <v>0</v>
      </c>
      <c r="N327" s="31">
        <f t="shared" si="76"/>
        <v>4980772</v>
      </c>
      <c r="O327" s="36">
        <f t="shared" si="77"/>
        <v>0.62194501259930224</v>
      </c>
      <c r="P327" s="31">
        <v>1545071</v>
      </c>
      <c r="Q327" s="31">
        <v>6123150</v>
      </c>
      <c r="R327" s="31">
        <v>7003774</v>
      </c>
      <c r="S327" s="31">
        <v>4036571</v>
      </c>
      <c r="T327" s="36">
        <f t="shared" si="78"/>
        <v>0.5763422691823008</v>
      </c>
      <c r="U327" s="36">
        <f t="shared" si="79"/>
        <v>-0.11450865364763174</v>
      </c>
    </row>
    <row r="328" spans="1:21" x14ac:dyDescent="0.2">
      <c r="A328" s="17" t="s">
        <v>29</v>
      </c>
      <c r="B328" s="11" t="s">
        <v>583</v>
      </c>
      <c r="C328" s="10" t="s">
        <v>584</v>
      </c>
      <c r="D328" s="31">
        <v>0</v>
      </c>
      <c r="E328" s="31">
        <v>0</v>
      </c>
      <c r="F328" s="31">
        <v>0</v>
      </c>
      <c r="G328" s="36">
        <f t="shared" si="72"/>
        <v>0</v>
      </c>
      <c r="H328" s="31">
        <v>0</v>
      </c>
      <c r="I328" s="36">
        <f t="shared" si="73"/>
        <v>0</v>
      </c>
      <c r="J328" s="31">
        <v>0</v>
      </c>
      <c r="K328" s="36">
        <f t="shared" si="74"/>
        <v>0</v>
      </c>
      <c r="L328" s="31">
        <v>0</v>
      </c>
      <c r="M328" s="36">
        <f t="shared" si="75"/>
        <v>0</v>
      </c>
      <c r="N328" s="31">
        <f t="shared" si="76"/>
        <v>0</v>
      </c>
      <c r="O328" s="36">
        <f t="shared" si="77"/>
        <v>0</v>
      </c>
      <c r="P328" s="31">
        <v>0</v>
      </c>
      <c r="Q328" s="31">
        <v>0</v>
      </c>
      <c r="R328" s="31">
        <v>0</v>
      </c>
      <c r="S328" s="31">
        <v>0</v>
      </c>
      <c r="T328" s="36">
        <f t="shared" si="78"/>
        <v>0</v>
      </c>
      <c r="U328" s="36">
        <f t="shared" si="79"/>
        <v>0</v>
      </c>
    </row>
    <row r="329" spans="1:21" x14ac:dyDescent="0.2">
      <c r="A329" s="17" t="s">
        <v>29</v>
      </c>
      <c r="B329" s="11" t="s">
        <v>585</v>
      </c>
      <c r="C329" s="10" t="s">
        <v>586</v>
      </c>
      <c r="D329" s="31">
        <v>0</v>
      </c>
      <c r="E329" s="31">
        <v>0</v>
      </c>
      <c r="F329" s="31">
        <v>0</v>
      </c>
      <c r="G329" s="36">
        <f t="shared" si="72"/>
        <v>0</v>
      </c>
      <c r="H329" s="31">
        <v>0</v>
      </c>
      <c r="I329" s="36">
        <f t="shared" si="73"/>
        <v>0</v>
      </c>
      <c r="J329" s="31">
        <v>0</v>
      </c>
      <c r="K329" s="36">
        <f t="shared" si="74"/>
        <v>0</v>
      </c>
      <c r="L329" s="31">
        <v>0</v>
      </c>
      <c r="M329" s="36">
        <f t="shared" si="75"/>
        <v>0</v>
      </c>
      <c r="N329" s="31">
        <f t="shared" si="76"/>
        <v>0</v>
      </c>
      <c r="O329" s="36">
        <f t="shared" si="77"/>
        <v>0</v>
      </c>
      <c r="P329" s="31">
        <v>0</v>
      </c>
      <c r="Q329" s="31">
        <v>0</v>
      </c>
      <c r="R329" s="31">
        <v>0</v>
      </c>
      <c r="S329" s="31">
        <v>0</v>
      </c>
      <c r="T329" s="36">
        <f t="shared" si="78"/>
        <v>0</v>
      </c>
      <c r="U329" s="36">
        <f t="shared" si="79"/>
        <v>0</v>
      </c>
    </row>
    <row r="330" spans="1:21" x14ac:dyDescent="0.2">
      <c r="A330" s="17" t="s">
        <v>29</v>
      </c>
      <c r="B330" s="11" t="s">
        <v>587</v>
      </c>
      <c r="C330" s="10" t="s">
        <v>588</v>
      </c>
      <c r="D330" s="31">
        <v>0</v>
      </c>
      <c r="E330" s="31">
        <v>0</v>
      </c>
      <c r="F330" s="31">
        <v>0</v>
      </c>
      <c r="G330" s="36">
        <f t="shared" si="72"/>
        <v>0</v>
      </c>
      <c r="H330" s="31">
        <v>0</v>
      </c>
      <c r="I330" s="36">
        <f t="shared" si="73"/>
        <v>0</v>
      </c>
      <c r="J330" s="31">
        <v>0</v>
      </c>
      <c r="K330" s="36">
        <f t="shared" si="74"/>
        <v>0</v>
      </c>
      <c r="L330" s="31">
        <v>0</v>
      </c>
      <c r="M330" s="36">
        <f t="shared" si="75"/>
        <v>0</v>
      </c>
      <c r="N330" s="31">
        <f t="shared" si="76"/>
        <v>0</v>
      </c>
      <c r="O330" s="36">
        <f t="shared" si="77"/>
        <v>0</v>
      </c>
      <c r="P330" s="31">
        <v>0</v>
      </c>
      <c r="Q330" s="31">
        <v>0</v>
      </c>
      <c r="R330" s="31">
        <v>0</v>
      </c>
      <c r="S330" s="31">
        <v>0</v>
      </c>
      <c r="T330" s="36">
        <f t="shared" si="78"/>
        <v>0</v>
      </c>
      <c r="U330" s="36">
        <f t="shared" si="79"/>
        <v>0</v>
      </c>
    </row>
    <row r="331" spans="1:21" x14ac:dyDescent="0.2">
      <c r="A331" s="17" t="s">
        <v>44</v>
      </c>
      <c r="B331" s="11" t="s">
        <v>589</v>
      </c>
      <c r="C331" s="10" t="s">
        <v>590</v>
      </c>
      <c r="D331" s="31">
        <v>40420823</v>
      </c>
      <c r="E331" s="31">
        <v>36913839</v>
      </c>
      <c r="F331" s="31">
        <v>8518964</v>
      </c>
      <c r="G331" s="36">
        <f t="shared" si="72"/>
        <v>0.21075681709894922</v>
      </c>
      <c r="H331" s="31">
        <v>10718946</v>
      </c>
      <c r="I331" s="36">
        <f t="shared" si="73"/>
        <v>0.26518376431870277</v>
      </c>
      <c r="J331" s="31">
        <v>9230788</v>
      </c>
      <c r="K331" s="36">
        <f t="shared" si="74"/>
        <v>0.25006307255119142</v>
      </c>
      <c r="L331" s="31">
        <v>0</v>
      </c>
      <c r="M331" s="36">
        <f t="shared" si="75"/>
        <v>0</v>
      </c>
      <c r="N331" s="31">
        <f t="shared" si="76"/>
        <v>28468698</v>
      </c>
      <c r="O331" s="36">
        <f t="shared" si="77"/>
        <v>0.77122019197190517</v>
      </c>
      <c r="P331" s="31">
        <v>9290220</v>
      </c>
      <c r="Q331" s="31">
        <v>39459938</v>
      </c>
      <c r="R331" s="31">
        <v>40651519</v>
      </c>
      <c r="S331" s="31">
        <v>29486186</v>
      </c>
      <c r="T331" s="36">
        <f t="shared" si="78"/>
        <v>0.72534032492119171</v>
      </c>
      <c r="U331" s="36">
        <f t="shared" si="79"/>
        <v>-6.3972650809130949E-3</v>
      </c>
    </row>
    <row r="332" spans="1:21" ht="16.5" x14ac:dyDescent="0.3">
      <c r="A332" s="18" t="s">
        <v>0</v>
      </c>
      <c r="B332" s="13" t="s">
        <v>591</v>
      </c>
      <c r="C332" s="12" t="s">
        <v>0</v>
      </c>
      <c r="D332" s="32">
        <f>SUM(D324:D331)</f>
        <v>47563923</v>
      </c>
      <c r="E332" s="32">
        <f>SUM(E324:E331)</f>
        <v>44922219</v>
      </c>
      <c r="F332" s="32">
        <f>SUM(F324:F331)</f>
        <v>9863277</v>
      </c>
      <c r="G332" s="37">
        <f t="shared" si="72"/>
        <v>0.20736887073002788</v>
      </c>
      <c r="H332" s="32">
        <f>SUM(H324:H331)</f>
        <v>12987258</v>
      </c>
      <c r="I332" s="37">
        <f t="shared" si="73"/>
        <v>0.27304850358957988</v>
      </c>
      <c r="J332" s="32">
        <f>SUM(J324:J331)</f>
        <v>10598935</v>
      </c>
      <c r="K332" s="37">
        <f t="shared" si="74"/>
        <v>0.23593970280052284</v>
      </c>
      <c r="L332" s="32">
        <f>SUM(L324:L331)</f>
        <v>0</v>
      </c>
      <c r="M332" s="37">
        <f t="shared" si="75"/>
        <v>0</v>
      </c>
      <c r="N332" s="32">
        <f t="shared" si="76"/>
        <v>33449470</v>
      </c>
      <c r="O332" s="37">
        <f t="shared" si="77"/>
        <v>0.74460858667734109</v>
      </c>
      <c r="P332" s="32">
        <f>SUM(P324:P331)</f>
        <v>10835291</v>
      </c>
      <c r="Q332" s="32">
        <f>SUM(Q324:Q331)</f>
        <v>45583088</v>
      </c>
      <c r="R332" s="32">
        <f>SUM(R324:R331)</f>
        <v>47655293</v>
      </c>
      <c r="S332" s="32">
        <f>SUM(S324:S331)</f>
        <v>33522757</v>
      </c>
      <c r="T332" s="37">
        <f t="shared" si="78"/>
        <v>0.70344246965389556</v>
      </c>
      <c r="U332" s="37">
        <f t="shared" si="79"/>
        <v>-2.1813535049497013E-2</v>
      </c>
    </row>
    <row r="333" spans="1:21" x14ac:dyDescent="0.2">
      <c r="A333" s="17" t="s">
        <v>29</v>
      </c>
      <c r="B333" s="11" t="s">
        <v>592</v>
      </c>
      <c r="C333" s="10" t="s">
        <v>593</v>
      </c>
      <c r="D333" s="31">
        <v>6900</v>
      </c>
      <c r="E333" s="31">
        <v>7080</v>
      </c>
      <c r="F333" s="31">
        <v>-39</v>
      </c>
      <c r="G333" s="36">
        <f t="shared" si="72"/>
        <v>-5.6521739130434784E-3</v>
      </c>
      <c r="H333" s="31">
        <v>1208</v>
      </c>
      <c r="I333" s="36">
        <f t="shared" si="73"/>
        <v>0.17507246376811594</v>
      </c>
      <c r="J333" s="31">
        <v>-389</v>
      </c>
      <c r="K333" s="36">
        <f t="shared" si="74"/>
        <v>-5.4943502824858756E-2</v>
      </c>
      <c r="L333" s="31">
        <v>0</v>
      </c>
      <c r="M333" s="36">
        <f t="shared" si="75"/>
        <v>0</v>
      </c>
      <c r="N333" s="31">
        <f t="shared" si="76"/>
        <v>780</v>
      </c>
      <c r="O333" s="36">
        <f t="shared" si="77"/>
        <v>0.11016949152542373</v>
      </c>
      <c r="P333" s="31">
        <v>-806</v>
      </c>
      <c r="Q333" s="31">
        <v>21252</v>
      </c>
      <c r="R333" s="31">
        <v>4080</v>
      </c>
      <c r="S333" s="31">
        <v>-1336</v>
      </c>
      <c r="T333" s="36">
        <f t="shared" si="78"/>
        <v>-0.32745098039215687</v>
      </c>
      <c r="U333" s="36">
        <f t="shared" si="79"/>
        <v>-0.51736972704714645</v>
      </c>
    </row>
    <row r="334" spans="1:21" x14ac:dyDescent="0.2">
      <c r="A334" s="17" t="s">
        <v>29</v>
      </c>
      <c r="B334" s="11" t="s">
        <v>594</v>
      </c>
      <c r="C334" s="10" t="s">
        <v>595</v>
      </c>
      <c r="D334" s="31">
        <v>0</v>
      </c>
      <c r="E334" s="31">
        <v>0</v>
      </c>
      <c r="F334" s="31">
        <v>0</v>
      </c>
      <c r="G334" s="36">
        <f t="shared" si="72"/>
        <v>0</v>
      </c>
      <c r="H334" s="31">
        <v>0</v>
      </c>
      <c r="I334" s="36">
        <f t="shared" si="73"/>
        <v>0</v>
      </c>
      <c r="J334" s="31">
        <v>0</v>
      </c>
      <c r="K334" s="36">
        <f t="shared" si="74"/>
        <v>0</v>
      </c>
      <c r="L334" s="31">
        <v>0</v>
      </c>
      <c r="M334" s="36">
        <f t="shared" si="75"/>
        <v>0</v>
      </c>
      <c r="N334" s="31">
        <f t="shared" si="76"/>
        <v>0</v>
      </c>
      <c r="O334" s="36">
        <f t="shared" si="77"/>
        <v>0</v>
      </c>
      <c r="P334" s="31">
        <v>0</v>
      </c>
      <c r="Q334" s="31">
        <v>0</v>
      </c>
      <c r="R334" s="31">
        <v>0</v>
      </c>
      <c r="S334" s="31">
        <v>0</v>
      </c>
      <c r="T334" s="36">
        <f t="shared" si="78"/>
        <v>0</v>
      </c>
      <c r="U334" s="36">
        <f t="shared" si="79"/>
        <v>0</v>
      </c>
    </row>
    <row r="335" spans="1:21" x14ac:dyDescent="0.2">
      <c r="A335" s="17" t="s">
        <v>29</v>
      </c>
      <c r="B335" s="11" t="s">
        <v>596</v>
      </c>
      <c r="C335" s="10" t="s">
        <v>597</v>
      </c>
      <c r="D335" s="31">
        <v>0</v>
      </c>
      <c r="E335" s="31">
        <v>0</v>
      </c>
      <c r="F335" s="31">
        <v>0</v>
      </c>
      <c r="G335" s="36">
        <f t="shared" si="72"/>
        <v>0</v>
      </c>
      <c r="H335" s="31">
        <v>0</v>
      </c>
      <c r="I335" s="36">
        <f t="shared" si="73"/>
        <v>0</v>
      </c>
      <c r="J335" s="31">
        <v>0</v>
      </c>
      <c r="K335" s="36">
        <f t="shared" si="74"/>
        <v>0</v>
      </c>
      <c r="L335" s="31">
        <v>0</v>
      </c>
      <c r="M335" s="36">
        <f t="shared" si="75"/>
        <v>0</v>
      </c>
      <c r="N335" s="31">
        <f t="shared" si="76"/>
        <v>0</v>
      </c>
      <c r="O335" s="36">
        <f t="shared" si="77"/>
        <v>0</v>
      </c>
      <c r="P335" s="31">
        <v>0</v>
      </c>
      <c r="Q335" s="31">
        <v>0</v>
      </c>
      <c r="R335" s="31">
        <v>0</v>
      </c>
      <c r="S335" s="31">
        <v>0</v>
      </c>
      <c r="T335" s="36">
        <f t="shared" si="78"/>
        <v>0</v>
      </c>
      <c r="U335" s="36">
        <f t="shared" si="79"/>
        <v>0</v>
      </c>
    </row>
    <row r="336" spans="1:21" x14ac:dyDescent="0.2">
      <c r="A336" s="17" t="s">
        <v>44</v>
      </c>
      <c r="B336" s="11" t="s">
        <v>598</v>
      </c>
      <c r="C336" s="10" t="s">
        <v>599</v>
      </c>
      <c r="D336" s="31">
        <v>6278445</v>
      </c>
      <c r="E336" s="31">
        <v>6156173</v>
      </c>
      <c r="F336" s="31">
        <v>1367745</v>
      </c>
      <c r="G336" s="36">
        <f t="shared" si="72"/>
        <v>0.21784773140483032</v>
      </c>
      <c r="H336" s="31">
        <v>1719931</v>
      </c>
      <c r="I336" s="36">
        <f t="shared" si="73"/>
        <v>0.27394219428536842</v>
      </c>
      <c r="J336" s="31">
        <v>983782</v>
      </c>
      <c r="K336" s="36">
        <f t="shared" si="74"/>
        <v>0.159804151052935</v>
      </c>
      <c r="L336" s="31">
        <v>0</v>
      </c>
      <c r="M336" s="36">
        <f t="shared" si="75"/>
        <v>0</v>
      </c>
      <c r="N336" s="31">
        <f t="shared" si="76"/>
        <v>4071458</v>
      </c>
      <c r="O336" s="36">
        <f t="shared" si="77"/>
        <v>0.66136185581529305</v>
      </c>
      <c r="P336" s="31">
        <v>1333874</v>
      </c>
      <c r="Q336" s="31">
        <v>5701154</v>
      </c>
      <c r="R336" s="31">
        <v>5385342</v>
      </c>
      <c r="S336" s="31">
        <v>4267037</v>
      </c>
      <c r="T336" s="36">
        <f t="shared" si="78"/>
        <v>0.79234280756913855</v>
      </c>
      <c r="U336" s="36">
        <f t="shared" si="79"/>
        <v>-0.26246257142728624</v>
      </c>
    </row>
    <row r="337" spans="1:21" ht="16.5" x14ac:dyDescent="0.3">
      <c r="A337" s="18" t="s">
        <v>0</v>
      </c>
      <c r="B337" s="13" t="s">
        <v>600</v>
      </c>
      <c r="C337" s="12" t="s">
        <v>0</v>
      </c>
      <c r="D337" s="32">
        <f>SUM(D333:D336)</f>
        <v>6285345</v>
      </c>
      <c r="E337" s="32">
        <f>SUM(E333:E336)</f>
        <v>6163253</v>
      </c>
      <c r="F337" s="32">
        <f>SUM(F333:F336)</f>
        <v>1367706</v>
      </c>
      <c r="G337" s="37">
        <f t="shared" si="72"/>
        <v>0.21760237504862501</v>
      </c>
      <c r="H337" s="32">
        <f>SUM(H333:H336)</f>
        <v>1721139</v>
      </c>
      <c r="I337" s="37">
        <f t="shared" si="73"/>
        <v>0.27383365590910286</v>
      </c>
      <c r="J337" s="32">
        <f>SUM(J333:J336)</f>
        <v>983393</v>
      </c>
      <c r="K337" s="37">
        <f t="shared" si="74"/>
        <v>0.15955746097069193</v>
      </c>
      <c r="L337" s="32">
        <f>SUM(L333:L336)</f>
        <v>0</v>
      </c>
      <c r="M337" s="37">
        <f t="shared" si="75"/>
        <v>0</v>
      </c>
      <c r="N337" s="32">
        <f t="shared" si="76"/>
        <v>4072238</v>
      </c>
      <c r="O337" s="37">
        <f t="shared" si="77"/>
        <v>0.66072867688540449</v>
      </c>
      <c r="P337" s="32">
        <f>SUM(P333:P336)</f>
        <v>1333068</v>
      </c>
      <c r="Q337" s="32">
        <f>SUM(Q333:Q336)</f>
        <v>5722406</v>
      </c>
      <c r="R337" s="32">
        <f>SUM(R333:R336)</f>
        <v>5389422</v>
      </c>
      <c r="S337" s="32">
        <f>SUM(S333:S336)</f>
        <v>4265701</v>
      </c>
      <c r="T337" s="37">
        <f t="shared" si="78"/>
        <v>0.79149508054852635</v>
      </c>
      <c r="U337" s="37">
        <f t="shared" si="79"/>
        <v>-0.26230844938142694</v>
      </c>
    </row>
    <row r="338" spans="1:21" ht="16.5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1713759205</v>
      </c>
      <c r="E338" s="32">
        <f>SUM(E302,E304:E309,E311:E316,E318:E322,E324:E331,E333:E336)</f>
        <v>1675696452</v>
      </c>
      <c r="F338" s="32">
        <f>SUM(F302,F304:F309,F311:F316,F318:F322,F324:F331,F333:F336)</f>
        <v>308846487</v>
      </c>
      <c r="G338" s="37">
        <f t="shared" si="72"/>
        <v>0.18021580050389868</v>
      </c>
      <c r="H338" s="32">
        <f>SUM(H302,H304:H309,H311:H316,H318:H322,H324:H331,H333:H336)</f>
        <v>488184819</v>
      </c>
      <c r="I338" s="37">
        <f t="shared" si="73"/>
        <v>0.28486196752477838</v>
      </c>
      <c r="J338" s="32">
        <f>SUM(J302,J304:J309,J311:J316,J318:J322,J324:J331,J333:J336)</f>
        <v>372645454</v>
      </c>
      <c r="K338" s="37">
        <f t="shared" si="74"/>
        <v>0.22238243302075095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1169676760</v>
      </c>
      <c r="O338" s="37">
        <f t="shared" si="77"/>
        <v>0.69802425051622652</v>
      </c>
      <c r="P338" s="32">
        <f>SUM(P302,P304:P309,P311:P316,P318:P322,P324:P331,P333:P336)</f>
        <v>392609564</v>
      </c>
      <c r="Q338" s="32">
        <f>SUM(Q302,Q304:Q309,Q311:Q316,Q318:Q322,Q324:Q331,Q333:Q336)</f>
        <v>1697973316</v>
      </c>
      <c r="R338" s="32">
        <f>SUM(R302,R304:R309,R311:R316,R318:R322,R324:R331,R333:R336)</f>
        <v>1678685464</v>
      </c>
      <c r="S338" s="32">
        <f>SUM(S302,S304:S309,S311:S316,S318:S322,S324:S331,S333:S336)</f>
        <v>1203163644</v>
      </c>
      <c r="T338" s="37">
        <f t="shared" si="78"/>
        <v>0.71672964936092398</v>
      </c>
      <c r="U338" s="37">
        <f t="shared" si="79"/>
        <v>-5.0849780113863985E-2</v>
      </c>
    </row>
    <row r="339" spans="1:21" ht="16.5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7375270932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6955128840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1485793665</v>
      </c>
      <c r="G339" s="39">
        <f t="shared" si="72"/>
        <v>0.20145614699432984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1847469413</v>
      </c>
      <c r="I339" s="39">
        <f t="shared" si="73"/>
        <v>0.25049512486167197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1518095441</v>
      </c>
      <c r="K339" s="39">
        <f t="shared" si="74"/>
        <v>0.21826992366686337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4851358519</v>
      </c>
      <c r="O339" s="39">
        <f t="shared" si="77"/>
        <v>0.69752245150357273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1473901732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6962503841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6958257966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4527923051</v>
      </c>
      <c r="T339" s="39">
        <f t="shared" si="78"/>
        <v>0.65072652855423041</v>
      </c>
      <c r="U339" s="39">
        <f t="shared" si="79"/>
        <v>2.9984162471965892E-2</v>
      </c>
    </row>
    <row r="340" spans="1:21" x14ac:dyDescent="0.2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sheetProtection algorithmName="SHA-512" hashValue="/uHIM3Z+E506R+yuhBbv+mxsvds6PXD7l5DkvLFm1rMsHnMdXVsfJr3u0jswiEu7c861/E99bdfEGRt7p5gAsQ==" saltValue="Er9GcIGk6mFuMdh9zIawJQ==" spinCount="100000" sheet="1" objects="1" scenarios="1"/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60"/>
  <sheetViews>
    <sheetView showGridLines="0" workbookViewId="0">
      <selection activeCell="T8" sqref="T8:U360"/>
    </sheetView>
  </sheetViews>
  <sheetFormatPr defaultRowHeight="12.75" x14ac:dyDescent="0.2"/>
  <cols>
    <col min="1" max="1" width="4" customWidth="1"/>
    <col min="2" max="2" width="23.28515625" customWidth="1"/>
    <col min="3" max="3" width="6.85546875" customWidth="1"/>
    <col min="4" max="11" width="11.7109375" customWidth="1"/>
    <col min="12" max="13" width="11.7109375" hidden="1" customWidth="1"/>
    <col min="14" max="16" width="11.7109375" customWidth="1"/>
    <col min="17" max="19" width="11.7109375" hidden="1" customWidth="1"/>
    <col min="20" max="21" width="11.7109375" customWidth="1"/>
    <col min="22" max="23" width="12.140625" customWidth="1"/>
  </cols>
  <sheetData>
    <row r="1" spans="1:21" ht="16.5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" customHeight="1" x14ac:dyDescent="0.2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" customHeight="1" x14ac:dyDescent="0.3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610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45" customHeight="1" x14ac:dyDescent="0.2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4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x14ac:dyDescent="0.2">
      <c r="A8" s="17" t="s">
        <v>23</v>
      </c>
      <c r="B8" s="11" t="s">
        <v>24</v>
      </c>
      <c r="C8" s="10" t="s">
        <v>25</v>
      </c>
      <c r="D8" s="31">
        <v>270733019</v>
      </c>
      <c r="E8" s="31">
        <v>293757956</v>
      </c>
      <c r="F8" s="31">
        <v>82466757</v>
      </c>
      <c r="G8" s="36">
        <f>IF(($D8       =0),0,($F8       /$D8       ))</f>
        <v>0.3046054644705159</v>
      </c>
      <c r="H8" s="31">
        <v>75543521</v>
      </c>
      <c r="I8" s="36">
        <f>IF(($D8       =0),0,($H8       /$D8       ))</f>
        <v>0.27903327521346777</v>
      </c>
      <c r="J8" s="31">
        <v>82823706</v>
      </c>
      <c r="K8" s="36">
        <f>IF(($E8       =0),0,($J8       /$E8       ))</f>
        <v>0.28194540542078117</v>
      </c>
      <c r="L8" s="31">
        <v>0</v>
      </c>
      <c r="M8" s="36">
        <f>IF(($E8       =0),0,($L8       /$E8       ))</f>
        <v>0</v>
      </c>
      <c r="N8" s="31">
        <f>$F8       +$H8       +$J8</f>
        <v>240833984</v>
      </c>
      <c r="O8" s="36">
        <f>IF(($E8       =0),0,($N8       /$E8       ))</f>
        <v>0.81983816635761175</v>
      </c>
      <c r="P8" s="31">
        <v>76526865</v>
      </c>
      <c r="Q8" s="31">
        <v>342043730</v>
      </c>
      <c r="R8" s="31">
        <v>325792406</v>
      </c>
      <c r="S8" s="31">
        <v>245458697</v>
      </c>
      <c r="T8" s="36">
        <f>IF(($R8       =0),0,($S8       /$R8       ))</f>
        <v>0.7534205600851237</v>
      </c>
      <c r="U8" s="36">
        <f>IF(($P8       =0),0,(($J8       /$P8       )-1))</f>
        <v>8.2282751292634293E-2</v>
      </c>
    </row>
    <row r="9" spans="1:21" x14ac:dyDescent="0.2">
      <c r="A9" s="17" t="s">
        <v>23</v>
      </c>
      <c r="B9" s="11" t="s">
        <v>26</v>
      </c>
      <c r="C9" s="10" t="s">
        <v>27</v>
      </c>
      <c r="D9" s="31">
        <v>465613470</v>
      </c>
      <c r="E9" s="31">
        <v>445462930</v>
      </c>
      <c r="F9" s="31">
        <v>52913204</v>
      </c>
      <c r="G9" s="36">
        <f>IF(($D9       =0),0,($F9       /$D9       ))</f>
        <v>0.11364190988718603</v>
      </c>
      <c r="H9" s="31">
        <v>70000040</v>
      </c>
      <c r="I9" s="36">
        <f>IF(($D9       =0),0,($H9       /$D9       ))</f>
        <v>0.15033937914210257</v>
      </c>
      <c r="J9" s="31">
        <v>61030864</v>
      </c>
      <c r="K9" s="36">
        <f>IF(($E9       =0),0,($J9       /$E9       ))</f>
        <v>0.13700548326209769</v>
      </c>
      <c r="L9" s="31">
        <v>0</v>
      </c>
      <c r="M9" s="36">
        <f>IF(($E9       =0),0,($L9       /$E9       ))</f>
        <v>0</v>
      </c>
      <c r="N9" s="31">
        <f>$F9       +$H9       +$J9</f>
        <v>183944108</v>
      </c>
      <c r="O9" s="36">
        <f>IF(($E9       =0),0,($N9       /$E9       ))</f>
        <v>0.41292798033721906</v>
      </c>
      <c r="P9" s="31">
        <v>95417886</v>
      </c>
      <c r="Q9" s="31">
        <v>397090910</v>
      </c>
      <c r="R9" s="31">
        <v>420781450</v>
      </c>
      <c r="S9" s="31">
        <v>287983041</v>
      </c>
      <c r="T9" s="36">
        <f>IF(($R9       =0),0,($S9       /$R9       ))</f>
        <v>0.68440051480406272</v>
      </c>
      <c r="U9" s="36">
        <f>IF(($P9       =0),0,(($J9       /$P9       )-1))</f>
        <v>-0.36038339813984144</v>
      </c>
    </row>
    <row r="10" spans="1:21" ht="16.5" x14ac:dyDescent="0.3">
      <c r="A10" s="18" t="s">
        <v>0</v>
      </c>
      <c r="B10" s="13" t="s">
        <v>28</v>
      </c>
      <c r="C10" s="12" t="s">
        <v>0</v>
      </c>
      <c r="D10" s="32">
        <f>SUM(D8:D9)</f>
        <v>736346489</v>
      </c>
      <c r="E10" s="32">
        <f>SUM(E8:E9)</f>
        <v>739220886</v>
      </c>
      <c r="F10" s="32">
        <f>SUM(F8:F9)</f>
        <v>135379961</v>
      </c>
      <c r="G10" s="37">
        <f t="shared" ref="G10:G54" si="0">IF(($D10      =0),0,($F10      /$D10      ))</f>
        <v>0.18385361106814485</v>
      </c>
      <c r="H10" s="32">
        <f>SUM(H8:H9)</f>
        <v>145543561</v>
      </c>
      <c r="I10" s="37">
        <f t="shared" ref="I10:I54" si="1">IF(($D10      =0),0,($H10      /$D10      ))</f>
        <v>0.19765635223935996</v>
      </c>
      <c r="J10" s="32">
        <f>SUM(J8:J9)</f>
        <v>143854570</v>
      </c>
      <c r="K10" s="37">
        <f t="shared" ref="K10:K54" si="2">IF(($E10      =0),0,($J10      /$E10      ))</f>
        <v>0.19460295660531432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424778092</v>
      </c>
      <c r="O10" s="37">
        <f t="shared" ref="O10:O54" si="5">IF(($E10      =0),0,($N10      /$E10      ))</f>
        <v>0.57462945114892217</v>
      </c>
      <c r="P10" s="32">
        <f>SUM(P8:P9)</f>
        <v>171944751</v>
      </c>
      <c r="Q10" s="32">
        <f>SUM(Q8:Q9)</f>
        <v>739134640</v>
      </c>
      <c r="R10" s="32">
        <f>SUM(R8:R9)</f>
        <v>746573856</v>
      </c>
      <c r="S10" s="32">
        <f>SUM(S8:S9)</f>
        <v>533441738</v>
      </c>
      <c r="T10" s="37">
        <f t="shared" ref="T10:T54" si="6">IF(($R10      =0),0,($S10      /$R10      ))</f>
        <v>0.71451971390758162</v>
      </c>
      <c r="U10" s="37">
        <f t="shared" ref="U10:U54" si="7">IF(($P10      =0),0,(($J10      /$P10      )-1))</f>
        <v>-0.16336748191865424</v>
      </c>
    </row>
    <row r="11" spans="1:21" x14ac:dyDescent="0.2">
      <c r="A11" s="17" t="s">
        <v>29</v>
      </c>
      <c r="B11" s="11" t="s">
        <v>30</v>
      </c>
      <c r="C11" s="10" t="s">
        <v>31</v>
      </c>
      <c r="D11" s="31">
        <v>21718059</v>
      </c>
      <c r="E11" s="31">
        <v>21521537</v>
      </c>
      <c r="F11" s="31">
        <v>4671009</v>
      </c>
      <c r="G11" s="36">
        <f t="shared" si="0"/>
        <v>0.2150748830731144</v>
      </c>
      <c r="H11" s="31">
        <v>5385868</v>
      </c>
      <c r="I11" s="36">
        <f t="shared" si="1"/>
        <v>0.24799030152740628</v>
      </c>
      <c r="J11" s="31">
        <v>4385676</v>
      </c>
      <c r="K11" s="36">
        <f t="shared" si="2"/>
        <v>0.2037807987412795</v>
      </c>
      <c r="L11" s="31">
        <v>0</v>
      </c>
      <c r="M11" s="36">
        <f t="shared" si="3"/>
        <v>0</v>
      </c>
      <c r="N11" s="31">
        <f t="shared" si="4"/>
        <v>14442553</v>
      </c>
      <c r="O11" s="36">
        <f t="shared" si="5"/>
        <v>0.67107442186866118</v>
      </c>
      <c r="P11" s="31">
        <v>4481286</v>
      </c>
      <c r="Q11" s="31">
        <v>21332568</v>
      </c>
      <c r="R11" s="31">
        <v>22696012</v>
      </c>
      <c r="S11" s="31">
        <v>15231420</v>
      </c>
      <c r="T11" s="36">
        <f t="shared" si="6"/>
        <v>0.6711055669163376</v>
      </c>
      <c r="U11" s="36">
        <f t="shared" si="7"/>
        <v>-2.133539345625346E-2</v>
      </c>
    </row>
    <row r="12" spans="1:21" x14ac:dyDescent="0.2">
      <c r="A12" s="17" t="s">
        <v>29</v>
      </c>
      <c r="B12" s="11" t="s">
        <v>32</v>
      </c>
      <c r="C12" s="10" t="s">
        <v>33</v>
      </c>
      <c r="D12" s="31">
        <v>3090656</v>
      </c>
      <c r="E12" s="31">
        <v>3021505</v>
      </c>
      <c r="F12" s="31">
        <v>494763</v>
      </c>
      <c r="G12" s="36">
        <f t="shared" si="0"/>
        <v>0.16008349036579936</v>
      </c>
      <c r="H12" s="31">
        <v>510162</v>
      </c>
      <c r="I12" s="36">
        <f t="shared" si="1"/>
        <v>0.16506592775126058</v>
      </c>
      <c r="J12" s="31">
        <v>417406</v>
      </c>
      <c r="K12" s="36">
        <f t="shared" si="2"/>
        <v>0.1381450634700257</v>
      </c>
      <c r="L12" s="31">
        <v>0</v>
      </c>
      <c r="M12" s="36">
        <f t="shared" si="3"/>
        <v>0</v>
      </c>
      <c r="N12" s="31">
        <f t="shared" si="4"/>
        <v>1422331</v>
      </c>
      <c r="O12" s="36">
        <f t="shared" si="5"/>
        <v>0.47073594119486811</v>
      </c>
      <c r="P12" s="31">
        <v>536133</v>
      </c>
      <c r="Q12" s="31">
        <v>2363796</v>
      </c>
      <c r="R12" s="31">
        <v>2439031</v>
      </c>
      <c r="S12" s="31">
        <v>1724618</v>
      </c>
      <c r="T12" s="36">
        <f t="shared" si="6"/>
        <v>0.70709146378213317</v>
      </c>
      <c r="U12" s="36">
        <f t="shared" si="7"/>
        <v>-0.22145064750724164</v>
      </c>
    </row>
    <row r="13" spans="1:21" x14ac:dyDescent="0.2">
      <c r="A13" s="17" t="s">
        <v>29</v>
      </c>
      <c r="B13" s="11" t="s">
        <v>34</v>
      </c>
      <c r="C13" s="10" t="s">
        <v>35</v>
      </c>
      <c r="D13" s="31">
        <v>5197208</v>
      </c>
      <c r="E13" s="31">
        <v>7439736</v>
      </c>
      <c r="F13" s="31">
        <v>367642</v>
      </c>
      <c r="G13" s="36">
        <f t="shared" si="0"/>
        <v>7.0738365676340065E-2</v>
      </c>
      <c r="H13" s="31">
        <v>1428806</v>
      </c>
      <c r="I13" s="36">
        <f t="shared" si="1"/>
        <v>0.27491799443085596</v>
      </c>
      <c r="J13" s="31">
        <v>2403305</v>
      </c>
      <c r="K13" s="36">
        <f t="shared" si="2"/>
        <v>0.32303632817078454</v>
      </c>
      <c r="L13" s="31">
        <v>0</v>
      </c>
      <c r="M13" s="36">
        <f t="shared" si="3"/>
        <v>0</v>
      </c>
      <c r="N13" s="31">
        <f t="shared" si="4"/>
        <v>4199753</v>
      </c>
      <c r="O13" s="36">
        <f t="shared" si="5"/>
        <v>0.56450296085775087</v>
      </c>
      <c r="P13" s="31">
        <v>1878580</v>
      </c>
      <c r="Q13" s="31">
        <v>13602360</v>
      </c>
      <c r="R13" s="31">
        <v>10957860</v>
      </c>
      <c r="S13" s="31">
        <v>4799201</v>
      </c>
      <c r="T13" s="36">
        <f t="shared" si="6"/>
        <v>0.4379688187292044</v>
      </c>
      <c r="U13" s="36">
        <f t="shared" si="7"/>
        <v>0.2793200183117035</v>
      </c>
    </row>
    <row r="14" spans="1:21" x14ac:dyDescent="0.2">
      <c r="A14" s="17" t="s">
        <v>29</v>
      </c>
      <c r="B14" s="11" t="s">
        <v>36</v>
      </c>
      <c r="C14" s="10" t="s">
        <v>37</v>
      </c>
      <c r="D14" s="31">
        <v>26545212</v>
      </c>
      <c r="E14" s="31">
        <v>26279361</v>
      </c>
      <c r="F14" s="31">
        <v>6016924</v>
      </c>
      <c r="G14" s="36">
        <f t="shared" si="0"/>
        <v>0.22666701625890198</v>
      </c>
      <c r="H14" s="31">
        <v>6978589</v>
      </c>
      <c r="I14" s="36">
        <f t="shared" si="1"/>
        <v>0.26289445343288276</v>
      </c>
      <c r="J14" s="31">
        <v>6261408</v>
      </c>
      <c r="K14" s="36">
        <f t="shared" si="2"/>
        <v>0.23826332763570621</v>
      </c>
      <c r="L14" s="31">
        <v>0</v>
      </c>
      <c r="M14" s="36">
        <f t="shared" si="3"/>
        <v>0</v>
      </c>
      <c r="N14" s="31">
        <f t="shared" si="4"/>
        <v>19256921</v>
      </c>
      <c r="O14" s="36">
        <f t="shared" si="5"/>
        <v>0.7327773685212513</v>
      </c>
      <c r="P14" s="31">
        <v>4334663</v>
      </c>
      <c r="Q14" s="31">
        <v>25960818</v>
      </c>
      <c r="R14" s="31">
        <v>24373918</v>
      </c>
      <c r="S14" s="31">
        <v>17637824</v>
      </c>
      <c r="T14" s="36">
        <f t="shared" si="6"/>
        <v>0.72363515787654653</v>
      </c>
      <c r="U14" s="36">
        <f t="shared" si="7"/>
        <v>0.44449706932234401</v>
      </c>
    </row>
    <row r="15" spans="1:21" x14ac:dyDescent="0.2">
      <c r="A15" s="17" t="s">
        <v>29</v>
      </c>
      <c r="B15" s="11" t="s">
        <v>38</v>
      </c>
      <c r="C15" s="10" t="s">
        <v>39</v>
      </c>
      <c r="D15" s="31">
        <v>6260108</v>
      </c>
      <c r="E15" s="31">
        <v>6434128</v>
      </c>
      <c r="F15" s="31">
        <v>1101891</v>
      </c>
      <c r="G15" s="36">
        <f t="shared" si="0"/>
        <v>0.17601788978720495</v>
      </c>
      <c r="H15" s="31">
        <v>985955</v>
      </c>
      <c r="I15" s="36">
        <f t="shared" si="1"/>
        <v>0.15749808150274724</v>
      </c>
      <c r="J15" s="31">
        <v>412181</v>
      </c>
      <c r="K15" s="36">
        <f t="shared" si="2"/>
        <v>6.4061672382022858E-2</v>
      </c>
      <c r="L15" s="31">
        <v>0</v>
      </c>
      <c r="M15" s="36">
        <f t="shared" si="3"/>
        <v>0</v>
      </c>
      <c r="N15" s="31">
        <f t="shared" si="4"/>
        <v>2500027</v>
      </c>
      <c r="O15" s="36">
        <f t="shared" si="5"/>
        <v>0.38855723728219271</v>
      </c>
      <c r="P15" s="31">
        <v>1114074</v>
      </c>
      <c r="Q15" s="31">
        <v>4656304</v>
      </c>
      <c r="R15" s="31">
        <v>4531382</v>
      </c>
      <c r="S15" s="31">
        <v>3160836</v>
      </c>
      <c r="T15" s="36">
        <f t="shared" si="6"/>
        <v>0.69754348673318645</v>
      </c>
      <c r="U15" s="36">
        <f t="shared" si="7"/>
        <v>-0.6300236788579574</v>
      </c>
    </row>
    <row r="16" spans="1:21" x14ac:dyDescent="0.2">
      <c r="A16" s="17" t="s">
        <v>29</v>
      </c>
      <c r="B16" s="11" t="s">
        <v>40</v>
      </c>
      <c r="C16" s="10" t="s">
        <v>41</v>
      </c>
      <c r="D16" s="31">
        <v>31431916</v>
      </c>
      <c r="E16" s="31">
        <v>35970447</v>
      </c>
      <c r="F16" s="31">
        <v>6240659</v>
      </c>
      <c r="G16" s="36">
        <f t="shared" si="0"/>
        <v>0.19854529389808753</v>
      </c>
      <c r="H16" s="31">
        <v>7426064</v>
      </c>
      <c r="I16" s="36">
        <f t="shared" si="1"/>
        <v>0.23625871232285045</v>
      </c>
      <c r="J16" s="31">
        <v>6399918</v>
      </c>
      <c r="K16" s="36">
        <f t="shared" si="2"/>
        <v>0.17792155877295604</v>
      </c>
      <c r="L16" s="31">
        <v>0</v>
      </c>
      <c r="M16" s="36">
        <f t="shared" si="3"/>
        <v>0</v>
      </c>
      <c r="N16" s="31">
        <f t="shared" si="4"/>
        <v>20066641</v>
      </c>
      <c r="O16" s="36">
        <f t="shared" si="5"/>
        <v>0.55786465483734471</v>
      </c>
      <c r="P16" s="31">
        <v>5949262</v>
      </c>
      <c r="Q16" s="31">
        <v>29222071</v>
      </c>
      <c r="R16" s="31">
        <v>28916283</v>
      </c>
      <c r="S16" s="31">
        <v>16982962</v>
      </c>
      <c r="T16" s="36">
        <f t="shared" si="6"/>
        <v>0.58731483572767629</v>
      </c>
      <c r="U16" s="36">
        <f t="shared" si="7"/>
        <v>7.5749899735463089E-2</v>
      </c>
    </row>
    <row r="17" spans="1:21" x14ac:dyDescent="0.2">
      <c r="A17" s="17" t="s">
        <v>29</v>
      </c>
      <c r="B17" s="11" t="s">
        <v>42</v>
      </c>
      <c r="C17" s="10" t="s">
        <v>43</v>
      </c>
      <c r="D17" s="31">
        <v>4074197</v>
      </c>
      <c r="E17" s="31">
        <v>4868865</v>
      </c>
      <c r="F17" s="31">
        <v>1165989</v>
      </c>
      <c r="G17" s="36">
        <f t="shared" si="0"/>
        <v>0.2861886649074652</v>
      </c>
      <c r="H17" s="31">
        <v>1276067</v>
      </c>
      <c r="I17" s="36">
        <f t="shared" si="1"/>
        <v>0.31320699514530104</v>
      </c>
      <c r="J17" s="31">
        <v>1476384</v>
      </c>
      <c r="K17" s="36">
        <f t="shared" si="2"/>
        <v>0.30322960279243727</v>
      </c>
      <c r="L17" s="31">
        <v>0</v>
      </c>
      <c r="M17" s="36">
        <f t="shared" si="3"/>
        <v>0</v>
      </c>
      <c r="N17" s="31">
        <f t="shared" si="4"/>
        <v>3918440</v>
      </c>
      <c r="O17" s="36">
        <f t="shared" si="5"/>
        <v>0.80479536811967467</v>
      </c>
      <c r="P17" s="31">
        <v>1317646</v>
      </c>
      <c r="Q17" s="31">
        <v>4586409</v>
      </c>
      <c r="R17" s="31">
        <v>3946771</v>
      </c>
      <c r="S17" s="31">
        <v>3117838</v>
      </c>
      <c r="T17" s="36">
        <f t="shared" si="6"/>
        <v>0.78997185294003625</v>
      </c>
      <c r="U17" s="36">
        <f t="shared" si="7"/>
        <v>0.12047090037840213</v>
      </c>
    </row>
    <row r="18" spans="1:21" x14ac:dyDescent="0.2">
      <c r="A18" s="17" t="s">
        <v>44</v>
      </c>
      <c r="B18" s="11" t="s">
        <v>45</v>
      </c>
      <c r="C18" s="10" t="s">
        <v>46</v>
      </c>
      <c r="D18" s="31">
        <v>47440676</v>
      </c>
      <c r="E18" s="31">
        <v>122479536</v>
      </c>
      <c r="F18" s="31">
        <v>4597022</v>
      </c>
      <c r="G18" s="36">
        <f t="shared" si="0"/>
        <v>9.6900432025884289E-2</v>
      </c>
      <c r="H18" s="31">
        <v>4712760</v>
      </c>
      <c r="I18" s="36">
        <f t="shared" si="1"/>
        <v>9.9340068425669142E-2</v>
      </c>
      <c r="J18" s="31">
        <v>5630899</v>
      </c>
      <c r="K18" s="36">
        <f t="shared" si="2"/>
        <v>4.5974202580257979E-2</v>
      </c>
      <c r="L18" s="31">
        <v>0</v>
      </c>
      <c r="M18" s="36">
        <f t="shared" si="3"/>
        <v>0</v>
      </c>
      <c r="N18" s="31">
        <f t="shared" si="4"/>
        <v>14940681</v>
      </c>
      <c r="O18" s="36">
        <f t="shared" si="5"/>
        <v>0.12198512084500386</v>
      </c>
      <c r="P18" s="31">
        <v>3671465</v>
      </c>
      <c r="Q18" s="31">
        <v>22270872</v>
      </c>
      <c r="R18" s="31">
        <v>43822872</v>
      </c>
      <c r="S18" s="31">
        <v>10126954</v>
      </c>
      <c r="T18" s="36">
        <f t="shared" si="6"/>
        <v>0.23108832301086976</v>
      </c>
      <c r="U18" s="36">
        <f t="shared" si="7"/>
        <v>0.53369268125938829</v>
      </c>
    </row>
    <row r="19" spans="1:21" ht="16.5" x14ac:dyDescent="0.3">
      <c r="A19" s="18" t="s">
        <v>0</v>
      </c>
      <c r="B19" s="13" t="s">
        <v>47</v>
      </c>
      <c r="C19" s="12" t="s">
        <v>0</v>
      </c>
      <c r="D19" s="32">
        <f>SUM(D11:D18)</f>
        <v>145758032</v>
      </c>
      <c r="E19" s="32">
        <f>SUM(E11:E18)</f>
        <v>228015115</v>
      </c>
      <c r="F19" s="32">
        <f>SUM(F11:F18)</f>
        <v>24655899</v>
      </c>
      <c r="G19" s="37">
        <f t="shared" si="0"/>
        <v>0.16915636594215266</v>
      </c>
      <c r="H19" s="32">
        <f>SUM(H11:H18)</f>
        <v>28704271</v>
      </c>
      <c r="I19" s="37">
        <f t="shared" si="1"/>
        <v>0.19693097255868547</v>
      </c>
      <c r="J19" s="32">
        <f>SUM(J11:J18)</f>
        <v>27387177</v>
      </c>
      <c r="K19" s="37">
        <f t="shared" si="2"/>
        <v>0.12011123473108351</v>
      </c>
      <c r="L19" s="32">
        <f>SUM(L11:L18)</f>
        <v>0</v>
      </c>
      <c r="M19" s="37">
        <f t="shared" si="3"/>
        <v>0</v>
      </c>
      <c r="N19" s="32">
        <f t="shared" si="4"/>
        <v>80747347</v>
      </c>
      <c r="O19" s="37">
        <f t="shared" si="5"/>
        <v>0.35413155395421919</v>
      </c>
      <c r="P19" s="32">
        <f>SUM(P11:P18)</f>
        <v>23283109</v>
      </c>
      <c r="Q19" s="32">
        <f>SUM(Q11:Q18)</f>
        <v>123995198</v>
      </c>
      <c r="R19" s="32">
        <f>SUM(R11:R18)</f>
        <v>141684129</v>
      </c>
      <c r="S19" s="32">
        <f>SUM(S11:S18)</f>
        <v>72781653</v>
      </c>
      <c r="T19" s="37">
        <f t="shared" si="6"/>
        <v>0.51368952552194469</v>
      </c>
      <c r="U19" s="37">
        <f t="shared" si="7"/>
        <v>0.17626804049235867</v>
      </c>
    </row>
    <row r="20" spans="1:21" x14ac:dyDescent="0.2">
      <c r="A20" s="17" t="s">
        <v>29</v>
      </c>
      <c r="B20" s="11" t="s">
        <v>48</v>
      </c>
      <c r="C20" s="10" t="s">
        <v>49</v>
      </c>
      <c r="D20" s="31">
        <v>27592265</v>
      </c>
      <c r="E20" s="31">
        <v>28489693</v>
      </c>
      <c r="F20" s="31">
        <v>1339692</v>
      </c>
      <c r="G20" s="36">
        <f t="shared" si="0"/>
        <v>4.8553172419879269E-2</v>
      </c>
      <c r="H20" s="31">
        <v>7300355</v>
      </c>
      <c r="I20" s="36">
        <f t="shared" si="1"/>
        <v>0.26457976537989902</v>
      </c>
      <c r="J20" s="31">
        <v>3147249</v>
      </c>
      <c r="K20" s="36">
        <f t="shared" si="2"/>
        <v>0.11046974075852625</v>
      </c>
      <c r="L20" s="31">
        <v>0</v>
      </c>
      <c r="M20" s="36">
        <f t="shared" si="3"/>
        <v>0</v>
      </c>
      <c r="N20" s="31">
        <f t="shared" si="4"/>
        <v>11787296</v>
      </c>
      <c r="O20" s="36">
        <f t="shared" si="5"/>
        <v>0.41373896166589091</v>
      </c>
      <c r="P20" s="31">
        <v>3502948</v>
      </c>
      <c r="Q20" s="31">
        <v>22988906</v>
      </c>
      <c r="R20" s="31">
        <v>22886281</v>
      </c>
      <c r="S20" s="31">
        <v>11706177</v>
      </c>
      <c r="T20" s="36">
        <f t="shared" si="6"/>
        <v>0.51149319542130933</v>
      </c>
      <c r="U20" s="36">
        <f t="shared" si="7"/>
        <v>-0.10154275770008581</v>
      </c>
    </row>
    <row r="21" spans="1:21" x14ac:dyDescent="0.2">
      <c r="A21" s="17" t="s">
        <v>29</v>
      </c>
      <c r="B21" s="11" t="s">
        <v>50</v>
      </c>
      <c r="C21" s="10" t="s">
        <v>51</v>
      </c>
      <c r="D21" s="31">
        <v>44186292</v>
      </c>
      <c r="E21" s="31">
        <v>49274105</v>
      </c>
      <c r="F21" s="31">
        <v>10581825</v>
      </c>
      <c r="G21" s="36">
        <f t="shared" si="0"/>
        <v>0.23948207738273219</v>
      </c>
      <c r="H21" s="31">
        <v>8794202</v>
      </c>
      <c r="I21" s="36">
        <f t="shared" si="1"/>
        <v>0.19902557109793237</v>
      </c>
      <c r="J21" s="31">
        <v>9723597</v>
      </c>
      <c r="K21" s="36">
        <f t="shared" si="2"/>
        <v>0.19733685675264928</v>
      </c>
      <c r="L21" s="31">
        <v>0</v>
      </c>
      <c r="M21" s="36">
        <f t="shared" si="3"/>
        <v>0</v>
      </c>
      <c r="N21" s="31">
        <f t="shared" si="4"/>
        <v>29099624</v>
      </c>
      <c r="O21" s="36">
        <f t="shared" si="5"/>
        <v>0.59056626193413353</v>
      </c>
      <c r="P21" s="31">
        <v>9637707</v>
      </c>
      <c r="Q21" s="31">
        <v>55422750</v>
      </c>
      <c r="R21" s="31">
        <v>54255450</v>
      </c>
      <c r="S21" s="31">
        <v>25462730</v>
      </c>
      <c r="T21" s="36">
        <f t="shared" si="6"/>
        <v>0.46931193087514711</v>
      </c>
      <c r="U21" s="36">
        <f t="shared" si="7"/>
        <v>8.9118708423072679E-3</v>
      </c>
    </row>
    <row r="22" spans="1:21" x14ac:dyDescent="0.2">
      <c r="A22" s="17" t="s">
        <v>29</v>
      </c>
      <c r="B22" s="11" t="s">
        <v>52</v>
      </c>
      <c r="C22" s="10" t="s">
        <v>53</v>
      </c>
      <c r="D22" s="31">
        <v>15992201</v>
      </c>
      <c r="E22" s="31">
        <v>15992204</v>
      </c>
      <c r="F22" s="31">
        <v>2553554</v>
      </c>
      <c r="G22" s="36">
        <f t="shared" si="0"/>
        <v>0.15967495656163902</v>
      </c>
      <c r="H22" s="31">
        <v>2594944</v>
      </c>
      <c r="I22" s="36">
        <f t="shared" si="1"/>
        <v>0.16226309311645096</v>
      </c>
      <c r="J22" s="31">
        <v>2433775</v>
      </c>
      <c r="K22" s="36">
        <f t="shared" si="2"/>
        <v>0.15218508968494898</v>
      </c>
      <c r="L22" s="31">
        <v>0</v>
      </c>
      <c r="M22" s="36">
        <f t="shared" si="3"/>
        <v>0</v>
      </c>
      <c r="N22" s="31">
        <f t="shared" si="4"/>
        <v>7582273</v>
      </c>
      <c r="O22" s="36">
        <f t="shared" si="5"/>
        <v>0.47412307897022826</v>
      </c>
      <c r="P22" s="31">
        <v>2740132</v>
      </c>
      <c r="Q22" s="31">
        <v>16068569</v>
      </c>
      <c r="R22" s="31">
        <v>15923568</v>
      </c>
      <c r="S22" s="31">
        <v>8095681</v>
      </c>
      <c r="T22" s="36">
        <f t="shared" si="6"/>
        <v>0.50840873100802531</v>
      </c>
      <c r="U22" s="36">
        <f t="shared" si="7"/>
        <v>-0.11180373792211473</v>
      </c>
    </row>
    <row r="23" spans="1:21" x14ac:dyDescent="0.2">
      <c r="A23" s="17" t="s">
        <v>29</v>
      </c>
      <c r="B23" s="11" t="s">
        <v>54</v>
      </c>
      <c r="C23" s="10" t="s">
        <v>55</v>
      </c>
      <c r="D23" s="31">
        <v>11024076</v>
      </c>
      <c r="E23" s="31">
        <v>9409552</v>
      </c>
      <c r="F23" s="31">
        <v>2317649</v>
      </c>
      <c r="G23" s="36">
        <f t="shared" si="0"/>
        <v>0.21023521608523019</v>
      </c>
      <c r="H23" s="31">
        <v>2278731</v>
      </c>
      <c r="I23" s="36">
        <f t="shared" si="1"/>
        <v>0.20670494289045177</v>
      </c>
      <c r="J23" s="31">
        <v>2195304</v>
      </c>
      <c r="K23" s="36">
        <f t="shared" si="2"/>
        <v>0.23330590021714104</v>
      </c>
      <c r="L23" s="31">
        <v>0</v>
      </c>
      <c r="M23" s="36">
        <f t="shared" si="3"/>
        <v>0</v>
      </c>
      <c r="N23" s="31">
        <f t="shared" si="4"/>
        <v>6791684</v>
      </c>
      <c r="O23" s="36">
        <f t="shared" si="5"/>
        <v>0.72178611691608696</v>
      </c>
      <c r="P23" s="31">
        <v>2393249</v>
      </c>
      <c r="Q23" s="31">
        <v>9108303</v>
      </c>
      <c r="R23" s="31">
        <v>9377128</v>
      </c>
      <c r="S23" s="31">
        <v>6656675</v>
      </c>
      <c r="T23" s="36">
        <f t="shared" si="6"/>
        <v>0.70988419908526368</v>
      </c>
      <c r="U23" s="36">
        <f t="shared" si="7"/>
        <v>-8.2709738936483368E-2</v>
      </c>
    </row>
    <row r="24" spans="1:21" x14ac:dyDescent="0.2">
      <c r="A24" s="17" t="s">
        <v>29</v>
      </c>
      <c r="B24" s="11" t="s">
        <v>56</v>
      </c>
      <c r="C24" s="10" t="s">
        <v>57</v>
      </c>
      <c r="D24" s="31">
        <v>6470335</v>
      </c>
      <c r="E24" s="31">
        <v>8520360</v>
      </c>
      <c r="F24" s="31">
        <v>2094003</v>
      </c>
      <c r="G24" s="36">
        <f t="shared" si="0"/>
        <v>0.32363131120722499</v>
      </c>
      <c r="H24" s="31">
        <v>2003882</v>
      </c>
      <c r="I24" s="36">
        <f t="shared" si="1"/>
        <v>0.30970297519371098</v>
      </c>
      <c r="J24" s="31">
        <v>1774421</v>
      </c>
      <c r="K24" s="36">
        <f t="shared" si="2"/>
        <v>0.20825657601322009</v>
      </c>
      <c r="L24" s="31">
        <v>0</v>
      </c>
      <c r="M24" s="36">
        <f t="shared" si="3"/>
        <v>0</v>
      </c>
      <c r="N24" s="31">
        <f t="shared" si="4"/>
        <v>5872306</v>
      </c>
      <c r="O24" s="36">
        <f t="shared" si="5"/>
        <v>0.68920867193404978</v>
      </c>
      <c r="P24" s="31">
        <v>2000465</v>
      </c>
      <c r="Q24" s="31">
        <v>7607407</v>
      </c>
      <c r="R24" s="31">
        <v>6686008</v>
      </c>
      <c r="S24" s="31">
        <v>5623006</v>
      </c>
      <c r="T24" s="36">
        <f t="shared" si="6"/>
        <v>0.84101095900573253</v>
      </c>
      <c r="U24" s="36">
        <f t="shared" si="7"/>
        <v>-0.11299572849312534</v>
      </c>
    </row>
    <row r="25" spans="1:21" x14ac:dyDescent="0.2">
      <c r="A25" s="17" t="s">
        <v>29</v>
      </c>
      <c r="B25" s="11" t="s">
        <v>58</v>
      </c>
      <c r="C25" s="10" t="s">
        <v>59</v>
      </c>
      <c r="D25" s="31">
        <v>24236479</v>
      </c>
      <c r="E25" s="31">
        <v>29341479</v>
      </c>
      <c r="F25" s="31">
        <v>5702739</v>
      </c>
      <c r="G25" s="36">
        <f t="shared" si="0"/>
        <v>0.23529568795863459</v>
      </c>
      <c r="H25" s="31">
        <v>6026211</v>
      </c>
      <c r="I25" s="36">
        <f t="shared" si="1"/>
        <v>0.24864218106928815</v>
      </c>
      <c r="J25" s="31">
        <v>3707421</v>
      </c>
      <c r="K25" s="36">
        <f t="shared" si="2"/>
        <v>0.12635426455496671</v>
      </c>
      <c r="L25" s="31">
        <v>0</v>
      </c>
      <c r="M25" s="36">
        <f t="shared" si="3"/>
        <v>0</v>
      </c>
      <c r="N25" s="31">
        <f t="shared" si="4"/>
        <v>15436371</v>
      </c>
      <c r="O25" s="36">
        <f t="shared" si="5"/>
        <v>0.52609382778557279</v>
      </c>
      <c r="P25" s="31">
        <v>5435708</v>
      </c>
      <c r="Q25" s="31">
        <v>22874710</v>
      </c>
      <c r="R25" s="31">
        <v>23929329</v>
      </c>
      <c r="S25" s="31">
        <v>15622101</v>
      </c>
      <c r="T25" s="36">
        <f t="shared" si="6"/>
        <v>0.65284325356553041</v>
      </c>
      <c r="U25" s="36">
        <f t="shared" si="7"/>
        <v>-0.31795066990353416</v>
      </c>
    </row>
    <row r="26" spans="1:21" x14ac:dyDescent="0.2">
      <c r="A26" s="17" t="s">
        <v>44</v>
      </c>
      <c r="B26" s="11" t="s">
        <v>60</v>
      </c>
      <c r="C26" s="10" t="s">
        <v>61</v>
      </c>
      <c r="D26" s="31">
        <v>115570265</v>
      </c>
      <c r="E26" s="31">
        <v>109749744</v>
      </c>
      <c r="F26" s="31">
        <v>21566246</v>
      </c>
      <c r="G26" s="36">
        <f t="shared" si="0"/>
        <v>0.18660722115675688</v>
      </c>
      <c r="H26" s="31">
        <v>15701685</v>
      </c>
      <c r="I26" s="36">
        <f t="shared" si="1"/>
        <v>0.13586267194247587</v>
      </c>
      <c r="J26" s="31">
        <v>19184046</v>
      </c>
      <c r="K26" s="36">
        <f t="shared" si="2"/>
        <v>0.17479809337869617</v>
      </c>
      <c r="L26" s="31">
        <v>0</v>
      </c>
      <c r="M26" s="36">
        <f t="shared" si="3"/>
        <v>0</v>
      </c>
      <c r="N26" s="31">
        <f t="shared" si="4"/>
        <v>56451977</v>
      </c>
      <c r="O26" s="36">
        <f t="shared" si="5"/>
        <v>0.5143700107400706</v>
      </c>
      <c r="P26" s="31">
        <v>22209149</v>
      </c>
      <c r="Q26" s="31">
        <v>113094364</v>
      </c>
      <c r="R26" s="31">
        <v>124493822</v>
      </c>
      <c r="S26" s="31">
        <v>71938666</v>
      </c>
      <c r="T26" s="36">
        <f t="shared" si="6"/>
        <v>0.57784928476209851</v>
      </c>
      <c r="U26" s="36">
        <f t="shared" si="7"/>
        <v>-0.1362097665245976</v>
      </c>
    </row>
    <row r="27" spans="1:21" ht="16.5" x14ac:dyDescent="0.3">
      <c r="A27" s="18" t="s">
        <v>0</v>
      </c>
      <c r="B27" s="13" t="s">
        <v>62</v>
      </c>
      <c r="C27" s="12" t="s">
        <v>0</v>
      </c>
      <c r="D27" s="32">
        <f>SUM(D20:D26)</f>
        <v>245071913</v>
      </c>
      <c r="E27" s="32">
        <f>SUM(E20:E26)</f>
        <v>250777137</v>
      </c>
      <c r="F27" s="32">
        <f>SUM(F20:F26)</f>
        <v>46155708</v>
      </c>
      <c r="G27" s="37">
        <f t="shared" si="0"/>
        <v>0.18833536424061781</v>
      </c>
      <c r="H27" s="32">
        <f>SUM(H20:H26)</f>
        <v>44700010</v>
      </c>
      <c r="I27" s="37">
        <f t="shared" si="1"/>
        <v>0.18239548323924007</v>
      </c>
      <c r="J27" s="32">
        <f>SUM(J20:J26)</f>
        <v>42165813</v>
      </c>
      <c r="K27" s="37">
        <f t="shared" si="2"/>
        <v>0.1681405789396184</v>
      </c>
      <c r="L27" s="32">
        <f>SUM(L20:L26)</f>
        <v>0</v>
      </c>
      <c r="M27" s="37">
        <f t="shared" si="3"/>
        <v>0</v>
      </c>
      <c r="N27" s="32">
        <f t="shared" si="4"/>
        <v>133021531</v>
      </c>
      <c r="O27" s="37">
        <f t="shared" si="5"/>
        <v>0.53043723439589308</v>
      </c>
      <c r="P27" s="32">
        <f>SUM(P20:P26)</f>
        <v>47919358</v>
      </c>
      <c r="Q27" s="32">
        <f>SUM(Q20:Q26)</f>
        <v>247165009</v>
      </c>
      <c r="R27" s="32">
        <f>SUM(R20:R26)</f>
        <v>257551586</v>
      </c>
      <c r="S27" s="32">
        <f>SUM(S20:S26)</f>
        <v>145105036</v>
      </c>
      <c r="T27" s="37">
        <f t="shared" si="6"/>
        <v>0.56340183438047242</v>
      </c>
      <c r="U27" s="37">
        <f t="shared" si="7"/>
        <v>-0.1200672387973144</v>
      </c>
    </row>
    <row r="28" spans="1:21" x14ac:dyDescent="0.2">
      <c r="A28" s="17" t="s">
        <v>29</v>
      </c>
      <c r="B28" s="11" t="s">
        <v>63</v>
      </c>
      <c r="C28" s="10" t="s">
        <v>64</v>
      </c>
      <c r="D28" s="31">
        <v>23006708</v>
      </c>
      <c r="E28" s="31">
        <v>21456425</v>
      </c>
      <c r="F28" s="31">
        <v>3268264</v>
      </c>
      <c r="G28" s="36">
        <f t="shared" si="0"/>
        <v>0.14205700354870415</v>
      </c>
      <c r="H28" s="31">
        <v>3264501</v>
      </c>
      <c r="I28" s="36">
        <f t="shared" si="1"/>
        <v>0.14189344255597106</v>
      </c>
      <c r="J28" s="31">
        <v>6186791</v>
      </c>
      <c r="K28" s="36">
        <f t="shared" si="2"/>
        <v>0.28834211663872245</v>
      </c>
      <c r="L28" s="31">
        <v>0</v>
      </c>
      <c r="M28" s="36">
        <f t="shared" si="3"/>
        <v>0</v>
      </c>
      <c r="N28" s="31">
        <f t="shared" si="4"/>
        <v>12719556</v>
      </c>
      <c r="O28" s="36">
        <f t="shared" si="5"/>
        <v>0.59280872745576207</v>
      </c>
      <c r="P28" s="31">
        <v>2953875</v>
      </c>
      <c r="Q28" s="31">
        <v>13426215</v>
      </c>
      <c r="R28" s="31">
        <v>14804806</v>
      </c>
      <c r="S28" s="31">
        <v>9949194</v>
      </c>
      <c r="T28" s="36">
        <f t="shared" si="6"/>
        <v>0.67202461146738435</v>
      </c>
      <c r="U28" s="36">
        <f t="shared" si="7"/>
        <v>1.0944660826879944</v>
      </c>
    </row>
    <row r="29" spans="1:21" x14ac:dyDescent="0.2">
      <c r="A29" s="17" t="s">
        <v>29</v>
      </c>
      <c r="B29" s="11" t="s">
        <v>65</v>
      </c>
      <c r="C29" s="10" t="s">
        <v>66</v>
      </c>
      <c r="D29" s="31">
        <v>20486818</v>
      </c>
      <c r="E29" s="31">
        <v>22596818</v>
      </c>
      <c r="F29" s="31">
        <v>3274042</v>
      </c>
      <c r="G29" s="36">
        <f t="shared" si="0"/>
        <v>0.15981212895043045</v>
      </c>
      <c r="H29" s="31">
        <v>3381811</v>
      </c>
      <c r="I29" s="36">
        <f t="shared" si="1"/>
        <v>0.16507253591065241</v>
      </c>
      <c r="J29" s="31">
        <v>3359232</v>
      </c>
      <c r="K29" s="36">
        <f t="shared" si="2"/>
        <v>0.14865951480425252</v>
      </c>
      <c r="L29" s="31">
        <v>0</v>
      </c>
      <c r="M29" s="36">
        <f t="shared" si="3"/>
        <v>0</v>
      </c>
      <c r="N29" s="31">
        <f t="shared" si="4"/>
        <v>10015085</v>
      </c>
      <c r="O29" s="36">
        <f t="shared" si="5"/>
        <v>0.44320775606547791</v>
      </c>
      <c r="P29" s="31">
        <v>2850012</v>
      </c>
      <c r="Q29" s="31">
        <v>22074037</v>
      </c>
      <c r="R29" s="31">
        <v>16446732</v>
      </c>
      <c r="S29" s="31">
        <v>9590590</v>
      </c>
      <c r="T29" s="36">
        <f t="shared" si="6"/>
        <v>0.58313043588233826</v>
      </c>
      <c r="U29" s="36">
        <f t="shared" si="7"/>
        <v>0.17867293190344458</v>
      </c>
    </row>
    <row r="30" spans="1:21" x14ac:dyDescent="0.2">
      <c r="A30" s="17" t="s">
        <v>29</v>
      </c>
      <c r="B30" s="11" t="s">
        <v>67</v>
      </c>
      <c r="C30" s="10" t="s">
        <v>68</v>
      </c>
      <c r="D30" s="31">
        <v>46774809</v>
      </c>
      <c r="E30" s="31">
        <v>50692824</v>
      </c>
      <c r="F30" s="31">
        <v>9677966</v>
      </c>
      <c r="G30" s="36">
        <f t="shared" si="0"/>
        <v>0.2069055161721772</v>
      </c>
      <c r="H30" s="31">
        <v>8917713</v>
      </c>
      <c r="I30" s="36">
        <f t="shared" si="1"/>
        <v>0.19065204520664103</v>
      </c>
      <c r="J30" s="31">
        <v>11645062</v>
      </c>
      <c r="K30" s="36">
        <f t="shared" si="2"/>
        <v>0.22971815497988432</v>
      </c>
      <c r="L30" s="31">
        <v>0</v>
      </c>
      <c r="M30" s="36">
        <f t="shared" si="3"/>
        <v>0</v>
      </c>
      <c r="N30" s="31">
        <f t="shared" si="4"/>
        <v>30240741</v>
      </c>
      <c r="O30" s="36">
        <f t="shared" si="5"/>
        <v>0.59654875411951802</v>
      </c>
      <c r="P30" s="31">
        <v>7952341</v>
      </c>
      <c r="Q30" s="31">
        <v>27409492</v>
      </c>
      <c r="R30" s="31">
        <v>36234943</v>
      </c>
      <c r="S30" s="31">
        <v>21023613</v>
      </c>
      <c r="T30" s="36">
        <f t="shared" si="6"/>
        <v>0.58020273413980528</v>
      </c>
      <c r="U30" s="36">
        <f t="shared" si="7"/>
        <v>0.4643564706292147</v>
      </c>
    </row>
    <row r="31" spans="1:21" x14ac:dyDescent="0.2">
      <c r="A31" s="17" t="s">
        <v>29</v>
      </c>
      <c r="B31" s="11" t="s">
        <v>69</v>
      </c>
      <c r="C31" s="10" t="s">
        <v>70</v>
      </c>
      <c r="D31" s="31">
        <v>13170262</v>
      </c>
      <c r="E31" s="31">
        <v>14361149</v>
      </c>
      <c r="F31" s="31">
        <v>1880210</v>
      </c>
      <c r="G31" s="36">
        <f t="shared" si="0"/>
        <v>0.14276177649313279</v>
      </c>
      <c r="H31" s="31">
        <v>5498128</v>
      </c>
      <c r="I31" s="36">
        <f t="shared" si="1"/>
        <v>0.41746534731047874</v>
      </c>
      <c r="J31" s="31">
        <v>2993057</v>
      </c>
      <c r="K31" s="36">
        <f t="shared" si="2"/>
        <v>0.20841347722247014</v>
      </c>
      <c r="L31" s="31">
        <v>0</v>
      </c>
      <c r="M31" s="36">
        <f t="shared" si="3"/>
        <v>0</v>
      </c>
      <c r="N31" s="31">
        <f t="shared" si="4"/>
        <v>10371395</v>
      </c>
      <c r="O31" s="36">
        <f t="shared" si="5"/>
        <v>0.72218420684863027</v>
      </c>
      <c r="P31" s="31">
        <v>5148839</v>
      </c>
      <c r="Q31" s="31">
        <v>11121997</v>
      </c>
      <c r="R31" s="31">
        <v>10566175</v>
      </c>
      <c r="S31" s="31">
        <v>9185044</v>
      </c>
      <c r="T31" s="36">
        <f t="shared" si="6"/>
        <v>0.86928751416666861</v>
      </c>
      <c r="U31" s="36">
        <f t="shared" si="7"/>
        <v>-0.41869283541396418</v>
      </c>
    </row>
    <row r="32" spans="1:21" x14ac:dyDescent="0.2">
      <c r="A32" s="17" t="s">
        <v>29</v>
      </c>
      <c r="B32" s="11" t="s">
        <v>71</v>
      </c>
      <c r="C32" s="10" t="s">
        <v>72</v>
      </c>
      <c r="D32" s="31">
        <v>8497276</v>
      </c>
      <c r="E32" s="31">
        <v>10846440</v>
      </c>
      <c r="F32" s="31">
        <v>2294950</v>
      </c>
      <c r="G32" s="36">
        <f t="shared" si="0"/>
        <v>0.27008067055842366</v>
      </c>
      <c r="H32" s="31">
        <v>2060581</v>
      </c>
      <c r="I32" s="36">
        <f t="shared" si="1"/>
        <v>0.24249900791736081</v>
      </c>
      <c r="J32" s="31">
        <v>1786258</v>
      </c>
      <c r="K32" s="36">
        <f t="shared" si="2"/>
        <v>0.16468610899059968</v>
      </c>
      <c r="L32" s="31">
        <v>0</v>
      </c>
      <c r="M32" s="36">
        <f t="shared" si="3"/>
        <v>0</v>
      </c>
      <c r="N32" s="31">
        <f t="shared" si="4"/>
        <v>6141789</v>
      </c>
      <c r="O32" s="36">
        <f t="shared" si="5"/>
        <v>0.56624929469945895</v>
      </c>
      <c r="P32" s="31">
        <v>2161045</v>
      </c>
      <c r="Q32" s="31">
        <v>7260264</v>
      </c>
      <c r="R32" s="31">
        <v>7684232</v>
      </c>
      <c r="S32" s="31">
        <v>5736663</v>
      </c>
      <c r="T32" s="36">
        <f t="shared" si="6"/>
        <v>0.74654994799740559</v>
      </c>
      <c r="U32" s="36">
        <f t="shared" si="7"/>
        <v>-0.1734285958876377</v>
      </c>
    </row>
    <row r="33" spans="1:21" x14ac:dyDescent="0.2">
      <c r="A33" s="17" t="s">
        <v>29</v>
      </c>
      <c r="B33" s="11" t="s">
        <v>73</v>
      </c>
      <c r="C33" s="10" t="s">
        <v>74</v>
      </c>
      <c r="D33" s="31">
        <v>13727247</v>
      </c>
      <c r="E33" s="31">
        <v>13727247</v>
      </c>
      <c r="F33" s="31">
        <v>3068755</v>
      </c>
      <c r="G33" s="36">
        <f t="shared" si="0"/>
        <v>0.22355210771686412</v>
      </c>
      <c r="H33" s="31">
        <v>3148970</v>
      </c>
      <c r="I33" s="36">
        <f t="shared" si="1"/>
        <v>0.22939559548975844</v>
      </c>
      <c r="J33" s="31">
        <v>3367243</v>
      </c>
      <c r="K33" s="36">
        <f t="shared" si="2"/>
        <v>0.24529630740963573</v>
      </c>
      <c r="L33" s="31">
        <v>0</v>
      </c>
      <c r="M33" s="36">
        <f t="shared" si="3"/>
        <v>0</v>
      </c>
      <c r="N33" s="31">
        <f t="shared" si="4"/>
        <v>9584968</v>
      </c>
      <c r="O33" s="36">
        <f t="shared" si="5"/>
        <v>0.69824401061625829</v>
      </c>
      <c r="P33" s="31">
        <v>2790130</v>
      </c>
      <c r="Q33" s="31">
        <v>11798818</v>
      </c>
      <c r="R33" s="31">
        <v>11809160</v>
      </c>
      <c r="S33" s="31">
        <v>8361372</v>
      </c>
      <c r="T33" s="36">
        <f t="shared" si="6"/>
        <v>0.70804121546325061</v>
      </c>
      <c r="U33" s="36">
        <f t="shared" si="7"/>
        <v>0.20684089988638532</v>
      </c>
    </row>
    <row r="34" spans="1:21" x14ac:dyDescent="0.2">
      <c r="A34" s="17" t="s">
        <v>44</v>
      </c>
      <c r="B34" s="11" t="s">
        <v>75</v>
      </c>
      <c r="C34" s="10" t="s">
        <v>76</v>
      </c>
      <c r="D34" s="31">
        <v>95469971</v>
      </c>
      <c r="E34" s="31">
        <v>107702989</v>
      </c>
      <c r="F34" s="31">
        <v>10708709</v>
      </c>
      <c r="G34" s="36">
        <f t="shared" si="0"/>
        <v>0.1121683487261141</v>
      </c>
      <c r="H34" s="31">
        <v>17840203</v>
      </c>
      <c r="I34" s="36">
        <f t="shared" si="1"/>
        <v>0.18686716684977311</v>
      </c>
      <c r="J34" s="31">
        <v>20553592</v>
      </c>
      <c r="K34" s="36">
        <f t="shared" si="2"/>
        <v>0.19083585507547984</v>
      </c>
      <c r="L34" s="31">
        <v>0</v>
      </c>
      <c r="M34" s="36">
        <f t="shared" si="3"/>
        <v>0</v>
      </c>
      <c r="N34" s="31">
        <f t="shared" si="4"/>
        <v>49102504</v>
      </c>
      <c r="O34" s="36">
        <f t="shared" si="5"/>
        <v>0.45590660441187941</v>
      </c>
      <c r="P34" s="31">
        <v>11556226</v>
      </c>
      <c r="Q34" s="31">
        <v>84383082</v>
      </c>
      <c r="R34" s="31">
        <v>81288246</v>
      </c>
      <c r="S34" s="31">
        <v>52924650</v>
      </c>
      <c r="T34" s="36">
        <f t="shared" si="6"/>
        <v>0.651073834217065</v>
      </c>
      <c r="U34" s="36">
        <f t="shared" si="7"/>
        <v>0.77857303932962196</v>
      </c>
    </row>
    <row r="35" spans="1:21" ht="16.5" x14ac:dyDescent="0.3">
      <c r="A35" s="18" t="s">
        <v>0</v>
      </c>
      <c r="B35" s="13" t="s">
        <v>77</v>
      </c>
      <c r="C35" s="12" t="s">
        <v>0</v>
      </c>
      <c r="D35" s="32">
        <f>SUM(D28:D34)</f>
        <v>221133091</v>
      </c>
      <c r="E35" s="32">
        <f>SUM(E28:E34)</f>
        <v>241383892</v>
      </c>
      <c r="F35" s="32">
        <f>SUM(F28:F34)</f>
        <v>34172896</v>
      </c>
      <c r="G35" s="37">
        <f t="shared" si="0"/>
        <v>0.1545354240989649</v>
      </c>
      <c r="H35" s="32">
        <f>SUM(H28:H34)</f>
        <v>44111907</v>
      </c>
      <c r="I35" s="37">
        <f t="shared" si="1"/>
        <v>0.19948125719456433</v>
      </c>
      <c r="J35" s="32">
        <f>SUM(J28:J34)</f>
        <v>49891235</v>
      </c>
      <c r="K35" s="37">
        <f t="shared" si="2"/>
        <v>0.20668833610487977</v>
      </c>
      <c r="L35" s="32">
        <f>SUM(L28:L34)</f>
        <v>0</v>
      </c>
      <c r="M35" s="37">
        <f t="shared" si="3"/>
        <v>0</v>
      </c>
      <c r="N35" s="32">
        <f t="shared" si="4"/>
        <v>128176038</v>
      </c>
      <c r="O35" s="37">
        <f t="shared" si="5"/>
        <v>0.53100493549089012</v>
      </c>
      <c r="P35" s="32">
        <f>SUM(P28:P34)</f>
        <v>35412468</v>
      </c>
      <c r="Q35" s="32">
        <f>SUM(Q28:Q34)</f>
        <v>177473905</v>
      </c>
      <c r="R35" s="32">
        <f>SUM(R28:R34)</f>
        <v>178834294</v>
      </c>
      <c r="S35" s="32">
        <f>SUM(S28:S34)</f>
        <v>116771126</v>
      </c>
      <c r="T35" s="37">
        <f t="shared" si="6"/>
        <v>0.65295712241858939</v>
      </c>
      <c r="U35" s="37">
        <f t="shared" si="7"/>
        <v>0.40886071538419744</v>
      </c>
    </row>
    <row r="36" spans="1:21" x14ac:dyDescent="0.2">
      <c r="A36" s="17" t="s">
        <v>29</v>
      </c>
      <c r="B36" s="11" t="s">
        <v>78</v>
      </c>
      <c r="C36" s="10" t="s">
        <v>79</v>
      </c>
      <c r="D36" s="31">
        <v>29801304</v>
      </c>
      <c r="E36" s="31">
        <v>30245540</v>
      </c>
      <c r="F36" s="31">
        <v>4260920</v>
      </c>
      <c r="G36" s="36">
        <f t="shared" si="0"/>
        <v>0.14297763614639145</v>
      </c>
      <c r="H36" s="31">
        <v>4220380</v>
      </c>
      <c r="I36" s="36">
        <f t="shared" si="1"/>
        <v>0.14161729298825312</v>
      </c>
      <c r="J36" s="31">
        <v>3656821</v>
      </c>
      <c r="K36" s="36">
        <f t="shared" si="2"/>
        <v>0.12090447054342558</v>
      </c>
      <c r="L36" s="31">
        <v>0</v>
      </c>
      <c r="M36" s="36">
        <f t="shared" si="3"/>
        <v>0</v>
      </c>
      <c r="N36" s="31">
        <f t="shared" si="4"/>
        <v>12138121</v>
      </c>
      <c r="O36" s="36">
        <f t="shared" si="5"/>
        <v>0.40131936807873159</v>
      </c>
      <c r="P36" s="31">
        <v>2154988</v>
      </c>
      <c r="Q36" s="31">
        <v>24124812</v>
      </c>
      <c r="R36" s="31">
        <v>23941966</v>
      </c>
      <c r="S36" s="31">
        <v>9829205</v>
      </c>
      <c r="T36" s="36">
        <f t="shared" si="6"/>
        <v>0.41054293536295222</v>
      </c>
      <c r="U36" s="36">
        <f t="shared" si="7"/>
        <v>0.69691014520730521</v>
      </c>
    </row>
    <row r="37" spans="1:21" x14ac:dyDescent="0.2">
      <c r="A37" s="17" t="s">
        <v>29</v>
      </c>
      <c r="B37" s="11" t="s">
        <v>80</v>
      </c>
      <c r="C37" s="10" t="s">
        <v>81</v>
      </c>
      <c r="D37" s="31">
        <v>25727191</v>
      </c>
      <c r="E37" s="31">
        <v>26958893</v>
      </c>
      <c r="F37" s="31">
        <v>3941569</v>
      </c>
      <c r="G37" s="36">
        <f t="shared" si="0"/>
        <v>0.15320634887811888</v>
      </c>
      <c r="H37" s="31">
        <v>6593185</v>
      </c>
      <c r="I37" s="36">
        <f t="shared" si="1"/>
        <v>0.2562730225775523</v>
      </c>
      <c r="J37" s="31">
        <v>2971123</v>
      </c>
      <c r="K37" s="36">
        <f t="shared" si="2"/>
        <v>0.11020938433933471</v>
      </c>
      <c r="L37" s="31">
        <v>0</v>
      </c>
      <c r="M37" s="36">
        <f t="shared" si="3"/>
        <v>0</v>
      </c>
      <c r="N37" s="31">
        <f t="shared" si="4"/>
        <v>13505877</v>
      </c>
      <c r="O37" s="36">
        <f t="shared" si="5"/>
        <v>0.50098040004832545</v>
      </c>
      <c r="P37" s="31">
        <v>3768233</v>
      </c>
      <c r="Q37" s="31">
        <v>24056053</v>
      </c>
      <c r="R37" s="31">
        <v>22047693</v>
      </c>
      <c r="S37" s="31">
        <v>11639915</v>
      </c>
      <c r="T37" s="36">
        <f t="shared" si="6"/>
        <v>0.52794253802427316</v>
      </c>
      <c r="U37" s="36">
        <f t="shared" si="7"/>
        <v>-0.21153415937921038</v>
      </c>
    </row>
    <row r="38" spans="1:21" x14ac:dyDescent="0.2">
      <c r="A38" s="17" t="s">
        <v>29</v>
      </c>
      <c r="B38" s="11" t="s">
        <v>82</v>
      </c>
      <c r="C38" s="10" t="s">
        <v>83</v>
      </c>
      <c r="D38" s="31">
        <v>8766463</v>
      </c>
      <c r="E38" s="31">
        <v>7323196</v>
      </c>
      <c r="F38" s="31">
        <v>1517580</v>
      </c>
      <c r="G38" s="36">
        <f t="shared" si="0"/>
        <v>0.17311200651847844</v>
      </c>
      <c r="H38" s="31">
        <v>2217691</v>
      </c>
      <c r="I38" s="36">
        <f t="shared" si="1"/>
        <v>0.25297443221969912</v>
      </c>
      <c r="J38" s="31">
        <v>1572081</v>
      </c>
      <c r="K38" s="36">
        <f t="shared" si="2"/>
        <v>0.21467143580480436</v>
      </c>
      <c r="L38" s="31">
        <v>0</v>
      </c>
      <c r="M38" s="36">
        <f t="shared" si="3"/>
        <v>0</v>
      </c>
      <c r="N38" s="31">
        <f t="shared" si="4"/>
        <v>5307352</v>
      </c>
      <c r="O38" s="36">
        <f t="shared" si="5"/>
        <v>0.72473166087593455</v>
      </c>
      <c r="P38" s="31">
        <v>562725</v>
      </c>
      <c r="Q38" s="31">
        <v>3056049</v>
      </c>
      <c r="R38" s="31">
        <v>3151556</v>
      </c>
      <c r="S38" s="31">
        <v>3147179</v>
      </c>
      <c r="T38" s="36">
        <f t="shared" si="6"/>
        <v>0.99861116223224333</v>
      </c>
      <c r="U38" s="36">
        <f t="shared" si="7"/>
        <v>1.7936931893909103</v>
      </c>
    </row>
    <row r="39" spans="1:21" x14ac:dyDescent="0.2">
      <c r="A39" s="17" t="s">
        <v>44</v>
      </c>
      <c r="B39" s="11" t="s">
        <v>84</v>
      </c>
      <c r="C39" s="10" t="s">
        <v>85</v>
      </c>
      <c r="D39" s="31">
        <v>51109785</v>
      </c>
      <c r="E39" s="31">
        <v>61757735</v>
      </c>
      <c r="F39" s="31">
        <v>13806864</v>
      </c>
      <c r="G39" s="36">
        <f t="shared" si="0"/>
        <v>0.27014130464450203</v>
      </c>
      <c r="H39" s="31">
        <v>16852775</v>
      </c>
      <c r="I39" s="36">
        <f t="shared" si="1"/>
        <v>0.32973676175706862</v>
      </c>
      <c r="J39" s="31">
        <v>4767430</v>
      </c>
      <c r="K39" s="36">
        <f t="shared" si="2"/>
        <v>7.7195674355609062E-2</v>
      </c>
      <c r="L39" s="31">
        <v>0</v>
      </c>
      <c r="M39" s="36">
        <f t="shared" si="3"/>
        <v>0</v>
      </c>
      <c r="N39" s="31">
        <f t="shared" si="4"/>
        <v>35427069</v>
      </c>
      <c r="O39" s="36">
        <f t="shared" si="5"/>
        <v>0.57364585990726502</v>
      </c>
      <c r="P39" s="31">
        <v>6609079</v>
      </c>
      <c r="Q39" s="31">
        <v>51021091</v>
      </c>
      <c r="R39" s="31">
        <v>59411601</v>
      </c>
      <c r="S39" s="31">
        <v>31547169</v>
      </c>
      <c r="T39" s="36">
        <f t="shared" si="6"/>
        <v>0.53099341658879051</v>
      </c>
      <c r="U39" s="36">
        <f t="shared" si="7"/>
        <v>-0.27865440857947077</v>
      </c>
    </row>
    <row r="40" spans="1:21" ht="16.5" x14ac:dyDescent="0.3">
      <c r="A40" s="18" t="s">
        <v>0</v>
      </c>
      <c r="B40" s="13" t="s">
        <v>86</v>
      </c>
      <c r="C40" s="12" t="s">
        <v>0</v>
      </c>
      <c r="D40" s="32">
        <f>SUM(D36:D39)</f>
        <v>115404743</v>
      </c>
      <c r="E40" s="32">
        <f>SUM(E36:E39)</f>
        <v>126285364</v>
      </c>
      <c r="F40" s="32">
        <f>SUM(F36:F39)</f>
        <v>23526933</v>
      </c>
      <c r="G40" s="37">
        <f t="shared" si="0"/>
        <v>0.20386452400834168</v>
      </c>
      <c r="H40" s="32">
        <f>SUM(H36:H39)</f>
        <v>29884031</v>
      </c>
      <c r="I40" s="37">
        <f t="shared" si="1"/>
        <v>0.25894976430908045</v>
      </c>
      <c r="J40" s="32">
        <f>SUM(J36:J39)</f>
        <v>12967455</v>
      </c>
      <c r="K40" s="37">
        <f t="shared" si="2"/>
        <v>0.10268375201420808</v>
      </c>
      <c r="L40" s="32">
        <f>SUM(L36:L39)</f>
        <v>0</v>
      </c>
      <c r="M40" s="37">
        <f t="shared" si="3"/>
        <v>0</v>
      </c>
      <c r="N40" s="32">
        <f t="shared" si="4"/>
        <v>66378419</v>
      </c>
      <c r="O40" s="37">
        <f t="shared" si="5"/>
        <v>0.52562242288029515</v>
      </c>
      <c r="P40" s="32">
        <f>SUM(P36:P39)</f>
        <v>13095025</v>
      </c>
      <c r="Q40" s="32">
        <f>SUM(Q36:Q39)</f>
        <v>102258005</v>
      </c>
      <c r="R40" s="32">
        <f>SUM(R36:R39)</f>
        <v>108552816</v>
      </c>
      <c r="S40" s="32">
        <f>SUM(S36:S39)</f>
        <v>56163468</v>
      </c>
      <c r="T40" s="37">
        <f t="shared" si="6"/>
        <v>0.51738379592105654</v>
      </c>
      <c r="U40" s="37">
        <f t="shared" si="7"/>
        <v>-9.7418676176639352E-3</v>
      </c>
    </row>
    <row r="41" spans="1:21" x14ac:dyDescent="0.2">
      <c r="A41" s="17" t="s">
        <v>29</v>
      </c>
      <c r="B41" s="11" t="s">
        <v>87</v>
      </c>
      <c r="C41" s="10" t="s">
        <v>88</v>
      </c>
      <c r="D41" s="31">
        <v>31552404</v>
      </c>
      <c r="E41" s="31">
        <v>31402508</v>
      </c>
      <c r="F41" s="31">
        <v>4895693</v>
      </c>
      <c r="G41" s="36">
        <f t="shared" si="0"/>
        <v>0.15516069710567854</v>
      </c>
      <c r="H41" s="31">
        <v>10732642</v>
      </c>
      <c r="I41" s="36">
        <f t="shared" si="1"/>
        <v>0.34015290879262322</v>
      </c>
      <c r="J41" s="31">
        <v>4161576</v>
      </c>
      <c r="K41" s="36">
        <f t="shared" si="2"/>
        <v>0.13252368250332108</v>
      </c>
      <c r="L41" s="31">
        <v>0</v>
      </c>
      <c r="M41" s="36">
        <f t="shared" si="3"/>
        <v>0</v>
      </c>
      <c r="N41" s="31">
        <f t="shared" si="4"/>
        <v>19789911</v>
      </c>
      <c r="O41" s="36">
        <f t="shared" si="5"/>
        <v>0.63020160682707249</v>
      </c>
      <c r="P41" s="31">
        <v>4809316</v>
      </c>
      <c r="Q41" s="31">
        <v>30481786</v>
      </c>
      <c r="R41" s="31">
        <v>29609331</v>
      </c>
      <c r="S41" s="31">
        <v>16414752</v>
      </c>
      <c r="T41" s="36">
        <f t="shared" si="6"/>
        <v>0.55437767236281021</v>
      </c>
      <c r="U41" s="36">
        <f t="shared" si="7"/>
        <v>-0.13468443329571189</v>
      </c>
    </row>
    <row r="42" spans="1:21" x14ac:dyDescent="0.2">
      <c r="A42" s="17" t="s">
        <v>29</v>
      </c>
      <c r="B42" s="11" t="s">
        <v>89</v>
      </c>
      <c r="C42" s="10" t="s">
        <v>90</v>
      </c>
      <c r="D42" s="31">
        <v>24859954</v>
      </c>
      <c r="E42" s="31">
        <v>25198364</v>
      </c>
      <c r="F42" s="31">
        <v>5124163</v>
      </c>
      <c r="G42" s="36">
        <f t="shared" si="0"/>
        <v>0.20612117785897754</v>
      </c>
      <c r="H42" s="31">
        <v>6259526</v>
      </c>
      <c r="I42" s="36">
        <f t="shared" si="1"/>
        <v>0.25179153589745179</v>
      </c>
      <c r="J42" s="31">
        <v>7942985</v>
      </c>
      <c r="K42" s="36">
        <f t="shared" si="2"/>
        <v>0.31521828163129956</v>
      </c>
      <c r="L42" s="31">
        <v>0</v>
      </c>
      <c r="M42" s="36">
        <f t="shared" si="3"/>
        <v>0</v>
      </c>
      <c r="N42" s="31">
        <f t="shared" si="4"/>
        <v>19326674</v>
      </c>
      <c r="O42" s="36">
        <f t="shared" si="5"/>
        <v>0.76698130084953131</v>
      </c>
      <c r="P42" s="31">
        <v>4820152</v>
      </c>
      <c r="Q42" s="31">
        <v>23784611</v>
      </c>
      <c r="R42" s="31">
        <v>24530286</v>
      </c>
      <c r="S42" s="31">
        <v>13360595</v>
      </c>
      <c r="T42" s="36">
        <f t="shared" si="6"/>
        <v>0.54465712303558145</v>
      </c>
      <c r="U42" s="36">
        <f t="shared" si="7"/>
        <v>0.64787023313787606</v>
      </c>
    </row>
    <row r="43" spans="1:21" x14ac:dyDescent="0.2">
      <c r="A43" s="17" t="s">
        <v>29</v>
      </c>
      <c r="B43" s="11" t="s">
        <v>91</v>
      </c>
      <c r="C43" s="10" t="s">
        <v>92</v>
      </c>
      <c r="D43" s="31">
        <v>39301958</v>
      </c>
      <c r="E43" s="31">
        <v>45062589</v>
      </c>
      <c r="F43" s="31">
        <v>5254328</v>
      </c>
      <c r="G43" s="36">
        <f t="shared" si="0"/>
        <v>0.13369125273605961</v>
      </c>
      <c r="H43" s="31">
        <v>4893144</v>
      </c>
      <c r="I43" s="36">
        <f t="shared" si="1"/>
        <v>0.12450127802792929</v>
      </c>
      <c r="J43" s="31">
        <v>7767704</v>
      </c>
      <c r="K43" s="36">
        <f t="shared" si="2"/>
        <v>0.17237589256134395</v>
      </c>
      <c r="L43" s="31">
        <v>0</v>
      </c>
      <c r="M43" s="36">
        <f t="shared" si="3"/>
        <v>0</v>
      </c>
      <c r="N43" s="31">
        <f t="shared" si="4"/>
        <v>17915176</v>
      </c>
      <c r="O43" s="36">
        <f t="shared" si="5"/>
        <v>0.39756206639614072</v>
      </c>
      <c r="P43" s="31">
        <v>4702146</v>
      </c>
      <c r="Q43" s="31">
        <v>33984461</v>
      </c>
      <c r="R43" s="31">
        <v>36936430</v>
      </c>
      <c r="S43" s="31">
        <v>17806615</v>
      </c>
      <c r="T43" s="36">
        <f t="shared" si="6"/>
        <v>0.4820881444146064</v>
      </c>
      <c r="U43" s="36">
        <f t="shared" si="7"/>
        <v>0.65194870597382559</v>
      </c>
    </row>
    <row r="44" spans="1:21" x14ac:dyDescent="0.2">
      <c r="A44" s="17" t="s">
        <v>29</v>
      </c>
      <c r="B44" s="11" t="s">
        <v>93</v>
      </c>
      <c r="C44" s="10" t="s">
        <v>94</v>
      </c>
      <c r="D44" s="31">
        <v>40406514</v>
      </c>
      <c r="E44" s="31">
        <v>44993887</v>
      </c>
      <c r="F44" s="31">
        <v>7511797</v>
      </c>
      <c r="G44" s="36">
        <f t="shared" si="0"/>
        <v>0.18590559433065668</v>
      </c>
      <c r="H44" s="31">
        <v>11454270</v>
      </c>
      <c r="I44" s="36">
        <f t="shared" si="1"/>
        <v>0.28347582768461543</v>
      </c>
      <c r="J44" s="31">
        <v>6783535</v>
      </c>
      <c r="K44" s="36">
        <f t="shared" si="2"/>
        <v>0.15076570290537467</v>
      </c>
      <c r="L44" s="31">
        <v>0</v>
      </c>
      <c r="M44" s="36">
        <f t="shared" si="3"/>
        <v>0</v>
      </c>
      <c r="N44" s="31">
        <f t="shared" si="4"/>
        <v>25749602</v>
      </c>
      <c r="O44" s="36">
        <f t="shared" si="5"/>
        <v>0.57229112034708185</v>
      </c>
      <c r="P44" s="31">
        <v>7074335</v>
      </c>
      <c r="Q44" s="31">
        <v>35567603</v>
      </c>
      <c r="R44" s="31">
        <v>42917859</v>
      </c>
      <c r="S44" s="31">
        <v>23526868</v>
      </c>
      <c r="T44" s="36">
        <f t="shared" si="6"/>
        <v>0.54818363609424225</v>
      </c>
      <c r="U44" s="36">
        <f t="shared" si="7"/>
        <v>-4.1106337203426158E-2</v>
      </c>
    </row>
    <row r="45" spans="1:21" x14ac:dyDescent="0.2">
      <c r="A45" s="17" t="s">
        <v>29</v>
      </c>
      <c r="B45" s="11" t="s">
        <v>95</v>
      </c>
      <c r="C45" s="10" t="s">
        <v>96</v>
      </c>
      <c r="D45" s="31">
        <v>36345137</v>
      </c>
      <c r="E45" s="31">
        <v>35245071</v>
      </c>
      <c r="F45" s="31">
        <v>6639804</v>
      </c>
      <c r="G45" s="36">
        <f t="shared" si="0"/>
        <v>0.18268754909356924</v>
      </c>
      <c r="H45" s="31">
        <v>7218887</v>
      </c>
      <c r="I45" s="36">
        <f t="shared" si="1"/>
        <v>0.19862043717155337</v>
      </c>
      <c r="J45" s="31">
        <v>6694875</v>
      </c>
      <c r="K45" s="36">
        <f t="shared" si="2"/>
        <v>0.18995209287562509</v>
      </c>
      <c r="L45" s="31">
        <v>0</v>
      </c>
      <c r="M45" s="36">
        <f t="shared" si="3"/>
        <v>0</v>
      </c>
      <c r="N45" s="31">
        <f t="shared" si="4"/>
        <v>20553566</v>
      </c>
      <c r="O45" s="36">
        <f t="shared" si="5"/>
        <v>0.58316142986348363</v>
      </c>
      <c r="P45" s="31">
        <v>6148136</v>
      </c>
      <c r="Q45" s="31">
        <v>43512553</v>
      </c>
      <c r="R45" s="31">
        <v>36574694</v>
      </c>
      <c r="S45" s="31">
        <v>19309543</v>
      </c>
      <c r="T45" s="36">
        <f t="shared" si="6"/>
        <v>0.52794817640852987</v>
      </c>
      <c r="U45" s="36">
        <f t="shared" si="7"/>
        <v>8.8927603423216484E-2</v>
      </c>
    </row>
    <row r="46" spans="1:21" x14ac:dyDescent="0.2">
      <c r="A46" s="17" t="s">
        <v>44</v>
      </c>
      <c r="B46" s="11" t="s">
        <v>97</v>
      </c>
      <c r="C46" s="10" t="s">
        <v>98</v>
      </c>
      <c r="D46" s="31">
        <v>232203376</v>
      </c>
      <c r="E46" s="31">
        <v>225584217</v>
      </c>
      <c r="F46" s="31">
        <v>15750032</v>
      </c>
      <c r="G46" s="36">
        <f t="shared" si="0"/>
        <v>6.7828609003514229E-2</v>
      </c>
      <c r="H46" s="31">
        <v>24291951</v>
      </c>
      <c r="I46" s="36">
        <f t="shared" si="1"/>
        <v>0.1046149776909359</v>
      </c>
      <c r="J46" s="31">
        <v>21057204</v>
      </c>
      <c r="K46" s="36">
        <f t="shared" si="2"/>
        <v>9.3345200652933974E-2</v>
      </c>
      <c r="L46" s="31">
        <v>0</v>
      </c>
      <c r="M46" s="36">
        <f t="shared" si="3"/>
        <v>0</v>
      </c>
      <c r="N46" s="31">
        <f t="shared" si="4"/>
        <v>61099187</v>
      </c>
      <c r="O46" s="36">
        <f t="shared" si="5"/>
        <v>0.27084867821227049</v>
      </c>
      <c r="P46" s="31">
        <v>20581998</v>
      </c>
      <c r="Q46" s="31">
        <v>174949000</v>
      </c>
      <c r="R46" s="31">
        <v>177439000</v>
      </c>
      <c r="S46" s="31">
        <v>58897137</v>
      </c>
      <c r="T46" s="36">
        <f t="shared" si="6"/>
        <v>0.33192892768782511</v>
      </c>
      <c r="U46" s="36">
        <f t="shared" si="7"/>
        <v>2.3088429024237689E-2</v>
      </c>
    </row>
    <row r="47" spans="1:21" ht="16.5" x14ac:dyDescent="0.3">
      <c r="A47" s="18" t="s">
        <v>0</v>
      </c>
      <c r="B47" s="13" t="s">
        <v>99</v>
      </c>
      <c r="C47" s="12" t="s">
        <v>0</v>
      </c>
      <c r="D47" s="32">
        <f>SUM(D41:D46)</f>
        <v>404669343</v>
      </c>
      <c r="E47" s="32">
        <f>SUM(E41:E46)</f>
        <v>407486636</v>
      </c>
      <c r="F47" s="32">
        <f>SUM(F41:F46)</f>
        <v>45175817</v>
      </c>
      <c r="G47" s="37">
        <f t="shared" si="0"/>
        <v>0.11163637122864531</v>
      </c>
      <c r="H47" s="32">
        <f>SUM(H41:H46)</f>
        <v>64850420</v>
      </c>
      <c r="I47" s="37">
        <f t="shared" si="1"/>
        <v>0.16025533221576413</v>
      </c>
      <c r="J47" s="32">
        <f>SUM(J41:J46)</f>
        <v>54407879</v>
      </c>
      <c r="K47" s="37">
        <f t="shared" si="2"/>
        <v>0.13352064630654537</v>
      </c>
      <c r="L47" s="32">
        <f>SUM(L41:L46)</f>
        <v>0</v>
      </c>
      <c r="M47" s="37">
        <f t="shared" si="3"/>
        <v>0</v>
      </c>
      <c r="N47" s="32">
        <f t="shared" si="4"/>
        <v>164434116</v>
      </c>
      <c r="O47" s="37">
        <f t="shared" si="5"/>
        <v>0.40353253695416896</v>
      </c>
      <c r="P47" s="32">
        <f>SUM(P41:P46)</f>
        <v>48136083</v>
      </c>
      <c r="Q47" s="32">
        <f>SUM(Q41:Q46)</f>
        <v>342280014</v>
      </c>
      <c r="R47" s="32">
        <f>SUM(R41:R46)</f>
        <v>348007600</v>
      </c>
      <c r="S47" s="32">
        <f>SUM(S41:S46)</f>
        <v>149315510</v>
      </c>
      <c r="T47" s="37">
        <f t="shared" si="6"/>
        <v>0.42905818723499139</v>
      </c>
      <c r="U47" s="37">
        <f t="shared" si="7"/>
        <v>0.13029302778956908</v>
      </c>
    </row>
    <row r="48" spans="1:21" x14ac:dyDescent="0.2">
      <c r="A48" s="17" t="s">
        <v>29</v>
      </c>
      <c r="B48" s="11" t="s">
        <v>100</v>
      </c>
      <c r="C48" s="10" t="s">
        <v>101</v>
      </c>
      <c r="D48" s="31">
        <v>38759220</v>
      </c>
      <c r="E48" s="31">
        <v>39209251</v>
      </c>
      <c r="F48" s="31">
        <v>4786704</v>
      </c>
      <c r="G48" s="36">
        <f t="shared" si="0"/>
        <v>0.12349846049533504</v>
      </c>
      <c r="H48" s="31">
        <v>9921052</v>
      </c>
      <c r="I48" s="36">
        <f t="shared" si="1"/>
        <v>0.25596624493475356</v>
      </c>
      <c r="J48" s="31">
        <v>5589657</v>
      </c>
      <c r="K48" s="36">
        <f t="shared" si="2"/>
        <v>0.1425596474668695</v>
      </c>
      <c r="L48" s="31">
        <v>0</v>
      </c>
      <c r="M48" s="36">
        <f t="shared" si="3"/>
        <v>0</v>
      </c>
      <c r="N48" s="31">
        <f t="shared" si="4"/>
        <v>20297413</v>
      </c>
      <c r="O48" s="36">
        <f t="shared" si="5"/>
        <v>0.51766898072090184</v>
      </c>
      <c r="P48" s="31">
        <v>7567951</v>
      </c>
      <c r="Q48" s="31">
        <v>24988764</v>
      </c>
      <c r="R48" s="31">
        <v>25870904</v>
      </c>
      <c r="S48" s="31">
        <v>14016737</v>
      </c>
      <c r="T48" s="36">
        <f t="shared" si="6"/>
        <v>0.54179540846350016</v>
      </c>
      <c r="U48" s="36">
        <f t="shared" si="7"/>
        <v>-0.26140417663909288</v>
      </c>
    </row>
    <row r="49" spans="1:21" x14ac:dyDescent="0.2">
      <c r="A49" s="17" t="s">
        <v>29</v>
      </c>
      <c r="B49" s="11" t="s">
        <v>102</v>
      </c>
      <c r="C49" s="10" t="s">
        <v>103</v>
      </c>
      <c r="D49" s="31">
        <v>48803227</v>
      </c>
      <c r="E49" s="31">
        <v>63275392</v>
      </c>
      <c r="F49" s="31">
        <v>7691153</v>
      </c>
      <c r="G49" s="36">
        <f t="shared" si="0"/>
        <v>0.15759517295854228</v>
      </c>
      <c r="H49" s="31">
        <v>13228711</v>
      </c>
      <c r="I49" s="36">
        <f t="shared" si="1"/>
        <v>0.27106221889794296</v>
      </c>
      <c r="J49" s="31">
        <v>18787223</v>
      </c>
      <c r="K49" s="36">
        <f t="shared" si="2"/>
        <v>0.29691199700509163</v>
      </c>
      <c r="L49" s="31">
        <v>0</v>
      </c>
      <c r="M49" s="36">
        <f t="shared" si="3"/>
        <v>0</v>
      </c>
      <c r="N49" s="31">
        <f t="shared" si="4"/>
        <v>39707087</v>
      </c>
      <c r="O49" s="36">
        <f t="shared" si="5"/>
        <v>0.62752810760935307</v>
      </c>
      <c r="P49" s="31">
        <v>9625373</v>
      </c>
      <c r="Q49" s="31">
        <v>42330156</v>
      </c>
      <c r="R49" s="31">
        <v>74759160</v>
      </c>
      <c r="S49" s="31">
        <v>28220878</v>
      </c>
      <c r="T49" s="36">
        <f t="shared" si="6"/>
        <v>0.37749057105510547</v>
      </c>
      <c r="U49" s="36">
        <f t="shared" si="7"/>
        <v>0.95184363244936065</v>
      </c>
    </row>
    <row r="50" spans="1:21" x14ac:dyDescent="0.2">
      <c r="A50" s="17" t="s">
        <v>29</v>
      </c>
      <c r="B50" s="11" t="s">
        <v>104</v>
      </c>
      <c r="C50" s="10" t="s">
        <v>105</v>
      </c>
      <c r="D50" s="31">
        <v>27598704</v>
      </c>
      <c r="E50" s="31">
        <v>33682285</v>
      </c>
      <c r="F50" s="31">
        <v>4431215</v>
      </c>
      <c r="G50" s="36">
        <f t="shared" si="0"/>
        <v>0.16055880739907208</v>
      </c>
      <c r="H50" s="31">
        <v>5757804</v>
      </c>
      <c r="I50" s="36">
        <f t="shared" si="1"/>
        <v>0.20862588330234638</v>
      </c>
      <c r="J50" s="31">
        <v>7120459</v>
      </c>
      <c r="K50" s="36">
        <f t="shared" si="2"/>
        <v>0.21140071108596106</v>
      </c>
      <c r="L50" s="31">
        <v>0</v>
      </c>
      <c r="M50" s="36">
        <f t="shared" si="3"/>
        <v>0</v>
      </c>
      <c r="N50" s="31">
        <f t="shared" si="4"/>
        <v>17309478</v>
      </c>
      <c r="O50" s="36">
        <f t="shared" si="5"/>
        <v>0.51390450499424256</v>
      </c>
      <c r="P50" s="31">
        <v>4560818</v>
      </c>
      <c r="Q50" s="31">
        <v>37697052</v>
      </c>
      <c r="R50" s="31">
        <v>37761529</v>
      </c>
      <c r="S50" s="31">
        <v>14341662</v>
      </c>
      <c r="T50" s="36">
        <f t="shared" si="6"/>
        <v>0.37979558507813599</v>
      </c>
      <c r="U50" s="36">
        <f t="shared" si="7"/>
        <v>0.56122410497415154</v>
      </c>
    </row>
    <row r="51" spans="1:21" x14ac:dyDescent="0.2">
      <c r="A51" s="17" t="s">
        <v>29</v>
      </c>
      <c r="B51" s="11" t="s">
        <v>106</v>
      </c>
      <c r="C51" s="10" t="s">
        <v>107</v>
      </c>
      <c r="D51" s="31">
        <v>34469796</v>
      </c>
      <c r="E51" s="31">
        <v>32214406</v>
      </c>
      <c r="F51" s="31">
        <v>6273545</v>
      </c>
      <c r="G51" s="36">
        <f t="shared" si="0"/>
        <v>0.1820012221714338</v>
      </c>
      <c r="H51" s="31">
        <v>8995952</v>
      </c>
      <c r="I51" s="36">
        <f t="shared" si="1"/>
        <v>0.26098071482639468</v>
      </c>
      <c r="J51" s="31">
        <v>7273093</v>
      </c>
      <c r="K51" s="36">
        <f t="shared" si="2"/>
        <v>0.22577144523478099</v>
      </c>
      <c r="L51" s="31">
        <v>0</v>
      </c>
      <c r="M51" s="36">
        <f t="shared" si="3"/>
        <v>0</v>
      </c>
      <c r="N51" s="31">
        <f t="shared" si="4"/>
        <v>22542590</v>
      </c>
      <c r="O51" s="36">
        <f t="shared" si="5"/>
        <v>0.69976736494846437</v>
      </c>
      <c r="P51" s="31">
        <v>6687369</v>
      </c>
      <c r="Q51" s="31">
        <v>30955318</v>
      </c>
      <c r="R51" s="31">
        <v>30764260</v>
      </c>
      <c r="S51" s="31">
        <v>20961111</v>
      </c>
      <c r="T51" s="36">
        <f t="shared" si="6"/>
        <v>0.68134617897521343</v>
      </c>
      <c r="U51" s="36">
        <f t="shared" si="7"/>
        <v>8.7586612911594974E-2</v>
      </c>
    </row>
    <row r="52" spans="1:21" x14ac:dyDescent="0.2">
      <c r="A52" s="17" t="s">
        <v>44</v>
      </c>
      <c r="B52" s="11" t="s">
        <v>108</v>
      </c>
      <c r="C52" s="10" t="s">
        <v>109</v>
      </c>
      <c r="D52" s="31">
        <v>85967501</v>
      </c>
      <c r="E52" s="31">
        <v>83369789</v>
      </c>
      <c r="F52" s="31">
        <v>15111331</v>
      </c>
      <c r="G52" s="36">
        <f t="shared" si="0"/>
        <v>0.1757795774475287</v>
      </c>
      <c r="H52" s="31">
        <v>31347306</v>
      </c>
      <c r="I52" s="36">
        <f t="shared" si="1"/>
        <v>0.36464135441136064</v>
      </c>
      <c r="J52" s="31">
        <v>15853441</v>
      </c>
      <c r="K52" s="36">
        <f t="shared" si="2"/>
        <v>0.1901581039145967</v>
      </c>
      <c r="L52" s="31">
        <v>0</v>
      </c>
      <c r="M52" s="36">
        <f t="shared" si="3"/>
        <v>0</v>
      </c>
      <c r="N52" s="31">
        <f t="shared" si="4"/>
        <v>62312078</v>
      </c>
      <c r="O52" s="36">
        <f t="shared" si="5"/>
        <v>0.74741796455788079</v>
      </c>
      <c r="P52" s="31">
        <v>19923415</v>
      </c>
      <c r="Q52" s="31">
        <v>98361762</v>
      </c>
      <c r="R52" s="31">
        <v>102788795</v>
      </c>
      <c r="S52" s="31">
        <v>70909172</v>
      </c>
      <c r="T52" s="36">
        <f t="shared" si="6"/>
        <v>0.68985313039227669</v>
      </c>
      <c r="U52" s="36">
        <f t="shared" si="7"/>
        <v>-0.20428094280021769</v>
      </c>
    </row>
    <row r="53" spans="1:21" ht="16.5" x14ac:dyDescent="0.3">
      <c r="A53" s="18" t="s">
        <v>0</v>
      </c>
      <c r="B53" s="13" t="s">
        <v>110</v>
      </c>
      <c r="C53" s="12" t="s">
        <v>0</v>
      </c>
      <c r="D53" s="32">
        <f>SUM(D48:D52)</f>
        <v>235598448</v>
      </c>
      <c r="E53" s="32">
        <f>SUM(E48:E52)</f>
        <v>251751123</v>
      </c>
      <c r="F53" s="32">
        <f>SUM(F48:F52)</f>
        <v>38293948</v>
      </c>
      <c r="G53" s="37">
        <f t="shared" si="0"/>
        <v>0.16253905034213129</v>
      </c>
      <c r="H53" s="32">
        <f>SUM(H48:H52)</f>
        <v>69250825</v>
      </c>
      <c r="I53" s="37">
        <f t="shared" si="1"/>
        <v>0.2939358284737088</v>
      </c>
      <c r="J53" s="32">
        <f>SUM(J48:J52)</f>
        <v>54623873</v>
      </c>
      <c r="K53" s="37">
        <f t="shared" si="2"/>
        <v>0.21697568753248422</v>
      </c>
      <c r="L53" s="32">
        <f>SUM(L48:L52)</f>
        <v>0</v>
      </c>
      <c r="M53" s="37">
        <f t="shared" si="3"/>
        <v>0</v>
      </c>
      <c r="N53" s="32">
        <f t="shared" si="4"/>
        <v>162168646</v>
      </c>
      <c r="O53" s="37">
        <f t="shared" si="5"/>
        <v>0.6441625525539364</v>
      </c>
      <c r="P53" s="32">
        <f>SUM(P48:P52)</f>
        <v>48364926</v>
      </c>
      <c r="Q53" s="32">
        <f>SUM(Q48:Q52)</f>
        <v>234333052</v>
      </c>
      <c r="R53" s="32">
        <f>SUM(R48:R52)</f>
        <v>271944648</v>
      </c>
      <c r="S53" s="32">
        <f>SUM(S48:S52)</f>
        <v>148449560</v>
      </c>
      <c r="T53" s="37">
        <f t="shared" si="6"/>
        <v>0.54588152806743229</v>
      </c>
      <c r="U53" s="37">
        <f t="shared" si="7"/>
        <v>0.12941086687489189</v>
      </c>
    </row>
    <row r="54" spans="1:21" ht="16.5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2103982059</v>
      </c>
      <c r="E54" s="32">
        <f>SUM(E8:E9,E11:E18,E20:E26,E28:E34,E36:E39,E41:E46,E48:E52)</f>
        <v>2244920153</v>
      </c>
      <c r="F54" s="32">
        <f>SUM(F8:F9,F11:F18,F20:F26,F28:F34,F36:F39,F41:F46,F48:F52)</f>
        <v>347361162</v>
      </c>
      <c r="G54" s="37">
        <f t="shared" si="0"/>
        <v>0.16509701711292016</v>
      </c>
      <c r="H54" s="32">
        <f>SUM(H8:H9,H11:H18,H20:H26,H28:H34,H36:H39,H41:H46,H48:H52)</f>
        <v>427045025</v>
      </c>
      <c r="I54" s="37">
        <f t="shared" si="1"/>
        <v>0.20296989851851202</v>
      </c>
      <c r="J54" s="32">
        <f>SUM(J8:J9,J11:J18,J20:J26,J28:J34,J36:J39,J41:J46,J48:J52)</f>
        <v>385298002</v>
      </c>
      <c r="K54" s="37">
        <f t="shared" si="2"/>
        <v>0.17163104954316832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1159704189</v>
      </c>
      <c r="O54" s="37">
        <f t="shared" si="5"/>
        <v>0.51659039518631822</v>
      </c>
      <c r="P54" s="32">
        <f>SUM(P8:P9,P11:P18,P20:P26,P28:P34,P36:P39,P41:P46,P48:P52)</f>
        <v>388155720</v>
      </c>
      <c r="Q54" s="32">
        <f>SUM(Q8:Q9,Q11:Q18,Q20:Q26,Q28:Q34,Q36:Q39,Q41:Q46,Q48:Q52)</f>
        <v>1966639823</v>
      </c>
      <c r="R54" s="32">
        <f>SUM(R8:R9,R11:R18,R20:R26,R28:R34,R36:R39,R41:R46,R48:R52)</f>
        <v>2053148929</v>
      </c>
      <c r="S54" s="32">
        <f>SUM(S8:S9,S11:S18,S20:S26,S28:S34,S36:S39,S41:S46,S48:S52)</f>
        <v>1222028091</v>
      </c>
      <c r="T54" s="37">
        <f t="shared" si="6"/>
        <v>0.59519700385066421</v>
      </c>
      <c r="U54" s="37">
        <f t="shared" si="7"/>
        <v>-7.3622977912061183E-3</v>
      </c>
    </row>
    <row r="55" spans="1:21" ht="14.4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4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x14ac:dyDescent="0.2">
      <c r="A57" s="17" t="s">
        <v>23</v>
      </c>
      <c r="B57" s="11" t="s">
        <v>113</v>
      </c>
      <c r="C57" s="10" t="s">
        <v>114</v>
      </c>
      <c r="D57" s="31">
        <v>63537384</v>
      </c>
      <c r="E57" s="31">
        <v>58066700</v>
      </c>
      <c r="F57" s="31">
        <v>10818362</v>
      </c>
      <c r="G57" s="36">
        <f t="shared" ref="G57:G85" si="8">IF(($D57      =0),0,($F57      /$D57      ))</f>
        <v>0.17026766478141436</v>
      </c>
      <c r="H57" s="31">
        <v>10728902</v>
      </c>
      <c r="I57" s="36">
        <f t="shared" ref="I57:I85" si="9">IF(($D57      =0),0,($H57      /$D57      ))</f>
        <v>0.1688596748018458</v>
      </c>
      <c r="J57" s="31">
        <v>10110284</v>
      </c>
      <c r="K57" s="36">
        <f t="shared" ref="K57:K85" si="10">IF(($E57      =0),0,($J57      /$E57      ))</f>
        <v>0.17411500911882369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31657548</v>
      </c>
      <c r="O57" s="36">
        <f t="shared" ref="O57:O85" si="13">IF(($E57      =0),0,($N57      /$E57      ))</f>
        <v>0.54519282135888558</v>
      </c>
      <c r="P57" s="31">
        <v>9947933</v>
      </c>
      <c r="Q57" s="31">
        <v>53659987</v>
      </c>
      <c r="R57" s="31">
        <v>48857067</v>
      </c>
      <c r="S57" s="31">
        <v>32576116</v>
      </c>
      <c r="T57" s="36">
        <f t="shared" ref="T57:T85" si="14">IF(($R57      =0),0,($S57      /$R57      ))</f>
        <v>0.66676364342542294</v>
      </c>
      <c r="U57" s="36">
        <f t="shared" ref="U57:U85" si="15">IF(($P57      =0),0,(($J57      /$P57      )-1))</f>
        <v>1.6320073727879025E-2</v>
      </c>
    </row>
    <row r="58" spans="1:21" ht="16.5" x14ac:dyDescent="0.3">
      <c r="A58" s="18" t="s">
        <v>0</v>
      </c>
      <c r="B58" s="13" t="s">
        <v>28</v>
      </c>
      <c r="C58" s="12" t="s">
        <v>0</v>
      </c>
      <c r="D58" s="32">
        <f>D57</f>
        <v>63537384</v>
      </c>
      <c r="E58" s="32">
        <f>E57</f>
        <v>58066700</v>
      </c>
      <c r="F58" s="32">
        <f>F57</f>
        <v>10818362</v>
      </c>
      <c r="G58" s="37">
        <f t="shared" si="8"/>
        <v>0.17026766478141436</v>
      </c>
      <c r="H58" s="32">
        <f>H57</f>
        <v>10728902</v>
      </c>
      <c r="I58" s="37">
        <f t="shared" si="9"/>
        <v>0.1688596748018458</v>
      </c>
      <c r="J58" s="32">
        <f>J57</f>
        <v>10110284</v>
      </c>
      <c r="K58" s="37">
        <f t="shared" si="10"/>
        <v>0.17411500911882369</v>
      </c>
      <c r="L58" s="32">
        <f>L57</f>
        <v>0</v>
      </c>
      <c r="M58" s="37">
        <f t="shared" si="11"/>
        <v>0</v>
      </c>
      <c r="N58" s="32">
        <f t="shared" si="12"/>
        <v>31657548</v>
      </c>
      <c r="O58" s="37">
        <f t="shared" si="13"/>
        <v>0.54519282135888558</v>
      </c>
      <c r="P58" s="32">
        <f>P57</f>
        <v>9947933</v>
      </c>
      <c r="Q58" s="32">
        <f>Q57</f>
        <v>53659987</v>
      </c>
      <c r="R58" s="32">
        <f>R57</f>
        <v>48857067</v>
      </c>
      <c r="S58" s="32">
        <f>S57</f>
        <v>32576116</v>
      </c>
      <c r="T58" s="37">
        <f t="shared" si="14"/>
        <v>0.66676364342542294</v>
      </c>
      <c r="U58" s="37">
        <f t="shared" si="15"/>
        <v>1.6320073727879025E-2</v>
      </c>
    </row>
    <row r="59" spans="1:21" x14ac:dyDescent="0.2">
      <c r="A59" s="17" t="s">
        <v>29</v>
      </c>
      <c r="B59" s="11" t="s">
        <v>115</v>
      </c>
      <c r="C59" s="10" t="s">
        <v>116</v>
      </c>
      <c r="D59" s="31">
        <v>2599252</v>
      </c>
      <c r="E59" s="31">
        <v>2140752</v>
      </c>
      <c r="F59" s="31">
        <v>0</v>
      </c>
      <c r="G59" s="36">
        <f t="shared" si="8"/>
        <v>0</v>
      </c>
      <c r="H59" s="31">
        <v>35973</v>
      </c>
      <c r="I59" s="36">
        <f t="shared" si="9"/>
        <v>1.3839750820620701E-2</v>
      </c>
      <c r="J59" s="31">
        <v>12316</v>
      </c>
      <c r="K59" s="36">
        <f t="shared" si="10"/>
        <v>5.7531185303108436E-3</v>
      </c>
      <c r="L59" s="31">
        <v>0</v>
      </c>
      <c r="M59" s="36">
        <f t="shared" si="11"/>
        <v>0</v>
      </c>
      <c r="N59" s="31">
        <f t="shared" si="12"/>
        <v>48289</v>
      </c>
      <c r="O59" s="36">
        <f t="shared" si="13"/>
        <v>2.2557026689686614E-2</v>
      </c>
      <c r="P59" s="31">
        <v>383682</v>
      </c>
      <c r="Q59" s="31">
        <v>2884792</v>
      </c>
      <c r="R59" s="31">
        <v>2658322</v>
      </c>
      <c r="S59" s="31">
        <v>1160943</v>
      </c>
      <c r="T59" s="36">
        <f t="shared" si="14"/>
        <v>0.43672023178531422</v>
      </c>
      <c r="U59" s="36">
        <f t="shared" si="15"/>
        <v>-0.9679005009356707</v>
      </c>
    </row>
    <row r="60" spans="1:21" x14ac:dyDescent="0.2">
      <c r="A60" s="17" t="s">
        <v>29</v>
      </c>
      <c r="B60" s="11" t="s">
        <v>117</v>
      </c>
      <c r="C60" s="10" t="s">
        <v>118</v>
      </c>
      <c r="D60" s="31">
        <v>75000</v>
      </c>
      <c r="E60" s="31">
        <v>75000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0</v>
      </c>
      <c r="K60" s="36">
        <f t="shared" si="10"/>
        <v>0</v>
      </c>
      <c r="L60" s="31">
        <v>0</v>
      </c>
      <c r="M60" s="36">
        <f t="shared" si="11"/>
        <v>0</v>
      </c>
      <c r="N60" s="31">
        <f t="shared" si="12"/>
        <v>0</v>
      </c>
      <c r="O60" s="36">
        <f t="shared" si="13"/>
        <v>0</v>
      </c>
      <c r="P60" s="31">
        <v>0</v>
      </c>
      <c r="Q60" s="31">
        <v>95000</v>
      </c>
      <c r="R60" s="31">
        <v>1100000</v>
      </c>
      <c r="S60" s="31">
        <v>0</v>
      </c>
      <c r="T60" s="36">
        <f t="shared" si="14"/>
        <v>0</v>
      </c>
      <c r="U60" s="36">
        <f t="shared" si="15"/>
        <v>0</v>
      </c>
    </row>
    <row r="61" spans="1:21" x14ac:dyDescent="0.2">
      <c r="A61" s="17" t="s">
        <v>29</v>
      </c>
      <c r="B61" s="11" t="s">
        <v>119</v>
      </c>
      <c r="C61" s="10" t="s">
        <v>120</v>
      </c>
      <c r="D61" s="31">
        <v>8487099</v>
      </c>
      <c r="E61" s="31">
        <v>8082712</v>
      </c>
      <c r="F61" s="31">
        <v>676612</v>
      </c>
      <c r="G61" s="36">
        <f t="shared" si="8"/>
        <v>7.9722411627341686E-2</v>
      </c>
      <c r="H61" s="31">
        <v>4264399</v>
      </c>
      <c r="I61" s="36">
        <f t="shared" si="9"/>
        <v>0.50245661091027694</v>
      </c>
      <c r="J61" s="31">
        <v>1991361</v>
      </c>
      <c r="K61" s="36">
        <f t="shared" si="10"/>
        <v>0.2463728758367241</v>
      </c>
      <c r="L61" s="31">
        <v>0</v>
      </c>
      <c r="M61" s="36">
        <f t="shared" si="11"/>
        <v>0</v>
      </c>
      <c r="N61" s="31">
        <f t="shared" si="12"/>
        <v>6932372</v>
      </c>
      <c r="O61" s="36">
        <f t="shared" si="13"/>
        <v>0.85767895726087973</v>
      </c>
      <c r="P61" s="31">
        <v>1939971</v>
      </c>
      <c r="Q61" s="31">
        <v>9642420</v>
      </c>
      <c r="R61" s="31">
        <v>8849616</v>
      </c>
      <c r="S61" s="31">
        <v>6054893</v>
      </c>
      <c r="T61" s="36">
        <f t="shared" si="14"/>
        <v>0.68419838781705333</v>
      </c>
      <c r="U61" s="36">
        <f t="shared" si="15"/>
        <v>2.6490086707481764E-2</v>
      </c>
    </row>
    <row r="62" spans="1:21" x14ac:dyDescent="0.2">
      <c r="A62" s="17" t="s">
        <v>44</v>
      </c>
      <c r="B62" s="11" t="s">
        <v>121</v>
      </c>
      <c r="C62" s="10" t="s">
        <v>122</v>
      </c>
      <c r="D62" s="31">
        <v>18260485</v>
      </c>
      <c r="E62" s="31">
        <v>18295972</v>
      </c>
      <c r="F62" s="31">
        <v>1745704</v>
      </c>
      <c r="G62" s="36">
        <f t="shared" si="8"/>
        <v>9.5600089482836853E-2</v>
      </c>
      <c r="H62" s="31">
        <v>9924169</v>
      </c>
      <c r="I62" s="36">
        <f t="shared" si="9"/>
        <v>0.54347784300362234</v>
      </c>
      <c r="J62" s="31">
        <v>3822756</v>
      </c>
      <c r="K62" s="36">
        <f t="shared" si="10"/>
        <v>0.208939760073966</v>
      </c>
      <c r="L62" s="31">
        <v>0</v>
      </c>
      <c r="M62" s="36">
        <f t="shared" si="11"/>
        <v>0</v>
      </c>
      <c r="N62" s="31">
        <f t="shared" si="12"/>
        <v>15492629</v>
      </c>
      <c r="O62" s="36">
        <f t="shared" si="13"/>
        <v>0.84677813236705868</v>
      </c>
      <c r="P62" s="31">
        <v>6716384</v>
      </c>
      <c r="Q62" s="31">
        <v>14307588</v>
      </c>
      <c r="R62" s="31">
        <v>13769931</v>
      </c>
      <c r="S62" s="31">
        <v>13886042</v>
      </c>
      <c r="T62" s="36">
        <f t="shared" si="14"/>
        <v>1.0084322136399957</v>
      </c>
      <c r="U62" s="36">
        <f t="shared" si="15"/>
        <v>-0.43083123299680304</v>
      </c>
    </row>
    <row r="63" spans="1:21" ht="16.5" x14ac:dyDescent="0.3">
      <c r="A63" s="18" t="s">
        <v>0</v>
      </c>
      <c r="B63" s="13" t="s">
        <v>123</v>
      </c>
      <c r="C63" s="12" t="s">
        <v>0</v>
      </c>
      <c r="D63" s="32">
        <f>SUM(D59:D62)</f>
        <v>29421836</v>
      </c>
      <c r="E63" s="32">
        <f>SUM(E59:E62)</f>
        <v>28594436</v>
      </c>
      <c r="F63" s="32">
        <f>SUM(F59:F62)</f>
        <v>2422316</v>
      </c>
      <c r="G63" s="37">
        <f t="shared" si="8"/>
        <v>8.2330552043047206E-2</v>
      </c>
      <c r="H63" s="32">
        <f>SUM(H59:H62)</f>
        <v>14224541</v>
      </c>
      <c r="I63" s="37">
        <f t="shared" si="9"/>
        <v>0.48346884266501927</v>
      </c>
      <c r="J63" s="32">
        <f>SUM(J59:J62)</f>
        <v>5826433</v>
      </c>
      <c r="K63" s="37">
        <f t="shared" si="10"/>
        <v>0.20376107435726307</v>
      </c>
      <c r="L63" s="32">
        <f>SUM(L59:L62)</f>
        <v>0</v>
      </c>
      <c r="M63" s="37">
        <f t="shared" si="11"/>
        <v>0</v>
      </c>
      <c r="N63" s="32">
        <f t="shared" si="12"/>
        <v>22473290</v>
      </c>
      <c r="O63" s="37">
        <f t="shared" si="13"/>
        <v>0.7859322701801148</v>
      </c>
      <c r="P63" s="32">
        <f>SUM(P59:P62)</f>
        <v>9040037</v>
      </c>
      <c r="Q63" s="32">
        <f>SUM(Q59:Q62)</f>
        <v>26929800</v>
      </c>
      <c r="R63" s="32">
        <f>SUM(R59:R62)</f>
        <v>26377869</v>
      </c>
      <c r="S63" s="32">
        <f>SUM(S59:S62)</f>
        <v>21101878</v>
      </c>
      <c r="T63" s="37">
        <f t="shared" si="14"/>
        <v>0.7999841837109738</v>
      </c>
      <c r="U63" s="37">
        <f t="shared" si="15"/>
        <v>-0.35548571316688193</v>
      </c>
    </row>
    <row r="64" spans="1:21" x14ac:dyDescent="0.2">
      <c r="A64" s="17" t="s">
        <v>29</v>
      </c>
      <c r="B64" s="11" t="s">
        <v>124</v>
      </c>
      <c r="C64" s="10" t="s">
        <v>125</v>
      </c>
      <c r="D64" s="31">
        <v>622509</v>
      </c>
      <c r="E64" s="31">
        <v>402509</v>
      </c>
      <c r="F64" s="31">
        <v>0</v>
      </c>
      <c r="G64" s="36">
        <f t="shared" si="8"/>
        <v>0</v>
      </c>
      <c r="H64" s="31">
        <v>0</v>
      </c>
      <c r="I64" s="36">
        <f t="shared" si="9"/>
        <v>0</v>
      </c>
      <c r="J64" s="31">
        <v>0</v>
      </c>
      <c r="K64" s="36">
        <f t="shared" si="10"/>
        <v>0</v>
      </c>
      <c r="L64" s="31">
        <v>0</v>
      </c>
      <c r="M64" s="36">
        <f t="shared" si="11"/>
        <v>0</v>
      </c>
      <c r="N64" s="31">
        <f t="shared" si="12"/>
        <v>0</v>
      </c>
      <c r="O64" s="36">
        <f t="shared" si="13"/>
        <v>0</v>
      </c>
      <c r="P64" s="31">
        <v>0</v>
      </c>
      <c r="Q64" s="31">
        <v>16457540</v>
      </c>
      <c r="R64" s="31">
        <v>16457540</v>
      </c>
      <c r="S64" s="31">
        <v>13000</v>
      </c>
      <c r="T64" s="36">
        <f t="shared" si="14"/>
        <v>7.8991149345527948E-4</v>
      </c>
      <c r="U64" s="36">
        <f t="shared" si="15"/>
        <v>0</v>
      </c>
    </row>
    <row r="65" spans="1:21" x14ac:dyDescent="0.2">
      <c r="A65" s="17" t="s">
        <v>29</v>
      </c>
      <c r="B65" s="11" t="s">
        <v>126</v>
      </c>
      <c r="C65" s="10" t="s">
        <v>127</v>
      </c>
      <c r="D65" s="31">
        <v>11078892</v>
      </c>
      <c r="E65" s="31">
        <v>12278892</v>
      </c>
      <c r="F65" s="31">
        <v>2768478</v>
      </c>
      <c r="G65" s="36">
        <f t="shared" si="8"/>
        <v>0.24988762414147553</v>
      </c>
      <c r="H65" s="31">
        <v>2940114</v>
      </c>
      <c r="I65" s="36">
        <f t="shared" si="9"/>
        <v>0.26537978707618054</v>
      </c>
      <c r="J65" s="31">
        <v>1956827</v>
      </c>
      <c r="K65" s="36">
        <f t="shared" si="10"/>
        <v>0.15936511209643345</v>
      </c>
      <c r="L65" s="31">
        <v>0</v>
      </c>
      <c r="M65" s="36">
        <f t="shared" si="11"/>
        <v>0</v>
      </c>
      <c r="N65" s="31">
        <f t="shared" si="12"/>
        <v>7665419</v>
      </c>
      <c r="O65" s="36">
        <f t="shared" si="13"/>
        <v>0.62427611546709594</v>
      </c>
      <c r="P65" s="31">
        <v>2618355</v>
      </c>
      <c r="Q65" s="31">
        <v>11071301</v>
      </c>
      <c r="R65" s="31">
        <v>11367582</v>
      </c>
      <c r="S65" s="31">
        <v>6725760</v>
      </c>
      <c r="T65" s="36">
        <f t="shared" si="14"/>
        <v>0.59166144567947698</v>
      </c>
      <c r="U65" s="36">
        <f t="shared" si="15"/>
        <v>-0.25265023268426168</v>
      </c>
    </row>
    <row r="66" spans="1:21" x14ac:dyDescent="0.2">
      <c r="A66" s="17" t="s">
        <v>29</v>
      </c>
      <c r="B66" s="11" t="s">
        <v>128</v>
      </c>
      <c r="C66" s="10" t="s">
        <v>129</v>
      </c>
      <c r="D66" s="31">
        <v>7905050</v>
      </c>
      <c r="E66" s="31">
        <v>7984260</v>
      </c>
      <c r="F66" s="31">
        <v>15546</v>
      </c>
      <c r="G66" s="36">
        <f t="shared" si="8"/>
        <v>1.9665909766541641E-3</v>
      </c>
      <c r="H66" s="31">
        <v>18435</v>
      </c>
      <c r="I66" s="36">
        <f t="shared" si="9"/>
        <v>2.3320535606985407E-3</v>
      </c>
      <c r="J66" s="31">
        <v>6182348</v>
      </c>
      <c r="K66" s="36">
        <f t="shared" si="10"/>
        <v>0.77431696863579091</v>
      </c>
      <c r="L66" s="31">
        <v>0</v>
      </c>
      <c r="M66" s="36">
        <f t="shared" si="11"/>
        <v>0</v>
      </c>
      <c r="N66" s="31">
        <f t="shared" si="12"/>
        <v>6216329</v>
      </c>
      <c r="O66" s="36">
        <f t="shared" si="13"/>
        <v>0.7785729673131887</v>
      </c>
      <c r="P66" s="31">
        <v>22967</v>
      </c>
      <c r="Q66" s="31">
        <v>7055144</v>
      </c>
      <c r="R66" s="31">
        <v>6600204</v>
      </c>
      <c r="S66" s="31">
        <v>61423</v>
      </c>
      <c r="T66" s="36">
        <f t="shared" si="14"/>
        <v>9.3062275044831951E-3</v>
      </c>
      <c r="U66" s="36">
        <f t="shared" si="15"/>
        <v>268.18395959420036</v>
      </c>
    </row>
    <row r="67" spans="1:21" x14ac:dyDescent="0.2">
      <c r="A67" s="17" t="s">
        <v>29</v>
      </c>
      <c r="B67" s="11" t="s">
        <v>130</v>
      </c>
      <c r="C67" s="10" t="s">
        <v>131</v>
      </c>
      <c r="D67" s="31">
        <v>58448259</v>
      </c>
      <c r="E67" s="31">
        <v>58448259</v>
      </c>
      <c r="F67" s="31">
        <v>11686819</v>
      </c>
      <c r="G67" s="36">
        <f t="shared" si="8"/>
        <v>0.19995153320135678</v>
      </c>
      <c r="H67" s="31">
        <v>12034507</v>
      </c>
      <c r="I67" s="36">
        <f t="shared" si="9"/>
        <v>0.20590017916530243</v>
      </c>
      <c r="J67" s="31">
        <v>11444637</v>
      </c>
      <c r="K67" s="36">
        <f t="shared" si="10"/>
        <v>0.19580800516230945</v>
      </c>
      <c r="L67" s="31">
        <v>0</v>
      </c>
      <c r="M67" s="36">
        <f t="shared" si="11"/>
        <v>0</v>
      </c>
      <c r="N67" s="31">
        <f t="shared" si="12"/>
        <v>35165963</v>
      </c>
      <c r="O67" s="36">
        <f t="shared" si="13"/>
        <v>0.60165971752896863</v>
      </c>
      <c r="P67" s="31">
        <v>11213567</v>
      </c>
      <c r="Q67" s="31">
        <v>79328097</v>
      </c>
      <c r="R67" s="31">
        <v>77942995</v>
      </c>
      <c r="S67" s="31">
        <v>33031250</v>
      </c>
      <c r="T67" s="36">
        <f t="shared" si="14"/>
        <v>0.4237872819744738</v>
      </c>
      <c r="U67" s="36">
        <f t="shared" si="15"/>
        <v>2.0606288792852423E-2</v>
      </c>
    </row>
    <row r="68" spans="1:21" x14ac:dyDescent="0.2">
      <c r="A68" s="17" t="s">
        <v>29</v>
      </c>
      <c r="B68" s="11" t="s">
        <v>132</v>
      </c>
      <c r="C68" s="10" t="s">
        <v>133</v>
      </c>
      <c r="D68" s="31">
        <v>6489231</v>
      </c>
      <c r="E68" s="31">
        <v>12101398</v>
      </c>
      <c r="F68" s="31">
        <v>2128241</v>
      </c>
      <c r="G68" s="36">
        <f t="shared" si="8"/>
        <v>0.32796505471911847</v>
      </c>
      <c r="H68" s="31">
        <v>2055291</v>
      </c>
      <c r="I68" s="36">
        <f t="shared" si="9"/>
        <v>0.3167233528903502</v>
      </c>
      <c r="J68" s="31">
        <v>1967175</v>
      </c>
      <c r="K68" s="36">
        <f t="shared" si="10"/>
        <v>0.16255766482517145</v>
      </c>
      <c r="L68" s="31">
        <v>0</v>
      </c>
      <c r="M68" s="36">
        <f t="shared" si="11"/>
        <v>0</v>
      </c>
      <c r="N68" s="31">
        <f t="shared" si="12"/>
        <v>6150707</v>
      </c>
      <c r="O68" s="36">
        <f t="shared" si="13"/>
        <v>0.50826416914806039</v>
      </c>
      <c r="P68" s="31">
        <v>2265494</v>
      </c>
      <c r="Q68" s="31">
        <v>6191464</v>
      </c>
      <c r="R68" s="31">
        <v>6191464</v>
      </c>
      <c r="S68" s="31">
        <v>5353840</v>
      </c>
      <c r="T68" s="36">
        <f t="shared" si="14"/>
        <v>0.86471309531962071</v>
      </c>
      <c r="U68" s="36">
        <f t="shared" si="15"/>
        <v>-0.13167944827927158</v>
      </c>
    </row>
    <row r="69" spans="1:21" x14ac:dyDescent="0.2">
      <c r="A69" s="17" t="s">
        <v>44</v>
      </c>
      <c r="B69" s="11" t="s">
        <v>134</v>
      </c>
      <c r="C69" s="10" t="s">
        <v>135</v>
      </c>
      <c r="D69" s="31">
        <v>11831980</v>
      </c>
      <c r="E69" s="31">
        <v>11402101</v>
      </c>
      <c r="F69" s="31">
        <v>2299240</v>
      </c>
      <c r="G69" s="36">
        <f t="shared" si="8"/>
        <v>0.1943241959502974</v>
      </c>
      <c r="H69" s="31">
        <v>2392899</v>
      </c>
      <c r="I69" s="36">
        <f t="shared" si="9"/>
        <v>0.20223994631498701</v>
      </c>
      <c r="J69" s="31">
        <v>3007532</v>
      </c>
      <c r="K69" s="36">
        <f t="shared" si="10"/>
        <v>0.26376998414590436</v>
      </c>
      <c r="L69" s="31">
        <v>0</v>
      </c>
      <c r="M69" s="36">
        <f t="shared" si="11"/>
        <v>0</v>
      </c>
      <c r="N69" s="31">
        <f t="shared" si="12"/>
        <v>7699671</v>
      </c>
      <c r="O69" s="36">
        <f t="shared" si="13"/>
        <v>0.67528528294916879</v>
      </c>
      <c r="P69" s="31">
        <v>2525756</v>
      </c>
      <c r="Q69" s="31">
        <v>13941704</v>
      </c>
      <c r="R69" s="31">
        <v>9614661</v>
      </c>
      <c r="S69" s="31">
        <v>5882532</v>
      </c>
      <c r="T69" s="36">
        <f t="shared" si="14"/>
        <v>0.61182937183120656</v>
      </c>
      <c r="U69" s="36">
        <f t="shared" si="15"/>
        <v>0.1907452659718516</v>
      </c>
    </row>
    <row r="70" spans="1:21" ht="16.5" x14ac:dyDescent="0.3">
      <c r="A70" s="18" t="s">
        <v>0</v>
      </c>
      <c r="B70" s="13" t="s">
        <v>136</v>
      </c>
      <c r="C70" s="12" t="s">
        <v>0</v>
      </c>
      <c r="D70" s="32">
        <f>SUM(D64:D69)</f>
        <v>96375921</v>
      </c>
      <c r="E70" s="32">
        <f>SUM(E64:E69)</f>
        <v>102617419</v>
      </c>
      <c r="F70" s="32">
        <f>SUM(F64:F69)</f>
        <v>18898324</v>
      </c>
      <c r="G70" s="37">
        <f t="shared" si="8"/>
        <v>0.19608968509883293</v>
      </c>
      <c r="H70" s="32">
        <f>SUM(H64:H69)</f>
        <v>19441246</v>
      </c>
      <c r="I70" s="37">
        <f t="shared" si="9"/>
        <v>0.20172306317051952</v>
      </c>
      <c r="J70" s="32">
        <f>SUM(J64:J69)</f>
        <v>24558519</v>
      </c>
      <c r="K70" s="37">
        <f t="shared" si="10"/>
        <v>0.23932115267876694</v>
      </c>
      <c r="L70" s="32">
        <f>SUM(L64:L69)</f>
        <v>0</v>
      </c>
      <c r="M70" s="37">
        <f t="shared" si="11"/>
        <v>0</v>
      </c>
      <c r="N70" s="32">
        <f t="shared" si="12"/>
        <v>62898089</v>
      </c>
      <c r="O70" s="37">
        <f t="shared" si="13"/>
        <v>0.61293774110611765</v>
      </c>
      <c r="P70" s="32">
        <f>SUM(P64:P69)</f>
        <v>18646139</v>
      </c>
      <c r="Q70" s="32">
        <f>SUM(Q64:Q69)</f>
        <v>134045250</v>
      </c>
      <c r="R70" s="32">
        <f>SUM(R64:R69)</f>
        <v>128174446</v>
      </c>
      <c r="S70" s="32">
        <f>SUM(S64:S69)</f>
        <v>51067805</v>
      </c>
      <c r="T70" s="37">
        <f t="shared" si="14"/>
        <v>0.39842423036492003</v>
      </c>
      <c r="U70" s="37">
        <f t="shared" si="15"/>
        <v>0.31708333827179991</v>
      </c>
    </row>
    <row r="71" spans="1:21" x14ac:dyDescent="0.2">
      <c r="A71" s="17" t="s">
        <v>29</v>
      </c>
      <c r="B71" s="11" t="s">
        <v>137</v>
      </c>
      <c r="C71" s="10" t="s">
        <v>138</v>
      </c>
      <c r="D71" s="31">
        <v>10744428</v>
      </c>
      <c r="E71" s="31">
        <v>8477575</v>
      </c>
      <c r="F71" s="31">
        <v>2003618</v>
      </c>
      <c r="G71" s="36">
        <f t="shared" si="8"/>
        <v>0.1864797269803474</v>
      </c>
      <c r="H71" s="31">
        <v>2010831</v>
      </c>
      <c r="I71" s="36">
        <f t="shared" si="9"/>
        <v>0.18715105168930352</v>
      </c>
      <c r="J71" s="31">
        <v>1879545</v>
      </c>
      <c r="K71" s="36">
        <f t="shared" si="10"/>
        <v>0.22170785867420814</v>
      </c>
      <c r="L71" s="31">
        <v>0</v>
      </c>
      <c r="M71" s="36">
        <f t="shared" si="11"/>
        <v>0</v>
      </c>
      <c r="N71" s="31">
        <f t="shared" si="12"/>
        <v>5893994</v>
      </c>
      <c r="O71" s="36">
        <f t="shared" si="13"/>
        <v>0.69524527945786385</v>
      </c>
      <c r="P71" s="31">
        <v>2004031</v>
      </c>
      <c r="Q71" s="31">
        <v>12935184</v>
      </c>
      <c r="R71" s="31">
        <v>7624068</v>
      </c>
      <c r="S71" s="31">
        <v>5776556</v>
      </c>
      <c r="T71" s="36">
        <f t="shared" si="14"/>
        <v>0.75767372484085926</v>
      </c>
      <c r="U71" s="36">
        <f t="shared" si="15"/>
        <v>-6.2117801570933828E-2</v>
      </c>
    </row>
    <row r="72" spans="1:21" x14ac:dyDescent="0.2">
      <c r="A72" s="17" t="s">
        <v>29</v>
      </c>
      <c r="B72" s="11" t="s">
        <v>139</v>
      </c>
      <c r="C72" s="10" t="s">
        <v>140</v>
      </c>
      <c r="D72" s="31">
        <v>22530284</v>
      </c>
      <c r="E72" s="31">
        <v>18827250</v>
      </c>
      <c r="F72" s="31">
        <v>4445342</v>
      </c>
      <c r="G72" s="36">
        <f t="shared" si="8"/>
        <v>0.19730519153686657</v>
      </c>
      <c r="H72" s="31">
        <v>2733284</v>
      </c>
      <c r="I72" s="36">
        <f t="shared" si="9"/>
        <v>0.12131600294075298</v>
      </c>
      <c r="J72" s="31">
        <v>5817052</v>
      </c>
      <c r="K72" s="36">
        <f t="shared" si="10"/>
        <v>0.30896981768447329</v>
      </c>
      <c r="L72" s="31">
        <v>0</v>
      </c>
      <c r="M72" s="36">
        <f t="shared" si="11"/>
        <v>0</v>
      </c>
      <c r="N72" s="31">
        <f t="shared" si="12"/>
        <v>12995678</v>
      </c>
      <c r="O72" s="36">
        <f t="shared" si="13"/>
        <v>0.69025895975248641</v>
      </c>
      <c r="P72" s="31">
        <v>5186420</v>
      </c>
      <c r="Q72" s="31">
        <v>18274000</v>
      </c>
      <c r="R72" s="31">
        <v>20604013</v>
      </c>
      <c r="S72" s="31">
        <v>14461371</v>
      </c>
      <c r="T72" s="36">
        <f t="shared" si="14"/>
        <v>0.70187157230001751</v>
      </c>
      <c r="U72" s="36">
        <f t="shared" si="15"/>
        <v>0.12159292922671128</v>
      </c>
    </row>
    <row r="73" spans="1:21" x14ac:dyDescent="0.2">
      <c r="A73" s="17" t="s">
        <v>29</v>
      </c>
      <c r="B73" s="11" t="s">
        <v>141</v>
      </c>
      <c r="C73" s="10" t="s">
        <v>142</v>
      </c>
      <c r="D73" s="31">
        <v>3325384</v>
      </c>
      <c r="E73" s="31">
        <v>3325384</v>
      </c>
      <c r="F73" s="31">
        <v>486290</v>
      </c>
      <c r="G73" s="36">
        <f t="shared" si="8"/>
        <v>0.14623574299990619</v>
      </c>
      <c r="H73" s="31">
        <v>0</v>
      </c>
      <c r="I73" s="36">
        <f t="shared" si="9"/>
        <v>0</v>
      </c>
      <c r="J73" s="31">
        <v>29637</v>
      </c>
      <c r="K73" s="36">
        <f t="shared" si="10"/>
        <v>8.9123541822538396E-3</v>
      </c>
      <c r="L73" s="31">
        <v>0</v>
      </c>
      <c r="M73" s="36">
        <f t="shared" si="11"/>
        <v>0</v>
      </c>
      <c r="N73" s="31">
        <f t="shared" si="12"/>
        <v>515927</v>
      </c>
      <c r="O73" s="36">
        <f t="shared" si="13"/>
        <v>0.15514809718216002</v>
      </c>
      <c r="P73" s="31">
        <v>49567</v>
      </c>
      <c r="Q73" s="31">
        <v>3100459</v>
      </c>
      <c r="R73" s="31">
        <v>3101321</v>
      </c>
      <c r="S73" s="31">
        <v>801925</v>
      </c>
      <c r="T73" s="36">
        <f t="shared" si="14"/>
        <v>0.2585752974297082</v>
      </c>
      <c r="U73" s="36">
        <f t="shared" si="15"/>
        <v>-0.40208203038311785</v>
      </c>
    </row>
    <row r="74" spans="1:21" x14ac:dyDescent="0.2">
      <c r="A74" s="17" t="s">
        <v>29</v>
      </c>
      <c r="B74" s="11" t="s">
        <v>143</v>
      </c>
      <c r="C74" s="10" t="s">
        <v>144</v>
      </c>
      <c r="D74" s="31">
        <v>33978598</v>
      </c>
      <c r="E74" s="31">
        <v>33518718</v>
      </c>
      <c r="F74" s="31">
        <v>6144825</v>
      </c>
      <c r="G74" s="36">
        <f t="shared" si="8"/>
        <v>0.18084398302719848</v>
      </c>
      <c r="H74" s="31">
        <v>6008397</v>
      </c>
      <c r="I74" s="36">
        <f t="shared" si="9"/>
        <v>0.17682886739470532</v>
      </c>
      <c r="J74" s="31">
        <v>5705402</v>
      </c>
      <c r="K74" s="36">
        <f t="shared" si="10"/>
        <v>0.17021540024293291</v>
      </c>
      <c r="L74" s="31">
        <v>0</v>
      </c>
      <c r="M74" s="36">
        <f t="shared" si="11"/>
        <v>0</v>
      </c>
      <c r="N74" s="31">
        <f t="shared" si="12"/>
        <v>17858624</v>
      </c>
      <c r="O74" s="36">
        <f t="shared" si="13"/>
        <v>0.5327955562023583</v>
      </c>
      <c r="P74" s="31">
        <v>5509398</v>
      </c>
      <c r="Q74" s="31">
        <v>31834402</v>
      </c>
      <c r="R74" s="31">
        <v>27424038</v>
      </c>
      <c r="S74" s="31">
        <v>15998368</v>
      </c>
      <c r="T74" s="36">
        <f t="shared" si="14"/>
        <v>0.58337025349804428</v>
      </c>
      <c r="U74" s="36">
        <f t="shared" si="15"/>
        <v>3.5576300713798581E-2</v>
      </c>
    </row>
    <row r="75" spans="1:21" x14ac:dyDescent="0.2">
      <c r="A75" s="17" t="s">
        <v>29</v>
      </c>
      <c r="B75" s="11" t="s">
        <v>145</v>
      </c>
      <c r="C75" s="10" t="s">
        <v>146</v>
      </c>
      <c r="D75" s="31">
        <v>21692481</v>
      </c>
      <c r="E75" s="31">
        <v>23369213</v>
      </c>
      <c r="F75" s="31">
        <v>2767248</v>
      </c>
      <c r="G75" s="36">
        <f t="shared" si="8"/>
        <v>0.12756715103265504</v>
      </c>
      <c r="H75" s="31">
        <v>3117632</v>
      </c>
      <c r="I75" s="36">
        <f t="shared" si="9"/>
        <v>0.14371947588659867</v>
      </c>
      <c r="J75" s="31">
        <v>5499707</v>
      </c>
      <c r="K75" s="36">
        <f t="shared" si="10"/>
        <v>0.2353398464894817</v>
      </c>
      <c r="L75" s="31">
        <v>0</v>
      </c>
      <c r="M75" s="36">
        <f t="shared" si="11"/>
        <v>0</v>
      </c>
      <c r="N75" s="31">
        <f t="shared" si="12"/>
        <v>11384587</v>
      </c>
      <c r="O75" s="36">
        <f t="shared" si="13"/>
        <v>0.48716176278593548</v>
      </c>
      <c r="P75" s="31">
        <v>3026829</v>
      </c>
      <c r="Q75" s="31">
        <v>18494625</v>
      </c>
      <c r="R75" s="31">
        <v>18042580</v>
      </c>
      <c r="S75" s="31">
        <v>11981205</v>
      </c>
      <c r="T75" s="36">
        <f t="shared" si="14"/>
        <v>0.66405164893269142</v>
      </c>
      <c r="U75" s="36">
        <f t="shared" si="15"/>
        <v>0.81698635767002359</v>
      </c>
    </row>
    <row r="76" spans="1:21" x14ac:dyDescent="0.2">
      <c r="A76" s="17" t="s">
        <v>29</v>
      </c>
      <c r="B76" s="11" t="s">
        <v>147</v>
      </c>
      <c r="C76" s="10" t="s">
        <v>148</v>
      </c>
      <c r="D76" s="31">
        <v>6353562</v>
      </c>
      <c r="E76" s="31">
        <v>6353562</v>
      </c>
      <c r="F76" s="31">
        <v>661768</v>
      </c>
      <c r="G76" s="36">
        <f t="shared" si="8"/>
        <v>0.10415700673102742</v>
      </c>
      <c r="H76" s="31">
        <v>1185450</v>
      </c>
      <c r="I76" s="36">
        <f t="shared" si="9"/>
        <v>0.18658037806194383</v>
      </c>
      <c r="J76" s="31">
        <v>1618792</v>
      </c>
      <c r="K76" s="36">
        <f t="shared" si="10"/>
        <v>0.25478495369998749</v>
      </c>
      <c r="L76" s="31">
        <v>0</v>
      </c>
      <c r="M76" s="36">
        <f t="shared" si="11"/>
        <v>0</v>
      </c>
      <c r="N76" s="31">
        <f t="shared" si="12"/>
        <v>3466010</v>
      </c>
      <c r="O76" s="36">
        <f t="shared" si="13"/>
        <v>0.54552233849295872</v>
      </c>
      <c r="P76" s="31">
        <v>816837</v>
      </c>
      <c r="Q76" s="31">
        <v>6130594</v>
      </c>
      <c r="R76" s="31">
        <v>5292389</v>
      </c>
      <c r="S76" s="31">
        <v>2559997</v>
      </c>
      <c r="T76" s="36">
        <f t="shared" si="14"/>
        <v>0.48371293191033388</v>
      </c>
      <c r="U76" s="36">
        <f t="shared" si="15"/>
        <v>0.98178094283192352</v>
      </c>
    </row>
    <row r="77" spans="1:21" x14ac:dyDescent="0.2">
      <c r="A77" s="17" t="s">
        <v>44</v>
      </c>
      <c r="B77" s="11" t="s">
        <v>149</v>
      </c>
      <c r="C77" s="10" t="s">
        <v>150</v>
      </c>
      <c r="D77" s="31">
        <v>19278600</v>
      </c>
      <c r="E77" s="31">
        <v>19625808</v>
      </c>
      <c r="F77" s="31">
        <v>5365150</v>
      </c>
      <c r="G77" s="36">
        <f t="shared" si="8"/>
        <v>0.27829562312616063</v>
      </c>
      <c r="H77" s="31">
        <v>9306616</v>
      </c>
      <c r="I77" s="36">
        <f t="shared" si="9"/>
        <v>0.48274335273308228</v>
      </c>
      <c r="J77" s="31">
        <v>7209474</v>
      </c>
      <c r="K77" s="36">
        <f t="shared" si="10"/>
        <v>0.36734660809888692</v>
      </c>
      <c r="L77" s="31">
        <v>0</v>
      </c>
      <c r="M77" s="36">
        <f t="shared" si="11"/>
        <v>0</v>
      </c>
      <c r="N77" s="31">
        <f t="shared" si="12"/>
        <v>21881240</v>
      </c>
      <c r="O77" s="36">
        <f t="shared" si="13"/>
        <v>1.1149217397826372</v>
      </c>
      <c r="P77" s="31">
        <v>6052904</v>
      </c>
      <c r="Q77" s="31">
        <v>33264443</v>
      </c>
      <c r="R77" s="31">
        <v>27517449</v>
      </c>
      <c r="S77" s="31">
        <v>14185424</v>
      </c>
      <c r="T77" s="36">
        <f t="shared" si="14"/>
        <v>0.51550650643524409</v>
      </c>
      <c r="U77" s="36">
        <f t="shared" si="15"/>
        <v>0.19107687813981511</v>
      </c>
    </row>
    <row r="78" spans="1:21" ht="16.5" x14ac:dyDescent="0.3">
      <c r="A78" s="18" t="s">
        <v>0</v>
      </c>
      <c r="B78" s="13" t="s">
        <v>151</v>
      </c>
      <c r="C78" s="12" t="s">
        <v>0</v>
      </c>
      <c r="D78" s="32">
        <f>SUM(D71:D77)</f>
        <v>117903337</v>
      </c>
      <c r="E78" s="32">
        <f>SUM(E71:E77)</f>
        <v>113497510</v>
      </c>
      <c r="F78" s="32">
        <f>SUM(F71:F77)</f>
        <v>21874241</v>
      </c>
      <c r="G78" s="37">
        <f t="shared" si="8"/>
        <v>0.18552690328009969</v>
      </c>
      <c r="H78" s="32">
        <f>SUM(H71:H77)</f>
        <v>24362210</v>
      </c>
      <c r="I78" s="37">
        <f t="shared" si="9"/>
        <v>0.20662867243528485</v>
      </c>
      <c r="J78" s="32">
        <f>SUM(J71:J77)</f>
        <v>27759609</v>
      </c>
      <c r="K78" s="37">
        <f t="shared" si="10"/>
        <v>0.24458341861420571</v>
      </c>
      <c r="L78" s="32">
        <f>SUM(L71:L77)</f>
        <v>0</v>
      </c>
      <c r="M78" s="37">
        <f t="shared" si="11"/>
        <v>0</v>
      </c>
      <c r="N78" s="32">
        <f t="shared" si="12"/>
        <v>73996060</v>
      </c>
      <c r="O78" s="37">
        <f t="shared" si="13"/>
        <v>0.65196196815242902</v>
      </c>
      <c r="P78" s="32">
        <f>SUM(P71:P77)</f>
        <v>22645986</v>
      </c>
      <c r="Q78" s="32">
        <f>SUM(Q71:Q77)</f>
        <v>124033707</v>
      </c>
      <c r="R78" s="32">
        <f>SUM(R71:R77)</f>
        <v>109605858</v>
      </c>
      <c r="S78" s="32">
        <f>SUM(S71:S77)</f>
        <v>65764846</v>
      </c>
      <c r="T78" s="37">
        <f t="shared" si="14"/>
        <v>0.60001214533624658</v>
      </c>
      <c r="U78" s="37">
        <f t="shared" si="15"/>
        <v>0.22580703706166738</v>
      </c>
    </row>
    <row r="79" spans="1:21" x14ac:dyDescent="0.2">
      <c r="A79" s="17" t="s">
        <v>29</v>
      </c>
      <c r="B79" s="11" t="s">
        <v>152</v>
      </c>
      <c r="C79" s="10" t="s">
        <v>153</v>
      </c>
      <c r="D79" s="31">
        <v>14260721</v>
      </c>
      <c r="E79" s="31">
        <v>13024260</v>
      </c>
      <c r="F79" s="31">
        <v>0</v>
      </c>
      <c r="G79" s="36">
        <f t="shared" si="8"/>
        <v>0</v>
      </c>
      <c r="H79" s="31">
        <v>0</v>
      </c>
      <c r="I79" s="36">
        <f t="shared" si="9"/>
        <v>0</v>
      </c>
      <c r="J79" s="31">
        <v>6529526</v>
      </c>
      <c r="K79" s="36">
        <f t="shared" si="10"/>
        <v>0.50133566129668783</v>
      </c>
      <c r="L79" s="31">
        <v>0</v>
      </c>
      <c r="M79" s="36">
        <f t="shared" si="11"/>
        <v>0</v>
      </c>
      <c r="N79" s="31">
        <f t="shared" si="12"/>
        <v>6529526</v>
      </c>
      <c r="O79" s="36">
        <f t="shared" si="13"/>
        <v>0.50133566129668783</v>
      </c>
      <c r="P79" s="31">
        <v>2423706</v>
      </c>
      <c r="Q79" s="31">
        <v>15499725</v>
      </c>
      <c r="R79" s="31">
        <v>13590117</v>
      </c>
      <c r="S79" s="31">
        <v>6939087</v>
      </c>
      <c r="T79" s="36">
        <f t="shared" si="14"/>
        <v>0.51059803237897072</v>
      </c>
      <c r="U79" s="36">
        <f t="shared" si="15"/>
        <v>1.6940255955136472</v>
      </c>
    </row>
    <row r="80" spans="1:21" x14ac:dyDescent="0.2">
      <c r="A80" s="17" t="s">
        <v>29</v>
      </c>
      <c r="B80" s="11" t="s">
        <v>154</v>
      </c>
      <c r="C80" s="10" t="s">
        <v>155</v>
      </c>
      <c r="D80" s="31">
        <v>1018675</v>
      </c>
      <c r="E80" s="31">
        <v>958675</v>
      </c>
      <c r="F80" s="31">
        <v>124641</v>
      </c>
      <c r="G80" s="36">
        <f t="shared" si="8"/>
        <v>0.12235600166883452</v>
      </c>
      <c r="H80" s="31">
        <v>124641</v>
      </c>
      <c r="I80" s="36">
        <f t="shared" si="9"/>
        <v>0.12235600166883452</v>
      </c>
      <c r="J80" s="31">
        <v>125783</v>
      </c>
      <c r="K80" s="36">
        <f t="shared" si="10"/>
        <v>0.13120504863483454</v>
      </c>
      <c r="L80" s="31">
        <v>0</v>
      </c>
      <c r="M80" s="36">
        <f t="shared" si="11"/>
        <v>0</v>
      </c>
      <c r="N80" s="31">
        <f t="shared" si="12"/>
        <v>375065</v>
      </c>
      <c r="O80" s="36">
        <f t="shared" si="13"/>
        <v>0.39123269095365998</v>
      </c>
      <c r="P80" s="31">
        <v>16435</v>
      </c>
      <c r="Q80" s="31">
        <v>1108403</v>
      </c>
      <c r="R80" s="31">
        <v>967403</v>
      </c>
      <c r="S80" s="31">
        <v>129128</v>
      </c>
      <c r="T80" s="36">
        <f t="shared" si="14"/>
        <v>0.1334790154671838</v>
      </c>
      <c r="U80" s="36">
        <f t="shared" si="15"/>
        <v>6.6533617280194708</v>
      </c>
    </row>
    <row r="81" spans="1:21" x14ac:dyDescent="0.2">
      <c r="A81" s="17" t="s">
        <v>29</v>
      </c>
      <c r="B81" s="11" t="s">
        <v>156</v>
      </c>
      <c r="C81" s="10" t="s">
        <v>157</v>
      </c>
      <c r="D81" s="31">
        <v>23473020</v>
      </c>
      <c r="E81" s="31">
        <v>22727420</v>
      </c>
      <c r="F81" s="31">
        <v>3606787</v>
      </c>
      <c r="G81" s="36">
        <f t="shared" si="8"/>
        <v>0.15365670885126839</v>
      </c>
      <c r="H81" s="31">
        <v>4330993</v>
      </c>
      <c r="I81" s="36">
        <f t="shared" si="9"/>
        <v>0.18450940697021517</v>
      </c>
      <c r="J81" s="31">
        <v>4003250</v>
      </c>
      <c r="K81" s="36">
        <f t="shared" si="10"/>
        <v>0.17614185860075626</v>
      </c>
      <c r="L81" s="31">
        <v>0</v>
      </c>
      <c r="M81" s="36">
        <f t="shared" si="11"/>
        <v>0</v>
      </c>
      <c r="N81" s="31">
        <f t="shared" si="12"/>
        <v>11941030</v>
      </c>
      <c r="O81" s="36">
        <f t="shared" si="13"/>
        <v>0.52540191539558823</v>
      </c>
      <c r="P81" s="31">
        <v>3377587</v>
      </c>
      <c r="Q81" s="31">
        <v>25424580</v>
      </c>
      <c r="R81" s="31">
        <v>21931530</v>
      </c>
      <c r="S81" s="31">
        <v>10595156</v>
      </c>
      <c r="T81" s="36">
        <f t="shared" si="14"/>
        <v>0.48310154375914494</v>
      </c>
      <c r="U81" s="36">
        <f t="shared" si="15"/>
        <v>0.18523964001519433</v>
      </c>
    </row>
    <row r="82" spans="1:21" x14ac:dyDescent="0.2">
      <c r="A82" s="17" t="s">
        <v>29</v>
      </c>
      <c r="B82" s="11" t="s">
        <v>158</v>
      </c>
      <c r="C82" s="10" t="s">
        <v>159</v>
      </c>
      <c r="D82" s="31">
        <v>11673498</v>
      </c>
      <c r="E82" s="31">
        <v>10274025</v>
      </c>
      <c r="F82" s="31">
        <v>1110503</v>
      </c>
      <c r="G82" s="36">
        <f t="shared" si="8"/>
        <v>9.5130268579306732E-2</v>
      </c>
      <c r="H82" s="31">
        <v>1815004</v>
      </c>
      <c r="I82" s="36">
        <f t="shared" si="9"/>
        <v>0.15548073079722977</v>
      </c>
      <c r="J82" s="31">
        <v>1794015</v>
      </c>
      <c r="K82" s="36">
        <f t="shared" si="10"/>
        <v>0.17461656945549578</v>
      </c>
      <c r="L82" s="31">
        <v>0</v>
      </c>
      <c r="M82" s="36">
        <f t="shared" si="11"/>
        <v>0</v>
      </c>
      <c r="N82" s="31">
        <f t="shared" si="12"/>
        <v>4719522</v>
      </c>
      <c r="O82" s="36">
        <f t="shared" si="13"/>
        <v>0.45936446524122726</v>
      </c>
      <c r="P82" s="31">
        <v>1516568</v>
      </c>
      <c r="Q82" s="31">
        <v>10537897</v>
      </c>
      <c r="R82" s="31">
        <v>9530348</v>
      </c>
      <c r="S82" s="31">
        <v>4643988</v>
      </c>
      <c r="T82" s="36">
        <f t="shared" si="14"/>
        <v>0.48728419990539695</v>
      </c>
      <c r="U82" s="36">
        <f t="shared" si="15"/>
        <v>0.18294398932326139</v>
      </c>
    </row>
    <row r="83" spans="1:21" x14ac:dyDescent="0.2">
      <c r="A83" s="17" t="s">
        <v>44</v>
      </c>
      <c r="B83" s="11" t="s">
        <v>160</v>
      </c>
      <c r="C83" s="10" t="s">
        <v>161</v>
      </c>
      <c r="D83" s="31">
        <v>2350000</v>
      </c>
      <c r="E83" s="31">
        <v>2350000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714471</v>
      </c>
      <c r="Q83" s="31">
        <v>2341000</v>
      </c>
      <c r="R83" s="31">
        <v>3943160</v>
      </c>
      <c r="S83" s="31">
        <v>1033241</v>
      </c>
      <c r="T83" s="36">
        <f t="shared" si="14"/>
        <v>0.2620337495815539</v>
      </c>
      <c r="U83" s="36">
        <f t="shared" si="15"/>
        <v>-1</v>
      </c>
    </row>
    <row r="84" spans="1:21" ht="16.5" x14ac:dyDescent="0.3">
      <c r="A84" s="18" t="s">
        <v>0</v>
      </c>
      <c r="B84" s="13" t="s">
        <v>162</v>
      </c>
      <c r="C84" s="12" t="s">
        <v>0</v>
      </c>
      <c r="D84" s="32">
        <f>SUM(D79:D83)</f>
        <v>52775914</v>
      </c>
      <c r="E84" s="32">
        <f>SUM(E79:E83)</f>
        <v>49334380</v>
      </c>
      <c r="F84" s="32">
        <f>SUM(F79:F83)</f>
        <v>4841931</v>
      </c>
      <c r="G84" s="37">
        <f t="shared" si="8"/>
        <v>9.1745090383465455E-2</v>
      </c>
      <c r="H84" s="32">
        <f>SUM(H79:H83)</f>
        <v>6270638</v>
      </c>
      <c r="I84" s="37">
        <f t="shared" si="9"/>
        <v>0.11881628426179412</v>
      </c>
      <c r="J84" s="32">
        <f>SUM(J79:J83)</f>
        <v>12452574</v>
      </c>
      <c r="K84" s="37">
        <f t="shared" si="10"/>
        <v>0.2524116853196493</v>
      </c>
      <c r="L84" s="32">
        <f>SUM(L79:L83)</f>
        <v>0</v>
      </c>
      <c r="M84" s="37">
        <f t="shared" si="11"/>
        <v>0</v>
      </c>
      <c r="N84" s="32">
        <f t="shared" si="12"/>
        <v>23565143</v>
      </c>
      <c r="O84" s="37">
        <f t="shared" si="13"/>
        <v>0.47766168339401449</v>
      </c>
      <c r="P84" s="32">
        <f>SUM(P79:P83)</f>
        <v>8048767</v>
      </c>
      <c r="Q84" s="32">
        <f>SUM(Q79:Q83)</f>
        <v>54911605</v>
      </c>
      <c r="R84" s="32">
        <f>SUM(R79:R83)</f>
        <v>49962558</v>
      </c>
      <c r="S84" s="32">
        <f>SUM(S79:S83)</f>
        <v>23340600</v>
      </c>
      <c r="T84" s="37">
        <f t="shared" si="14"/>
        <v>0.46716182946437612</v>
      </c>
      <c r="U84" s="37">
        <f t="shared" si="15"/>
        <v>0.54714057445072029</v>
      </c>
    </row>
    <row r="85" spans="1:21" ht="16.5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360014392</v>
      </c>
      <c r="E85" s="32">
        <f>SUM(E57,E59:E62,E64:E69,E71:E77,E79:E83)</f>
        <v>352110445</v>
      </c>
      <c r="F85" s="32">
        <f>SUM(F57,F59:F62,F64:F69,F71:F77,F79:F83)</f>
        <v>58855174</v>
      </c>
      <c r="G85" s="37">
        <f t="shared" si="8"/>
        <v>0.16348005887497966</v>
      </c>
      <c r="H85" s="32">
        <f>SUM(H57,H59:H62,H64:H69,H71:H77,H79:H83)</f>
        <v>75027537</v>
      </c>
      <c r="I85" s="37">
        <f t="shared" si="9"/>
        <v>0.20840149357140145</v>
      </c>
      <c r="J85" s="32">
        <f>SUM(J57,J59:J62,J64:J69,J71:J77,J79:J83)</f>
        <v>80707419</v>
      </c>
      <c r="K85" s="37">
        <f t="shared" si="10"/>
        <v>0.2292105222837113</v>
      </c>
      <c r="L85" s="32">
        <f>SUM(L57,L59:L62,L64:L69,L71:L77,L79:L83)</f>
        <v>0</v>
      </c>
      <c r="M85" s="37">
        <f t="shared" si="11"/>
        <v>0</v>
      </c>
      <c r="N85" s="32">
        <f t="shared" si="12"/>
        <v>214590130</v>
      </c>
      <c r="O85" s="37">
        <f t="shared" si="13"/>
        <v>0.60943983073265551</v>
      </c>
      <c r="P85" s="32">
        <f>SUM(P57,P59:P62,P64:P69,P71:P77,P79:P83)</f>
        <v>68328862</v>
      </c>
      <c r="Q85" s="32">
        <f>SUM(Q57,Q59:Q62,Q64:Q69,Q71:Q77,Q79:Q83)</f>
        <v>393580349</v>
      </c>
      <c r="R85" s="32">
        <f>SUM(R57,R59:R62,R64:R69,R71:R77,R79:R83)</f>
        <v>362977798</v>
      </c>
      <c r="S85" s="32">
        <f>SUM(S57,S59:S62,S64:S69,S71:S77,S79:S83)</f>
        <v>193851245</v>
      </c>
      <c r="T85" s="37">
        <f t="shared" si="14"/>
        <v>0.53405813266848901</v>
      </c>
      <c r="U85" s="37">
        <f t="shared" si="15"/>
        <v>0.18116146878020589</v>
      </c>
    </row>
    <row r="86" spans="1:21" ht="14.4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4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x14ac:dyDescent="0.2">
      <c r="A88" s="17" t="s">
        <v>23</v>
      </c>
      <c r="B88" s="11" t="s">
        <v>165</v>
      </c>
      <c r="C88" s="10" t="s">
        <v>166</v>
      </c>
      <c r="D88" s="31">
        <v>812449533</v>
      </c>
      <c r="E88" s="31">
        <v>759282453</v>
      </c>
      <c r="F88" s="31">
        <v>121467825</v>
      </c>
      <c r="G88" s="36">
        <f t="shared" ref="G88:G99" si="16">IF(($D88      =0),0,($F88      /$D88      ))</f>
        <v>0.14950814797255843</v>
      </c>
      <c r="H88" s="31">
        <v>182444033</v>
      </c>
      <c r="I88" s="36">
        <f t="shared" ref="I88:I99" si="17">IF(($D88      =0),0,($H88      /$D88      ))</f>
        <v>0.22456045032891908</v>
      </c>
      <c r="J88" s="31">
        <v>144478558</v>
      </c>
      <c r="K88" s="36">
        <f t="shared" ref="K88:K99" si="18">IF(($E88      =0),0,($J88      /$E88      ))</f>
        <v>0.19028301974996384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448390416</v>
      </c>
      <c r="O88" s="36">
        <f t="shared" ref="O88:O99" si="21">IF(($E88      =0),0,($N88      /$E88      ))</f>
        <v>0.59054494704620808</v>
      </c>
      <c r="P88" s="31">
        <v>128095243</v>
      </c>
      <c r="Q88" s="31">
        <v>724358401</v>
      </c>
      <c r="R88" s="31">
        <v>762199834</v>
      </c>
      <c r="S88" s="31">
        <v>389503503</v>
      </c>
      <c r="T88" s="36">
        <f t="shared" ref="T88:T99" si="22">IF(($R88      =0),0,($S88      /$R88      ))</f>
        <v>0.51102543667045719</v>
      </c>
      <c r="U88" s="36">
        <f t="shared" ref="U88:U99" si="23">IF(($P88      =0),0,(($J88      /$P88      )-1))</f>
        <v>0.12789948023284525</v>
      </c>
    </row>
    <row r="89" spans="1:21" x14ac:dyDescent="0.2">
      <c r="A89" s="17" t="s">
        <v>23</v>
      </c>
      <c r="B89" s="11" t="s">
        <v>167</v>
      </c>
      <c r="C89" s="10" t="s">
        <v>168</v>
      </c>
      <c r="D89" s="31">
        <v>1193224326</v>
      </c>
      <c r="E89" s="31">
        <v>1100119372</v>
      </c>
      <c r="F89" s="31">
        <v>253024510</v>
      </c>
      <c r="G89" s="36">
        <f t="shared" si="16"/>
        <v>0.21205108250533605</v>
      </c>
      <c r="H89" s="31">
        <v>270679243</v>
      </c>
      <c r="I89" s="36">
        <f t="shared" si="17"/>
        <v>0.22684690305249441</v>
      </c>
      <c r="J89" s="31">
        <v>245429423</v>
      </c>
      <c r="K89" s="36">
        <f t="shared" si="18"/>
        <v>0.22309344717184018</v>
      </c>
      <c r="L89" s="31">
        <v>0</v>
      </c>
      <c r="M89" s="36">
        <f t="shared" si="19"/>
        <v>0</v>
      </c>
      <c r="N89" s="31">
        <f t="shared" si="20"/>
        <v>769133176</v>
      </c>
      <c r="O89" s="36">
        <f t="shared" si="21"/>
        <v>0.69913610793138548</v>
      </c>
      <c r="P89" s="31">
        <v>239466463</v>
      </c>
      <c r="Q89" s="31">
        <v>1366430689</v>
      </c>
      <c r="R89" s="31">
        <v>1134789279</v>
      </c>
      <c r="S89" s="31">
        <v>679012300</v>
      </c>
      <c r="T89" s="36">
        <f t="shared" si="22"/>
        <v>0.59835981231542812</v>
      </c>
      <c r="U89" s="36">
        <f t="shared" si="23"/>
        <v>2.4901023405519584E-2</v>
      </c>
    </row>
    <row r="90" spans="1:21" x14ac:dyDescent="0.2">
      <c r="A90" s="17" t="s">
        <v>23</v>
      </c>
      <c r="B90" s="11" t="s">
        <v>169</v>
      </c>
      <c r="C90" s="10" t="s">
        <v>170</v>
      </c>
      <c r="D90" s="31">
        <v>1135672271</v>
      </c>
      <c r="E90" s="31">
        <v>1135672271</v>
      </c>
      <c r="F90" s="31">
        <v>164958553</v>
      </c>
      <c r="G90" s="36">
        <f t="shared" si="16"/>
        <v>0.14525189811559641</v>
      </c>
      <c r="H90" s="31">
        <v>283492479</v>
      </c>
      <c r="I90" s="36">
        <f t="shared" si="17"/>
        <v>0.24962525390390553</v>
      </c>
      <c r="J90" s="31">
        <v>191079402</v>
      </c>
      <c r="K90" s="36">
        <f t="shared" si="18"/>
        <v>0.16825223867775496</v>
      </c>
      <c r="L90" s="31">
        <v>0</v>
      </c>
      <c r="M90" s="36">
        <f t="shared" si="19"/>
        <v>0</v>
      </c>
      <c r="N90" s="31">
        <f t="shared" si="20"/>
        <v>639530434</v>
      </c>
      <c r="O90" s="36">
        <f t="shared" si="21"/>
        <v>0.56312939069725687</v>
      </c>
      <c r="P90" s="31">
        <v>171706041</v>
      </c>
      <c r="Q90" s="31">
        <v>778376703</v>
      </c>
      <c r="R90" s="31">
        <v>1056177537</v>
      </c>
      <c r="S90" s="31">
        <v>395528037</v>
      </c>
      <c r="T90" s="36">
        <f t="shared" si="22"/>
        <v>0.3744901052558553</v>
      </c>
      <c r="U90" s="36">
        <f t="shared" si="23"/>
        <v>0.11282865114803964</v>
      </c>
    </row>
    <row r="91" spans="1:21" ht="16.5" x14ac:dyDescent="0.3">
      <c r="A91" s="18" t="s">
        <v>0</v>
      </c>
      <c r="B91" s="13" t="s">
        <v>28</v>
      </c>
      <c r="C91" s="12" t="s">
        <v>0</v>
      </c>
      <c r="D91" s="32">
        <f>SUM(D88:D90)</f>
        <v>3141346130</v>
      </c>
      <c r="E91" s="32">
        <f>SUM(E88:E90)</f>
        <v>2995074096</v>
      </c>
      <c r="F91" s="32">
        <f>SUM(F88:F90)</f>
        <v>539450888</v>
      </c>
      <c r="G91" s="37">
        <f t="shared" si="16"/>
        <v>0.17172602625613881</v>
      </c>
      <c r="H91" s="32">
        <f>SUM(H88:H90)</f>
        <v>736615755</v>
      </c>
      <c r="I91" s="37">
        <f t="shared" si="17"/>
        <v>0.23449047781308963</v>
      </c>
      <c r="J91" s="32">
        <f>SUM(J88:J90)</f>
        <v>580987383</v>
      </c>
      <c r="K91" s="37">
        <f t="shared" si="18"/>
        <v>0.19398097154789054</v>
      </c>
      <c r="L91" s="32">
        <f>SUM(L88:L90)</f>
        <v>0</v>
      </c>
      <c r="M91" s="37">
        <f t="shared" si="19"/>
        <v>0</v>
      </c>
      <c r="N91" s="32">
        <f t="shared" si="20"/>
        <v>1857054026</v>
      </c>
      <c r="O91" s="37">
        <f t="shared" si="21"/>
        <v>0.62003608808214272</v>
      </c>
      <c r="P91" s="32">
        <f>SUM(P88:P90)</f>
        <v>539267747</v>
      </c>
      <c r="Q91" s="32">
        <f>SUM(Q88:Q90)</f>
        <v>2869165793</v>
      </c>
      <c r="R91" s="32">
        <f>SUM(R88:R90)</f>
        <v>2953166650</v>
      </c>
      <c r="S91" s="32">
        <f>SUM(S88:S90)</f>
        <v>1464043840</v>
      </c>
      <c r="T91" s="37">
        <f t="shared" si="22"/>
        <v>0.49575388507113205</v>
      </c>
      <c r="U91" s="37">
        <f t="shared" si="23"/>
        <v>7.7363491942713969E-2</v>
      </c>
    </row>
    <row r="92" spans="1:21" x14ac:dyDescent="0.2">
      <c r="A92" s="17" t="s">
        <v>29</v>
      </c>
      <c r="B92" s="11" t="s">
        <v>171</v>
      </c>
      <c r="C92" s="10" t="s">
        <v>172</v>
      </c>
      <c r="D92" s="31">
        <v>255015504</v>
      </c>
      <c r="E92" s="31">
        <v>192238748</v>
      </c>
      <c r="F92" s="31">
        <v>36954762</v>
      </c>
      <c r="G92" s="36">
        <f t="shared" si="16"/>
        <v>0.1449118246551786</v>
      </c>
      <c r="H92" s="31">
        <v>39370386</v>
      </c>
      <c r="I92" s="36">
        <f t="shared" si="17"/>
        <v>0.15438428402376664</v>
      </c>
      <c r="J92" s="31">
        <v>33598800</v>
      </c>
      <c r="K92" s="36">
        <f t="shared" si="18"/>
        <v>0.17477641916394504</v>
      </c>
      <c r="L92" s="31">
        <v>0</v>
      </c>
      <c r="M92" s="36">
        <f t="shared" si="19"/>
        <v>0</v>
      </c>
      <c r="N92" s="31">
        <f t="shared" si="20"/>
        <v>109923948</v>
      </c>
      <c r="O92" s="36">
        <f t="shared" si="21"/>
        <v>0.57180952926305995</v>
      </c>
      <c r="P92" s="31">
        <v>35843473</v>
      </c>
      <c r="Q92" s="31">
        <v>185159025</v>
      </c>
      <c r="R92" s="31">
        <v>153212236</v>
      </c>
      <c r="S92" s="31">
        <v>108733950</v>
      </c>
      <c r="T92" s="36">
        <f t="shared" si="22"/>
        <v>0.70969494890734441</v>
      </c>
      <c r="U92" s="36">
        <f t="shared" si="23"/>
        <v>-6.2624316566645244E-2</v>
      </c>
    </row>
    <row r="93" spans="1:21" x14ac:dyDescent="0.2">
      <c r="A93" s="17" t="s">
        <v>29</v>
      </c>
      <c r="B93" s="11" t="s">
        <v>173</v>
      </c>
      <c r="C93" s="10" t="s">
        <v>174</v>
      </c>
      <c r="D93" s="31">
        <v>46363791</v>
      </c>
      <c r="E93" s="31">
        <v>46673466</v>
      </c>
      <c r="F93" s="31">
        <v>8833724</v>
      </c>
      <c r="G93" s="36">
        <f t="shared" si="16"/>
        <v>0.19053066648497316</v>
      </c>
      <c r="H93" s="31">
        <v>9344326</v>
      </c>
      <c r="I93" s="36">
        <f t="shared" si="17"/>
        <v>0.20154361406727936</v>
      </c>
      <c r="J93" s="31">
        <v>9263569</v>
      </c>
      <c r="K93" s="36">
        <f t="shared" si="18"/>
        <v>0.19847613202756359</v>
      </c>
      <c r="L93" s="31">
        <v>0</v>
      </c>
      <c r="M93" s="36">
        <f t="shared" si="19"/>
        <v>0</v>
      </c>
      <c r="N93" s="31">
        <f t="shared" si="20"/>
        <v>27441619</v>
      </c>
      <c r="O93" s="36">
        <f t="shared" si="21"/>
        <v>0.58794902868366361</v>
      </c>
      <c r="P93" s="31">
        <v>9269915</v>
      </c>
      <c r="Q93" s="31">
        <v>43666738</v>
      </c>
      <c r="R93" s="31">
        <v>43345911</v>
      </c>
      <c r="S93" s="31">
        <v>28430809</v>
      </c>
      <c r="T93" s="36">
        <f t="shared" si="22"/>
        <v>0.6559052132968205</v>
      </c>
      <c r="U93" s="36">
        <f t="shared" si="23"/>
        <v>-6.8458017144712446E-4</v>
      </c>
    </row>
    <row r="94" spans="1:21" x14ac:dyDescent="0.2">
      <c r="A94" s="17" t="s">
        <v>29</v>
      </c>
      <c r="B94" s="11" t="s">
        <v>175</v>
      </c>
      <c r="C94" s="10" t="s">
        <v>176</v>
      </c>
      <c r="D94" s="31">
        <v>17277208</v>
      </c>
      <c r="E94" s="31">
        <v>16784195</v>
      </c>
      <c r="F94" s="31">
        <v>2177378</v>
      </c>
      <c r="G94" s="36">
        <f t="shared" si="16"/>
        <v>0.12602603383602257</v>
      </c>
      <c r="H94" s="31">
        <v>1933240</v>
      </c>
      <c r="I94" s="36">
        <f t="shared" si="17"/>
        <v>0.11189539420952738</v>
      </c>
      <c r="J94" s="31">
        <v>1941995</v>
      </c>
      <c r="K94" s="36">
        <f t="shared" si="18"/>
        <v>0.11570379157296493</v>
      </c>
      <c r="L94" s="31">
        <v>0</v>
      </c>
      <c r="M94" s="36">
        <f t="shared" si="19"/>
        <v>0</v>
      </c>
      <c r="N94" s="31">
        <f t="shared" si="20"/>
        <v>6052613</v>
      </c>
      <c r="O94" s="36">
        <f t="shared" si="21"/>
        <v>0.36061383938878211</v>
      </c>
      <c r="P94" s="31">
        <v>1901028</v>
      </c>
      <c r="Q94" s="31">
        <v>19780542</v>
      </c>
      <c r="R94" s="31">
        <v>16398443</v>
      </c>
      <c r="S94" s="31">
        <v>5319903</v>
      </c>
      <c r="T94" s="36">
        <f t="shared" si="22"/>
        <v>0.32441512892413016</v>
      </c>
      <c r="U94" s="36">
        <f t="shared" si="23"/>
        <v>2.1549919306817156E-2</v>
      </c>
    </row>
    <row r="95" spans="1:21" x14ac:dyDescent="0.2">
      <c r="A95" s="17" t="s">
        <v>44</v>
      </c>
      <c r="B95" s="11" t="s">
        <v>177</v>
      </c>
      <c r="C95" s="10" t="s">
        <v>178</v>
      </c>
      <c r="D95" s="31">
        <v>25874797</v>
      </c>
      <c r="E95" s="31">
        <v>26494638</v>
      </c>
      <c r="F95" s="31">
        <v>5831240</v>
      </c>
      <c r="G95" s="36">
        <f t="shared" si="16"/>
        <v>0.22536370043792034</v>
      </c>
      <c r="H95" s="31">
        <v>7061694</v>
      </c>
      <c r="I95" s="36">
        <f t="shared" si="17"/>
        <v>0.2729178512975387</v>
      </c>
      <c r="J95" s="31">
        <v>5966600</v>
      </c>
      <c r="K95" s="36">
        <f t="shared" si="18"/>
        <v>0.22520028392159952</v>
      </c>
      <c r="L95" s="31">
        <v>0</v>
      </c>
      <c r="M95" s="36">
        <f t="shared" si="19"/>
        <v>0</v>
      </c>
      <c r="N95" s="31">
        <f t="shared" si="20"/>
        <v>18859534</v>
      </c>
      <c r="O95" s="36">
        <f t="shared" si="21"/>
        <v>0.71182455861446381</v>
      </c>
      <c r="P95" s="31">
        <v>5566447</v>
      </c>
      <c r="Q95" s="31">
        <v>26455373</v>
      </c>
      <c r="R95" s="31">
        <v>24493985</v>
      </c>
      <c r="S95" s="31">
        <v>16907074</v>
      </c>
      <c r="T95" s="36">
        <f t="shared" si="22"/>
        <v>0.69025411749047771</v>
      </c>
      <c r="U95" s="36">
        <f t="shared" si="23"/>
        <v>7.1886609178170469E-2</v>
      </c>
    </row>
    <row r="96" spans="1:21" ht="16.5" x14ac:dyDescent="0.3">
      <c r="A96" s="18" t="s">
        <v>0</v>
      </c>
      <c r="B96" s="13" t="s">
        <v>179</v>
      </c>
      <c r="C96" s="12" t="s">
        <v>0</v>
      </c>
      <c r="D96" s="32">
        <f>SUM(D92:D95)</f>
        <v>344531300</v>
      </c>
      <c r="E96" s="32">
        <f>SUM(E92:E95)</f>
        <v>282191047</v>
      </c>
      <c r="F96" s="32">
        <f>SUM(F92:F95)</f>
        <v>53797104</v>
      </c>
      <c r="G96" s="37">
        <f t="shared" si="16"/>
        <v>0.15614576672714497</v>
      </c>
      <c r="H96" s="32">
        <f>SUM(H92:H95)</f>
        <v>57709646</v>
      </c>
      <c r="I96" s="37">
        <f t="shared" si="17"/>
        <v>0.16750189605414662</v>
      </c>
      <c r="J96" s="32">
        <f>SUM(J92:J95)</f>
        <v>50770964</v>
      </c>
      <c r="K96" s="37">
        <f t="shared" si="18"/>
        <v>0.17991699077540188</v>
      </c>
      <c r="L96" s="32">
        <f>SUM(L92:L95)</f>
        <v>0</v>
      </c>
      <c r="M96" s="37">
        <f t="shared" si="19"/>
        <v>0</v>
      </c>
      <c r="N96" s="32">
        <f t="shared" si="20"/>
        <v>162277714</v>
      </c>
      <c r="O96" s="37">
        <f t="shared" si="21"/>
        <v>0.57506329745464957</v>
      </c>
      <c r="P96" s="32">
        <f>SUM(P92:P95)</f>
        <v>52580863</v>
      </c>
      <c r="Q96" s="32">
        <f>SUM(Q92:Q95)</f>
        <v>275061678</v>
      </c>
      <c r="R96" s="32">
        <f>SUM(R92:R95)</f>
        <v>237450575</v>
      </c>
      <c r="S96" s="32">
        <f>SUM(S92:S95)</f>
        <v>159391736</v>
      </c>
      <c r="T96" s="37">
        <f t="shared" si="22"/>
        <v>0.67126279226740138</v>
      </c>
      <c r="U96" s="37">
        <f t="shared" si="23"/>
        <v>-3.4421249419204103E-2</v>
      </c>
    </row>
    <row r="97" spans="1:21" x14ac:dyDescent="0.2">
      <c r="A97" s="17" t="s">
        <v>29</v>
      </c>
      <c r="B97" s="11" t="s">
        <v>180</v>
      </c>
      <c r="C97" s="10" t="s">
        <v>181</v>
      </c>
      <c r="D97" s="31">
        <v>92674505</v>
      </c>
      <c r="E97" s="31">
        <v>65546546</v>
      </c>
      <c r="F97" s="31">
        <v>29464630</v>
      </c>
      <c r="G97" s="36">
        <f t="shared" si="16"/>
        <v>0.3179367399912198</v>
      </c>
      <c r="H97" s="31">
        <v>19738562</v>
      </c>
      <c r="I97" s="36">
        <f t="shared" si="17"/>
        <v>0.21298804887061443</v>
      </c>
      <c r="J97" s="31">
        <v>15717588</v>
      </c>
      <c r="K97" s="36">
        <f t="shared" si="18"/>
        <v>0.23979277260467699</v>
      </c>
      <c r="L97" s="31">
        <v>0</v>
      </c>
      <c r="M97" s="36">
        <f t="shared" si="19"/>
        <v>0</v>
      </c>
      <c r="N97" s="31">
        <f t="shared" si="20"/>
        <v>64920780</v>
      </c>
      <c r="O97" s="36">
        <f t="shared" si="21"/>
        <v>0.99045310488213978</v>
      </c>
      <c r="P97" s="31">
        <v>19727914</v>
      </c>
      <c r="Q97" s="31">
        <v>94436000</v>
      </c>
      <c r="R97" s="31">
        <v>87905400</v>
      </c>
      <c r="S97" s="31">
        <v>63533335</v>
      </c>
      <c r="T97" s="36">
        <f t="shared" si="22"/>
        <v>0.72274666857781211</v>
      </c>
      <c r="U97" s="36">
        <f t="shared" si="23"/>
        <v>-0.20328180668265283</v>
      </c>
    </row>
    <row r="98" spans="1:21" x14ac:dyDescent="0.2">
      <c r="A98" s="17" t="s">
        <v>29</v>
      </c>
      <c r="B98" s="11" t="s">
        <v>182</v>
      </c>
      <c r="C98" s="10" t="s">
        <v>183</v>
      </c>
      <c r="D98" s="31">
        <v>28350365</v>
      </c>
      <c r="E98" s="31">
        <v>46409219</v>
      </c>
      <c r="F98" s="31">
        <v>4572410</v>
      </c>
      <c r="G98" s="36">
        <f t="shared" si="16"/>
        <v>0.16128222687785501</v>
      </c>
      <c r="H98" s="31">
        <v>2799117</v>
      </c>
      <c r="I98" s="36">
        <f t="shared" si="17"/>
        <v>9.8733014548489942E-2</v>
      </c>
      <c r="J98" s="31">
        <v>0</v>
      </c>
      <c r="K98" s="36">
        <f t="shared" si="18"/>
        <v>0</v>
      </c>
      <c r="L98" s="31">
        <v>0</v>
      </c>
      <c r="M98" s="36">
        <f t="shared" si="19"/>
        <v>0</v>
      </c>
      <c r="N98" s="31">
        <f t="shared" si="20"/>
        <v>7371527</v>
      </c>
      <c r="O98" s="36">
        <f t="shared" si="21"/>
        <v>0.15883755768439026</v>
      </c>
      <c r="P98" s="31">
        <v>4415645</v>
      </c>
      <c r="Q98" s="31">
        <v>26003453</v>
      </c>
      <c r="R98" s="31">
        <v>20264384</v>
      </c>
      <c r="S98" s="31">
        <v>12612344</v>
      </c>
      <c r="T98" s="36">
        <f t="shared" si="22"/>
        <v>0.6223897059984651</v>
      </c>
      <c r="U98" s="36">
        <f t="shared" si="23"/>
        <v>-1</v>
      </c>
    </row>
    <row r="99" spans="1:21" x14ac:dyDescent="0.2">
      <c r="A99" s="17" t="s">
        <v>29</v>
      </c>
      <c r="B99" s="11" t="s">
        <v>184</v>
      </c>
      <c r="C99" s="10" t="s">
        <v>185</v>
      </c>
      <c r="D99" s="31">
        <v>57440418</v>
      </c>
      <c r="E99" s="31">
        <v>55640418</v>
      </c>
      <c r="F99" s="31">
        <v>16478350</v>
      </c>
      <c r="G99" s="36">
        <f t="shared" si="16"/>
        <v>0.28687726471628394</v>
      </c>
      <c r="H99" s="31">
        <v>21538639</v>
      </c>
      <c r="I99" s="36">
        <f t="shared" si="17"/>
        <v>0.37497357696805061</v>
      </c>
      <c r="J99" s="31">
        <v>21591686</v>
      </c>
      <c r="K99" s="36">
        <f t="shared" si="18"/>
        <v>0.38805758073204988</v>
      </c>
      <c r="L99" s="31">
        <v>0</v>
      </c>
      <c r="M99" s="36">
        <f t="shared" si="19"/>
        <v>0</v>
      </c>
      <c r="N99" s="31">
        <f t="shared" si="20"/>
        <v>59608675</v>
      </c>
      <c r="O99" s="36">
        <f t="shared" si="21"/>
        <v>1.0713196834718244</v>
      </c>
      <c r="P99" s="31">
        <v>23966425</v>
      </c>
      <c r="Q99" s="31">
        <v>70856788</v>
      </c>
      <c r="R99" s="31">
        <v>51760833</v>
      </c>
      <c r="S99" s="31">
        <v>57754424</v>
      </c>
      <c r="T99" s="36">
        <f t="shared" si="22"/>
        <v>1.115793944042593</v>
      </c>
      <c r="U99" s="36">
        <f t="shared" si="23"/>
        <v>-9.9086075624545633E-2</v>
      </c>
    </row>
    <row r="100" spans="1:21" x14ac:dyDescent="0.2">
      <c r="A100" s="17" t="s">
        <v>44</v>
      </c>
      <c r="B100" s="11" t="s">
        <v>186</v>
      </c>
      <c r="C100" s="10" t="s">
        <v>187</v>
      </c>
      <c r="D100" s="31">
        <v>87549804</v>
      </c>
      <c r="E100" s="31">
        <v>86833012</v>
      </c>
      <c r="F100" s="31">
        <v>6501051</v>
      </c>
      <c r="G100" s="36">
        <f>IF(($D100     =0),0,($F100     /$D100     ))</f>
        <v>7.4255460354885547E-2</v>
      </c>
      <c r="H100" s="31">
        <v>28317525</v>
      </c>
      <c r="I100" s="36">
        <f>IF(($D100     =0),0,($H100     /$D100     ))</f>
        <v>0.32344475608420553</v>
      </c>
      <c r="J100" s="31">
        <v>32006981</v>
      </c>
      <c r="K100" s="36">
        <f>IF(($E100     =0),0,($J100     /$E100     ))</f>
        <v>0.36860383237656202</v>
      </c>
      <c r="L100" s="31">
        <v>0</v>
      </c>
      <c r="M100" s="36">
        <f>IF(($E100     =0),0,($L100     /$E100     ))</f>
        <v>0</v>
      </c>
      <c r="N100" s="31">
        <f>$F100     +$H100     +$J100</f>
        <v>66825557</v>
      </c>
      <c r="O100" s="36">
        <f>IF(($E100     =0),0,($N100     /$E100     ))</f>
        <v>0.76958699762712368</v>
      </c>
      <c r="P100" s="31">
        <v>-8562418</v>
      </c>
      <c r="Q100" s="31">
        <v>28642474</v>
      </c>
      <c r="R100" s="31">
        <v>28211474</v>
      </c>
      <c r="S100" s="31">
        <v>15759691</v>
      </c>
      <c r="T100" s="36">
        <f>IF(($R100     =0),0,($S100     /$R100     ))</f>
        <v>0.55862699694457651</v>
      </c>
      <c r="U100" s="36">
        <f>IF(($P100     =0),0,(($J100     /$P100     )-1))</f>
        <v>-4.7380773748723781</v>
      </c>
    </row>
    <row r="101" spans="1:21" ht="16.5" x14ac:dyDescent="0.3">
      <c r="A101" s="18" t="s">
        <v>0</v>
      </c>
      <c r="B101" s="13" t="s">
        <v>188</v>
      </c>
      <c r="C101" s="12" t="s">
        <v>0</v>
      </c>
      <c r="D101" s="32">
        <f>SUM(D97:D100)</f>
        <v>266015092</v>
      </c>
      <c r="E101" s="32">
        <f>SUM(E97:E100)</f>
        <v>254429195</v>
      </c>
      <c r="F101" s="32">
        <f>SUM(F97:F100)</f>
        <v>57016441</v>
      </c>
      <c r="G101" s="37">
        <f>IF(($D101     =0),0,($F101     /$D101     ))</f>
        <v>0.21433536184480842</v>
      </c>
      <c r="H101" s="32">
        <f>SUM(H97:H100)</f>
        <v>72393843</v>
      </c>
      <c r="I101" s="37">
        <f>IF(($D101     =0),0,($H101     /$D101     ))</f>
        <v>0.27214186404130786</v>
      </c>
      <c r="J101" s="32">
        <f>SUM(J97:J100)</f>
        <v>69316255</v>
      </c>
      <c r="K101" s="37">
        <f>IF(($E101     =0),0,($J101     /$E101     ))</f>
        <v>0.27243829073939413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198726539</v>
      </c>
      <c r="O101" s="37">
        <f>IF(($E101     =0),0,($N101     /$E101     ))</f>
        <v>0.78106814353596488</v>
      </c>
      <c r="P101" s="32">
        <f>SUM(P97:P100)</f>
        <v>39547566</v>
      </c>
      <c r="Q101" s="32">
        <f>SUM(Q97:Q100)</f>
        <v>219938715</v>
      </c>
      <c r="R101" s="32">
        <f>SUM(R97:R100)</f>
        <v>188142091</v>
      </c>
      <c r="S101" s="32">
        <f>SUM(S97:S100)</f>
        <v>149659794</v>
      </c>
      <c r="T101" s="37">
        <f>IF(($R101     =0),0,($S101     /$R101     ))</f>
        <v>0.79546152168575612</v>
      </c>
      <c r="U101" s="37">
        <f>IF(($P101     =0),0,(($J101     /$P101     )-1))</f>
        <v>0.75273125531922758</v>
      </c>
    </row>
    <row r="102" spans="1:21" ht="16.5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3751892522</v>
      </c>
      <c r="E102" s="32">
        <f>SUM(E88:E90,E92:E95,E97:E100)</f>
        <v>3531694338</v>
      </c>
      <c r="F102" s="32">
        <f>SUM(F88:F90,F92:F95,F97:F100)</f>
        <v>650264433</v>
      </c>
      <c r="G102" s="37">
        <f>IF(($D102     =0),0,($F102     /$D102     ))</f>
        <v>0.17331638078304207</v>
      </c>
      <c r="H102" s="32">
        <f>SUM(H88:H90,H92:H95,H97:H100)</f>
        <v>866719244</v>
      </c>
      <c r="I102" s="37">
        <f>IF(($D102     =0),0,($H102     /$D102     ))</f>
        <v>0.23100854806416013</v>
      </c>
      <c r="J102" s="32">
        <f>SUM(J88:J90,J92:J95,J97:J100)</f>
        <v>701074602</v>
      </c>
      <c r="K102" s="37">
        <f>IF(($E102     =0),0,($J102     /$E102     ))</f>
        <v>0.1985094220801166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2218058279</v>
      </c>
      <c r="O102" s="37">
        <f>IF(($E102     =0),0,($N102     /$E102     ))</f>
        <v>0.62804367159817331</v>
      </c>
      <c r="P102" s="32">
        <f>SUM(P88:P90,P92:P95,P97:P100)</f>
        <v>631396176</v>
      </c>
      <c r="Q102" s="32">
        <f>SUM(Q88:Q90,Q92:Q95,Q97:Q100)</f>
        <v>3364166186</v>
      </c>
      <c r="R102" s="32">
        <f>SUM(R88:R90,R92:R95,R97:R100)</f>
        <v>3378759316</v>
      </c>
      <c r="S102" s="32">
        <f>SUM(S88:S90,S92:S95,S97:S100)</f>
        <v>1773095370</v>
      </c>
      <c r="T102" s="37">
        <f>IF(($R102     =0),0,($S102     /$R102     ))</f>
        <v>0.52477705695210874</v>
      </c>
      <c r="U102" s="37">
        <f>IF(($P102     =0),0,(($J102     /$P102     )-1))</f>
        <v>0.11035611023402847</v>
      </c>
    </row>
    <row r="103" spans="1:21" ht="14.4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x14ac:dyDescent="0.2">
      <c r="A105" s="17" t="s">
        <v>23</v>
      </c>
      <c r="B105" s="11" t="s">
        <v>191</v>
      </c>
      <c r="C105" s="10" t="s">
        <v>192</v>
      </c>
      <c r="D105" s="31">
        <v>1087959970</v>
      </c>
      <c r="E105" s="31">
        <v>1251386026</v>
      </c>
      <c r="F105" s="31">
        <v>296699319</v>
      </c>
      <c r="G105" s="36">
        <f t="shared" ref="G105:G136" si="24">IF(($D105     =0),0,($F105     /$D105     ))</f>
        <v>0.27271161364512336</v>
      </c>
      <c r="H105" s="31">
        <v>294073083</v>
      </c>
      <c r="I105" s="36">
        <f t="shared" ref="I105:I136" si="25">IF(($D105     =0),0,($H105     /$D105     ))</f>
        <v>0.27029770497898004</v>
      </c>
      <c r="J105" s="31">
        <v>187309770</v>
      </c>
      <c r="K105" s="36">
        <f t="shared" ref="K105:K136" si="26">IF(($E105     =0),0,($J105     /$E105     ))</f>
        <v>0.14968184565615406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778082172</v>
      </c>
      <c r="O105" s="36">
        <f t="shared" ref="O105:O136" si="29">IF(($E105     =0),0,($N105     /$E105     ))</f>
        <v>0.62177629910660359</v>
      </c>
      <c r="P105" s="31">
        <v>254353598</v>
      </c>
      <c r="Q105" s="31">
        <v>1169439690</v>
      </c>
      <c r="R105" s="31">
        <v>1297244579</v>
      </c>
      <c r="S105" s="31">
        <v>822221618</v>
      </c>
      <c r="T105" s="36">
        <f t="shared" ref="T105:T136" si="30">IF(($R105     =0),0,($S105     /$R105     ))</f>
        <v>0.63382158716270887</v>
      </c>
      <c r="U105" s="36">
        <f t="shared" ref="U105:U136" si="31">IF(($P105     =0),0,(($J105     /$P105     )-1))</f>
        <v>-0.26358513709721532</v>
      </c>
    </row>
    <row r="106" spans="1:21" ht="16.5" x14ac:dyDescent="0.3">
      <c r="A106" s="18" t="s">
        <v>0</v>
      </c>
      <c r="B106" s="13" t="s">
        <v>28</v>
      </c>
      <c r="C106" s="12" t="s">
        <v>0</v>
      </c>
      <c r="D106" s="32">
        <f>D105</f>
        <v>1087959970</v>
      </c>
      <c r="E106" s="32">
        <f>E105</f>
        <v>1251386026</v>
      </c>
      <c r="F106" s="32">
        <f>F105</f>
        <v>296699319</v>
      </c>
      <c r="G106" s="37">
        <f t="shared" si="24"/>
        <v>0.27271161364512336</v>
      </c>
      <c r="H106" s="32">
        <f>H105</f>
        <v>294073083</v>
      </c>
      <c r="I106" s="37">
        <f t="shared" si="25"/>
        <v>0.27029770497898004</v>
      </c>
      <c r="J106" s="32">
        <f>J105</f>
        <v>187309770</v>
      </c>
      <c r="K106" s="37">
        <f t="shared" si="26"/>
        <v>0.14968184565615406</v>
      </c>
      <c r="L106" s="32">
        <f>L105</f>
        <v>0</v>
      </c>
      <c r="M106" s="37">
        <f t="shared" si="27"/>
        <v>0</v>
      </c>
      <c r="N106" s="32">
        <f t="shared" si="28"/>
        <v>778082172</v>
      </c>
      <c r="O106" s="37">
        <f t="shared" si="29"/>
        <v>0.62177629910660359</v>
      </c>
      <c r="P106" s="32">
        <f>P105</f>
        <v>254353598</v>
      </c>
      <c r="Q106" s="32">
        <f>Q105</f>
        <v>1169439690</v>
      </c>
      <c r="R106" s="32">
        <f>R105</f>
        <v>1297244579</v>
      </c>
      <c r="S106" s="32">
        <f>S105</f>
        <v>822221618</v>
      </c>
      <c r="T106" s="37">
        <f t="shared" si="30"/>
        <v>0.63382158716270887</v>
      </c>
      <c r="U106" s="37">
        <f t="shared" si="31"/>
        <v>-0.26358513709721532</v>
      </c>
    </row>
    <row r="107" spans="1:21" x14ac:dyDescent="0.2">
      <c r="A107" s="17" t="s">
        <v>29</v>
      </c>
      <c r="B107" s="11" t="s">
        <v>193</v>
      </c>
      <c r="C107" s="10" t="s">
        <v>194</v>
      </c>
      <c r="D107" s="31">
        <v>22555608</v>
      </c>
      <c r="E107" s="31">
        <v>22755608</v>
      </c>
      <c r="F107" s="31">
        <v>6328068</v>
      </c>
      <c r="G107" s="36">
        <f t="shared" si="24"/>
        <v>0.28055408659345382</v>
      </c>
      <c r="H107" s="31">
        <v>4715828</v>
      </c>
      <c r="I107" s="36">
        <f t="shared" si="25"/>
        <v>0.20907563210000812</v>
      </c>
      <c r="J107" s="31">
        <v>2882714</v>
      </c>
      <c r="K107" s="36">
        <f t="shared" si="26"/>
        <v>0.12668147561691168</v>
      </c>
      <c r="L107" s="31">
        <v>0</v>
      </c>
      <c r="M107" s="36">
        <f t="shared" si="27"/>
        <v>0</v>
      </c>
      <c r="N107" s="31">
        <f t="shared" si="28"/>
        <v>13926610</v>
      </c>
      <c r="O107" s="36">
        <f t="shared" si="29"/>
        <v>0.61200781802885684</v>
      </c>
      <c r="P107" s="31">
        <v>1825558</v>
      </c>
      <c r="Q107" s="31">
        <v>18820922</v>
      </c>
      <c r="R107" s="31">
        <v>17938364</v>
      </c>
      <c r="S107" s="31">
        <v>10039015</v>
      </c>
      <c r="T107" s="36">
        <f t="shared" si="30"/>
        <v>0.55963938517470158</v>
      </c>
      <c r="U107" s="36">
        <f t="shared" si="31"/>
        <v>0.57908650396207628</v>
      </c>
    </row>
    <row r="108" spans="1:21" x14ac:dyDescent="0.2">
      <c r="A108" s="17" t="s">
        <v>29</v>
      </c>
      <c r="B108" s="11" t="s">
        <v>195</v>
      </c>
      <c r="C108" s="10" t="s">
        <v>196</v>
      </c>
      <c r="D108" s="31">
        <v>30364206</v>
      </c>
      <c r="E108" s="31">
        <v>38065026</v>
      </c>
      <c r="F108" s="31">
        <v>4816239</v>
      </c>
      <c r="G108" s="36">
        <f t="shared" si="24"/>
        <v>0.1586156739945711</v>
      </c>
      <c r="H108" s="31">
        <v>16238287</v>
      </c>
      <c r="I108" s="36">
        <f t="shared" si="25"/>
        <v>0.53478385043231491</v>
      </c>
      <c r="J108" s="31">
        <v>8607090</v>
      </c>
      <c r="K108" s="36">
        <f t="shared" si="26"/>
        <v>0.22611543730457453</v>
      </c>
      <c r="L108" s="31">
        <v>0</v>
      </c>
      <c r="M108" s="36">
        <f t="shared" si="27"/>
        <v>0</v>
      </c>
      <c r="N108" s="31">
        <f t="shared" si="28"/>
        <v>29661616</v>
      </c>
      <c r="O108" s="36">
        <f t="shared" si="29"/>
        <v>0.77923540627556642</v>
      </c>
      <c r="P108" s="31">
        <v>9763469</v>
      </c>
      <c r="Q108" s="31">
        <v>20428777</v>
      </c>
      <c r="R108" s="31">
        <v>29019715</v>
      </c>
      <c r="S108" s="31">
        <v>17788739</v>
      </c>
      <c r="T108" s="36">
        <f t="shared" si="30"/>
        <v>0.6129880669055503</v>
      </c>
      <c r="U108" s="36">
        <f t="shared" si="31"/>
        <v>-0.11843935797819405</v>
      </c>
    </row>
    <row r="109" spans="1:21" x14ac:dyDescent="0.2">
      <c r="A109" s="17" t="s">
        <v>29</v>
      </c>
      <c r="B109" s="11" t="s">
        <v>197</v>
      </c>
      <c r="C109" s="10" t="s">
        <v>198</v>
      </c>
      <c r="D109" s="31">
        <v>18569352</v>
      </c>
      <c r="E109" s="31">
        <v>18568290</v>
      </c>
      <c r="F109" s="31">
        <v>3314993</v>
      </c>
      <c r="G109" s="36">
        <f t="shared" si="24"/>
        <v>0.17851958431290441</v>
      </c>
      <c r="H109" s="31">
        <v>4009269</v>
      </c>
      <c r="I109" s="36">
        <f t="shared" si="25"/>
        <v>0.2159078572047102</v>
      </c>
      <c r="J109" s="31">
        <v>3150241</v>
      </c>
      <c r="K109" s="36">
        <f t="shared" si="26"/>
        <v>0.16965703357713607</v>
      </c>
      <c r="L109" s="31">
        <v>0</v>
      </c>
      <c r="M109" s="36">
        <f t="shared" si="27"/>
        <v>0</v>
      </c>
      <c r="N109" s="31">
        <f t="shared" si="28"/>
        <v>10474503</v>
      </c>
      <c r="O109" s="36">
        <f t="shared" si="29"/>
        <v>0.56410703408876095</v>
      </c>
      <c r="P109" s="31">
        <v>3622467</v>
      </c>
      <c r="Q109" s="31">
        <v>18550056</v>
      </c>
      <c r="R109" s="31">
        <v>17800806</v>
      </c>
      <c r="S109" s="31">
        <v>10460070</v>
      </c>
      <c r="T109" s="36">
        <f t="shared" si="30"/>
        <v>0.5876177741614621</v>
      </c>
      <c r="U109" s="36">
        <f t="shared" si="31"/>
        <v>-0.130360331784941</v>
      </c>
    </row>
    <row r="110" spans="1:21" x14ac:dyDescent="0.2">
      <c r="A110" s="17" t="s">
        <v>29</v>
      </c>
      <c r="B110" s="11" t="s">
        <v>199</v>
      </c>
      <c r="C110" s="10" t="s">
        <v>200</v>
      </c>
      <c r="D110" s="31">
        <v>45113998</v>
      </c>
      <c r="E110" s="31">
        <v>51181154</v>
      </c>
      <c r="F110" s="31">
        <v>8667048</v>
      </c>
      <c r="G110" s="36">
        <f t="shared" si="24"/>
        <v>0.19211438542866452</v>
      </c>
      <c r="H110" s="31">
        <v>11722883</v>
      </c>
      <c r="I110" s="36">
        <f t="shared" si="25"/>
        <v>0.25985023539700469</v>
      </c>
      <c r="J110" s="31">
        <v>8414085</v>
      </c>
      <c r="K110" s="36">
        <f t="shared" si="26"/>
        <v>0.16439811028879889</v>
      </c>
      <c r="L110" s="31">
        <v>0</v>
      </c>
      <c r="M110" s="36">
        <f t="shared" si="27"/>
        <v>0</v>
      </c>
      <c r="N110" s="31">
        <f t="shared" si="28"/>
        <v>28804016</v>
      </c>
      <c r="O110" s="36">
        <f t="shared" si="29"/>
        <v>0.56278559096186065</v>
      </c>
      <c r="P110" s="31">
        <v>8624014</v>
      </c>
      <c r="Q110" s="31">
        <v>50100512</v>
      </c>
      <c r="R110" s="31">
        <v>42323216</v>
      </c>
      <c r="S110" s="31">
        <v>25050680</v>
      </c>
      <c r="T110" s="36">
        <f t="shared" si="30"/>
        <v>0.59188980345916997</v>
      </c>
      <c r="U110" s="36">
        <f t="shared" si="31"/>
        <v>-2.4342376995213577E-2</v>
      </c>
    </row>
    <row r="111" spans="1:21" x14ac:dyDescent="0.2">
      <c r="A111" s="17" t="s">
        <v>44</v>
      </c>
      <c r="B111" s="11" t="s">
        <v>201</v>
      </c>
      <c r="C111" s="10" t="s">
        <v>202</v>
      </c>
      <c r="D111" s="31">
        <v>17993573</v>
      </c>
      <c r="E111" s="31">
        <v>9865540</v>
      </c>
      <c r="F111" s="31">
        <v>19931525</v>
      </c>
      <c r="G111" s="36">
        <f t="shared" si="24"/>
        <v>1.1077024557601762</v>
      </c>
      <c r="H111" s="31">
        <v>-5201423</v>
      </c>
      <c r="I111" s="36">
        <f t="shared" si="25"/>
        <v>-0.28907115890768331</v>
      </c>
      <c r="J111" s="31">
        <v>7374665</v>
      </c>
      <c r="K111" s="36">
        <f t="shared" si="26"/>
        <v>0.74751762194466798</v>
      </c>
      <c r="L111" s="31">
        <v>0</v>
      </c>
      <c r="M111" s="36">
        <f t="shared" si="27"/>
        <v>0</v>
      </c>
      <c r="N111" s="31">
        <f t="shared" si="28"/>
        <v>22104767</v>
      </c>
      <c r="O111" s="36">
        <f t="shared" si="29"/>
        <v>2.2406038594947666</v>
      </c>
      <c r="P111" s="31">
        <v>90326619</v>
      </c>
      <c r="Q111" s="31">
        <v>41237467</v>
      </c>
      <c r="R111" s="31">
        <v>28012325</v>
      </c>
      <c r="S111" s="31">
        <v>104546948</v>
      </c>
      <c r="T111" s="36">
        <f t="shared" si="30"/>
        <v>3.7321767471996701</v>
      </c>
      <c r="U111" s="36">
        <f t="shared" si="31"/>
        <v>-0.91835557356575026</v>
      </c>
    </row>
    <row r="112" spans="1:21" ht="16.5" x14ac:dyDescent="0.3">
      <c r="A112" s="18" t="s">
        <v>0</v>
      </c>
      <c r="B112" s="13" t="s">
        <v>203</v>
      </c>
      <c r="C112" s="12" t="s">
        <v>0</v>
      </c>
      <c r="D112" s="32">
        <f>SUM(D107:D111)</f>
        <v>134596737</v>
      </c>
      <c r="E112" s="32">
        <f>SUM(E107:E111)</f>
        <v>140435618</v>
      </c>
      <c r="F112" s="32">
        <f>SUM(F107:F111)</f>
        <v>43057873</v>
      </c>
      <c r="G112" s="37">
        <f t="shared" si="24"/>
        <v>0.3199027997238893</v>
      </c>
      <c r="H112" s="32">
        <f>SUM(H107:H111)</f>
        <v>31484844</v>
      </c>
      <c r="I112" s="37">
        <f t="shared" si="25"/>
        <v>0.23391981634740522</v>
      </c>
      <c r="J112" s="32">
        <f>SUM(J107:J111)</f>
        <v>30428795</v>
      </c>
      <c r="K112" s="37">
        <f t="shared" si="26"/>
        <v>0.21667434112049835</v>
      </c>
      <c r="L112" s="32">
        <f>SUM(L107:L111)</f>
        <v>0</v>
      </c>
      <c r="M112" s="37">
        <f t="shared" si="27"/>
        <v>0</v>
      </c>
      <c r="N112" s="32">
        <f t="shared" si="28"/>
        <v>104971512</v>
      </c>
      <c r="O112" s="37">
        <f t="shared" si="29"/>
        <v>0.74747071643890228</v>
      </c>
      <c r="P112" s="32">
        <f>SUM(P107:P111)</f>
        <v>114162127</v>
      </c>
      <c r="Q112" s="32">
        <f>SUM(Q107:Q111)</f>
        <v>149137734</v>
      </c>
      <c r="R112" s="32">
        <f>SUM(R107:R111)</f>
        <v>135094426</v>
      </c>
      <c r="S112" s="32">
        <f>SUM(S107:S111)</f>
        <v>167885452</v>
      </c>
      <c r="T112" s="37">
        <f t="shared" si="30"/>
        <v>1.2427267132398194</v>
      </c>
      <c r="U112" s="37">
        <f t="shared" si="31"/>
        <v>-0.73345981018731377</v>
      </c>
    </row>
    <row r="113" spans="1:21" x14ac:dyDescent="0.2">
      <c r="A113" s="17" t="s">
        <v>29</v>
      </c>
      <c r="B113" s="11" t="s">
        <v>204</v>
      </c>
      <c r="C113" s="10" t="s">
        <v>205</v>
      </c>
      <c r="D113" s="31">
        <v>19557080</v>
      </c>
      <c r="E113" s="31">
        <v>22111818</v>
      </c>
      <c r="F113" s="31">
        <v>3234526</v>
      </c>
      <c r="G113" s="36">
        <f t="shared" si="24"/>
        <v>0.16538900490257236</v>
      </c>
      <c r="H113" s="31">
        <v>5289002</v>
      </c>
      <c r="I113" s="36">
        <f t="shared" si="25"/>
        <v>0.27043924757683663</v>
      </c>
      <c r="J113" s="31">
        <v>3825410</v>
      </c>
      <c r="K113" s="36">
        <f t="shared" si="26"/>
        <v>0.17300296158371056</v>
      </c>
      <c r="L113" s="31">
        <v>0</v>
      </c>
      <c r="M113" s="36">
        <f t="shared" si="27"/>
        <v>0</v>
      </c>
      <c r="N113" s="31">
        <f t="shared" si="28"/>
        <v>12348938</v>
      </c>
      <c r="O113" s="36">
        <f t="shared" si="29"/>
        <v>0.55847682899705486</v>
      </c>
      <c r="P113" s="31">
        <v>4979374</v>
      </c>
      <c r="Q113" s="31">
        <v>14061433</v>
      </c>
      <c r="R113" s="31">
        <v>29390450</v>
      </c>
      <c r="S113" s="31">
        <v>13893678</v>
      </c>
      <c r="T113" s="36">
        <f t="shared" si="30"/>
        <v>0.47272763771905502</v>
      </c>
      <c r="U113" s="36">
        <f t="shared" si="31"/>
        <v>-0.23174881019180327</v>
      </c>
    </row>
    <row r="114" spans="1:21" x14ac:dyDescent="0.2">
      <c r="A114" s="17" t="s">
        <v>29</v>
      </c>
      <c r="B114" s="11" t="s">
        <v>206</v>
      </c>
      <c r="C114" s="10" t="s">
        <v>207</v>
      </c>
      <c r="D114" s="31">
        <v>19689049</v>
      </c>
      <c r="E114" s="31">
        <v>21651938</v>
      </c>
      <c r="F114" s="31">
        <v>4117620</v>
      </c>
      <c r="G114" s="36">
        <f t="shared" si="24"/>
        <v>0.20913249796879474</v>
      </c>
      <c r="H114" s="31">
        <v>3772595</v>
      </c>
      <c r="I114" s="36">
        <f t="shared" si="25"/>
        <v>0.19160879735735331</v>
      </c>
      <c r="J114" s="31">
        <v>3852064</v>
      </c>
      <c r="K114" s="36">
        <f t="shared" si="26"/>
        <v>0.1779085086979281</v>
      </c>
      <c r="L114" s="31">
        <v>0</v>
      </c>
      <c r="M114" s="36">
        <f t="shared" si="27"/>
        <v>0</v>
      </c>
      <c r="N114" s="31">
        <f t="shared" si="28"/>
        <v>11742279</v>
      </c>
      <c r="O114" s="36">
        <f t="shared" si="29"/>
        <v>0.54231999925364649</v>
      </c>
      <c r="P114" s="31">
        <v>3490053</v>
      </c>
      <c r="Q114" s="31">
        <v>15985487</v>
      </c>
      <c r="R114" s="31">
        <v>16481075</v>
      </c>
      <c r="S114" s="31">
        <v>11250989</v>
      </c>
      <c r="T114" s="36">
        <f t="shared" si="30"/>
        <v>0.68266111282182751</v>
      </c>
      <c r="U114" s="36">
        <f t="shared" si="31"/>
        <v>0.10372650501296121</v>
      </c>
    </row>
    <row r="115" spans="1:21" x14ac:dyDescent="0.2">
      <c r="A115" s="17" t="s">
        <v>29</v>
      </c>
      <c r="B115" s="11" t="s">
        <v>208</v>
      </c>
      <c r="C115" s="10" t="s">
        <v>209</v>
      </c>
      <c r="D115" s="31">
        <v>5190011</v>
      </c>
      <c r="E115" s="31">
        <v>11800889</v>
      </c>
      <c r="F115" s="31">
        <v>1748601</v>
      </c>
      <c r="G115" s="36">
        <f t="shared" si="24"/>
        <v>0.33691662695897945</v>
      </c>
      <c r="H115" s="31">
        <v>2260184</v>
      </c>
      <c r="I115" s="36">
        <f t="shared" si="25"/>
        <v>0.43548732362994991</v>
      </c>
      <c r="J115" s="31">
        <v>1887448</v>
      </c>
      <c r="K115" s="36">
        <f t="shared" si="26"/>
        <v>0.15994117053384707</v>
      </c>
      <c r="L115" s="31">
        <v>0</v>
      </c>
      <c r="M115" s="36">
        <f t="shared" si="27"/>
        <v>0</v>
      </c>
      <c r="N115" s="31">
        <f t="shared" si="28"/>
        <v>5896233</v>
      </c>
      <c r="O115" s="36">
        <f t="shared" si="29"/>
        <v>0.49964312010730716</v>
      </c>
      <c r="P115" s="31">
        <v>5887356</v>
      </c>
      <c r="Q115" s="31">
        <v>5062815</v>
      </c>
      <c r="R115" s="31">
        <v>5190010</v>
      </c>
      <c r="S115" s="31">
        <v>17004018</v>
      </c>
      <c r="T115" s="36">
        <f t="shared" si="30"/>
        <v>3.2762977335303787</v>
      </c>
      <c r="U115" s="36">
        <f t="shared" si="31"/>
        <v>-0.67940651117411621</v>
      </c>
    </row>
    <row r="116" spans="1:21" x14ac:dyDescent="0.2">
      <c r="A116" s="17" t="s">
        <v>29</v>
      </c>
      <c r="B116" s="11" t="s">
        <v>210</v>
      </c>
      <c r="C116" s="10" t="s">
        <v>211</v>
      </c>
      <c r="D116" s="31">
        <v>892950</v>
      </c>
      <c r="E116" s="31">
        <v>3786508</v>
      </c>
      <c r="F116" s="31">
        <v>1076146</v>
      </c>
      <c r="G116" s="36">
        <f t="shared" si="24"/>
        <v>1.2051581835489109</v>
      </c>
      <c r="H116" s="31">
        <v>1353219</v>
      </c>
      <c r="I116" s="36">
        <f t="shared" si="25"/>
        <v>1.515447673441962</v>
      </c>
      <c r="J116" s="31">
        <v>1037501</v>
      </c>
      <c r="K116" s="36">
        <f t="shared" si="26"/>
        <v>0.27399942110250397</v>
      </c>
      <c r="L116" s="31">
        <v>0</v>
      </c>
      <c r="M116" s="36">
        <f t="shared" si="27"/>
        <v>0</v>
      </c>
      <c r="N116" s="31">
        <f t="shared" si="28"/>
        <v>3466866</v>
      </c>
      <c r="O116" s="36">
        <f t="shared" si="29"/>
        <v>0.91558396284914756</v>
      </c>
      <c r="P116" s="31">
        <v>674118</v>
      </c>
      <c r="Q116" s="31">
        <v>2817775</v>
      </c>
      <c r="R116" s="31">
        <v>2354660</v>
      </c>
      <c r="S116" s="31">
        <v>1507292</v>
      </c>
      <c r="T116" s="36">
        <f t="shared" si="30"/>
        <v>0.64013148395097386</v>
      </c>
      <c r="U116" s="36">
        <f t="shared" si="31"/>
        <v>0.5390495432550384</v>
      </c>
    </row>
    <row r="117" spans="1:21" x14ac:dyDescent="0.2">
      <c r="A117" s="17" t="s">
        <v>29</v>
      </c>
      <c r="B117" s="11" t="s">
        <v>212</v>
      </c>
      <c r="C117" s="10" t="s">
        <v>213</v>
      </c>
      <c r="D117" s="31">
        <v>146973507</v>
      </c>
      <c r="E117" s="31">
        <v>156331188</v>
      </c>
      <c r="F117" s="31">
        <v>21010755</v>
      </c>
      <c r="G117" s="36">
        <f t="shared" si="24"/>
        <v>0.14295607030728333</v>
      </c>
      <c r="H117" s="31">
        <v>20817109</v>
      </c>
      <c r="I117" s="36">
        <f t="shared" si="25"/>
        <v>0.14163851312332093</v>
      </c>
      <c r="J117" s="31">
        <v>19651522</v>
      </c>
      <c r="K117" s="36">
        <f t="shared" si="26"/>
        <v>0.12570442437883861</v>
      </c>
      <c r="L117" s="31">
        <v>0</v>
      </c>
      <c r="M117" s="36">
        <f t="shared" si="27"/>
        <v>0</v>
      </c>
      <c r="N117" s="31">
        <f t="shared" si="28"/>
        <v>61479386</v>
      </c>
      <c r="O117" s="36">
        <f t="shared" si="29"/>
        <v>0.39326372930780773</v>
      </c>
      <c r="P117" s="31">
        <v>27056927</v>
      </c>
      <c r="Q117" s="31">
        <v>21986373</v>
      </c>
      <c r="R117" s="31">
        <v>183786458</v>
      </c>
      <c r="S117" s="31">
        <v>54253332</v>
      </c>
      <c r="T117" s="36">
        <f t="shared" si="30"/>
        <v>0.29519765814301724</v>
      </c>
      <c r="U117" s="36">
        <f t="shared" si="31"/>
        <v>-0.27369719406789983</v>
      </c>
    </row>
    <row r="118" spans="1:21" x14ac:dyDescent="0.2">
      <c r="A118" s="17" t="s">
        <v>29</v>
      </c>
      <c r="B118" s="11" t="s">
        <v>214</v>
      </c>
      <c r="C118" s="10" t="s">
        <v>215</v>
      </c>
      <c r="D118" s="31">
        <v>568550</v>
      </c>
      <c r="E118" s="31">
        <v>588550</v>
      </c>
      <c r="F118" s="31">
        <v>0</v>
      </c>
      <c r="G118" s="36">
        <f t="shared" si="24"/>
        <v>0</v>
      </c>
      <c r="H118" s="31">
        <v>24348</v>
      </c>
      <c r="I118" s="36">
        <f t="shared" si="25"/>
        <v>4.2824729575235247E-2</v>
      </c>
      <c r="J118" s="31">
        <v>0</v>
      </c>
      <c r="K118" s="36">
        <f t="shared" si="26"/>
        <v>0</v>
      </c>
      <c r="L118" s="31">
        <v>0</v>
      </c>
      <c r="M118" s="36">
        <f t="shared" si="27"/>
        <v>0</v>
      </c>
      <c r="N118" s="31">
        <f t="shared" si="28"/>
        <v>24348</v>
      </c>
      <c r="O118" s="36">
        <f t="shared" si="29"/>
        <v>4.136946733497579E-2</v>
      </c>
      <c r="P118" s="31">
        <v>413004</v>
      </c>
      <c r="Q118" s="31">
        <v>620400</v>
      </c>
      <c r="R118" s="31">
        <v>633800</v>
      </c>
      <c r="S118" s="31">
        <v>664690</v>
      </c>
      <c r="T118" s="36">
        <f t="shared" si="30"/>
        <v>1.0487377721678763</v>
      </c>
      <c r="U118" s="36">
        <f t="shared" si="31"/>
        <v>-1</v>
      </c>
    </row>
    <row r="119" spans="1:21" x14ac:dyDescent="0.2">
      <c r="A119" s="17" t="s">
        <v>29</v>
      </c>
      <c r="B119" s="11" t="s">
        <v>216</v>
      </c>
      <c r="C119" s="10" t="s">
        <v>217</v>
      </c>
      <c r="D119" s="31">
        <v>11336760</v>
      </c>
      <c r="E119" s="31">
        <v>12129800</v>
      </c>
      <c r="F119" s="31">
        <v>2856217</v>
      </c>
      <c r="G119" s="36">
        <f t="shared" si="24"/>
        <v>0.25194297136042398</v>
      </c>
      <c r="H119" s="31">
        <v>2612776</v>
      </c>
      <c r="I119" s="36">
        <f t="shared" si="25"/>
        <v>0.23046937572992637</v>
      </c>
      <c r="J119" s="31">
        <v>2101951</v>
      </c>
      <c r="K119" s="36">
        <f t="shared" si="26"/>
        <v>0.17328818282247027</v>
      </c>
      <c r="L119" s="31">
        <v>0</v>
      </c>
      <c r="M119" s="36">
        <f t="shared" si="27"/>
        <v>0</v>
      </c>
      <c r="N119" s="31">
        <f t="shared" si="28"/>
        <v>7570944</v>
      </c>
      <c r="O119" s="36">
        <f t="shared" si="29"/>
        <v>0.62416066217085198</v>
      </c>
      <c r="P119" s="31">
        <v>1880914</v>
      </c>
      <c r="Q119" s="31">
        <v>9996612</v>
      </c>
      <c r="R119" s="31">
        <v>9392572</v>
      </c>
      <c r="S119" s="31">
        <v>5963510</v>
      </c>
      <c r="T119" s="36">
        <f t="shared" si="30"/>
        <v>0.63491767750090178</v>
      </c>
      <c r="U119" s="36">
        <f t="shared" si="31"/>
        <v>0.11751573968825801</v>
      </c>
    </row>
    <row r="120" spans="1:21" x14ac:dyDescent="0.2">
      <c r="A120" s="17" t="s">
        <v>44</v>
      </c>
      <c r="B120" s="11" t="s">
        <v>218</v>
      </c>
      <c r="C120" s="10" t="s">
        <v>219</v>
      </c>
      <c r="D120" s="31">
        <v>33449398</v>
      </c>
      <c r="E120" s="31">
        <v>33150815</v>
      </c>
      <c r="F120" s="31">
        <v>9463381</v>
      </c>
      <c r="G120" s="36">
        <f t="shared" si="24"/>
        <v>0.28291633230589081</v>
      </c>
      <c r="H120" s="31">
        <v>9832058</v>
      </c>
      <c r="I120" s="36">
        <f t="shared" si="25"/>
        <v>0.29393826459896227</v>
      </c>
      <c r="J120" s="31">
        <v>3373248</v>
      </c>
      <c r="K120" s="36">
        <f t="shared" si="26"/>
        <v>0.10175460241324384</v>
      </c>
      <c r="L120" s="31">
        <v>0</v>
      </c>
      <c r="M120" s="36">
        <f t="shared" si="27"/>
        <v>0</v>
      </c>
      <c r="N120" s="31">
        <f t="shared" si="28"/>
        <v>22668687</v>
      </c>
      <c r="O120" s="36">
        <f t="shared" si="29"/>
        <v>0.68380481746828847</v>
      </c>
      <c r="P120" s="31">
        <v>4639558</v>
      </c>
      <c r="Q120" s="31">
        <v>61626145</v>
      </c>
      <c r="R120" s="31">
        <v>12672464</v>
      </c>
      <c r="S120" s="31">
        <v>18903225</v>
      </c>
      <c r="T120" s="36">
        <f t="shared" si="30"/>
        <v>1.4916771513416807</v>
      </c>
      <c r="U120" s="36">
        <f t="shared" si="31"/>
        <v>-0.27293763759392597</v>
      </c>
    </row>
    <row r="121" spans="1:21" ht="16.5" x14ac:dyDescent="0.3">
      <c r="A121" s="18" t="s">
        <v>0</v>
      </c>
      <c r="B121" s="13" t="s">
        <v>220</v>
      </c>
      <c r="C121" s="12" t="s">
        <v>0</v>
      </c>
      <c r="D121" s="32">
        <f>SUM(D113:D120)</f>
        <v>237657305</v>
      </c>
      <c r="E121" s="32">
        <f>SUM(E113:E120)</f>
        <v>261551506</v>
      </c>
      <c r="F121" s="32">
        <f>SUM(F113:F120)</f>
        <v>43507246</v>
      </c>
      <c r="G121" s="37">
        <f t="shared" si="24"/>
        <v>0.18306715209111707</v>
      </c>
      <c r="H121" s="32">
        <f>SUM(H113:H120)</f>
        <v>45961291</v>
      </c>
      <c r="I121" s="37">
        <f t="shared" si="25"/>
        <v>0.19339313386558851</v>
      </c>
      <c r="J121" s="32">
        <f>SUM(J113:J120)</f>
        <v>35729144</v>
      </c>
      <c r="K121" s="37">
        <f t="shared" si="26"/>
        <v>0.13660461966523718</v>
      </c>
      <c r="L121" s="32">
        <f>SUM(L113:L120)</f>
        <v>0</v>
      </c>
      <c r="M121" s="37">
        <f t="shared" si="27"/>
        <v>0</v>
      </c>
      <c r="N121" s="32">
        <f t="shared" si="28"/>
        <v>125197681</v>
      </c>
      <c r="O121" s="37">
        <f t="shared" si="29"/>
        <v>0.47867314134295214</v>
      </c>
      <c r="P121" s="32">
        <f>SUM(P113:P120)</f>
        <v>49021304</v>
      </c>
      <c r="Q121" s="32">
        <f>SUM(Q113:Q120)</f>
        <v>132157040</v>
      </c>
      <c r="R121" s="32">
        <f>SUM(R113:R120)</f>
        <v>259901489</v>
      </c>
      <c r="S121" s="32">
        <f>SUM(S113:S120)</f>
        <v>123440734</v>
      </c>
      <c r="T121" s="37">
        <f t="shared" si="30"/>
        <v>0.47495200768164897</v>
      </c>
      <c r="U121" s="37">
        <f t="shared" si="31"/>
        <v>-0.27115068175257029</v>
      </c>
    </row>
    <row r="122" spans="1:21" x14ac:dyDescent="0.2">
      <c r="A122" s="17" t="s">
        <v>29</v>
      </c>
      <c r="B122" s="11" t="s">
        <v>221</v>
      </c>
      <c r="C122" s="10" t="s">
        <v>222</v>
      </c>
      <c r="D122" s="31">
        <v>51467121</v>
      </c>
      <c r="E122" s="31">
        <v>52521882</v>
      </c>
      <c r="F122" s="31">
        <v>8663845</v>
      </c>
      <c r="G122" s="36">
        <f t="shared" si="24"/>
        <v>0.16833747121778969</v>
      </c>
      <c r="H122" s="31">
        <v>16462285</v>
      </c>
      <c r="I122" s="36">
        <f t="shared" si="25"/>
        <v>0.31986022688154636</v>
      </c>
      <c r="J122" s="31">
        <v>13405452</v>
      </c>
      <c r="K122" s="36">
        <f t="shared" si="26"/>
        <v>0.25523556067545333</v>
      </c>
      <c r="L122" s="31">
        <v>0</v>
      </c>
      <c r="M122" s="36">
        <f t="shared" si="27"/>
        <v>0</v>
      </c>
      <c r="N122" s="31">
        <f t="shared" si="28"/>
        <v>38531582</v>
      </c>
      <c r="O122" s="36">
        <f t="shared" si="29"/>
        <v>0.73362911862145386</v>
      </c>
      <c r="P122" s="31">
        <v>9298108</v>
      </c>
      <c r="Q122" s="31">
        <v>45900055</v>
      </c>
      <c r="R122" s="31">
        <v>49867293</v>
      </c>
      <c r="S122" s="31">
        <v>34595892</v>
      </c>
      <c r="T122" s="36">
        <f t="shared" si="30"/>
        <v>0.69375917397401143</v>
      </c>
      <c r="U122" s="36">
        <f t="shared" si="31"/>
        <v>0.4417397603899631</v>
      </c>
    </row>
    <row r="123" spans="1:21" x14ac:dyDescent="0.2">
      <c r="A123" s="17" t="s">
        <v>29</v>
      </c>
      <c r="B123" s="11" t="s">
        <v>223</v>
      </c>
      <c r="C123" s="10" t="s">
        <v>224</v>
      </c>
      <c r="D123" s="31">
        <v>13660082</v>
      </c>
      <c r="E123" s="31">
        <v>15487372</v>
      </c>
      <c r="F123" s="31">
        <v>3179513</v>
      </c>
      <c r="G123" s="36">
        <f t="shared" si="24"/>
        <v>0.23275943731523721</v>
      </c>
      <c r="H123" s="31">
        <v>2864142</v>
      </c>
      <c r="I123" s="36">
        <f t="shared" si="25"/>
        <v>0.20967238703252294</v>
      </c>
      <c r="J123" s="31">
        <v>3813542</v>
      </c>
      <c r="K123" s="36">
        <f t="shared" si="26"/>
        <v>0.24623557825046108</v>
      </c>
      <c r="L123" s="31">
        <v>0</v>
      </c>
      <c r="M123" s="36">
        <f t="shared" si="27"/>
        <v>0</v>
      </c>
      <c r="N123" s="31">
        <f t="shared" si="28"/>
        <v>9857197</v>
      </c>
      <c r="O123" s="36">
        <f t="shared" si="29"/>
        <v>0.63646672915198266</v>
      </c>
      <c r="P123" s="31">
        <v>1112710</v>
      </c>
      <c r="Q123" s="31">
        <v>8967575</v>
      </c>
      <c r="R123" s="31">
        <v>14021926</v>
      </c>
      <c r="S123" s="31">
        <v>4405807</v>
      </c>
      <c r="T123" s="36">
        <f t="shared" si="30"/>
        <v>0.31420840475124456</v>
      </c>
      <c r="U123" s="36">
        <f t="shared" si="31"/>
        <v>2.4272559786467274</v>
      </c>
    </row>
    <row r="124" spans="1:21" x14ac:dyDescent="0.2">
      <c r="A124" s="17" t="s">
        <v>29</v>
      </c>
      <c r="B124" s="11" t="s">
        <v>225</v>
      </c>
      <c r="C124" s="10" t="s">
        <v>226</v>
      </c>
      <c r="D124" s="31">
        <v>36465760</v>
      </c>
      <c r="E124" s="31">
        <v>84692472</v>
      </c>
      <c r="F124" s="31">
        <v>31926852</v>
      </c>
      <c r="G124" s="36">
        <f t="shared" si="24"/>
        <v>0.87552959269188413</v>
      </c>
      <c r="H124" s="31">
        <v>24082956</v>
      </c>
      <c r="I124" s="36">
        <f t="shared" si="25"/>
        <v>0.66042654808236545</v>
      </c>
      <c r="J124" s="31">
        <v>-13838085</v>
      </c>
      <c r="K124" s="36">
        <f t="shared" si="26"/>
        <v>-0.16339214895038132</v>
      </c>
      <c r="L124" s="31">
        <v>0</v>
      </c>
      <c r="M124" s="36">
        <f t="shared" si="27"/>
        <v>0</v>
      </c>
      <c r="N124" s="31">
        <f t="shared" si="28"/>
        <v>42171723</v>
      </c>
      <c r="O124" s="36">
        <f t="shared" si="29"/>
        <v>0.4979394508640626</v>
      </c>
      <c r="P124" s="31">
        <v>33564377</v>
      </c>
      <c r="Q124" s="31">
        <v>147916092</v>
      </c>
      <c r="R124" s="31">
        <v>186721472</v>
      </c>
      <c r="S124" s="31">
        <v>96057843</v>
      </c>
      <c r="T124" s="36">
        <f t="shared" si="30"/>
        <v>0.51444454658112382</v>
      </c>
      <c r="U124" s="36">
        <f t="shared" si="31"/>
        <v>-1.4122848757180866</v>
      </c>
    </row>
    <row r="125" spans="1:21" x14ac:dyDescent="0.2">
      <c r="A125" s="17" t="s">
        <v>44</v>
      </c>
      <c r="B125" s="11" t="s">
        <v>227</v>
      </c>
      <c r="C125" s="10" t="s">
        <v>228</v>
      </c>
      <c r="D125" s="31">
        <v>28784616</v>
      </c>
      <c r="E125" s="31">
        <v>30248864</v>
      </c>
      <c r="F125" s="31">
        <v>3638021</v>
      </c>
      <c r="G125" s="36">
        <f t="shared" si="24"/>
        <v>0.12638768569988915</v>
      </c>
      <c r="H125" s="31">
        <v>4734481</v>
      </c>
      <c r="I125" s="36">
        <f t="shared" si="25"/>
        <v>0.16447956088766305</v>
      </c>
      <c r="J125" s="31">
        <v>5438380</v>
      </c>
      <c r="K125" s="36">
        <f t="shared" si="26"/>
        <v>0.1797879087293989</v>
      </c>
      <c r="L125" s="31">
        <v>0</v>
      </c>
      <c r="M125" s="36">
        <f t="shared" si="27"/>
        <v>0</v>
      </c>
      <c r="N125" s="31">
        <f t="shared" si="28"/>
        <v>13810882</v>
      </c>
      <c r="O125" s="36">
        <f t="shared" si="29"/>
        <v>0.45657522874247441</v>
      </c>
      <c r="P125" s="31">
        <v>3105063</v>
      </c>
      <c r="Q125" s="31">
        <v>23476000</v>
      </c>
      <c r="R125" s="31">
        <v>27403291</v>
      </c>
      <c r="S125" s="31">
        <v>12628609</v>
      </c>
      <c r="T125" s="36">
        <f t="shared" si="30"/>
        <v>0.4608427870944406</v>
      </c>
      <c r="U125" s="36">
        <f t="shared" si="31"/>
        <v>0.75145560653680787</v>
      </c>
    </row>
    <row r="126" spans="1:21" ht="16.5" x14ac:dyDescent="0.3">
      <c r="A126" s="18" t="s">
        <v>0</v>
      </c>
      <c r="B126" s="13" t="s">
        <v>229</v>
      </c>
      <c r="C126" s="12" t="s">
        <v>0</v>
      </c>
      <c r="D126" s="32">
        <f>SUM(D122:D125)</f>
        <v>130377579</v>
      </c>
      <c r="E126" s="32">
        <f>SUM(E122:E125)</f>
        <v>182950590</v>
      </c>
      <c r="F126" s="32">
        <f>SUM(F122:F125)</f>
        <v>47408231</v>
      </c>
      <c r="G126" s="37">
        <f t="shared" si="24"/>
        <v>0.3636225750134538</v>
      </c>
      <c r="H126" s="32">
        <f>SUM(H122:H125)</f>
        <v>48143864</v>
      </c>
      <c r="I126" s="37">
        <f t="shared" si="25"/>
        <v>0.36926490251824662</v>
      </c>
      <c r="J126" s="32">
        <f>SUM(J122:J125)</f>
        <v>8819289</v>
      </c>
      <c r="K126" s="37">
        <f t="shared" si="26"/>
        <v>4.8205851645518064E-2</v>
      </c>
      <c r="L126" s="32">
        <f>SUM(L122:L125)</f>
        <v>0</v>
      </c>
      <c r="M126" s="37">
        <f t="shared" si="27"/>
        <v>0</v>
      </c>
      <c r="N126" s="32">
        <f t="shared" si="28"/>
        <v>104371384</v>
      </c>
      <c r="O126" s="37">
        <f t="shared" si="29"/>
        <v>0.57048946384922838</v>
      </c>
      <c r="P126" s="32">
        <f>SUM(P122:P125)</f>
        <v>47080258</v>
      </c>
      <c r="Q126" s="32">
        <f>SUM(Q122:Q125)</f>
        <v>226259722</v>
      </c>
      <c r="R126" s="32">
        <f>SUM(R122:R125)</f>
        <v>278013982</v>
      </c>
      <c r="S126" s="32">
        <f>SUM(S122:S125)</f>
        <v>147688151</v>
      </c>
      <c r="T126" s="37">
        <f t="shared" si="30"/>
        <v>0.53122562375298088</v>
      </c>
      <c r="U126" s="37">
        <f t="shared" si="31"/>
        <v>-0.81267543181262947</v>
      </c>
    </row>
    <row r="127" spans="1:21" x14ac:dyDescent="0.2">
      <c r="A127" s="17" t="s">
        <v>29</v>
      </c>
      <c r="B127" s="11" t="s">
        <v>230</v>
      </c>
      <c r="C127" s="10" t="s">
        <v>231</v>
      </c>
      <c r="D127" s="31">
        <v>11955278</v>
      </c>
      <c r="E127" s="31">
        <v>10987599</v>
      </c>
      <c r="F127" s="31">
        <v>3471921</v>
      </c>
      <c r="G127" s="36">
        <f t="shared" si="24"/>
        <v>0.29040905615076457</v>
      </c>
      <c r="H127" s="31">
        <v>3478365</v>
      </c>
      <c r="I127" s="36">
        <f t="shared" si="25"/>
        <v>0.29094806494671221</v>
      </c>
      <c r="J127" s="31">
        <v>3244408</v>
      </c>
      <c r="K127" s="36">
        <f t="shared" si="26"/>
        <v>0.29527906870281667</v>
      </c>
      <c r="L127" s="31">
        <v>0</v>
      </c>
      <c r="M127" s="36">
        <f t="shared" si="27"/>
        <v>0</v>
      </c>
      <c r="N127" s="31">
        <f t="shared" si="28"/>
        <v>10194694</v>
      </c>
      <c r="O127" s="36">
        <f t="shared" si="29"/>
        <v>0.92783637262335472</v>
      </c>
      <c r="P127" s="31">
        <v>4102543</v>
      </c>
      <c r="Q127" s="31">
        <v>10803771</v>
      </c>
      <c r="R127" s="31">
        <v>11805448</v>
      </c>
      <c r="S127" s="31">
        <v>11148758</v>
      </c>
      <c r="T127" s="36">
        <f t="shared" si="30"/>
        <v>0.94437398733195044</v>
      </c>
      <c r="U127" s="36">
        <f t="shared" si="31"/>
        <v>-0.2091714821758115</v>
      </c>
    </row>
    <row r="128" spans="1:21" x14ac:dyDescent="0.2">
      <c r="A128" s="17" t="s">
        <v>29</v>
      </c>
      <c r="B128" s="11" t="s">
        <v>232</v>
      </c>
      <c r="C128" s="10" t="s">
        <v>233</v>
      </c>
      <c r="D128" s="31">
        <v>24136190</v>
      </c>
      <c r="E128" s="31">
        <v>21945082</v>
      </c>
      <c r="F128" s="31">
        <v>1167236</v>
      </c>
      <c r="G128" s="36">
        <f t="shared" si="24"/>
        <v>4.8360408167154798E-2</v>
      </c>
      <c r="H128" s="31">
        <v>5966726</v>
      </c>
      <c r="I128" s="36">
        <f t="shared" si="25"/>
        <v>0.24721076524505317</v>
      </c>
      <c r="J128" s="31">
        <v>4184024</v>
      </c>
      <c r="K128" s="36">
        <f t="shared" si="26"/>
        <v>0.19065884556731208</v>
      </c>
      <c r="L128" s="31">
        <v>0</v>
      </c>
      <c r="M128" s="36">
        <f t="shared" si="27"/>
        <v>0</v>
      </c>
      <c r="N128" s="31">
        <f t="shared" si="28"/>
        <v>11317986</v>
      </c>
      <c r="O128" s="36">
        <f t="shared" si="29"/>
        <v>0.51574134013260919</v>
      </c>
      <c r="P128" s="31">
        <v>663574</v>
      </c>
      <c r="Q128" s="31">
        <v>22188100</v>
      </c>
      <c r="R128" s="31">
        <v>23645459</v>
      </c>
      <c r="S128" s="31">
        <v>5142319</v>
      </c>
      <c r="T128" s="36">
        <f t="shared" si="30"/>
        <v>0.21747596441244807</v>
      </c>
      <c r="U128" s="36">
        <f t="shared" si="31"/>
        <v>5.3052862227875108</v>
      </c>
    </row>
    <row r="129" spans="1:21" x14ac:dyDescent="0.2">
      <c r="A129" s="17" t="s">
        <v>29</v>
      </c>
      <c r="B129" s="11" t="s">
        <v>234</v>
      </c>
      <c r="C129" s="10" t="s">
        <v>235</v>
      </c>
      <c r="D129" s="31">
        <v>23959992</v>
      </c>
      <c r="E129" s="31">
        <v>21814464</v>
      </c>
      <c r="F129" s="31">
        <v>693793</v>
      </c>
      <c r="G129" s="36">
        <f t="shared" si="24"/>
        <v>2.8956311838501447E-2</v>
      </c>
      <c r="H129" s="31">
        <v>4505402</v>
      </c>
      <c r="I129" s="36">
        <f t="shared" si="25"/>
        <v>0.18803854358549035</v>
      </c>
      <c r="J129" s="31">
        <v>3733635</v>
      </c>
      <c r="K129" s="36">
        <f t="shared" si="26"/>
        <v>0.17115410215900789</v>
      </c>
      <c r="L129" s="31">
        <v>0</v>
      </c>
      <c r="M129" s="36">
        <f t="shared" si="27"/>
        <v>0</v>
      </c>
      <c r="N129" s="31">
        <f t="shared" si="28"/>
        <v>8932830</v>
      </c>
      <c r="O129" s="36">
        <f t="shared" si="29"/>
        <v>0.40949115229235061</v>
      </c>
      <c r="P129" s="31">
        <v>7152554</v>
      </c>
      <c r="Q129" s="31">
        <v>24642801</v>
      </c>
      <c r="R129" s="31">
        <v>20402844</v>
      </c>
      <c r="S129" s="31">
        <v>25640313</v>
      </c>
      <c r="T129" s="36">
        <f t="shared" si="30"/>
        <v>1.2567028890678182</v>
      </c>
      <c r="U129" s="36">
        <f t="shared" si="31"/>
        <v>-0.47799974666391898</v>
      </c>
    </row>
    <row r="130" spans="1:21" x14ac:dyDescent="0.2">
      <c r="A130" s="17" t="s">
        <v>29</v>
      </c>
      <c r="B130" s="11" t="s">
        <v>236</v>
      </c>
      <c r="C130" s="10" t="s">
        <v>237</v>
      </c>
      <c r="D130" s="31">
        <v>18347620</v>
      </c>
      <c r="E130" s="31">
        <v>40516263</v>
      </c>
      <c r="F130" s="31">
        <v>2029114</v>
      </c>
      <c r="G130" s="36">
        <f t="shared" si="24"/>
        <v>0.11059276353009273</v>
      </c>
      <c r="H130" s="31">
        <v>3055331</v>
      </c>
      <c r="I130" s="36">
        <f t="shared" si="25"/>
        <v>0.16652465006360498</v>
      </c>
      <c r="J130" s="31">
        <v>2932813</v>
      </c>
      <c r="K130" s="36">
        <f t="shared" si="26"/>
        <v>7.2386068774407952E-2</v>
      </c>
      <c r="L130" s="31">
        <v>0</v>
      </c>
      <c r="M130" s="36">
        <f t="shared" si="27"/>
        <v>0</v>
      </c>
      <c r="N130" s="31">
        <f t="shared" si="28"/>
        <v>8017258</v>
      </c>
      <c r="O130" s="36">
        <f t="shared" si="29"/>
        <v>0.19787752883329837</v>
      </c>
      <c r="P130" s="31">
        <v>1951778</v>
      </c>
      <c r="Q130" s="31">
        <v>19093072</v>
      </c>
      <c r="R130" s="31">
        <v>19316694</v>
      </c>
      <c r="S130" s="31">
        <v>6576219</v>
      </c>
      <c r="T130" s="36">
        <f t="shared" si="30"/>
        <v>0.34044226201440059</v>
      </c>
      <c r="U130" s="36">
        <f t="shared" si="31"/>
        <v>0.5026365703476523</v>
      </c>
    </row>
    <row r="131" spans="1:21" x14ac:dyDescent="0.2">
      <c r="A131" s="17" t="s">
        <v>44</v>
      </c>
      <c r="B131" s="11" t="s">
        <v>238</v>
      </c>
      <c r="C131" s="10" t="s">
        <v>239</v>
      </c>
      <c r="D131" s="31">
        <v>64243628</v>
      </c>
      <c r="E131" s="31">
        <v>34406109</v>
      </c>
      <c r="F131" s="31">
        <v>3314056</v>
      </c>
      <c r="G131" s="36">
        <f t="shared" si="24"/>
        <v>5.1585754154482057E-2</v>
      </c>
      <c r="H131" s="31">
        <v>5580403</v>
      </c>
      <c r="I131" s="36">
        <f t="shared" si="25"/>
        <v>8.6863136060746762E-2</v>
      </c>
      <c r="J131" s="31">
        <v>5080596</v>
      </c>
      <c r="K131" s="36">
        <f t="shared" si="26"/>
        <v>0.14766552067831906</v>
      </c>
      <c r="L131" s="31">
        <v>0</v>
      </c>
      <c r="M131" s="36">
        <f t="shared" si="27"/>
        <v>0</v>
      </c>
      <c r="N131" s="31">
        <f t="shared" si="28"/>
        <v>13975055</v>
      </c>
      <c r="O131" s="36">
        <f t="shared" si="29"/>
        <v>0.40617946655926712</v>
      </c>
      <c r="P131" s="31">
        <v>3385200</v>
      </c>
      <c r="Q131" s="31">
        <v>38118177</v>
      </c>
      <c r="R131" s="31">
        <v>37941948</v>
      </c>
      <c r="S131" s="31">
        <v>11861432</v>
      </c>
      <c r="T131" s="36">
        <f t="shared" si="30"/>
        <v>0.31262053282029695</v>
      </c>
      <c r="U131" s="36">
        <f t="shared" si="31"/>
        <v>0.50082594824530302</v>
      </c>
    </row>
    <row r="132" spans="1:21" ht="16.5" x14ac:dyDescent="0.3">
      <c r="A132" s="18" t="s">
        <v>0</v>
      </c>
      <c r="B132" s="13" t="s">
        <v>240</v>
      </c>
      <c r="C132" s="12" t="s">
        <v>0</v>
      </c>
      <c r="D132" s="32">
        <f>SUM(D127:D131)</f>
        <v>142642708</v>
      </c>
      <c r="E132" s="32">
        <f>SUM(E127:E131)</f>
        <v>129669517</v>
      </c>
      <c r="F132" s="32">
        <f>SUM(F127:F131)</f>
        <v>10676120</v>
      </c>
      <c r="G132" s="37">
        <f t="shared" si="24"/>
        <v>7.4845185917249979E-2</v>
      </c>
      <c r="H132" s="32">
        <f>SUM(H127:H131)</f>
        <v>22586227</v>
      </c>
      <c r="I132" s="37">
        <f t="shared" si="25"/>
        <v>0.15834126620759331</v>
      </c>
      <c r="J132" s="32">
        <f>SUM(J127:J131)</f>
        <v>19175476</v>
      </c>
      <c r="K132" s="37">
        <f t="shared" si="26"/>
        <v>0.14787959763897324</v>
      </c>
      <c r="L132" s="32">
        <f>SUM(L127:L131)</f>
        <v>0</v>
      </c>
      <c r="M132" s="37">
        <f t="shared" si="27"/>
        <v>0</v>
      </c>
      <c r="N132" s="32">
        <f t="shared" si="28"/>
        <v>52437823</v>
      </c>
      <c r="O132" s="37">
        <f t="shared" si="29"/>
        <v>0.4043959151941624</v>
      </c>
      <c r="P132" s="32">
        <f>SUM(P127:P131)</f>
        <v>17255649</v>
      </c>
      <c r="Q132" s="32">
        <f>SUM(Q127:Q131)</f>
        <v>114845921</v>
      </c>
      <c r="R132" s="32">
        <f>SUM(R127:R131)</f>
        <v>113112393</v>
      </c>
      <c r="S132" s="32">
        <f>SUM(S127:S131)</f>
        <v>60369041</v>
      </c>
      <c r="T132" s="37">
        <f t="shared" si="30"/>
        <v>0.53370845933743083</v>
      </c>
      <c r="U132" s="37">
        <f t="shared" si="31"/>
        <v>0.11125788430212036</v>
      </c>
    </row>
    <row r="133" spans="1:21" x14ac:dyDescent="0.2">
      <c r="A133" s="17" t="s">
        <v>29</v>
      </c>
      <c r="B133" s="11" t="s">
        <v>241</v>
      </c>
      <c r="C133" s="10" t="s">
        <v>242</v>
      </c>
      <c r="D133" s="31">
        <v>85178962</v>
      </c>
      <c r="E133" s="31">
        <v>86797167</v>
      </c>
      <c r="F133" s="31">
        <v>19198369</v>
      </c>
      <c r="G133" s="36">
        <f t="shared" si="24"/>
        <v>0.22538862354298236</v>
      </c>
      <c r="H133" s="31">
        <v>19306878</v>
      </c>
      <c r="I133" s="36">
        <f t="shared" si="25"/>
        <v>0.22666251791140635</v>
      </c>
      <c r="J133" s="31">
        <v>22763137</v>
      </c>
      <c r="K133" s="36">
        <f t="shared" si="26"/>
        <v>0.26225668171865563</v>
      </c>
      <c r="L133" s="31">
        <v>0</v>
      </c>
      <c r="M133" s="36">
        <f t="shared" si="27"/>
        <v>0</v>
      </c>
      <c r="N133" s="31">
        <f t="shared" si="28"/>
        <v>61268384</v>
      </c>
      <c r="O133" s="36">
        <f t="shared" si="29"/>
        <v>0.7058799972123514</v>
      </c>
      <c r="P133" s="31">
        <v>21185290</v>
      </c>
      <c r="Q133" s="31">
        <v>85041223</v>
      </c>
      <c r="R133" s="31">
        <v>85664469</v>
      </c>
      <c r="S133" s="31">
        <v>64723736</v>
      </c>
      <c r="T133" s="36">
        <f t="shared" si="30"/>
        <v>0.7555493748522506</v>
      </c>
      <c r="U133" s="36">
        <f t="shared" si="31"/>
        <v>7.4478423472135624E-2</v>
      </c>
    </row>
    <row r="134" spans="1:21" x14ac:dyDescent="0.2">
      <c r="A134" s="17" t="s">
        <v>29</v>
      </c>
      <c r="B134" s="11" t="s">
        <v>243</v>
      </c>
      <c r="C134" s="10" t="s">
        <v>244</v>
      </c>
      <c r="D134" s="31">
        <v>4798311</v>
      </c>
      <c r="E134" s="31">
        <v>4284358</v>
      </c>
      <c r="F134" s="31">
        <v>1048737</v>
      </c>
      <c r="G134" s="36">
        <f t="shared" si="24"/>
        <v>0.2185637821308373</v>
      </c>
      <c r="H134" s="31">
        <v>1289173</v>
      </c>
      <c r="I134" s="36">
        <f t="shared" si="25"/>
        <v>0.26867224738038031</v>
      </c>
      <c r="J134" s="31">
        <v>626720</v>
      </c>
      <c r="K134" s="36">
        <f t="shared" si="26"/>
        <v>0.14628095971438429</v>
      </c>
      <c r="L134" s="31">
        <v>0</v>
      </c>
      <c r="M134" s="36">
        <f t="shared" si="27"/>
        <v>0</v>
      </c>
      <c r="N134" s="31">
        <f t="shared" si="28"/>
        <v>2964630</v>
      </c>
      <c r="O134" s="36">
        <f t="shared" si="29"/>
        <v>0.69196598416845656</v>
      </c>
      <c r="P134" s="31">
        <v>706284</v>
      </c>
      <c r="Q134" s="31">
        <v>3989284</v>
      </c>
      <c r="R134" s="31">
        <v>3668447</v>
      </c>
      <c r="S134" s="31">
        <v>3293256</v>
      </c>
      <c r="T134" s="36">
        <f t="shared" si="30"/>
        <v>0.89772484105671968</v>
      </c>
      <c r="U134" s="36">
        <f t="shared" si="31"/>
        <v>-0.11265156792451758</v>
      </c>
    </row>
    <row r="135" spans="1:21" x14ac:dyDescent="0.2">
      <c r="A135" s="17" t="s">
        <v>29</v>
      </c>
      <c r="B135" s="11" t="s">
        <v>245</v>
      </c>
      <c r="C135" s="10" t="s">
        <v>246</v>
      </c>
      <c r="D135" s="31">
        <v>33805087</v>
      </c>
      <c r="E135" s="31">
        <v>32109752</v>
      </c>
      <c r="F135" s="31">
        <v>6737008</v>
      </c>
      <c r="G135" s="36">
        <f t="shared" si="24"/>
        <v>0.1992897696136679</v>
      </c>
      <c r="H135" s="31">
        <v>7680072</v>
      </c>
      <c r="I135" s="36">
        <f t="shared" si="25"/>
        <v>0.22718687279225167</v>
      </c>
      <c r="J135" s="31">
        <v>13140639</v>
      </c>
      <c r="K135" s="36">
        <f t="shared" si="26"/>
        <v>0.40924137315043729</v>
      </c>
      <c r="L135" s="31">
        <v>0</v>
      </c>
      <c r="M135" s="36">
        <f t="shared" si="27"/>
        <v>0</v>
      </c>
      <c r="N135" s="31">
        <f t="shared" si="28"/>
        <v>27557719</v>
      </c>
      <c r="O135" s="36">
        <f t="shared" si="29"/>
        <v>0.85823518661869458</v>
      </c>
      <c r="P135" s="31">
        <v>12723047</v>
      </c>
      <c r="Q135" s="31">
        <v>24969600</v>
      </c>
      <c r="R135" s="31">
        <v>41281890</v>
      </c>
      <c r="S135" s="31">
        <v>54602679</v>
      </c>
      <c r="T135" s="36">
        <f t="shared" si="30"/>
        <v>1.3226787581673223</v>
      </c>
      <c r="U135" s="36">
        <f t="shared" si="31"/>
        <v>3.2821697506894454E-2</v>
      </c>
    </row>
    <row r="136" spans="1:21" x14ac:dyDescent="0.2">
      <c r="A136" s="17" t="s">
        <v>44</v>
      </c>
      <c r="B136" s="11" t="s">
        <v>247</v>
      </c>
      <c r="C136" s="10" t="s">
        <v>248</v>
      </c>
      <c r="D136" s="31">
        <v>17259308</v>
      </c>
      <c r="E136" s="31">
        <v>19736474</v>
      </c>
      <c r="F136" s="31">
        <v>4074039</v>
      </c>
      <c r="G136" s="36">
        <f t="shared" si="24"/>
        <v>0.23604880334715622</v>
      </c>
      <c r="H136" s="31">
        <v>4507810</v>
      </c>
      <c r="I136" s="36">
        <f t="shared" si="25"/>
        <v>0.26118138687831516</v>
      </c>
      <c r="J136" s="31">
        <v>4384615</v>
      </c>
      <c r="K136" s="36">
        <f t="shared" si="26"/>
        <v>0.22215797006091362</v>
      </c>
      <c r="L136" s="31">
        <v>0</v>
      </c>
      <c r="M136" s="36">
        <f t="shared" si="27"/>
        <v>0</v>
      </c>
      <c r="N136" s="31">
        <f t="shared" si="28"/>
        <v>12966464</v>
      </c>
      <c r="O136" s="36">
        <f t="shared" si="29"/>
        <v>0.65697976244388945</v>
      </c>
      <c r="P136" s="31">
        <v>4751296</v>
      </c>
      <c r="Q136" s="31">
        <v>16120564</v>
      </c>
      <c r="R136" s="31">
        <v>17905148</v>
      </c>
      <c r="S136" s="31">
        <v>12228185</v>
      </c>
      <c r="T136" s="36">
        <f t="shared" si="30"/>
        <v>0.68294241410347456</v>
      </c>
      <c r="U136" s="36">
        <f t="shared" si="31"/>
        <v>-7.7174943425962095E-2</v>
      </c>
    </row>
    <row r="137" spans="1:21" ht="16.5" x14ac:dyDescent="0.3">
      <c r="A137" s="18" t="s">
        <v>0</v>
      </c>
      <c r="B137" s="13" t="s">
        <v>249</v>
      </c>
      <c r="C137" s="12" t="s">
        <v>0</v>
      </c>
      <c r="D137" s="32">
        <f>SUM(D133:D136)</f>
        <v>141041668</v>
      </c>
      <c r="E137" s="32">
        <f>SUM(E133:E136)</f>
        <v>142927751</v>
      </c>
      <c r="F137" s="32">
        <f>SUM(F133:F136)</f>
        <v>31058153</v>
      </c>
      <c r="G137" s="37">
        <f t="shared" ref="G137:G170" si="32">IF(($D137     =0),0,($F137     /$D137     ))</f>
        <v>0.22020551401873664</v>
      </c>
      <c r="H137" s="32">
        <f>SUM(H133:H136)</f>
        <v>32783933</v>
      </c>
      <c r="I137" s="37">
        <f t="shared" ref="I137:I170" si="33">IF(($D137     =0),0,($H137     /$D137     ))</f>
        <v>0.23244147254412789</v>
      </c>
      <c r="J137" s="32">
        <f>SUM(J133:J136)</f>
        <v>40915111</v>
      </c>
      <c r="K137" s="37">
        <f t="shared" ref="K137:K170" si="34">IF(($E137     =0),0,($J137     /$E137     ))</f>
        <v>0.28626428887137528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104757197</v>
      </c>
      <c r="O137" s="37">
        <f t="shared" ref="O137:O170" si="37">IF(($E137     =0),0,($N137     /$E137     ))</f>
        <v>0.73293811920401652</v>
      </c>
      <c r="P137" s="32">
        <f>SUM(P133:P136)</f>
        <v>39365917</v>
      </c>
      <c r="Q137" s="32">
        <f>SUM(Q133:Q136)</f>
        <v>130120671</v>
      </c>
      <c r="R137" s="32">
        <f>SUM(R133:R136)</f>
        <v>148519954</v>
      </c>
      <c r="S137" s="32">
        <f>SUM(S133:S136)</f>
        <v>134847856</v>
      </c>
      <c r="T137" s="37">
        <f t="shared" ref="T137:T170" si="38">IF(($R137     =0),0,($S137     /$R137     ))</f>
        <v>0.90794436954915836</v>
      </c>
      <c r="U137" s="37">
        <f t="shared" ref="U137:U170" si="39">IF(($P137     =0),0,(($J137     /$P137     )-1))</f>
        <v>3.9353687607480259E-2</v>
      </c>
    </row>
    <row r="138" spans="1:21" x14ac:dyDescent="0.2">
      <c r="A138" s="17" t="s">
        <v>29</v>
      </c>
      <c r="B138" s="11" t="s">
        <v>250</v>
      </c>
      <c r="C138" s="10" t="s">
        <v>251</v>
      </c>
      <c r="D138" s="31">
        <v>25665191</v>
      </c>
      <c r="E138" s="31">
        <v>24947853</v>
      </c>
      <c r="F138" s="31">
        <v>5654592</v>
      </c>
      <c r="G138" s="36">
        <f t="shared" si="32"/>
        <v>0.22032144627328118</v>
      </c>
      <c r="H138" s="31">
        <v>6125363</v>
      </c>
      <c r="I138" s="36">
        <f t="shared" si="33"/>
        <v>0.23866422813685664</v>
      </c>
      <c r="J138" s="31">
        <v>6071802</v>
      </c>
      <c r="K138" s="36">
        <f t="shared" si="34"/>
        <v>0.24337974093401946</v>
      </c>
      <c r="L138" s="31">
        <v>0</v>
      </c>
      <c r="M138" s="36">
        <f t="shared" si="35"/>
        <v>0</v>
      </c>
      <c r="N138" s="31">
        <f t="shared" si="36"/>
        <v>17851757</v>
      </c>
      <c r="O138" s="36">
        <f t="shared" si="37"/>
        <v>0.7155628582547765</v>
      </c>
      <c r="P138" s="31">
        <v>4662544</v>
      </c>
      <c r="Q138" s="31">
        <v>24293251</v>
      </c>
      <c r="R138" s="31">
        <v>21887064</v>
      </c>
      <c r="S138" s="31">
        <v>15726741</v>
      </c>
      <c r="T138" s="36">
        <f t="shared" si="38"/>
        <v>0.71854045841872627</v>
      </c>
      <c r="U138" s="36">
        <f t="shared" si="39"/>
        <v>0.30225087420086538</v>
      </c>
    </row>
    <row r="139" spans="1:21" x14ac:dyDescent="0.2">
      <c r="A139" s="17" t="s">
        <v>29</v>
      </c>
      <c r="B139" s="11" t="s">
        <v>252</v>
      </c>
      <c r="C139" s="10" t="s">
        <v>253</v>
      </c>
      <c r="D139" s="31">
        <v>16126890</v>
      </c>
      <c r="E139" s="31">
        <v>14339218</v>
      </c>
      <c r="F139" s="31">
        <v>3950498</v>
      </c>
      <c r="G139" s="36">
        <f t="shared" si="32"/>
        <v>0.24496341204038721</v>
      </c>
      <c r="H139" s="31">
        <v>3432427</v>
      </c>
      <c r="I139" s="36">
        <f t="shared" si="33"/>
        <v>0.21283874324187738</v>
      </c>
      <c r="J139" s="31">
        <v>3052239</v>
      </c>
      <c r="K139" s="36">
        <f t="shared" si="34"/>
        <v>0.21285951576996737</v>
      </c>
      <c r="L139" s="31">
        <v>0</v>
      </c>
      <c r="M139" s="36">
        <f t="shared" si="35"/>
        <v>0</v>
      </c>
      <c r="N139" s="31">
        <f t="shared" si="36"/>
        <v>10435164</v>
      </c>
      <c r="O139" s="36">
        <f t="shared" si="37"/>
        <v>0.72773591976912544</v>
      </c>
      <c r="P139" s="31">
        <v>2336193</v>
      </c>
      <c r="Q139" s="31">
        <v>15744942</v>
      </c>
      <c r="R139" s="31">
        <v>17234706</v>
      </c>
      <c r="S139" s="31">
        <v>8380686</v>
      </c>
      <c r="T139" s="36">
        <f t="shared" si="38"/>
        <v>0.48626799900154954</v>
      </c>
      <c r="U139" s="36">
        <f t="shared" si="39"/>
        <v>0.30650121800724506</v>
      </c>
    </row>
    <row r="140" spans="1:21" x14ac:dyDescent="0.2">
      <c r="A140" s="17" t="s">
        <v>29</v>
      </c>
      <c r="B140" s="11" t="s">
        <v>254</v>
      </c>
      <c r="C140" s="10" t="s">
        <v>255</v>
      </c>
      <c r="D140" s="31">
        <v>19866658</v>
      </c>
      <c r="E140" s="31">
        <v>15709413</v>
      </c>
      <c r="F140" s="31">
        <v>3034617</v>
      </c>
      <c r="G140" s="36">
        <f t="shared" si="32"/>
        <v>0.15274924448792546</v>
      </c>
      <c r="H140" s="31">
        <v>3545647</v>
      </c>
      <c r="I140" s="36">
        <f t="shared" si="33"/>
        <v>0.17847224228654865</v>
      </c>
      <c r="J140" s="31">
        <v>2917790</v>
      </c>
      <c r="K140" s="36">
        <f t="shared" si="34"/>
        <v>0.18573513854400542</v>
      </c>
      <c r="L140" s="31">
        <v>0</v>
      </c>
      <c r="M140" s="36">
        <f t="shared" si="35"/>
        <v>0</v>
      </c>
      <c r="N140" s="31">
        <f t="shared" si="36"/>
        <v>9498054</v>
      </c>
      <c r="O140" s="36">
        <f t="shared" si="37"/>
        <v>0.60460909646974081</v>
      </c>
      <c r="P140" s="31">
        <v>3120920</v>
      </c>
      <c r="Q140" s="31">
        <v>22594543</v>
      </c>
      <c r="R140" s="31">
        <v>16917024</v>
      </c>
      <c r="S140" s="31">
        <v>8887631</v>
      </c>
      <c r="T140" s="36">
        <f t="shared" si="38"/>
        <v>0.52536610458198796</v>
      </c>
      <c r="U140" s="36">
        <f t="shared" si="39"/>
        <v>-6.5086577034976889E-2</v>
      </c>
    </row>
    <row r="141" spans="1:21" x14ac:dyDescent="0.2">
      <c r="A141" s="17" t="s">
        <v>29</v>
      </c>
      <c r="B141" s="11" t="s">
        <v>256</v>
      </c>
      <c r="C141" s="10" t="s">
        <v>257</v>
      </c>
      <c r="D141" s="31">
        <v>10069207</v>
      </c>
      <c r="E141" s="31">
        <v>9802287</v>
      </c>
      <c r="F141" s="31">
        <v>2016301</v>
      </c>
      <c r="G141" s="36">
        <f t="shared" si="32"/>
        <v>0.20024426948418084</v>
      </c>
      <c r="H141" s="31">
        <v>2297874</v>
      </c>
      <c r="I141" s="36">
        <f t="shared" si="33"/>
        <v>0.22820804061332733</v>
      </c>
      <c r="J141" s="31">
        <v>2143110</v>
      </c>
      <c r="K141" s="36">
        <f t="shared" si="34"/>
        <v>0.21863367191758412</v>
      </c>
      <c r="L141" s="31">
        <v>0</v>
      </c>
      <c r="M141" s="36">
        <f t="shared" si="35"/>
        <v>0</v>
      </c>
      <c r="N141" s="31">
        <f t="shared" si="36"/>
        <v>6457285</v>
      </c>
      <c r="O141" s="36">
        <f t="shared" si="37"/>
        <v>0.65875290123621155</v>
      </c>
      <c r="P141" s="31">
        <v>1531446</v>
      </c>
      <c r="Q141" s="31">
        <v>11906681</v>
      </c>
      <c r="R141" s="31">
        <v>11906681</v>
      </c>
      <c r="S141" s="31">
        <v>6539303</v>
      </c>
      <c r="T141" s="36">
        <f t="shared" si="38"/>
        <v>0.54921291668097938</v>
      </c>
      <c r="U141" s="36">
        <f t="shared" si="39"/>
        <v>0.39940291724291943</v>
      </c>
    </row>
    <row r="142" spans="1:21" x14ac:dyDescent="0.2">
      <c r="A142" s="17" t="s">
        <v>29</v>
      </c>
      <c r="B142" s="11" t="s">
        <v>258</v>
      </c>
      <c r="C142" s="10" t="s">
        <v>259</v>
      </c>
      <c r="D142" s="31">
        <v>30411765</v>
      </c>
      <c r="E142" s="31">
        <v>26163202</v>
      </c>
      <c r="F142" s="31">
        <v>3219006</v>
      </c>
      <c r="G142" s="36">
        <f t="shared" si="32"/>
        <v>0.10584739162623412</v>
      </c>
      <c r="H142" s="31">
        <v>4968306</v>
      </c>
      <c r="I142" s="36">
        <f t="shared" si="33"/>
        <v>0.16336789397129697</v>
      </c>
      <c r="J142" s="31">
        <v>3960476</v>
      </c>
      <c r="K142" s="36">
        <f t="shared" si="34"/>
        <v>0.15137581401542519</v>
      </c>
      <c r="L142" s="31">
        <v>0</v>
      </c>
      <c r="M142" s="36">
        <f t="shared" si="35"/>
        <v>0</v>
      </c>
      <c r="N142" s="31">
        <f t="shared" si="36"/>
        <v>12147788</v>
      </c>
      <c r="O142" s="36">
        <f t="shared" si="37"/>
        <v>0.46430815310755924</v>
      </c>
      <c r="P142" s="31">
        <v>2818526</v>
      </c>
      <c r="Q142" s="31">
        <v>28764102</v>
      </c>
      <c r="R142" s="31">
        <v>27456522</v>
      </c>
      <c r="S142" s="31">
        <v>10380973</v>
      </c>
      <c r="T142" s="36">
        <f t="shared" si="38"/>
        <v>0.37808769078618187</v>
      </c>
      <c r="U142" s="36">
        <f t="shared" si="39"/>
        <v>0.40515858289048956</v>
      </c>
    </row>
    <row r="143" spans="1:21" x14ac:dyDescent="0.2">
      <c r="A143" s="17" t="s">
        <v>44</v>
      </c>
      <c r="B143" s="11" t="s">
        <v>260</v>
      </c>
      <c r="C143" s="10" t="s">
        <v>261</v>
      </c>
      <c r="D143" s="31">
        <v>28742126</v>
      </c>
      <c r="E143" s="31">
        <v>27139369</v>
      </c>
      <c r="F143" s="31">
        <v>5417128</v>
      </c>
      <c r="G143" s="36">
        <f t="shared" si="32"/>
        <v>0.18847346226232534</v>
      </c>
      <c r="H143" s="31">
        <v>8115903</v>
      </c>
      <c r="I143" s="36">
        <f t="shared" si="33"/>
        <v>0.28236961315944409</v>
      </c>
      <c r="J143" s="31">
        <v>7088106</v>
      </c>
      <c r="K143" s="36">
        <f t="shared" si="34"/>
        <v>0.26117431101658994</v>
      </c>
      <c r="L143" s="31">
        <v>0</v>
      </c>
      <c r="M143" s="36">
        <f t="shared" si="35"/>
        <v>0</v>
      </c>
      <c r="N143" s="31">
        <f t="shared" si="36"/>
        <v>20621137</v>
      </c>
      <c r="O143" s="36">
        <f t="shared" si="37"/>
        <v>0.7598237453494221</v>
      </c>
      <c r="P143" s="31">
        <v>4221231</v>
      </c>
      <c r="Q143" s="31">
        <v>23961858</v>
      </c>
      <c r="R143" s="31">
        <v>24722090</v>
      </c>
      <c r="S143" s="31">
        <v>14146238</v>
      </c>
      <c r="T143" s="36">
        <f t="shared" si="38"/>
        <v>0.57221044013673605</v>
      </c>
      <c r="U143" s="36">
        <f t="shared" si="39"/>
        <v>0.67915615136911489</v>
      </c>
    </row>
    <row r="144" spans="1:21" ht="16.5" x14ac:dyDescent="0.3">
      <c r="A144" s="18" t="s">
        <v>0</v>
      </c>
      <c r="B144" s="13" t="s">
        <v>262</v>
      </c>
      <c r="C144" s="12" t="s">
        <v>0</v>
      </c>
      <c r="D144" s="32">
        <f>SUM(D138:D143)</f>
        <v>130881837</v>
      </c>
      <c r="E144" s="32">
        <f>SUM(E138:E143)</f>
        <v>118101342</v>
      </c>
      <c r="F144" s="32">
        <f>SUM(F138:F143)</f>
        <v>23292142</v>
      </c>
      <c r="G144" s="37">
        <f t="shared" si="32"/>
        <v>0.17796313479310349</v>
      </c>
      <c r="H144" s="32">
        <f>SUM(H138:H143)</f>
        <v>28485520</v>
      </c>
      <c r="I144" s="37">
        <f t="shared" si="33"/>
        <v>0.21764303323462675</v>
      </c>
      <c r="J144" s="32">
        <f>SUM(J138:J143)</f>
        <v>25233523</v>
      </c>
      <c r="K144" s="37">
        <f t="shared" si="34"/>
        <v>0.21365991759856548</v>
      </c>
      <c r="L144" s="32">
        <f>SUM(L138:L143)</f>
        <v>0</v>
      </c>
      <c r="M144" s="37">
        <f t="shared" si="35"/>
        <v>0</v>
      </c>
      <c r="N144" s="32">
        <f t="shared" si="36"/>
        <v>77011185</v>
      </c>
      <c r="O144" s="37">
        <f t="shared" si="37"/>
        <v>0.65207713727757644</v>
      </c>
      <c r="P144" s="32">
        <f>SUM(P138:P143)</f>
        <v>18690860</v>
      </c>
      <c r="Q144" s="32">
        <f>SUM(Q138:Q143)</f>
        <v>127265377</v>
      </c>
      <c r="R144" s="32">
        <f>SUM(R138:R143)</f>
        <v>120124087</v>
      </c>
      <c r="S144" s="32">
        <f>SUM(S138:S143)</f>
        <v>64061572</v>
      </c>
      <c r="T144" s="37">
        <f t="shared" si="38"/>
        <v>0.53329497522008218</v>
      </c>
      <c r="U144" s="37">
        <f t="shared" si="39"/>
        <v>0.35004611879817205</v>
      </c>
    </row>
    <row r="145" spans="1:21" x14ac:dyDescent="0.2">
      <c r="A145" s="17" t="s">
        <v>29</v>
      </c>
      <c r="B145" s="11" t="s">
        <v>263</v>
      </c>
      <c r="C145" s="10" t="s">
        <v>264</v>
      </c>
      <c r="D145" s="31">
        <v>32348083</v>
      </c>
      <c r="E145" s="31">
        <v>32599598</v>
      </c>
      <c r="F145" s="31">
        <v>5216254</v>
      </c>
      <c r="G145" s="36">
        <f t="shared" si="32"/>
        <v>0.16125388326720938</v>
      </c>
      <c r="H145" s="31">
        <v>5955307</v>
      </c>
      <c r="I145" s="36">
        <f t="shared" si="33"/>
        <v>0.18410077036095152</v>
      </c>
      <c r="J145" s="31">
        <v>5196514</v>
      </c>
      <c r="K145" s="36">
        <f t="shared" si="34"/>
        <v>0.15940423559824266</v>
      </c>
      <c r="L145" s="31">
        <v>0</v>
      </c>
      <c r="M145" s="36">
        <f t="shared" si="35"/>
        <v>0</v>
      </c>
      <c r="N145" s="31">
        <f t="shared" si="36"/>
        <v>16368075</v>
      </c>
      <c r="O145" s="36">
        <f t="shared" si="37"/>
        <v>0.50209438165464493</v>
      </c>
      <c r="P145" s="31">
        <v>5020646</v>
      </c>
      <c r="Q145" s="31">
        <v>36574472</v>
      </c>
      <c r="R145" s="31">
        <v>35627823</v>
      </c>
      <c r="S145" s="31">
        <v>15764578</v>
      </c>
      <c r="T145" s="36">
        <f t="shared" si="38"/>
        <v>0.44247940717567841</v>
      </c>
      <c r="U145" s="36">
        <f t="shared" si="39"/>
        <v>3.502895842487197E-2</v>
      </c>
    </row>
    <row r="146" spans="1:21" x14ac:dyDescent="0.2">
      <c r="A146" s="17" t="s">
        <v>29</v>
      </c>
      <c r="B146" s="11" t="s">
        <v>265</v>
      </c>
      <c r="C146" s="10" t="s">
        <v>266</v>
      </c>
      <c r="D146" s="31">
        <v>34939374</v>
      </c>
      <c r="E146" s="31">
        <v>41000568</v>
      </c>
      <c r="F146" s="31">
        <v>9521504</v>
      </c>
      <c r="G146" s="36">
        <f t="shared" si="32"/>
        <v>0.27251501414993867</v>
      </c>
      <c r="H146" s="31">
        <v>14686614</v>
      </c>
      <c r="I146" s="36">
        <f t="shared" si="33"/>
        <v>0.42034565358841292</v>
      </c>
      <c r="J146" s="31">
        <v>13693706</v>
      </c>
      <c r="K146" s="36">
        <f t="shared" si="34"/>
        <v>0.33398820230978266</v>
      </c>
      <c r="L146" s="31">
        <v>0</v>
      </c>
      <c r="M146" s="36">
        <f t="shared" si="35"/>
        <v>0</v>
      </c>
      <c r="N146" s="31">
        <f t="shared" si="36"/>
        <v>37901824</v>
      </c>
      <c r="O146" s="36">
        <f t="shared" si="37"/>
        <v>0.92442192508162324</v>
      </c>
      <c r="P146" s="31">
        <v>22948609</v>
      </c>
      <c r="Q146" s="31">
        <v>59618355</v>
      </c>
      <c r="R146" s="31">
        <v>66517536</v>
      </c>
      <c r="S146" s="31">
        <v>58057687</v>
      </c>
      <c r="T146" s="36">
        <f t="shared" si="38"/>
        <v>0.87281776342406914</v>
      </c>
      <c r="U146" s="36">
        <f t="shared" si="39"/>
        <v>-0.40328819058270593</v>
      </c>
    </row>
    <row r="147" spans="1:21" x14ac:dyDescent="0.2">
      <c r="A147" s="17" t="s">
        <v>29</v>
      </c>
      <c r="B147" s="11" t="s">
        <v>267</v>
      </c>
      <c r="C147" s="10" t="s">
        <v>268</v>
      </c>
      <c r="D147" s="31">
        <v>24265771</v>
      </c>
      <c r="E147" s="31">
        <v>12075770</v>
      </c>
      <c r="F147" s="31">
        <v>2369862</v>
      </c>
      <c r="G147" s="36">
        <f t="shared" si="32"/>
        <v>9.7662753019469278E-2</v>
      </c>
      <c r="H147" s="31">
        <v>2484249</v>
      </c>
      <c r="I147" s="36">
        <f t="shared" si="33"/>
        <v>0.10237667700729558</v>
      </c>
      <c r="J147" s="31">
        <v>2030488</v>
      </c>
      <c r="K147" s="36">
        <f t="shared" si="34"/>
        <v>0.16814563377739059</v>
      </c>
      <c r="L147" s="31">
        <v>0</v>
      </c>
      <c r="M147" s="36">
        <f t="shared" si="35"/>
        <v>0</v>
      </c>
      <c r="N147" s="31">
        <f t="shared" si="36"/>
        <v>6884599</v>
      </c>
      <c r="O147" s="36">
        <f t="shared" si="37"/>
        <v>0.57011677102164082</v>
      </c>
      <c r="P147" s="31">
        <v>1447979</v>
      </c>
      <c r="Q147" s="31">
        <v>20470864</v>
      </c>
      <c r="R147" s="31">
        <v>25654017</v>
      </c>
      <c r="S147" s="31">
        <v>6364228</v>
      </c>
      <c r="T147" s="36">
        <f t="shared" si="38"/>
        <v>0.24807919944856979</v>
      </c>
      <c r="U147" s="36">
        <f t="shared" si="39"/>
        <v>0.40229105532607856</v>
      </c>
    </row>
    <row r="148" spans="1:21" x14ac:dyDescent="0.2">
      <c r="A148" s="17" t="s">
        <v>29</v>
      </c>
      <c r="B148" s="11" t="s">
        <v>269</v>
      </c>
      <c r="C148" s="10" t="s">
        <v>270</v>
      </c>
      <c r="D148" s="31">
        <v>12892887</v>
      </c>
      <c r="E148" s="31">
        <v>17075497</v>
      </c>
      <c r="F148" s="31">
        <v>3410671</v>
      </c>
      <c r="G148" s="36">
        <f t="shared" si="32"/>
        <v>0.26453896633081481</v>
      </c>
      <c r="H148" s="31">
        <v>4883324</v>
      </c>
      <c r="I148" s="36">
        <f t="shared" si="33"/>
        <v>0.37876109516821177</v>
      </c>
      <c r="J148" s="31">
        <v>619301</v>
      </c>
      <c r="K148" s="36">
        <f t="shared" si="34"/>
        <v>3.6268402612234359E-2</v>
      </c>
      <c r="L148" s="31">
        <v>0</v>
      </c>
      <c r="M148" s="36">
        <f t="shared" si="35"/>
        <v>0</v>
      </c>
      <c r="N148" s="31">
        <f t="shared" si="36"/>
        <v>8913296</v>
      </c>
      <c r="O148" s="36">
        <f t="shared" si="37"/>
        <v>0.52199335691371096</v>
      </c>
      <c r="P148" s="31">
        <v>2951148</v>
      </c>
      <c r="Q148" s="31">
        <v>36634871</v>
      </c>
      <c r="R148" s="31">
        <v>11730635</v>
      </c>
      <c r="S148" s="31">
        <v>10378618</v>
      </c>
      <c r="T148" s="36">
        <f t="shared" si="38"/>
        <v>0.88474477298117282</v>
      </c>
      <c r="U148" s="36">
        <f t="shared" si="39"/>
        <v>-0.79014912162995554</v>
      </c>
    </row>
    <row r="149" spans="1:21" x14ac:dyDescent="0.2">
      <c r="A149" s="17" t="s">
        <v>44</v>
      </c>
      <c r="B149" s="11" t="s">
        <v>271</v>
      </c>
      <c r="C149" s="10" t="s">
        <v>272</v>
      </c>
      <c r="D149" s="31">
        <v>67204499</v>
      </c>
      <c r="E149" s="31">
        <v>72142244</v>
      </c>
      <c r="F149" s="31">
        <v>16453738</v>
      </c>
      <c r="G149" s="36">
        <f t="shared" si="32"/>
        <v>0.24483090038361865</v>
      </c>
      <c r="H149" s="31">
        <v>9763782</v>
      </c>
      <c r="I149" s="36">
        <f t="shared" si="33"/>
        <v>0.14528464827927667</v>
      </c>
      <c r="J149" s="31">
        <v>17427591</v>
      </c>
      <c r="K149" s="36">
        <f t="shared" si="34"/>
        <v>0.24157262144493316</v>
      </c>
      <c r="L149" s="31">
        <v>0</v>
      </c>
      <c r="M149" s="36">
        <f t="shared" si="35"/>
        <v>0</v>
      </c>
      <c r="N149" s="31">
        <f t="shared" si="36"/>
        <v>43645111</v>
      </c>
      <c r="O149" s="36">
        <f t="shared" si="37"/>
        <v>0.60498687842313303</v>
      </c>
      <c r="P149" s="31">
        <v>10335940</v>
      </c>
      <c r="Q149" s="31">
        <v>57840855</v>
      </c>
      <c r="R149" s="31">
        <v>58390215</v>
      </c>
      <c r="S149" s="31">
        <v>43016466</v>
      </c>
      <c r="T149" s="36">
        <f t="shared" si="38"/>
        <v>0.73670675814432263</v>
      </c>
      <c r="U149" s="36">
        <f t="shared" si="39"/>
        <v>0.68611572822597644</v>
      </c>
    </row>
    <row r="150" spans="1:21" ht="16.5" x14ac:dyDescent="0.3">
      <c r="A150" s="18" t="s">
        <v>0</v>
      </c>
      <c r="B150" s="13" t="s">
        <v>273</v>
      </c>
      <c r="C150" s="12" t="s">
        <v>0</v>
      </c>
      <c r="D150" s="32">
        <f>SUM(D145:D149)</f>
        <v>171650614</v>
      </c>
      <c r="E150" s="32">
        <f>SUM(E145:E149)</f>
        <v>174893677</v>
      </c>
      <c r="F150" s="32">
        <f>SUM(F145:F149)</f>
        <v>36972029</v>
      </c>
      <c r="G150" s="37">
        <f t="shared" si="32"/>
        <v>0.21539118409445362</v>
      </c>
      <c r="H150" s="32">
        <f>SUM(H145:H149)</f>
        <v>37773276</v>
      </c>
      <c r="I150" s="37">
        <f t="shared" si="33"/>
        <v>0.22005907884489129</v>
      </c>
      <c r="J150" s="32">
        <f>SUM(J145:J149)</f>
        <v>38967600</v>
      </c>
      <c r="K150" s="37">
        <f t="shared" si="34"/>
        <v>0.22280736884501548</v>
      </c>
      <c r="L150" s="32">
        <f>SUM(L145:L149)</f>
        <v>0</v>
      </c>
      <c r="M150" s="37">
        <f t="shared" si="35"/>
        <v>0</v>
      </c>
      <c r="N150" s="32">
        <f t="shared" si="36"/>
        <v>113712905</v>
      </c>
      <c r="O150" s="37">
        <f t="shared" si="37"/>
        <v>0.65018305378758778</v>
      </c>
      <c r="P150" s="32">
        <f>SUM(P145:P149)</f>
        <v>42704322</v>
      </c>
      <c r="Q150" s="32">
        <f>SUM(Q145:Q149)</f>
        <v>211139417</v>
      </c>
      <c r="R150" s="32">
        <f>SUM(R145:R149)</f>
        <v>197920226</v>
      </c>
      <c r="S150" s="32">
        <f>SUM(S145:S149)</f>
        <v>133581577</v>
      </c>
      <c r="T150" s="37">
        <f t="shared" si="38"/>
        <v>0.67492635644019527</v>
      </c>
      <c r="U150" s="37">
        <f t="shared" si="39"/>
        <v>-8.750219708440754E-2</v>
      </c>
    </row>
    <row r="151" spans="1:21" x14ac:dyDescent="0.2">
      <c r="A151" s="17" t="s">
        <v>29</v>
      </c>
      <c r="B151" s="11" t="s">
        <v>274</v>
      </c>
      <c r="C151" s="10" t="s">
        <v>275</v>
      </c>
      <c r="D151" s="31">
        <v>9796049</v>
      </c>
      <c r="E151" s="31">
        <v>10763988</v>
      </c>
      <c r="F151" s="31">
        <v>1804834</v>
      </c>
      <c r="G151" s="36">
        <f t="shared" si="32"/>
        <v>0.18424101390264586</v>
      </c>
      <c r="H151" s="31">
        <v>3567014</v>
      </c>
      <c r="I151" s="36">
        <f t="shared" si="33"/>
        <v>0.3641278233704221</v>
      </c>
      <c r="J151" s="31">
        <v>2387661</v>
      </c>
      <c r="K151" s="36">
        <f t="shared" si="34"/>
        <v>0.22181936657677434</v>
      </c>
      <c r="L151" s="31">
        <v>0</v>
      </c>
      <c r="M151" s="36">
        <f t="shared" si="35"/>
        <v>0</v>
      </c>
      <c r="N151" s="31">
        <f t="shared" si="36"/>
        <v>7759509</v>
      </c>
      <c r="O151" s="36">
        <f t="shared" si="37"/>
        <v>0.72087677912684411</v>
      </c>
      <c r="P151" s="31">
        <v>1981459</v>
      </c>
      <c r="Q151" s="31">
        <v>7725161</v>
      </c>
      <c r="R151" s="31">
        <v>8368636</v>
      </c>
      <c r="S151" s="31">
        <v>6194972</v>
      </c>
      <c r="T151" s="36">
        <f t="shared" si="38"/>
        <v>0.74026065896521254</v>
      </c>
      <c r="U151" s="36">
        <f t="shared" si="39"/>
        <v>0.20500146609140035</v>
      </c>
    </row>
    <row r="152" spans="1:21" x14ac:dyDescent="0.2">
      <c r="A152" s="17" t="s">
        <v>29</v>
      </c>
      <c r="B152" s="11" t="s">
        <v>276</v>
      </c>
      <c r="C152" s="10" t="s">
        <v>277</v>
      </c>
      <c r="D152" s="31">
        <v>100887500</v>
      </c>
      <c r="E152" s="31">
        <v>92752800</v>
      </c>
      <c r="F152" s="31">
        <v>19337243</v>
      </c>
      <c r="G152" s="36">
        <f t="shared" si="32"/>
        <v>0.19167134679717507</v>
      </c>
      <c r="H152" s="31">
        <v>23559672</v>
      </c>
      <c r="I152" s="36">
        <f t="shared" si="33"/>
        <v>0.23352419278899764</v>
      </c>
      <c r="J152" s="31">
        <v>22291819</v>
      </c>
      <c r="K152" s="36">
        <f t="shared" si="34"/>
        <v>0.24033580657403333</v>
      </c>
      <c r="L152" s="31">
        <v>0</v>
      </c>
      <c r="M152" s="36">
        <f t="shared" si="35"/>
        <v>0</v>
      </c>
      <c r="N152" s="31">
        <f t="shared" si="36"/>
        <v>65188734</v>
      </c>
      <c r="O152" s="36">
        <f t="shared" si="37"/>
        <v>0.70282227598519942</v>
      </c>
      <c r="P152" s="31">
        <v>20944175</v>
      </c>
      <c r="Q152" s="31">
        <v>96680100</v>
      </c>
      <c r="R152" s="31">
        <v>94391817</v>
      </c>
      <c r="S152" s="31">
        <v>62685641</v>
      </c>
      <c r="T152" s="36">
        <f t="shared" si="38"/>
        <v>0.66410037429409796</v>
      </c>
      <c r="U152" s="36">
        <f t="shared" si="39"/>
        <v>6.4344573133102712E-2</v>
      </c>
    </row>
    <row r="153" spans="1:21" x14ac:dyDescent="0.2">
      <c r="A153" s="17" t="s">
        <v>29</v>
      </c>
      <c r="B153" s="11" t="s">
        <v>278</v>
      </c>
      <c r="C153" s="10" t="s">
        <v>279</v>
      </c>
      <c r="D153" s="31">
        <v>27526330</v>
      </c>
      <c r="E153" s="31">
        <v>25548940</v>
      </c>
      <c r="F153" s="31">
        <v>4723905</v>
      </c>
      <c r="G153" s="36">
        <f t="shared" si="32"/>
        <v>0.17161405098318591</v>
      </c>
      <c r="H153" s="31">
        <v>7138885</v>
      </c>
      <c r="I153" s="36">
        <f t="shared" si="33"/>
        <v>0.25934750473455781</v>
      </c>
      <c r="J153" s="31">
        <v>4710608</v>
      </c>
      <c r="K153" s="36">
        <f t="shared" si="34"/>
        <v>0.18437586843133219</v>
      </c>
      <c r="L153" s="31">
        <v>0</v>
      </c>
      <c r="M153" s="36">
        <f t="shared" si="35"/>
        <v>0</v>
      </c>
      <c r="N153" s="31">
        <f t="shared" si="36"/>
        <v>16573398</v>
      </c>
      <c r="O153" s="36">
        <f t="shared" si="37"/>
        <v>0.64869219623201591</v>
      </c>
      <c r="P153" s="31">
        <v>5210230</v>
      </c>
      <c r="Q153" s="31">
        <v>27177500</v>
      </c>
      <c r="R153" s="31">
        <v>24986100</v>
      </c>
      <c r="S153" s="31">
        <v>16339792</v>
      </c>
      <c r="T153" s="36">
        <f t="shared" si="38"/>
        <v>0.65395527913519913</v>
      </c>
      <c r="U153" s="36">
        <f t="shared" si="39"/>
        <v>-9.589250378582137E-2</v>
      </c>
    </row>
    <row r="154" spans="1:21" x14ac:dyDescent="0.2">
      <c r="A154" s="17" t="s">
        <v>29</v>
      </c>
      <c r="B154" s="11" t="s">
        <v>280</v>
      </c>
      <c r="C154" s="10" t="s">
        <v>281</v>
      </c>
      <c r="D154" s="31">
        <v>5591490</v>
      </c>
      <c r="E154" s="31">
        <v>5578625</v>
      </c>
      <c r="F154" s="31">
        <v>1078330</v>
      </c>
      <c r="G154" s="36">
        <f t="shared" si="32"/>
        <v>0.19285199472770229</v>
      </c>
      <c r="H154" s="31">
        <v>1464213</v>
      </c>
      <c r="I154" s="36">
        <f t="shared" si="33"/>
        <v>0.26186454773235757</v>
      </c>
      <c r="J154" s="31">
        <v>1085760</v>
      </c>
      <c r="K154" s="36">
        <f t="shared" si="34"/>
        <v>0.19462860471890475</v>
      </c>
      <c r="L154" s="31">
        <v>0</v>
      </c>
      <c r="M154" s="36">
        <f t="shared" si="35"/>
        <v>0</v>
      </c>
      <c r="N154" s="31">
        <f t="shared" si="36"/>
        <v>3628303</v>
      </c>
      <c r="O154" s="36">
        <f t="shared" si="37"/>
        <v>0.65039377982925906</v>
      </c>
      <c r="P154" s="31">
        <v>545309</v>
      </c>
      <c r="Q154" s="31">
        <v>8155286</v>
      </c>
      <c r="R154" s="31">
        <v>6713806</v>
      </c>
      <c r="S154" s="31">
        <v>3239949</v>
      </c>
      <c r="T154" s="36">
        <f t="shared" si="38"/>
        <v>0.48258007455085833</v>
      </c>
      <c r="U154" s="36">
        <f t="shared" si="39"/>
        <v>0.99109128952575509</v>
      </c>
    </row>
    <row r="155" spans="1:21" x14ac:dyDescent="0.2">
      <c r="A155" s="17" t="s">
        <v>29</v>
      </c>
      <c r="B155" s="11" t="s">
        <v>282</v>
      </c>
      <c r="C155" s="10" t="s">
        <v>283</v>
      </c>
      <c r="D155" s="31">
        <v>17023288</v>
      </c>
      <c r="E155" s="31">
        <v>-4217512</v>
      </c>
      <c r="F155" s="31">
        <v>3695104</v>
      </c>
      <c r="G155" s="36">
        <f t="shared" si="32"/>
        <v>0.21706170981775083</v>
      </c>
      <c r="H155" s="31">
        <v>3803892</v>
      </c>
      <c r="I155" s="36">
        <f t="shared" si="33"/>
        <v>0.22345224964765914</v>
      </c>
      <c r="J155" s="31">
        <v>4018834</v>
      </c>
      <c r="K155" s="36">
        <f t="shared" si="34"/>
        <v>-0.95289213166435571</v>
      </c>
      <c r="L155" s="31">
        <v>0</v>
      </c>
      <c r="M155" s="36">
        <f t="shared" si="35"/>
        <v>0</v>
      </c>
      <c r="N155" s="31">
        <f t="shared" si="36"/>
        <v>11517830</v>
      </c>
      <c r="O155" s="36">
        <f t="shared" si="37"/>
        <v>-2.7309536997168</v>
      </c>
      <c r="P155" s="31">
        <v>4440651</v>
      </c>
      <c r="Q155" s="31">
        <v>16501105</v>
      </c>
      <c r="R155" s="31">
        <v>19396536</v>
      </c>
      <c r="S155" s="31">
        <v>18618846</v>
      </c>
      <c r="T155" s="36">
        <f t="shared" si="38"/>
        <v>0.95990572749690972</v>
      </c>
      <c r="U155" s="36">
        <f t="shared" si="39"/>
        <v>-9.4989901255469023E-2</v>
      </c>
    </row>
    <row r="156" spans="1:21" x14ac:dyDescent="0.2">
      <c r="A156" s="17" t="s">
        <v>44</v>
      </c>
      <c r="B156" s="11" t="s">
        <v>284</v>
      </c>
      <c r="C156" s="10" t="s">
        <v>285</v>
      </c>
      <c r="D156" s="31">
        <v>40490829</v>
      </c>
      <c r="E156" s="31">
        <v>38238858</v>
      </c>
      <c r="F156" s="31">
        <v>6266627</v>
      </c>
      <c r="G156" s="36">
        <f t="shared" si="32"/>
        <v>0.15476657689572126</v>
      </c>
      <c r="H156" s="31">
        <v>4751758</v>
      </c>
      <c r="I156" s="36">
        <f t="shared" si="33"/>
        <v>0.11735393217066512</v>
      </c>
      <c r="J156" s="31">
        <v>6719645</v>
      </c>
      <c r="K156" s="36">
        <f t="shared" si="34"/>
        <v>0.17572818204978821</v>
      </c>
      <c r="L156" s="31">
        <v>0</v>
      </c>
      <c r="M156" s="36">
        <f t="shared" si="35"/>
        <v>0</v>
      </c>
      <c r="N156" s="31">
        <f t="shared" si="36"/>
        <v>17738030</v>
      </c>
      <c r="O156" s="36">
        <f t="shared" si="37"/>
        <v>0.46387447030975665</v>
      </c>
      <c r="P156" s="31">
        <v>3224847</v>
      </c>
      <c r="Q156" s="31">
        <v>19710982</v>
      </c>
      <c r="R156" s="31">
        <v>20030198</v>
      </c>
      <c r="S156" s="31">
        <v>12083677</v>
      </c>
      <c r="T156" s="36">
        <f t="shared" si="38"/>
        <v>0.60327296814539721</v>
      </c>
      <c r="U156" s="36">
        <f t="shared" si="39"/>
        <v>1.0837097077783846</v>
      </c>
    </row>
    <row r="157" spans="1:21" ht="16.5" x14ac:dyDescent="0.3">
      <c r="A157" s="18" t="s">
        <v>0</v>
      </c>
      <c r="B157" s="13" t="s">
        <v>286</v>
      </c>
      <c r="C157" s="12" t="s">
        <v>0</v>
      </c>
      <c r="D157" s="32">
        <f>SUM(D151:D156)</f>
        <v>201315486</v>
      </c>
      <c r="E157" s="32">
        <f>SUM(E151:E156)</f>
        <v>168665699</v>
      </c>
      <c r="F157" s="32">
        <f>SUM(F151:F156)</f>
        <v>36906043</v>
      </c>
      <c r="G157" s="37">
        <f t="shared" si="32"/>
        <v>0.18332441151596257</v>
      </c>
      <c r="H157" s="32">
        <f>SUM(H151:H156)</f>
        <v>44285434</v>
      </c>
      <c r="I157" s="37">
        <f t="shared" si="33"/>
        <v>0.21998026520423769</v>
      </c>
      <c r="J157" s="32">
        <f>SUM(J151:J156)</f>
        <v>41214327</v>
      </c>
      <c r="K157" s="37">
        <f t="shared" si="34"/>
        <v>0.24435511929429113</v>
      </c>
      <c r="L157" s="32">
        <f>SUM(L151:L156)</f>
        <v>0</v>
      </c>
      <c r="M157" s="37">
        <f t="shared" si="35"/>
        <v>0</v>
      </c>
      <c r="N157" s="32">
        <f t="shared" si="36"/>
        <v>122405804</v>
      </c>
      <c r="O157" s="37">
        <f t="shared" si="37"/>
        <v>0.72573027429839188</v>
      </c>
      <c r="P157" s="32">
        <f>SUM(P151:P156)</f>
        <v>36346671</v>
      </c>
      <c r="Q157" s="32">
        <f>SUM(Q151:Q156)</f>
        <v>175950134</v>
      </c>
      <c r="R157" s="32">
        <f>SUM(R151:R156)</f>
        <v>173887093</v>
      </c>
      <c r="S157" s="32">
        <f>SUM(S151:S156)</f>
        <v>119162877</v>
      </c>
      <c r="T157" s="37">
        <f t="shared" si="38"/>
        <v>0.68528879828935896</v>
      </c>
      <c r="U157" s="37">
        <f t="shared" si="39"/>
        <v>0.13392302145085044</v>
      </c>
    </row>
    <row r="158" spans="1:21" x14ac:dyDescent="0.2">
      <c r="A158" s="17" t="s">
        <v>29</v>
      </c>
      <c r="B158" s="11" t="s">
        <v>287</v>
      </c>
      <c r="C158" s="10" t="s">
        <v>288</v>
      </c>
      <c r="D158" s="31">
        <v>22163992</v>
      </c>
      <c r="E158" s="31">
        <v>23157431</v>
      </c>
      <c r="F158" s="31">
        <v>3733021</v>
      </c>
      <c r="G158" s="36">
        <f t="shared" si="32"/>
        <v>0.16842728512083924</v>
      </c>
      <c r="H158" s="31">
        <v>5084593</v>
      </c>
      <c r="I158" s="36">
        <f t="shared" si="33"/>
        <v>0.22940781606490382</v>
      </c>
      <c r="J158" s="31">
        <v>4455423</v>
      </c>
      <c r="K158" s="36">
        <f t="shared" si="34"/>
        <v>0.19239711866139211</v>
      </c>
      <c r="L158" s="31">
        <v>0</v>
      </c>
      <c r="M158" s="36">
        <f t="shared" si="35"/>
        <v>0</v>
      </c>
      <c r="N158" s="31">
        <f t="shared" si="36"/>
        <v>13273037</v>
      </c>
      <c r="O158" s="36">
        <f t="shared" si="37"/>
        <v>0.57316534809064101</v>
      </c>
      <c r="P158" s="31">
        <v>4318403</v>
      </c>
      <c r="Q158" s="31">
        <v>23148227</v>
      </c>
      <c r="R158" s="31">
        <v>22973691</v>
      </c>
      <c r="S158" s="31">
        <v>12538297</v>
      </c>
      <c r="T158" s="36">
        <f t="shared" si="38"/>
        <v>0.54576763481323054</v>
      </c>
      <c r="U158" s="36">
        <f t="shared" si="39"/>
        <v>3.1729322159140816E-2</v>
      </c>
    </row>
    <row r="159" spans="1:21" x14ac:dyDescent="0.2">
      <c r="A159" s="17" t="s">
        <v>29</v>
      </c>
      <c r="B159" s="11" t="s">
        <v>289</v>
      </c>
      <c r="C159" s="10" t="s">
        <v>290</v>
      </c>
      <c r="D159" s="31">
        <v>106060184</v>
      </c>
      <c r="E159" s="31">
        <v>94711417</v>
      </c>
      <c r="F159" s="31">
        <v>25525186</v>
      </c>
      <c r="G159" s="36">
        <f t="shared" si="32"/>
        <v>0.24066699714569606</v>
      </c>
      <c r="H159" s="31">
        <v>17525907</v>
      </c>
      <c r="I159" s="36">
        <f t="shared" si="33"/>
        <v>0.16524492358037018</v>
      </c>
      <c r="J159" s="31">
        <v>17214926</v>
      </c>
      <c r="K159" s="36">
        <f t="shared" si="34"/>
        <v>0.18176188832651505</v>
      </c>
      <c r="L159" s="31">
        <v>0</v>
      </c>
      <c r="M159" s="36">
        <f t="shared" si="35"/>
        <v>0</v>
      </c>
      <c r="N159" s="31">
        <f t="shared" si="36"/>
        <v>60266019</v>
      </c>
      <c r="O159" s="36">
        <f t="shared" si="37"/>
        <v>0.63631208262885564</v>
      </c>
      <c r="P159" s="31">
        <v>22490429</v>
      </c>
      <c r="Q159" s="31">
        <v>102062432</v>
      </c>
      <c r="R159" s="31">
        <v>99787196</v>
      </c>
      <c r="S159" s="31">
        <v>57562644</v>
      </c>
      <c r="T159" s="36">
        <f t="shared" si="38"/>
        <v>0.57685400840404411</v>
      </c>
      <c r="U159" s="36">
        <f t="shared" si="39"/>
        <v>-0.23456657941029047</v>
      </c>
    </row>
    <row r="160" spans="1:21" x14ac:dyDescent="0.2">
      <c r="A160" s="17" t="s">
        <v>29</v>
      </c>
      <c r="B160" s="11" t="s">
        <v>291</v>
      </c>
      <c r="C160" s="10" t="s">
        <v>292</v>
      </c>
      <c r="D160" s="31">
        <v>18484358</v>
      </c>
      <c r="E160" s="31">
        <v>19046343</v>
      </c>
      <c r="F160" s="31">
        <v>5196130</v>
      </c>
      <c r="G160" s="36">
        <f t="shared" si="32"/>
        <v>0.28110957383534768</v>
      </c>
      <c r="H160" s="31">
        <v>8064651</v>
      </c>
      <c r="I160" s="36">
        <f t="shared" si="33"/>
        <v>0.43629597522402452</v>
      </c>
      <c r="J160" s="31">
        <v>2871420</v>
      </c>
      <c r="K160" s="36">
        <f t="shared" si="34"/>
        <v>0.15075964976583694</v>
      </c>
      <c r="L160" s="31">
        <v>0</v>
      </c>
      <c r="M160" s="36">
        <f t="shared" si="35"/>
        <v>0</v>
      </c>
      <c r="N160" s="31">
        <f t="shared" si="36"/>
        <v>16132201</v>
      </c>
      <c r="O160" s="36">
        <f t="shared" si="37"/>
        <v>0.84699729496628307</v>
      </c>
      <c r="P160" s="31">
        <v>4201030</v>
      </c>
      <c r="Q160" s="31">
        <v>21468234</v>
      </c>
      <c r="R160" s="31">
        <v>24701108</v>
      </c>
      <c r="S160" s="31">
        <v>19099689</v>
      </c>
      <c r="T160" s="36">
        <f t="shared" si="38"/>
        <v>0.77323207525751481</v>
      </c>
      <c r="U160" s="36">
        <f t="shared" si="39"/>
        <v>-0.31649619260038608</v>
      </c>
    </row>
    <row r="161" spans="1:21" x14ac:dyDescent="0.2">
      <c r="A161" s="17" t="s">
        <v>29</v>
      </c>
      <c r="B161" s="11" t="s">
        <v>293</v>
      </c>
      <c r="C161" s="10" t="s">
        <v>294</v>
      </c>
      <c r="D161" s="31">
        <v>13966977</v>
      </c>
      <c r="E161" s="31">
        <v>11857200</v>
      </c>
      <c r="F161" s="31">
        <v>3912998</v>
      </c>
      <c r="G161" s="36">
        <f t="shared" si="32"/>
        <v>0.28016069619073619</v>
      </c>
      <c r="H161" s="31">
        <v>3305836</v>
      </c>
      <c r="I161" s="36">
        <f t="shared" si="33"/>
        <v>0.23668944253291174</v>
      </c>
      <c r="J161" s="31">
        <v>2894708</v>
      </c>
      <c r="K161" s="36">
        <f t="shared" si="34"/>
        <v>0.244130823465911</v>
      </c>
      <c r="L161" s="31">
        <v>0</v>
      </c>
      <c r="M161" s="36">
        <f t="shared" si="35"/>
        <v>0</v>
      </c>
      <c r="N161" s="31">
        <f t="shared" si="36"/>
        <v>10113542</v>
      </c>
      <c r="O161" s="36">
        <f t="shared" si="37"/>
        <v>0.8529452147218568</v>
      </c>
      <c r="P161" s="31">
        <v>1281468</v>
      </c>
      <c r="Q161" s="31">
        <v>10017143</v>
      </c>
      <c r="R161" s="31">
        <v>15089824</v>
      </c>
      <c r="S161" s="31">
        <v>4464246</v>
      </c>
      <c r="T161" s="36">
        <f t="shared" si="38"/>
        <v>0.29584480243109529</v>
      </c>
      <c r="U161" s="36">
        <f t="shared" si="39"/>
        <v>1.2588999491208521</v>
      </c>
    </row>
    <row r="162" spans="1:21" x14ac:dyDescent="0.2">
      <c r="A162" s="17" t="s">
        <v>44</v>
      </c>
      <c r="B162" s="11" t="s">
        <v>295</v>
      </c>
      <c r="C162" s="10" t="s">
        <v>296</v>
      </c>
      <c r="D162" s="31">
        <v>239252236</v>
      </c>
      <c r="E162" s="31">
        <v>240298401</v>
      </c>
      <c r="F162" s="31">
        <v>56495212</v>
      </c>
      <c r="G162" s="36">
        <f t="shared" si="32"/>
        <v>0.23613243054497512</v>
      </c>
      <c r="H162" s="31">
        <v>55484159</v>
      </c>
      <c r="I162" s="36">
        <f t="shared" si="33"/>
        <v>0.23190654318482523</v>
      </c>
      <c r="J162" s="31">
        <v>47704367</v>
      </c>
      <c r="K162" s="36">
        <f t="shared" si="34"/>
        <v>0.19852136677347262</v>
      </c>
      <c r="L162" s="31">
        <v>0</v>
      </c>
      <c r="M162" s="36">
        <f t="shared" si="35"/>
        <v>0</v>
      </c>
      <c r="N162" s="31">
        <f t="shared" si="36"/>
        <v>159683738</v>
      </c>
      <c r="O162" s="36">
        <f t="shared" si="37"/>
        <v>0.66452268236275114</v>
      </c>
      <c r="P162" s="31">
        <v>50655364</v>
      </c>
      <c r="Q162" s="31">
        <v>181569643</v>
      </c>
      <c r="R162" s="31">
        <v>222162331</v>
      </c>
      <c r="S162" s="31">
        <v>153936515</v>
      </c>
      <c r="T162" s="36">
        <f t="shared" si="38"/>
        <v>0.69290106161156551</v>
      </c>
      <c r="U162" s="36">
        <f t="shared" si="39"/>
        <v>-5.8256357609038245E-2</v>
      </c>
    </row>
    <row r="163" spans="1:21" ht="16.5" x14ac:dyDescent="0.3">
      <c r="A163" s="18" t="s">
        <v>0</v>
      </c>
      <c r="B163" s="13" t="s">
        <v>297</v>
      </c>
      <c r="C163" s="12" t="s">
        <v>0</v>
      </c>
      <c r="D163" s="32">
        <f>SUM(D158:D162)</f>
        <v>399927747</v>
      </c>
      <c r="E163" s="32">
        <f>SUM(E158:E162)</f>
        <v>389070792</v>
      </c>
      <c r="F163" s="32">
        <f>SUM(F158:F162)</f>
        <v>94862547</v>
      </c>
      <c r="G163" s="37">
        <f t="shared" si="32"/>
        <v>0.23719921338691211</v>
      </c>
      <c r="H163" s="32">
        <f>SUM(H158:H162)</f>
        <v>89465146</v>
      </c>
      <c r="I163" s="37">
        <f t="shared" si="33"/>
        <v>0.22370327308147489</v>
      </c>
      <c r="J163" s="32">
        <f>SUM(J158:J162)</f>
        <v>75140844</v>
      </c>
      <c r="K163" s="37">
        <f t="shared" si="34"/>
        <v>0.1931289768983738</v>
      </c>
      <c r="L163" s="32">
        <f>SUM(L158:L162)</f>
        <v>0</v>
      </c>
      <c r="M163" s="37">
        <f t="shared" si="35"/>
        <v>0</v>
      </c>
      <c r="N163" s="32">
        <f t="shared" si="36"/>
        <v>259468537</v>
      </c>
      <c r="O163" s="37">
        <f t="shared" si="37"/>
        <v>0.66689286971713879</v>
      </c>
      <c r="P163" s="32">
        <f>SUM(P158:P162)</f>
        <v>82946694</v>
      </c>
      <c r="Q163" s="32">
        <f>SUM(Q158:Q162)</f>
        <v>338265679</v>
      </c>
      <c r="R163" s="32">
        <f>SUM(R158:R162)</f>
        <v>384714150</v>
      </c>
      <c r="S163" s="32">
        <f>SUM(S158:S162)</f>
        <v>247601391</v>
      </c>
      <c r="T163" s="37">
        <f t="shared" si="38"/>
        <v>0.64359834698047891</v>
      </c>
      <c r="U163" s="37">
        <f t="shared" si="39"/>
        <v>-9.4106824800033628E-2</v>
      </c>
    </row>
    <row r="164" spans="1:21" x14ac:dyDescent="0.2">
      <c r="A164" s="17" t="s">
        <v>29</v>
      </c>
      <c r="B164" s="11" t="s">
        <v>298</v>
      </c>
      <c r="C164" s="10" t="s">
        <v>299</v>
      </c>
      <c r="D164" s="31">
        <v>25948224</v>
      </c>
      <c r="E164" s="31">
        <v>26306797</v>
      </c>
      <c r="F164" s="31">
        <v>6501051</v>
      </c>
      <c r="G164" s="36">
        <f t="shared" si="32"/>
        <v>0.25053934327066085</v>
      </c>
      <c r="H164" s="31">
        <v>6575315</v>
      </c>
      <c r="I164" s="36">
        <f t="shared" si="33"/>
        <v>0.25340135031977523</v>
      </c>
      <c r="J164" s="31">
        <v>6298831</v>
      </c>
      <c r="K164" s="36">
        <f t="shared" si="34"/>
        <v>0.23943739711071629</v>
      </c>
      <c r="L164" s="31">
        <v>0</v>
      </c>
      <c r="M164" s="36">
        <f t="shared" si="35"/>
        <v>0</v>
      </c>
      <c r="N164" s="31">
        <f t="shared" si="36"/>
        <v>19375197</v>
      </c>
      <c r="O164" s="36">
        <f t="shared" si="37"/>
        <v>0.73650916149160994</v>
      </c>
      <c r="P164" s="31">
        <v>5470254</v>
      </c>
      <c r="Q164" s="31">
        <v>27564402</v>
      </c>
      <c r="R164" s="31">
        <v>29097276</v>
      </c>
      <c r="S164" s="31">
        <v>17282018</v>
      </c>
      <c r="T164" s="36">
        <f t="shared" si="38"/>
        <v>0.59393937769294969</v>
      </c>
      <c r="U164" s="36">
        <f t="shared" si="39"/>
        <v>0.15146956612983598</v>
      </c>
    </row>
    <row r="165" spans="1:21" x14ac:dyDescent="0.2">
      <c r="A165" s="17" t="s">
        <v>29</v>
      </c>
      <c r="B165" s="11" t="s">
        <v>300</v>
      </c>
      <c r="C165" s="10" t="s">
        <v>301</v>
      </c>
      <c r="D165" s="31">
        <v>17378627</v>
      </c>
      <c r="E165" s="31">
        <v>17670335</v>
      </c>
      <c r="F165" s="31">
        <v>2925044</v>
      </c>
      <c r="G165" s="36">
        <f t="shared" si="32"/>
        <v>0.16831272113729123</v>
      </c>
      <c r="H165" s="31">
        <v>3690480</v>
      </c>
      <c r="I165" s="36">
        <f t="shared" si="33"/>
        <v>0.2123573973939368</v>
      </c>
      <c r="J165" s="31">
        <v>2885363</v>
      </c>
      <c r="K165" s="36">
        <f t="shared" si="34"/>
        <v>0.16328852848573613</v>
      </c>
      <c r="L165" s="31">
        <v>0</v>
      </c>
      <c r="M165" s="36">
        <f t="shared" si="35"/>
        <v>0</v>
      </c>
      <c r="N165" s="31">
        <f t="shared" si="36"/>
        <v>9500887</v>
      </c>
      <c r="O165" s="36">
        <f t="shared" si="37"/>
        <v>0.53767441307705821</v>
      </c>
      <c r="P165" s="31">
        <v>3611634</v>
      </c>
      <c r="Q165" s="31">
        <v>19363584</v>
      </c>
      <c r="R165" s="31">
        <v>21075764</v>
      </c>
      <c r="S165" s="31">
        <v>11171540</v>
      </c>
      <c r="T165" s="36">
        <f t="shared" si="38"/>
        <v>0.53006571908852274</v>
      </c>
      <c r="U165" s="36">
        <f t="shared" si="39"/>
        <v>-0.2010920818665457</v>
      </c>
    </row>
    <row r="166" spans="1:21" x14ac:dyDescent="0.2">
      <c r="A166" s="17" t="s">
        <v>29</v>
      </c>
      <c r="B166" s="11" t="s">
        <v>302</v>
      </c>
      <c r="C166" s="10" t="s">
        <v>303</v>
      </c>
      <c r="D166" s="31">
        <v>38618304</v>
      </c>
      <c r="E166" s="31">
        <v>37735694</v>
      </c>
      <c r="F166" s="31">
        <v>5447004</v>
      </c>
      <c r="G166" s="36">
        <f t="shared" si="32"/>
        <v>0.14104720911617455</v>
      </c>
      <c r="H166" s="31">
        <v>6358689</v>
      </c>
      <c r="I166" s="36">
        <f t="shared" si="33"/>
        <v>0.16465479685488002</v>
      </c>
      <c r="J166" s="31">
        <v>6365094</v>
      </c>
      <c r="K166" s="36">
        <f t="shared" si="34"/>
        <v>0.16867568408838593</v>
      </c>
      <c r="L166" s="31">
        <v>0</v>
      </c>
      <c r="M166" s="36">
        <f t="shared" si="35"/>
        <v>0</v>
      </c>
      <c r="N166" s="31">
        <f t="shared" si="36"/>
        <v>18170787</v>
      </c>
      <c r="O166" s="36">
        <f t="shared" si="37"/>
        <v>0.48152783409787031</v>
      </c>
      <c r="P166" s="31">
        <v>7596841</v>
      </c>
      <c r="Q166" s="31">
        <v>49563691</v>
      </c>
      <c r="R166" s="31">
        <v>41923946</v>
      </c>
      <c r="S166" s="31">
        <v>20203559</v>
      </c>
      <c r="T166" s="36">
        <f t="shared" si="38"/>
        <v>0.48190976584122114</v>
      </c>
      <c r="U166" s="36">
        <f t="shared" si="39"/>
        <v>-0.1621393681926474</v>
      </c>
    </row>
    <row r="167" spans="1:21" x14ac:dyDescent="0.2">
      <c r="A167" s="17" t="s">
        <v>29</v>
      </c>
      <c r="B167" s="11" t="s">
        <v>304</v>
      </c>
      <c r="C167" s="10" t="s">
        <v>305</v>
      </c>
      <c r="D167" s="31">
        <v>23598198</v>
      </c>
      <c r="E167" s="31">
        <v>23010448</v>
      </c>
      <c r="F167" s="31">
        <v>1293074</v>
      </c>
      <c r="G167" s="36">
        <f t="shared" si="32"/>
        <v>5.4795455144498746E-2</v>
      </c>
      <c r="H167" s="31">
        <v>1883662</v>
      </c>
      <c r="I167" s="36">
        <f t="shared" si="33"/>
        <v>7.9822281345380691E-2</v>
      </c>
      <c r="J167" s="31">
        <v>3774995</v>
      </c>
      <c r="K167" s="36">
        <f t="shared" si="34"/>
        <v>0.1640556933094045</v>
      </c>
      <c r="L167" s="31">
        <v>0</v>
      </c>
      <c r="M167" s="36">
        <f t="shared" si="35"/>
        <v>0</v>
      </c>
      <c r="N167" s="31">
        <f t="shared" si="36"/>
        <v>6951731</v>
      </c>
      <c r="O167" s="36">
        <f t="shared" si="37"/>
        <v>0.30211193628216193</v>
      </c>
      <c r="P167" s="31">
        <v>2507381</v>
      </c>
      <c r="Q167" s="31">
        <v>22299093</v>
      </c>
      <c r="R167" s="31">
        <v>22290091</v>
      </c>
      <c r="S167" s="31">
        <v>8232120</v>
      </c>
      <c r="T167" s="36">
        <f t="shared" si="38"/>
        <v>0.36931746936340459</v>
      </c>
      <c r="U167" s="36">
        <f t="shared" si="39"/>
        <v>0.50555300530713132</v>
      </c>
    </row>
    <row r="168" spans="1:21" x14ac:dyDescent="0.2">
      <c r="A168" s="17" t="s">
        <v>44</v>
      </c>
      <c r="B168" s="11" t="s">
        <v>306</v>
      </c>
      <c r="C168" s="10" t="s">
        <v>307</v>
      </c>
      <c r="D168" s="31">
        <v>167381526</v>
      </c>
      <c r="E168" s="31">
        <v>160295084</v>
      </c>
      <c r="F168" s="31">
        <v>17781185</v>
      </c>
      <c r="G168" s="36">
        <f t="shared" si="32"/>
        <v>0.10623146666735492</v>
      </c>
      <c r="H168" s="31">
        <v>19360711</v>
      </c>
      <c r="I168" s="36">
        <f t="shared" si="33"/>
        <v>0.11566814727211891</v>
      </c>
      <c r="J168" s="31">
        <v>79272758</v>
      </c>
      <c r="K168" s="36">
        <f t="shared" si="34"/>
        <v>0.49454266482682652</v>
      </c>
      <c r="L168" s="31">
        <v>0</v>
      </c>
      <c r="M168" s="36">
        <f t="shared" si="35"/>
        <v>0</v>
      </c>
      <c r="N168" s="31">
        <f t="shared" si="36"/>
        <v>116414654</v>
      </c>
      <c r="O168" s="36">
        <f t="shared" si="37"/>
        <v>0.72625217876301185</v>
      </c>
      <c r="P168" s="31">
        <v>46890393</v>
      </c>
      <c r="Q168" s="31">
        <v>156968950</v>
      </c>
      <c r="R168" s="31">
        <v>166616132</v>
      </c>
      <c r="S168" s="31">
        <v>109756708</v>
      </c>
      <c r="T168" s="36">
        <f t="shared" si="38"/>
        <v>0.65873998323283611</v>
      </c>
      <c r="U168" s="36">
        <f t="shared" si="39"/>
        <v>0.69059700565956006</v>
      </c>
    </row>
    <row r="169" spans="1:21" ht="16.5" x14ac:dyDescent="0.3">
      <c r="A169" s="18" t="s">
        <v>0</v>
      </c>
      <c r="B169" s="13" t="s">
        <v>308</v>
      </c>
      <c r="C169" s="12" t="s">
        <v>0</v>
      </c>
      <c r="D169" s="32">
        <f>SUM(D164:D168)</f>
        <v>272924879</v>
      </c>
      <c r="E169" s="32">
        <f>SUM(E164:E168)</f>
        <v>265018358</v>
      </c>
      <c r="F169" s="32">
        <f>SUM(F164:F168)</f>
        <v>33947358</v>
      </c>
      <c r="G169" s="37">
        <f t="shared" si="32"/>
        <v>0.12438352313055344</v>
      </c>
      <c r="H169" s="32">
        <f>SUM(H164:H168)</f>
        <v>37868857</v>
      </c>
      <c r="I169" s="37">
        <f t="shared" si="33"/>
        <v>0.13875194206827879</v>
      </c>
      <c r="J169" s="32">
        <f>SUM(J164:J168)</f>
        <v>98597041</v>
      </c>
      <c r="K169" s="37">
        <f t="shared" si="34"/>
        <v>0.37203853251554747</v>
      </c>
      <c r="L169" s="32">
        <f>SUM(L164:L168)</f>
        <v>0</v>
      </c>
      <c r="M169" s="37">
        <f t="shared" si="35"/>
        <v>0</v>
      </c>
      <c r="N169" s="32">
        <f t="shared" si="36"/>
        <v>170413256</v>
      </c>
      <c r="O169" s="37">
        <f t="shared" si="37"/>
        <v>0.64302434475124171</v>
      </c>
      <c r="P169" s="32">
        <f>SUM(P164:P168)</f>
        <v>66076503</v>
      </c>
      <c r="Q169" s="32">
        <f>SUM(Q164:Q168)</f>
        <v>275759720</v>
      </c>
      <c r="R169" s="32">
        <f>SUM(R164:R168)</f>
        <v>281003209</v>
      </c>
      <c r="S169" s="32">
        <f>SUM(S164:S168)</f>
        <v>166645945</v>
      </c>
      <c r="T169" s="37">
        <f t="shared" si="38"/>
        <v>0.59303929514911691</v>
      </c>
      <c r="U169" s="37">
        <f t="shared" si="39"/>
        <v>0.4921649379659212</v>
      </c>
    </row>
    <row r="170" spans="1:21" ht="16.5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3050976530</v>
      </c>
      <c r="E170" s="32">
        <f>SUM(E105,E107:E111,E113:E120,E122:E125,E127:E131,E133:E136,E138:E143,E145:E149,E151:E156,E158:E162,E164:E168)</f>
        <v>3224670876</v>
      </c>
      <c r="F170" s="32">
        <f>SUM(F105,F107:F111,F113:F120,F122:F125,F127:F131,F133:F136,F138:F143,F145:F149,F151:F156,F158:F162,F164:F168)</f>
        <v>698387061</v>
      </c>
      <c r="G170" s="37">
        <f t="shared" si="32"/>
        <v>0.2289060745413207</v>
      </c>
      <c r="H170" s="32">
        <f>SUM(H105,H107:H111,H113:H120,H122:H125,H127:H131,H133:H136,H138:H143,H145:H149,H151:H156,H158:H162,H164:H168)</f>
        <v>712911475</v>
      </c>
      <c r="I170" s="37">
        <f t="shared" si="33"/>
        <v>0.23366665327969599</v>
      </c>
      <c r="J170" s="32">
        <f>SUM(J105,J107:J111,J113:J120,J122:J125,J127:J131,J133:J136,J138:J143,J145:J149,J151:J156,J158:J162,J164:J168)</f>
        <v>601530920</v>
      </c>
      <c r="K170" s="37">
        <f t="shared" si="34"/>
        <v>0.18654025267414609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2012829456</v>
      </c>
      <c r="O170" s="37">
        <f t="shared" si="37"/>
        <v>0.62419686640913485</v>
      </c>
      <c r="P170" s="32">
        <f>SUM(P105,P107:P111,P113:P120,P122:P125,P127:P131,P133:P136,P138:P143,P145:P149,P151:P156,P158:P162,P164:P168)</f>
        <v>768003903</v>
      </c>
      <c r="Q170" s="32">
        <f>SUM(Q105,Q107:Q111,Q113:Q120,Q122:Q125,Q127:Q131,Q133:Q136,Q138:Q143,Q145:Q149,Q151:Q156,Q158:Q162,Q164:Q168)</f>
        <v>3050341105</v>
      </c>
      <c r="R170" s="32">
        <f>SUM(R105,R107:R111,R113:R120,R122:R125,R127:R131,R133:R136,R138:R143,R145:R149,R151:R156,R158:R162,R164:R168)</f>
        <v>3389535588</v>
      </c>
      <c r="S170" s="32">
        <f>SUM(S105,S107:S111,S113:S120,S122:S125,S127:S131,S133:S136,S138:S143,S145:S149,S151:S156,S158:S162,S164:S168)</f>
        <v>2187506214</v>
      </c>
      <c r="T170" s="37">
        <f t="shared" si="38"/>
        <v>0.64537048135574848</v>
      </c>
      <c r="U170" s="37">
        <f t="shared" si="39"/>
        <v>-0.21676059503046563</v>
      </c>
    </row>
    <row r="171" spans="1:21" ht="14.4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4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x14ac:dyDescent="0.2">
      <c r="A173" s="17" t="s">
        <v>29</v>
      </c>
      <c r="B173" s="11" t="s">
        <v>311</v>
      </c>
      <c r="C173" s="10" t="s">
        <v>312</v>
      </c>
      <c r="D173" s="31">
        <v>29031575</v>
      </c>
      <c r="E173" s="31">
        <v>25233689</v>
      </c>
      <c r="F173" s="31">
        <v>4220082</v>
      </c>
      <c r="G173" s="36">
        <f t="shared" ref="G173:G205" si="40">IF(($D173     =0),0,($F173     /$D173     ))</f>
        <v>0.14536180004012872</v>
      </c>
      <c r="H173" s="31">
        <v>5065358</v>
      </c>
      <c r="I173" s="36">
        <f t="shared" ref="I173:I205" si="41">IF(($D173     =0),0,($H173     /$D173     ))</f>
        <v>0.17447754729118209</v>
      </c>
      <c r="J173" s="31">
        <v>3438501</v>
      </c>
      <c r="K173" s="36">
        <f t="shared" ref="K173:K205" si="42">IF(($E173     =0),0,($J173     /$E173     ))</f>
        <v>0.13626628274605429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12723941</v>
      </c>
      <c r="O173" s="36">
        <f t="shared" ref="O173:O205" si="45">IF(($E173     =0),0,($N173     /$E173     ))</f>
        <v>0.50424418720544584</v>
      </c>
      <c r="P173" s="31">
        <v>3830834</v>
      </c>
      <c r="Q173" s="31">
        <v>31572469</v>
      </c>
      <c r="R173" s="31">
        <v>27769885</v>
      </c>
      <c r="S173" s="31">
        <v>15345340</v>
      </c>
      <c r="T173" s="36">
        <f t="shared" ref="T173:T205" si="46">IF(($R173     =0),0,($S173     /$R173     ))</f>
        <v>0.55258925271026504</v>
      </c>
      <c r="U173" s="36">
        <f t="shared" ref="U173:U205" si="47">IF(($P173     =0),0,(($J173     /$P173     )-1))</f>
        <v>-0.10241451339316709</v>
      </c>
    </row>
    <row r="174" spans="1:21" x14ac:dyDescent="0.2">
      <c r="A174" s="17" t="s">
        <v>29</v>
      </c>
      <c r="B174" s="11" t="s">
        <v>313</v>
      </c>
      <c r="C174" s="10" t="s">
        <v>314</v>
      </c>
      <c r="D174" s="31">
        <v>21628068</v>
      </c>
      <c r="E174" s="31">
        <v>18182089</v>
      </c>
      <c r="F174" s="31">
        <v>3198197</v>
      </c>
      <c r="G174" s="36">
        <f t="shared" si="40"/>
        <v>0.14787252379639274</v>
      </c>
      <c r="H174" s="31">
        <v>3638898</v>
      </c>
      <c r="I174" s="36">
        <f t="shared" si="41"/>
        <v>0.16824886994067154</v>
      </c>
      <c r="J174" s="31">
        <v>4319976</v>
      </c>
      <c r="K174" s="36">
        <f t="shared" si="42"/>
        <v>0.23759514102037449</v>
      </c>
      <c r="L174" s="31">
        <v>0</v>
      </c>
      <c r="M174" s="36">
        <f t="shared" si="43"/>
        <v>0</v>
      </c>
      <c r="N174" s="31">
        <f t="shared" si="44"/>
        <v>11157071</v>
      </c>
      <c r="O174" s="36">
        <f t="shared" si="45"/>
        <v>0.61362976498465061</v>
      </c>
      <c r="P174" s="31">
        <v>3590879</v>
      </c>
      <c r="Q174" s="31">
        <v>20361684</v>
      </c>
      <c r="R174" s="31">
        <v>19489116</v>
      </c>
      <c r="S174" s="31">
        <v>14807696</v>
      </c>
      <c r="T174" s="36">
        <f t="shared" si="46"/>
        <v>0.75979310708602688</v>
      </c>
      <c r="U174" s="36">
        <f t="shared" si="47"/>
        <v>0.20304137232137309</v>
      </c>
    </row>
    <row r="175" spans="1:21" x14ac:dyDescent="0.2">
      <c r="A175" s="17" t="s">
        <v>29</v>
      </c>
      <c r="B175" s="11" t="s">
        <v>315</v>
      </c>
      <c r="C175" s="10" t="s">
        <v>316</v>
      </c>
      <c r="D175" s="31">
        <v>43469221</v>
      </c>
      <c r="E175" s="31">
        <v>48265636</v>
      </c>
      <c r="F175" s="31">
        <v>34060437</v>
      </c>
      <c r="G175" s="36">
        <f t="shared" si="40"/>
        <v>0.78355296498182014</v>
      </c>
      <c r="H175" s="31">
        <v>10382078</v>
      </c>
      <c r="I175" s="36">
        <f t="shared" si="41"/>
        <v>0.23883745236658371</v>
      </c>
      <c r="J175" s="31">
        <v>8688738</v>
      </c>
      <c r="K175" s="36">
        <f t="shared" si="42"/>
        <v>0.18001913411023943</v>
      </c>
      <c r="L175" s="31">
        <v>0</v>
      </c>
      <c r="M175" s="36">
        <f t="shared" si="43"/>
        <v>0</v>
      </c>
      <c r="N175" s="31">
        <f t="shared" si="44"/>
        <v>53131253</v>
      </c>
      <c r="O175" s="36">
        <f t="shared" si="45"/>
        <v>1.1008091346812461</v>
      </c>
      <c r="P175" s="31">
        <v>7162679</v>
      </c>
      <c r="Q175" s="31">
        <v>30578776</v>
      </c>
      <c r="R175" s="31">
        <v>31231041</v>
      </c>
      <c r="S175" s="31">
        <v>21895544</v>
      </c>
      <c r="T175" s="36">
        <f t="shared" si="46"/>
        <v>0.70108274648930213</v>
      </c>
      <c r="U175" s="36">
        <f t="shared" si="47"/>
        <v>0.2130570140027217</v>
      </c>
    </row>
    <row r="176" spans="1:21" x14ac:dyDescent="0.2">
      <c r="A176" s="17" t="s">
        <v>29</v>
      </c>
      <c r="B176" s="11" t="s">
        <v>317</v>
      </c>
      <c r="C176" s="10" t="s">
        <v>318</v>
      </c>
      <c r="D176" s="31">
        <v>32637583</v>
      </c>
      <c r="E176" s="31">
        <v>31743653</v>
      </c>
      <c r="F176" s="31">
        <v>3759615</v>
      </c>
      <c r="G176" s="36">
        <f t="shared" si="40"/>
        <v>0.11519281314428216</v>
      </c>
      <c r="H176" s="31">
        <v>4176290</v>
      </c>
      <c r="I176" s="36">
        <f t="shared" si="41"/>
        <v>0.12795953670956578</v>
      </c>
      <c r="J176" s="31">
        <v>4085116</v>
      </c>
      <c r="K176" s="36">
        <f t="shared" si="42"/>
        <v>0.12869079686575455</v>
      </c>
      <c r="L176" s="31">
        <v>0</v>
      </c>
      <c r="M176" s="36">
        <f t="shared" si="43"/>
        <v>0</v>
      </c>
      <c r="N176" s="31">
        <f t="shared" si="44"/>
        <v>12021021</v>
      </c>
      <c r="O176" s="36">
        <f t="shared" si="45"/>
        <v>0.37869053697128052</v>
      </c>
      <c r="P176" s="31">
        <v>3725853</v>
      </c>
      <c r="Q176" s="31">
        <v>22112638</v>
      </c>
      <c r="R176" s="31">
        <v>21919788</v>
      </c>
      <c r="S176" s="31">
        <v>10871340</v>
      </c>
      <c r="T176" s="36">
        <f t="shared" si="46"/>
        <v>0.49596008866509111</v>
      </c>
      <c r="U176" s="36">
        <f t="shared" si="47"/>
        <v>9.6424362421169141E-2</v>
      </c>
    </row>
    <row r="177" spans="1:21" x14ac:dyDescent="0.2">
      <c r="A177" s="17" t="s">
        <v>29</v>
      </c>
      <c r="B177" s="11" t="s">
        <v>319</v>
      </c>
      <c r="C177" s="10" t="s">
        <v>320</v>
      </c>
      <c r="D177" s="31">
        <v>22823375</v>
      </c>
      <c r="E177" s="31">
        <v>22463306</v>
      </c>
      <c r="F177" s="31">
        <v>4379494</v>
      </c>
      <c r="G177" s="36">
        <f t="shared" si="40"/>
        <v>0.19188634459189319</v>
      </c>
      <c r="H177" s="31">
        <v>3302652</v>
      </c>
      <c r="I177" s="36">
        <f t="shared" si="41"/>
        <v>0.14470480373739641</v>
      </c>
      <c r="J177" s="31">
        <v>5989552</v>
      </c>
      <c r="K177" s="36">
        <f t="shared" si="42"/>
        <v>0.26663715483375422</v>
      </c>
      <c r="L177" s="31">
        <v>0</v>
      </c>
      <c r="M177" s="36">
        <f t="shared" si="43"/>
        <v>0</v>
      </c>
      <c r="N177" s="31">
        <f t="shared" si="44"/>
        <v>13671698</v>
      </c>
      <c r="O177" s="36">
        <f t="shared" si="45"/>
        <v>0.60862359262701582</v>
      </c>
      <c r="P177" s="31">
        <v>4217203</v>
      </c>
      <c r="Q177" s="31">
        <v>19529324</v>
      </c>
      <c r="R177" s="31">
        <v>19625814</v>
      </c>
      <c r="S177" s="31">
        <v>11576409</v>
      </c>
      <c r="T177" s="36">
        <f t="shared" si="46"/>
        <v>0.58985624749118681</v>
      </c>
      <c r="U177" s="36">
        <f t="shared" si="47"/>
        <v>0.42026646571198967</v>
      </c>
    </row>
    <row r="178" spans="1:21" x14ac:dyDescent="0.2">
      <c r="A178" s="17" t="s">
        <v>44</v>
      </c>
      <c r="B178" s="11" t="s">
        <v>321</v>
      </c>
      <c r="C178" s="10" t="s">
        <v>322</v>
      </c>
      <c r="D178" s="31">
        <v>83849862</v>
      </c>
      <c r="E178" s="31">
        <v>91300696</v>
      </c>
      <c r="F178" s="31">
        <v>18299652</v>
      </c>
      <c r="G178" s="36">
        <f t="shared" si="40"/>
        <v>0.21824307832492318</v>
      </c>
      <c r="H178" s="31">
        <v>19792479</v>
      </c>
      <c r="I178" s="36">
        <f t="shared" si="41"/>
        <v>0.23604664966532682</v>
      </c>
      <c r="J178" s="31">
        <v>21281878</v>
      </c>
      <c r="K178" s="36">
        <f t="shared" si="42"/>
        <v>0.23309655821243686</v>
      </c>
      <c r="L178" s="31">
        <v>0</v>
      </c>
      <c r="M178" s="36">
        <f t="shared" si="43"/>
        <v>0</v>
      </c>
      <c r="N178" s="31">
        <f t="shared" si="44"/>
        <v>59374009</v>
      </c>
      <c r="O178" s="36">
        <f t="shared" si="45"/>
        <v>0.65031277527172415</v>
      </c>
      <c r="P178" s="31">
        <v>20850883</v>
      </c>
      <c r="Q178" s="31">
        <v>78325463</v>
      </c>
      <c r="R178" s="31">
        <v>78021906</v>
      </c>
      <c r="S178" s="31">
        <v>55330717</v>
      </c>
      <c r="T178" s="36">
        <f t="shared" si="46"/>
        <v>0.70916899928079169</v>
      </c>
      <c r="U178" s="36">
        <f t="shared" si="47"/>
        <v>2.067034762988218E-2</v>
      </c>
    </row>
    <row r="179" spans="1:21" ht="16.5" x14ac:dyDescent="0.3">
      <c r="A179" s="18" t="s">
        <v>0</v>
      </c>
      <c r="B179" s="13" t="s">
        <v>323</v>
      </c>
      <c r="C179" s="12" t="s">
        <v>0</v>
      </c>
      <c r="D179" s="32">
        <f>SUM(D173:D178)</f>
        <v>233439684</v>
      </c>
      <c r="E179" s="32">
        <f>SUM(E173:E178)</f>
        <v>237189069</v>
      </c>
      <c r="F179" s="32">
        <f>SUM(F173:F178)</f>
        <v>67917477</v>
      </c>
      <c r="G179" s="37">
        <f t="shared" si="40"/>
        <v>0.29094229325635995</v>
      </c>
      <c r="H179" s="32">
        <f>SUM(H173:H178)</f>
        <v>46357755</v>
      </c>
      <c r="I179" s="37">
        <f t="shared" si="41"/>
        <v>0.19858557981941066</v>
      </c>
      <c r="J179" s="32">
        <f>SUM(J173:J178)</f>
        <v>47803761</v>
      </c>
      <c r="K179" s="37">
        <f t="shared" si="42"/>
        <v>0.20154285018927243</v>
      </c>
      <c r="L179" s="32">
        <f>SUM(L173:L178)</f>
        <v>0</v>
      </c>
      <c r="M179" s="37">
        <f t="shared" si="43"/>
        <v>0</v>
      </c>
      <c r="N179" s="32">
        <f t="shared" si="44"/>
        <v>162078993</v>
      </c>
      <c r="O179" s="37">
        <f t="shared" si="45"/>
        <v>0.68333247262756447</v>
      </c>
      <c r="P179" s="32">
        <f>SUM(P173:P178)</f>
        <v>43378331</v>
      </c>
      <c r="Q179" s="32">
        <f>SUM(Q173:Q178)</f>
        <v>202480354</v>
      </c>
      <c r="R179" s="32">
        <f>SUM(R173:R178)</f>
        <v>198057550</v>
      </c>
      <c r="S179" s="32">
        <f>SUM(S173:S178)</f>
        <v>129827046</v>
      </c>
      <c r="T179" s="37">
        <f t="shared" si="46"/>
        <v>0.65550162566385373</v>
      </c>
      <c r="U179" s="37">
        <f t="shared" si="47"/>
        <v>0.10201936999374173</v>
      </c>
    </row>
    <row r="180" spans="1:21" x14ac:dyDescent="0.2">
      <c r="A180" s="17" t="s">
        <v>29</v>
      </c>
      <c r="B180" s="11" t="s">
        <v>324</v>
      </c>
      <c r="C180" s="10" t="s">
        <v>325</v>
      </c>
      <c r="D180" s="31">
        <v>19531713</v>
      </c>
      <c r="E180" s="31">
        <v>18231713</v>
      </c>
      <c r="F180" s="31">
        <v>5107896</v>
      </c>
      <c r="G180" s="36">
        <f t="shared" si="40"/>
        <v>0.26151807575710334</v>
      </c>
      <c r="H180" s="31">
        <v>5538048</v>
      </c>
      <c r="I180" s="36">
        <f t="shared" si="41"/>
        <v>0.28354133608250337</v>
      </c>
      <c r="J180" s="31">
        <v>5138822</v>
      </c>
      <c r="K180" s="36">
        <f t="shared" si="42"/>
        <v>0.28186172083775124</v>
      </c>
      <c r="L180" s="31">
        <v>0</v>
      </c>
      <c r="M180" s="36">
        <f t="shared" si="43"/>
        <v>0</v>
      </c>
      <c r="N180" s="31">
        <f t="shared" si="44"/>
        <v>15784766</v>
      </c>
      <c r="O180" s="36">
        <f t="shared" si="45"/>
        <v>0.8657862264505809</v>
      </c>
      <c r="P180" s="31">
        <v>4473409</v>
      </c>
      <c r="Q180" s="31">
        <v>12064800</v>
      </c>
      <c r="R180" s="31">
        <v>20148145</v>
      </c>
      <c r="S180" s="31">
        <v>12883784</v>
      </c>
      <c r="T180" s="36">
        <f t="shared" si="46"/>
        <v>0.63945261462035341</v>
      </c>
      <c r="U180" s="36">
        <f t="shared" si="47"/>
        <v>0.14874852712998066</v>
      </c>
    </row>
    <row r="181" spans="1:21" x14ac:dyDescent="0.2">
      <c r="A181" s="17" t="s">
        <v>29</v>
      </c>
      <c r="B181" s="11" t="s">
        <v>326</v>
      </c>
      <c r="C181" s="10" t="s">
        <v>327</v>
      </c>
      <c r="D181" s="31">
        <v>62206656</v>
      </c>
      <c r="E181" s="31">
        <v>67513782</v>
      </c>
      <c r="F181" s="31">
        <v>11513794</v>
      </c>
      <c r="G181" s="36">
        <f t="shared" si="40"/>
        <v>0.18508942194224362</v>
      </c>
      <c r="H181" s="31">
        <v>16878709</v>
      </c>
      <c r="I181" s="36">
        <f t="shared" si="41"/>
        <v>0.27133284579708</v>
      </c>
      <c r="J181" s="31">
        <v>10015333</v>
      </c>
      <c r="K181" s="36">
        <f t="shared" si="42"/>
        <v>0.14834501494820718</v>
      </c>
      <c r="L181" s="31">
        <v>0</v>
      </c>
      <c r="M181" s="36">
        <f t="shared" si="43"/>
        <v>0</v>
      </c>
      <c r="N181" s="31">
        <f t="shared" si="44"/>
        <v>38407836</v>
      </c>
      <c r="O181" s="36">
        <f t="shared" si="45"/>
        <v>0.56888882332202928</v>
      </c>
      <c r="P181" s="31">
        <v>10903660</v>
      </c>
      <c r="Q181" s="31">
        <v>55359586</v>
      </c>
      <c r="R181" s="31">
        <v>67038776</v>
      </c>
      <c r="S181" s="31">
        <v>35528033</v>
      </c>
      <c r="T181" s="36">
        <f t="shared" si="46"/>
        <v>0.52996243547167388</v>
      </c>
      <c r="U181" s="36">
        <f t="shared" si="47"/>
        <v>-8.1470533747383889E-2</v>
      </c>
    </row>
    <row r="182" spans="1:21" x14ac:dyDescent="0.2">
      <c r="A182" s="17" t="s">
        <v>29</v>
      </c>
      <c r="B182" s="11" t="s">
        <v>328</v>
      </c>
      <c r="C182" s="10" t="s">
        <v>329</v>
      </c>
      <c r="D182" s="31">
        <v>42593586</v>
      </c>
      <c r="E182" s="31">
        <v>57081587</v>
      </c>
      <c r="F182" s="31">
        <v>8620470</v>
      </c>
      <c r="G182" s="36">
        <f t="shared" si="40"/>
        <v>0.20238892306461354</v>
      </c>
      <c r="H182" s="31">
        <v>10816797</v>
      </c>
      <c r="I182" s="36">
        <f t="shared" si="41"/>
        <v>0.2539536586564935</v>
      </c>
      <c r="J182" s="31">
        <v>11324904</v>
      </c>
      <c r="K182" s="36">
        <f t="shared" si="42"/>
        <v>0.19839854837953261</v>
      </c>
      <c r="L182" s="31">
        <v>0</v>
      </c>
      <c r="M182" s="36">
        <f t="shared" si="43"/>
        <v>0</v>
      </c>
      <c r="N182" s="31">
        <f t="shared" si="44"/>
        <v>30762171</v>
      </c>
      <c r="O182" s="36">
        <f t="shared" si="45"/>
        <v>0.53891583287619527</v>
      </c>
      <c r="P182" s="31">
        <v>8395163</v>
      </c>
      <c r="Q182" s="31">
        <v>46391696</v>
      </c>
      <c r="R182" s="31">
        <v>40449749</v>
      </c>
      <c r="S182" s="31">
        <v>21732108</v>
      </c>
      <c r="T182" s="36">
        <f t="shared" si="46"/>
        <v>0.53726187522201929</v>
      </c>
      <c r="U182" s="36">
        <f t="shared" si="47"/>
        <v>0.34897964458819919</v>
      </c>
    </row>
    <row r="183" spans="1:21" x14ac:dyDescent="0.2">
      <c r="A183" s="17" t="s">
        <v>29</v>
      </c>
      <c r="B183" s="11" t="s">
        <v>330</v>
      </c>
      <c r="C183" s="10" t="s">
        <v>331</v>
      </c>
      <c r="D183" s="31">
        <v>67900225</v>
      </c>
      <c r="E183" s="31">
        <v>77389794</v>
      </c>
      <c r="F183" s="31">
        <v>24102094</v>
      </c>
      <c r="G183" s="36">
        <f t="shared" si="40"/>
        <v>0.35496338929657451</v>
      </c>
      <c r="H183" s="31">
        <v>19640489</v>
      </c>
      <c r="I183" s="36">
        <f t="shared" si="41"/>
        <v>0.28925513869799402</v>
      </c>
      <c r="J183" s="31">
        <v>20223520</v>
      </c>
      <c r="K183" s="36">
        <f t="shared" si="42"/>
        <v>0.26132024592286679</v>
      </c>
      <c r="L183" s="31">
        <v>0</v>
      </c>
      <c r="M183" s="36">
        <f t="shared" si="43"/>
        <v>0</v>
      </c>
      <c r="N183" s="31">
        <f t="shared" si="44"/>
        <v>63966103</v>
      </c>
      <c r="O183" s="36">
        <f t="shared" si="45"/>
        <v>0.82654442780917603</v>
      </c>
      <c r="P183" s="31">
        <v>15593408</v>
      </c>
      <c r="Q183" s="31">
        <v>48590774</v>
      </c>
      <c r="R183" s="31">
        <v>69228016</v>
      </c>
      <c r="S183" s="31">
        <v>48660415</v>
      </c>
      <c r="T183" s="36">
        <f t="shared" si="46"/>
        <v>0.7029006146875566</v>
      </c>
      <c r="U183" s="36">
        <f t="shared" si="47"/>
        <v>0.29692752219399376</v>
      </c>
    </row>
    <row r="184" spans="1:21" x14ac:dyDescent="0.2">
      <c r="A184" s="17" t="s">
        <v>44</v>
      </c>
      <c r="B184" s="11" t="s">
        <v>332</v>
      </c>
      <c r="C184" s="10" t="s">
        <v>333</v>
      </c>
      <c r="D184" s="31">
        <v>78398280</v>
      </c>
      <c r="E184" s="31">
        <v>62125122</v>
      </c>
      <c r="F184" s="31">
        <v>15176193</v>
      </c>
      <c r="G184" s="36">
        <f t="shared" si="40"/>
        <v>0.19357813717341757</v>
      </c>
      <c r="H184" s="31">
        <v>9483421</v>
      </c>
      <c r="I184" s="36">
        <f t="shared" si="41"/>
        <v>0.12096465636746112</v>
      </c>
      <c r="J184" s="31">
        <v>12675970</v>
      </c>
      <c r="K184" s="36">
        <f t="shared" si="42"/>
        <v>0.20403935786234753</v>
      </c>
      <c r="L184" s="31">
        <v>0</v>
      </c>
      <c r="M184" s="36">
        <f t="shared" si="43"/>
        <v>0</v>
      </c>
      <c r="N184" s="31">
        <f t="shared" si="44"/>
        <v>37335584</v>
      </c>
      <c r="O184" s="36">
        <f t="shared" si="45"/>
        <v>0.60097401498865466</v>
      </c>
      <c r="P184" s="31">
        <v>14667376</v>
      </c>
      <c r="Q184" s="31">
        <v>125917437</v>
      </c>
      <c r="R184" s="31">
        <v>184745861</v>
      </c>
      <c r="S184" s="31">
        <v>44110830</v>
      </c>
      <c r="T184" s="36">
        <f t="shared" si="46"/>
        <v>0.23876491609194969</v>
      </c>
      <c r="U184" s="36">
        <f t="shared" si="47"/>
        <v>-0.13577111543332632</v>
      </c>
    </row>
    <row r="185" spans="1:21" ht="16.5" x14ac:dyDescent="0.3">
      <c r="A185" s="18" t="s">
        <v>0</v>
      </c>
      <c r="B185" s="13" t="s">
        <v>334</v>
      </c>
      <c r="C185" s="12" t="s">
        <v>0</v>
      </c>
      <c r="D185" s="32">
        <f>SUM(D180:D184)</f>
        <v>270630460</v>
      </c>
      <c r="E185" s="32">
        <f>SUM(E180:E184)</f>
        <v>282341998</v>
      </c>
      <c r="F185" s="32">
        <f>SUM(F180:F184)</f>
        <v>64520447</v>
      </c>
      <c r="G185" s="37">
        <f t="shared" si="40"/>
        <v>0.23840792717863318</v>
      </c>
      <c r="H185" s="32">
        <f>SUM(H180:H184)</f>
        <v>62357464</v>
      </c>
      <c r="I185" s="37">
        <f t="shared" si="41"/>
        <v>0.23041554154694929</v>
      </c>
      <c r="J185" s="32">
        <f>SUM(J180:J184)</f>
        <v>59378549</v>
      </c>
      <c r="K185" s="37">
        <f t="shared" si="42"/>
        <v>0.21030717860117998</v>
      </c>
      <c r="L185" s="32">
        <f>SUM(L180:L184)</f>
        <v>0</v>
      </c>
      <c r="M185" s="37">
        <f t="shared" si="43"/>
        <v>0</v>
      </c>
      <c r="N185" s="32">
        <f t="shared" si="44"/>
        <v>186256460</v>
      </c>
      <c r="O185" s="37">
        <f t="shared" si="45"/>
        <v>0.6596838632557952</v>
      </c>
      <c r="P185" s="32">
        <f>SUM(P180:P184)</f>
        <v>54033016</v>
      </c>
      <c r="Q185" s="32">
        <f>SUM(Q180:Q184)</f>
        <v>288324293</v>
      </c>
      <c r="R185" s="32">
        <f>SUM(R180:R184)</f>
        <v>381610547</v>
      </c>
      <c r="S185" s="32">
        <f>SUM(S180:S184)</f>
        <v>162915170</v>
      </c>
      <c r="T185" s="37">
        <f t="shared" si="46"/>
        <v>0.42691474667234497</v>
      </c>
      <c r="U185" s="37">
        <f t="shared" si="47"/>
        <v>9.8930864788299155E-2</v>
      </c>
    </row>
    <row r="186" spans="1:21" x14ac:dyDescent="0.2">
      <c r="A186" s="17" t="s">
        <v>29</v>
      </c>
      <c r="B186" s="11" t="s">
        <v>335</v>
      </c>
      <c r="C186" s="10" t="s">
        <v>336</v>
      </c>
      <c r="D186" s="31">
        <v>18236205</v>
      </c>
      <c r="E186" s="31">
        <v>18256205</v>
      </c>
      <c r="F186" s="31">
        <v>5255677</v>
      </c>
      <c r="G186" s="36">
        <f t="shared" si="40"/>
        <v>0.28820014909900388</v>
      </c>
      <c r="H186" s="31">
        <v>1994554</v>
      </c>
      <c r="I186" s="36">
        <f t="shared" si="41"/>
        <v>0.1093733043689737</v>
      </c>
      <c r="J186" s="31">
        <v>4462025</v>
      </c>
      <c r="K186" s="36">
        <f t="shared" si="42"/>
        <v>0.24441142066491914</v>
      </c>
      <c r="L186" s="31">
        <v>0</v>
      </c>
      <c r="M186" s="36">
        <f t="shared" si="43"/>
        <v>0</v>
      </c>
      <c r="N186" s="31">
        <f t="shared" si="44"/>
        <v>11712256</v>
      </c>
      <c r="O186" s="36">
        <f t="shared" si="45"/>
        <v>0.64154932528419795</v>
      </c>
      <c r="P186" s="31">
        <v>3517100</v>
      </c>
      <c r="Q186" s="31">
        <v>13559520</v>
      </c>
      <c r="R186" s="31">
        <v>13235645</v>
      </c>
      <c r="S186" s="31">
        <v>10886398</v>
      </c>
      <c r="T186" s="36">
        <f t="shared" si="46"/>
        <v>0.82250604333978439</v>
      </c>
      <c r="U186" s="36">
        <f t="shared" si="47"/>
        <v>0.26866594637627594</v>
      </c>
    </row>
    <row r="187" spans="1:21" x14ac:dyDescent="0.2">
      <c r="A187" s="17" t="s">
        <v>29</v>
      </c>
      <c r="B187" s="11" t="s">
        <v>337</v>
      </c>
      <c r="C187" s="10" t="s">
        <v>338</v>
      </c>
      <c r="D187" s="31">
        <v>17502876</v>
      </c>
      <c r="E187" s="31">
        <v>13729971</v>
      </c>
      <c r="F187" s="31">
        <v>2495970</v>
      </c>
      <c r="G187" s="36">
        <f t="shared" si="40"/>
        <v>0.14260342128916415</v>
      </c>
      <c r="H187" s="31">
        <v>3081845</v>
      </c>
      <c r="I187" s="36">
        <f t="shared" si="41"/>
        <v>0.17607649165771386</v>
      </c>
      <c r="J187" s="31">
        <v>3251480</v>
      </c>
      <c r="K187" s="36">
        <f t="shared" si="42"/>
        <v>0.23681623216829809</v>
      </c>
      <c r="L187" s="31">
        <v>0</v>
      </c>
      <c r="M187" s="36">
        <f t="shared" si="43"/>
        <v>0</v>
      </c>
      <c r="N187" s="31">
        <f t="shared" si="44"/>
        <v>8829295</v>
      </c>
      <c r="O187" s="36">
        <f t="shared" si="45"/>
        <v>0.64306727231980321</v>
      </c>
      <c r="P187" s="31">
        <v>3702636</v>
      </c>
      <c r="Q187" s="31">
        <v>14088931</v>
      </c>
      <c r="R187" s="31">
        <v>14968786</v>
      </c>
      <c r="S187" s="31">
        <v>10519611</v>
      </c>
      <c r="T187" s="36">
        <f t="shared" si="46"/>
        <v>0.70276981713814335</v>
      </c>
      <c r="U187" s="36">
        <f t="shared" si="47"/>
        <v>-0.12184724612411268</v>
      </c>
    </row>
    <row r="188" spans="1:21" x14ac:dyDescent="0.2">
      <c r="A188" s="17" t="s">
        <v>29</v>
      </c>
      <c r="B188" s="11" t="s">
        <v>339</v>
      </c>
      <c r="C188" s="10" t="s">
        <v>340</v>
      </c>
      <c r="D188" s="31">
        <v>117862907</v>
      </c>
      <c r="E188" s="31">
        <v>114752980</v>
      </c>
      <c r="F188" s="31">
        <v>38317664</v>
      </c>
      <c r="G188" s="36">
        <f t="shared" si="40"/>
        <v>0.32510367320229089</v>
      </c>
      <c r="H188" s="31">
        <v>37404831</v>
      </c>
      <c r="I188" s="36">
        <f t="shared" si="41"/>
        <v>0.31735880229052893</v>
      </c>
      <c r="J188" s="31">
        <v>28314188</v>
      </c>
      <c r="K188" s="36">
        <f t="shared" si="42"/>
        <v>0.24674032866074588</v>
      </c>
      <c r="L188" s="31">
        <v>0</v>
      </c>
      <c r="M188" s="36">
        <f t="shared" si="43"/>
        <v>0</v>
      </c>
      <c r="N188" s="31">
        <f t="shared" si="44"/>
        <v>104036683</v>
      </c>
      <c r="O188" s="36">
        <f t="shared" si="45"/>
        <v>0.90661421603168824</v>
      </c>
      <c r="P188" s="31">
        <v>26800727</v>
      </c>
      <c r="Q188" s="31">
        <v>105015784</v>
      </c>
      <c r="R188" s="31">
        <v>112756490</v>
      </c>
      <c r="S188" s="31">
        <v>81197478</v>
      </c>
      <c r="T188" s="36">
        <f t="shared" si="46"/>
        <v>0.72011356508170843</v>
      </c>
      <c r="U188" s="36">
        <f t="shared" si="47"/>
        <v>5.6470893494792174E-2</v>
      </c>
    </row>
    <row r="189" spans="1:21" x14ac:dyDescent="0.2">
      <c r="A189" s="17" t="s">
        <v>29</v>
      </c>
      <c r="B189" s="11" t="s">
        <v>341</v>
      </c>
      <c r="C189" s="10" t="s">
        <v>342</v>
      </c>
      <c r="D189" s="31">
        <v>17805508</v>
      </c>
      <c r="E189" s="31">
        <v>18458784</v>
      </c>
      <c r="F189" s="31">
        <v>3421787</v>
      </c>
      <c r="G189" s="36">
        <f t="shared" si="40"/>
        <v>0.19217575819796887</v>
      </c>
      <c r="H189" s="31">
        <v>2227643</v>
      </c>
      <c r="I189" s="36">
        <f t="shared" si="41"/>
        <v>0.1251097694039395</v>
      </c>
      <c r="J189" s="31">
        <v>2505428</v>
      </c>
      <c r="K189" s="36">
        <f t="shared" si="42"/>
        <v>0.13573093438874415</v>
      </c>
      <c r="L189" s="31">
        <v>0</v>
      </c>
      <c r="M189" s="36">
        <f t="shared" si="43"/>
        <v>0</v>
      </c>
      <c r="N189" s="31">
        <f t="shared" si="44"/>
        <v>8154858</v>
      </c>
      <c r="O189" s="36">
        <f t="shared" si="45"/>
        <v>0.44178738967854003</v>
      </c>
      <c r="P189" s="31">
        <v>2224284</v>
      </c>
      <c r="Q189" s="31">
        <v>16981128</v>
      </c>
      <c r="R189" s="31">
        <v>16799791</v>
      </c>
      <c r="S189" s="31">
        <v>6892400</v>
      </c>
      <c r="T189" s="36">
        <f t="shared" si="46"/>
        <v>0.41026700867885796</v>
      </c>
      <c r="U189" s="36">
        <f t="shared" si="47"/>
        <v>0.12639752837317531</v>
      </c>
    </row>
    <row r="190" spans="1:21" x14ac:dyDescent="0.2">
      <c r="A190" s="17" t="s">
        <v>44</v>
      </c>
      <c r="B190" s="11" t="s">
        <v>343</v>
      </c>
      <c r="C190" s="10" t="s">
        <v>344</v>
      </c>
      <c r="D190" s="31">
        <v>35003000</v>
      </c>
      <c r="E190" s="31">
        <v>20793000</v>
      </c>
      <c r="F190" s="31">
        <v>3855246</v>
      </c>
      <c r="G190" s="36">
        <f t="shared" si="40"/>
        <v>0.11014044510470532</v>
      </c>
      <c r="H190" s="31">
        <v>4162219</v>
      </c>
      <c r="I190" s="36">
        <f t="shared" si="41"/>
        <v>0.11891035054138217</v>
      </c>
      <c r="J190" s="31">
        <v>4216630</v>
      </c>
      <c r="K190" s="36">
        <f t="shared" si="42"/>
        <v>0.20279084307218775</v>
      </c>
      <c r="L190" s="31">
        <v>0</v>
      </c>
      <c r="M190" s="36">
        <f t="shared" si="43"/>
        <v>0</v>
      </c>
      <c r="N190" s="31">
        <f t="shared" si="44"/>
        <v>12234095</v>
      </c>
      <c r="O190" s="36">
        <f t="shared" si="45"/>
        <v>0.58837565526860003</v>
      </c>
      <c r="P190" s="31">
        <v>4970050</v>
      </c>
      <c r="Q190" s="31">
        <v>21378000</v>
      </c>
      <c r="R190" s="31">
        <v>22048000</v>
      </c>
      <c r="S190" s="31">
        <v>13157726</v>
      </c>
      <c r="T190" s="36">
        <f t="shared" si="46"/>
        <v>0.59677639695210449</v>
      </c>
      <c r="U190" s="36">
        <f t="shared" si="47"/>
        <v>-0.15159203629742157</v>
      </c>
    </row>
    <row r="191" spans="1:21" ht="16.5" x14ac:dyDescent="0.3">
      <c r="A191" s="18" t="s">
        <v>0</v>
      </c>
      <c r="B191" s="13" t="s">
        <v>345</v>
      </c>
      <c r="C191" s="12" t="s">
        <v>0</v>
      </c>
      <c r="D191" s="32">
        <f>SUM(D186:D190)</f>
        <v>206410496</v>
      </c>
      <c r="E191" s="32">
        <f>SUM(E186:E190)</f>
        <v>185990940</v>
      </c>
      <c r="F191" s="32">
        <f>SUM(F186:F190)</f>
        <v>53346344</v>
      </c>
      <c r="G191" s="37">
        <f t="shared" si="40"/>
        <v>0.25844782621906981</v>
      </c>
      <c r="H191" s="32">
        <f>SUM(H186:H190)</f>
        <v>48871092</v>
      </c>
      <c r="I191" s="37">
        <f t="shared" si="41"/>
        <v>0.23676650629239318</v>
      </c>
      <c r="J191" s="32">
        <f>SUM(J186:J190)</f>
        <v>42749751</v>
      </c>
      <c r="K191" s="37">
        <f t="shared" si="42"/>
        <v>0.22984856681728691</v>
      </c>
      <c r="L191" s="32">
        <f>SUM(L186:L190)</f>
        <v>0</v>
      </c>
      <c r="M191" s="37">
        <f t="shared" si="43"/>
        <v>0</v>
      </c>
      <c r="N191" s="32">
        <f t="shared" si="44"/>
        <v>144967187</v>
      </c>
      <c r="O191" s="37">
        <f t="shared" si="45"/>
        <v>0.77943144434884837</v>
      </c>
      <c r="P191" s="32">
        <f>SUM(P186:P190)</f>
        <v>41214797</v>
      </c>
      <c r="Q191" s="32">
        <f>SUM(Q186:Q190)</f>
        <v>171023363</v>
      </c>
      <c r="R191" s="32">
        <f>SUM(R186:R190)</f>
        <v>179808712</v>
      </c>
      <c r="S191" s="32">
        <f>SUM(S186:S190)</f>
        <v>122653613</v>
      </c>
      <c r="T191" s="37">
        <f t="shared" si="46"/>
        <v>0.68213387235652967</v>
      </c>
      <c r="U191" s="37">
        <f t="shared" si="47"/>
        <v>3.7242789282693867E-2</v>
      </c>
    </row>
    <row r="192" spans="1:21" x14ac:dyDescent="0.2">
      <c r="A192" s="17" t="s">
        <v>29</v>
      </c>
      <c r="B192" s="11" t="s">
        <v>346</v>
      </c>
      <c r="C192" s="10" t="s">
        <v>347</v>
      </c>
      <c r="D192" s="31">
        <v>14236763</v>
      </c>
      <c r="E192" s="31">
        <v>11937177</v>
      </c>
      <c r="F192" s="31">
        <v>-523036</v>
      </c>
      <c r="G192" s="36">
        <f t="shared" si="40"/>
        <v>-3.6738407459617047E-2</v>
      </c>
      <c r="H192" s="31">
        <v>942488</v>
      </c>
      <c r="I192" s="36">
        <f t="shared" si="41"/>
        <v>6.6201003697258995E-2</v>
      </c>
      <c r="J192" s="31">
        <v>-11083</v>
      </c>
      <c r="K192" s="36">
        <f t="shared" si="42"/>
        <v>-9.2844396962531422E-4</v>
      </c>
      <c r="L192" s="31">
        <v>0</v>
      </c>
      <c r="M192" s="36">
        <f t="shared" si="43"/>
        <v>0</v>
      </c>
      <c r="N192" s="31">
        <f t="shared" si="44"/>
        <v>408369</v>
      </c>
      <c r="O192" s="36">
        <f t="shared" si="45"/>
        <v>3.4209847102040961E-2</v>
      </c>
      <c r="P192" s="31">
        <v>954885</v>
      </c>
      <c r="Q192" s="31">
        <v>13965028</v>
      </c>
      <c r="R192" s="31">
        <v>11929720</v>
      </c>
      <c r="S192" s="31">
        <v>5111370</v>
      </c>
      <c r="T192" s="36">
        <f t="shared" si="46"/>
        <v>0.42845682882749975</v>
      </c>
      <c r="U192" s="36">
        <f t="shared" si="47"/>
        <v>-1.0116066332595024</v>
      </c>
    </row>
    <row r="193" spans="1:21" x14ac:dyDescent="0.2">
      <c r="A193" s="17" t="s">
        <v>29</v>
      </c>
      <c r="B193" s="11" t="s">
        <v>348</v>
      </c>
      <c r="C193" s="10" t="s">
        <v>349</v>
      </c>
      <c r="D193" s="31">
        <v>20753077</v>
      </c>
      <c r="E193" s="31">
        <v>19056781</v>
      </c>
      <c r="F193" s="31">
        <v>3258008</v>
      </c>
      <c r="G193" s="36">
        <f t="shared" si="40"/>
        <v>0.15698915394570165</v>
      </c>
      <c r="H193" s="31">
        <v>3755391</v>
      </c>
      <c r="I193" s="36">
        <f t="shared" si="41"/>
        <v>0.18095586500257288</v>
      </c>
      <c r="J193" s="31">
        <v>3505584</v>
      </c>
      <c r="K193" s="36">
        <f t="shared" si="42"/>
        <v>0.18395467734031262</v>
      </c>
      <c r="L193" s="31">
        <v>0</v>
      </c>
      <c r="M193" s="36">
        <f t="shared" si="43"/>
        <v>0</v>
      </c>
      <c r="N193" s="31">
        <f t="shared" si="44"/>
        <v>10518983</v>
      </c>
      <c r="O193" s="36">
        <f t="shared" si="45"/>
        <v>0.55198110320940352</v>
      </c>
      <c r="P193" s="31">
        <v>3280338</v>
      </c>
      <c r="Q193" s="31">
        <v>21096563</v>
      </c>
      <c r="R193" s="31">
        <v>21135545</v>
      </c>
      <c r="S193" s="31">
        <v>10367323</v>
      </c>
      <c r="T193" s="36">
        <f t="shared" si="46"/>
        <v>0.49051600041541393</v>
      </c>
      <c r="U193" s="36">
        <f t="shared" si="47"/>
        <v>6.8665485081110589E-2</v>
      </c>
    </row>
    <row r="194" spans="1:21" x14ac:dyDescent="0.2">
      <c r="A194" s="17" t="s">
        <v>29</v>
      </c>
      <c r="B194" s="11" t="s">
        <v>350</v>
      </c>
      <c r="C194" s="10" t="s">
        <v>351</v>
      </c>
      <c r="D194" s="31">
        <v>17307495</v>
      </c>
      <c r="E194" s="31">
        <v>13880117</v>
      </c>
      <c r="F194" s="31">
        <v>2555290</v>
      </c>
      <c r="G194" s="36">
        <f t="shared" si="40"/>
        <v>0.14764066088131184</v>
      </c>
      <c r="H194" s="31">
        <v>2459733</v>
      </c>
      <c r="I194" s="36">
        <f t="shared" si="41"/>
        <v>0.14211952682927251</v>
      </c>
      <c r="J194" s="31">
        <v>2740221</v>
      </c>
      <c r="K194" s="36">
        <f t="shared" si="42"/>
        <v>0.19742059811167298</v>
      </c>
      <c r="L194" s="31">
        <v>0</v>
      </c>
      <c r="M194" s="36">
        <f t="shared" si="43"/>
        <v>0</v>
      </c>
      <c r="N194" s="31">
        <f t="shared" si="44"/>
        <v>7755244</v>
      </c>
      <c r="O194" s="36">
        <f t="shared" si="45"/>
        <v>0.55873044874189459</v>
      </c>
      <c r="P194" s="31">
        <v>1377894</v>
      </c>
      <c r="Q194" s="31">
        <v>20914691</v>
      </c>
      <c r="R194" s="31">
        <v>21855371</v>
      </c>
      <c r="S194" s="31">
        <v>7760211</v>
      </c>
      <c r="T194" s="36">
        <f t="shared" si="46"/>
        <v>0.35507111730109731</v>
      </c>
      <c r="U194" s="36">
        <f t="shared" si="47"/>
        <v>0.98870232398138036</v>
      </c>
    </row>
    <row r="195" spans="1:21" x14ac:dyDescent="0.2">
      <c r="A195" s="17" t="s">
        <v>29</v>
      </c>
      <c r="B195" s="11" t="s">
        <v>352</v>
      </c>
      <c r="C195" s="10" t="s">
        <v>353</v>
      </c>
      <c r="D195" s="31">
        <v>44986047</v>
      </c>
      <c r="E195" s="31">
        <v>41114501</v>
      </c>
      <c r="F195" s="31">
        <v>7916914</v>
      </c>
      <c r="G195" s="36">
        <f t="shared" si="40"/>
        <v>0.17598598961140105</v>
      </c>
      <c r="H195" s="31">
        <v>8218057</v>
      </c>
      <c r="I195" s="36">
        <f t="shared" si="41"/>
        <v>0.18268013190845597</v>
      </c>
      <c r="J195" s="31">
        <v>8052826</v>
      </c>
      <c r="K195" s="36">
        <f t="shared" si="42"/>
        <v>0.19586340109053008</v>
      </c>
      <c r="L195" s="31">
        <v>0</v>
      </c>
      <c r="M195" s="36">
        <f t="shared" si="43"/>
        <v>0</v>
      </c>
      <c r="N195" s="31">
        <f t="shared" si="44"/>
        <v>24187797</v>
      </c>
      <c r="O195" s="36">
        <f t="shared" si="45"/>
        <v>0.5883033093360418</v>
      </c>
      <c r="P195" s="31">
        <v>7169656</v>
      </c>
      <c r="Q195" s="31">
        <v>42859617</v>
      </c>
      <c r="R195" s="31">
        <v>41466364</v>
      </c>
      <c r="S195" s="31">
        <v>20696497</v>
      </c>
      <c r="T195" s="36">
        <f t="shared" si="46"/>
        <v>0.49911530704741802</v>
      </c>
      <c r="U195" s="36">
        <f t="shared" si="47"/>
        <v>0.12318164218757488</v>
      </c>
    </row>
    <row r="196" spans="1:21" x14ac:dyDescent="0.2">
      <c r="A196" s="17" t="s">
        <v>29</v>
      </c>
      <c r="B196" s="11" t="s">
        <v>354</v>
      </c>
      <c r="C196" s="10" t="s">
        <v>355</v>
      </c>
      <c r="D196" s="31">
        <v>27568538</v>
      </c>
      <c r="E196" s="31">
        <v>25764704</v>
      </c>
      <c r="F196" s="31">
        <v>5700594</v>
      </c>
      <c r="G196" s="36">
        <f t="shared" si="40"/>
        <v>0.20677897391584565</v>
      </c>
      <c r="H196" s="31">
        <v>5273761</v>
      </c>
      <c r="I196" s="36">
        <f t="shared" si="41"/>
        <v>0.1912963610910379</v>
      </c>
      <c r="J196" s="31">
        <v>4831601</v>
      </c>
      <c r="K196" s="36">
        <f t="shared" si="42"/>
        <v>0.18752790639473288</v>
      </c>
      <c r="L196" s="31">
        <v>0</v>
      </c>
      <c r="M196" s="36">
        <f t="shared" si="43"/>
        <v>0</v>
      </c>
      <c r="N196" s="31">
        <f t="shared" si="44"/>
        <v>15805956</v>
      </c>
      <c r="O196" s="36">
        <f t="shared" si="45"/>
        <v>0.61347322290215323</v>
      </c>
      <c r="P196" s="31">
        <v>4434724</v>
      </c>
      <c r="Q196" s="31">
        <v>23459936</v>
      </c>
      <c r="R196" s="31">
        <v>23537936</v>
      </c>
      <c r="S196" s="31">
        <v>14654272</v>
      </c>
      <c r="T196" s="36">
        <f t="shared" si="46"/>
        <v>0.62258101135120769</v>
      </c>
      <c r="U196" s="36">
        <f t="shared" si="47"/>
        <v>8.9493055261161691E-2</v>
      </c>
    </row>
    <row r="197" spans="1:21" x14ac:dyDescent="0.2">
      <c r="A197" s="17" t="s">
        <v>44</v>
      </c>
      <c r="B197" s="11" t="s">
        <v>356</v>
      </c>
      <c r="C197" s="10" t="s">
        <v>357</v>
      </c>
      <c r="D197" s="31">
        <v>11386990</v>
      </c>
      <c r="E197" s="31">
        <v>10710820</v>
      </c>
      <c r="F197" s="31">
        <v>2099382</v>
      </c>
      <c r="G197" s="36">
        <f t="shared" si="40"/>
        <v>0.18436672026584724</v>
      </c>
      <c r="H197" s="31">
        <v>2466548</v>
      </c>
      <c r="I197" s="36">
        <f t="shared" si="41"/>
        <v>0.21661106227370008</v>
      </c>
      <c r="J197" s="31">
        <v>2217631</v>
      </c>
      <c r="K197" s="36">
        <f t="shared" si="42"/>
        <v>0.20704586576938086</v>
      </c>
      <c r="L197" s="31">
        <v>0</v>
      </c>
      <c r="M197" s="36">
        <f t="shared" si="43"/>
        <v>0</v>
      </c>
      <c r="N197" s="31">
        <f t="shared" si="44"/>
        <v>6783561</v>
      </c>
      <c r="O197" s="36">
        <f t="shared" si="45"/>
        <v>0.63333722348055521</v>
      </c>
      <c r="P197" s="31">
        <v>1997105</v>
      </c>
      <c r="Q197" s="31">
        <v>11108629</v>
      </c>
      <c r="R197" s="31">
        <v>11138006</v>
      </c>
      <c r="S197" s="31">
        <v>6434046</v>
      </c>
      <c r="T197" s="36">
        <f t="shared" si="46"/>
        <v>0.5776658766389603</v>
      </c>
      <c r="U197" s="36">
        <f t="shared" si="47"/>
        <v>0.11042283705663958</v>
      </c>
    </row>
    <row r="198" spans="1:21" ht="16.5" x14ac:dyDescent="0.3">
      <c r="A198" s="18" t="s">
        <v>0</v>
      </c>
      <c r="B198" s="13" t="s">
        <v>358</v>
      </c>
      <c r="C198" s="12" t="s">
        <v>0</v>
      </c>
      <c r="D198" s="32">
        <f>SUM(D192:D197)</f>
        <v>136238910</v>
      </c>
      <c r="E198" s="32">
        <f>SUM(E192:E197)</f>
        <v>122464100</v>
      </c>
      <c r="F198" s="32">
        <f>SUM(F192:F197)</f>
        <v>21007152</v>
      </c>
      <c r="G198" s="37">
        <f t="shared" si="40"/>
        <v>0.15419348261080479</v>
      </c>
      <c r="H198" s="32">
        <f>SUM(H192:H197)</f>
        <v>23115978</v>
      </c>
      <c r="I198" s="37">
        <f t="shared" si="41"/>
        <v>0.16967236452493639</v>
      </c>
      <c r="J198" s="32">
        <f>SUM(J192:J197)</f>
        <v>21336780</v>
      </c>
      <c r="K198" s="37">
        <f t="shared" si="42"/>
        <v>0.1742288556401427</v>
      </c>
      <c r="L198" s="32">
        <f>SUM(L192:L197)</f>
        <v>0</v>
      </c>
      <c r="M198" s="37">
        <f t="shared" si="43"/>
        <v>0</v>
      </c>
      <c r="N198" s="32">
        <f t="shared" si="44"/>
        <v>65459910</v>
      </c>
      <c r="O198" s="37">
        <f t="shared" si="45"/>
        <v>0.53452326028607566</v>
      </c>
      <c r="P198" s="32">
        <f>SUM(P192:P197)</f>
        <v>19214602</v>
      </c>
      <c r="Q198" s="32">
        <f>SUM(Q192:Q197)</f>
        <v>133404464</v>
      </c>
      <c r="R198" s="32">
        <f>SUM(R192:R197)</f>
        <v>131062942</v>
      </c>
      <c r="S198" s="32">
        <f>SUM(S192:S197)</f>
        <v>65023719</v>
      </c>
      <c r="T198" s="37">
        <f t="shared" si="46"/>
        <v>0.49612589193976736</v>
      </c>
      <c r="U198" s="37">
        <f t="shared" si="47"/>
        <v>0.11044610760087559</v>
      </c>
    </row>
    <row r="199" spans="1:21" x14ac:dyDescent="0.2">
      <c r="A199" s="17" t="s">
        <v>29</v>
      </c>
      <c r="B199" s="11" t="s">
        <v>359</v>
      </c>
      <c r="C199" s="10" t="s">
        <v>360</v>
      </c>
      <c r="D199" s="31">
        <v>18594588</v>
      </c>
      <c r="E199" s="31">
        <v>18417162</v>
      </c>
      <c r="F199" s="31">
        <v>1635601</v>
      </c>
      <c r="G199" s="36">
        <f t="shared" si="40"/>
        <v>8.7961131486215233E-2</v>
      </c>
      <c r="H199" s="31">
        <v>1705592</v>
      </c>
      <c r="I199" s="36">
        <f t="shared" si="41"/>
        <v>9.172518369323375E-2</v>
      </c>
      <c r="J199" s="31">
        <v>1936542</v>
      </c>
      <c r="K199" s="36">
        <f t="shared" si="42"/>
        <v>0.10514877373614892</v>
      </c>
      <c r="L199" s="31">
        <v>0</v>
      </c>
      <c r="M199" s="36">
        <f t="shared" si="43"/>
        <v>0</v>
      </c>
      <c r="N199" s="31">
        <f t="shared" si="44"/>
        <v>5277735</v>
      </c>
      <c r="O199" s="36">
        <f t="shared" si="45"/>
        <v>0.28656613869172676</v>
      </c>
      <c r="P199" s="31">
        <v>2601183</v>
      </c>
      <c r="Q199" s="31">
        <v>15669036</v>
      </c>
      <c r="R199" s="31">
        <v>15688238</v>
      </c>
      <c r="S199" s="31">
        <v>6821817</v>
      </c>
      <c r="T199" s="36">
        <f t="shared" si="46"/>
        <v>0.43483640419019648</v>
      </c>
      <c r="U199" s="36">
        <f t="shared" si="47"/>
        <v>-0.25551489456912491</v>
      </c>
    </row>
    <row r="200" spans="1:21" x14ac:dyDescent="0.2">
      <c r="A200" s="17" t="s">
        <v>29</v>
      </c>
      <c r="B200" s="11" t="s">
        <v>361</v>
      </c>
      <c r="C200" s="10" t="s">
        <v>362</v>
      </c>
      <c r="D200" s="31">
        <v>24991983</v>
      </c>
      <c r="E200" s="31">
        <v>20819700</v>
      </c>
      <c r="F200" s="31">
        <v>4548377</v>
      </c>
      <c r="G200" s="36">
        <f t="shared" si="40"/>
        <v>0.18199344165687054</v>
      </c>
      <c r="H200" s="31">
        <v>4866849</v>
      </c>
      <c r="I200" s="36">
        <f t="shared" si="41"/>
        <v>0.19473640807134032</v>
      </c>
      <c r="J200" s="31">
        <v>3957648</v>
      </c>
      <c r="K200" s="36">
        <f t="shared" si="42"/>
        <v>0.19009149987751986</v>
      </c>
      <c r="L200" s="31">
        <v>0</v>
      </c>
      <c r="M200" s="36">
        <f t="shared" si="43"/>
        <v>0</v>
      </c>
      <c r="N200" s="31">
        <f t="shared" si="44"/>
        <v>13372874</v>
      </c>
      <c r="O200" s="36">
        <f t="shared" si="45"/>
        <v>0.64231828508576017</v>
      </c>
      <c r="P200" s="31">
        <v>4604612</v>
      </c>
      <c r="Q200" s="31">
        <v>20797739</v>
      </c>
      <c r="R200" s="31">
        <v>17808791</v>
      </c>
      <c r="S200" s="31">
        <v>14261015</v>
      </c>
      <c r="T200" s="36">
        <f t="shared" si="46"/>
        <v>0.80078512909719701</v>
      </c>
      <c r="U200" s="36">
        <f t="shared" si="47"/>
        <v>-0.14050347781745776</v>
      </c>
    </row>
    <row r="201" spans="1:21" x14ac:dyDescent="0.2">
      <c r="A201" s="17" t="s">
        <v>29</v>
      </c>
      <c r="B201" s="11" t="s">
        <v>363</v>
      </c>
      <c r="C201" s="10" t="s">
        <v>364</v>
      </c>
      <c r="D201" s="31">
        <v>17599030</v>
      </c>
      <c r="E201" s="31">
        <v>21824222</v>
      </c>
      <c r="F201" s="31">
        <v>5884197</v>
      </c>
      <c r="G201" s="36">
        <f t="shared" si="40"/>
        <v>0.33434780212318521</v>
      </c>
      <c r="H201" s="31">
        <v>6910899</v>
      </c>
      <c r="I201" s="36">
        <f t="shared" si="41"/>
        <v>0.39268635828224624</v>
      </c>
      <c r="J201" s="31">
        <v>3338817</v>
      </c>
      <c r="K201" s="36">
        <f t="shared" si="42"/>
        <v>0.1529867593905524</v>
      </c>
      <c r="L201" s="31">
        <v>0</v>
      </c>
      <c r="M201" s="36">
        <f t="shared" si="43"/>
        <v>0</v>
      </c>
      <c r="N201" s="31">
        <f t="shared" si="44"/>
        <v>16133913</v>
      </c>
      <c r="O201" s="36">
        <f t="shared" si="45"/>
        <v>0.73926635277078834</v>
      </c>
      <c r="P201" s="31">
        <v>4592503</v>
      </c>
      <c r="Q201" s="31">
        <v>19355248</v>
      </c>
      <c r="R201" s="31">
        <v>15900274</v>
      </c>
      <c r="S201" s="31">
        <v>16462312</v>
      </c>
      <c r="T201" s="36">
        <f t="shared" si="46"/>
        <v>1.0353476927504519</v>
      </c>
      <c r="U201" s="36">
        <f t="shared" si="47"/>
        <v>-0.27298534154468712</v>
      </c>
    </row>
    <row r="202" spans="1:21" x14ac:dyDescent="0.2">
      <c r="A202" s="17" t="s">
        <v>29</v>
      </c>
      <c r="B202" s="11" t="s">
        <v>365</v>
      </c>
      <c r="C202" s="10" t="s">
        <v>366</v>
      </c>
      <c r="D202" s="31">
        <v>59424638</v>
      </c>
      <c r="E202" s="31">
        <v>52241297</v>
      </c>
      <c r="F202" s="31">
        <v>2956240</v>
      </c>
      <c r="G202" s="36">
        <f t="shared" si="40"/>
        <v>4.9747715753859535E-2</v>
      </c>
      <c r="H202" s="31">
        <v>7620661</v>
      </c>
      <c r="I202" s="36">
        <f t="shared" si="41"/>
        <v>0.12824076437789997</v>
      </c>
      <c r="J202" s="31">
        <v>5700380</v>
      </c>
      <c r="K202" s="36">
        <f t="shared" si="42"/>
        <v>0.10911635673976471</v>
      </c>
      <c r="L202" s="31">
        <v>0</v>
      </c>
      <c r="M202" s="36">
        <f t="shared" si="43"/>
        <v>0</v>
      </c>
      <c r="N202" s="31">
        <f t="shared" si="44"/>
        <v>16277281</v>
      </c>
      <c r="O202" s="36">
        <f t="shared" si="45"/>
        <v>0.31157880708819308</v>
      </c>
      <c r="P202" s="31">
        <v>3705898</v>
      </c>
      <c r="Q202" s="31">
        <v>51201239</v>
      </c>
      <c r="R202" s="31">
        <v>34155605</v>
      </c>
      <c r="S202" s="31">
        <v>23036209</v>
      </c>
      <c r="T202" s="36">
        <f t="shared" si="46"/>
        <v>0.67444886424936701</v>
      </c>
      <c r="U202" s="36">
        <f t="shared" si="47"/>
        <v>0.53819128319235987</v>
      </c>
    </row>
    <row r="203" spans="1:21" x14ac:dyDescent="0.2">
      <c r="A203" s="17" t="s">
        <v>44</v>
      </c>
      <c r="B203" s="11" t="s">
        <v>367</v>
      </c>
      <c r="C203" s="10" t="s">
        <v>368</v>
      </c>
      <c r="D203" s="31">
        <v>31241887</v>
      </c>
      <c r="E203" s="31">
        <v>30751887</v>
      </c>
      <c r="F203" s="31">
        <v>2894427</v>
      </c>
      <c r="G203" s="36">
        <f t="shared" si="40"/>
        <v>9.2645716310285606E-2</v>
      </c>
      <c r="H203" s="31">
        <v>5241753</v>
      </c>
      <c r="I203" s="36">
        <f t="shared" si="41"/>
        <v>0.16777965428272626</v>
      </c>
      <c r="J203" s="31">
        <v>4491871</v>
      </c>
      <c r="K203" s="36">
        <f t="shared" si="42"/>
        <v>0.14606814209482494</v>
      </c>
      <c r="L203" s="31">
        <v>0</v>
      </c>
      <c r="M203" s="36">
        <f t="shared" si="43"/>
        <v>0</v>
      </c>
      <c r="N203" s="31">
        <f t="shared" si="44"/>
        <v>12628051</v>
      </c>
      <c r="O203" s="36">
        <f t="shared" si="45"/>
        <v>0.41064312573729217</v>
      </c>
      <c r="P203" s="31">
        <v>3488781</v>
      </c>
      <c r="Q203" s="31">
        <v>26917179</v>
      </c>
      <c r="R203" s="31">
        <v>25265578</v>
      </c>
      <c r="S203" s="31">
        <v>8887002</v>
      </c>
      <c r="T203" s="36">
        <f t="shared" si="46"/>
        <v>0.3517434669414648</v>
      </c>
      <c r="U203" s="36">
        <f t="shared" si="47"/>
        <v>0.28751876371718366</v>
      </c>
    </row>
    <row r="204" spans="1:21" ht="16.5" x14ac:dyDescent="0.3">
      <c r="A204" s="18" t="s">
        <v>0</v>
      </c>
      <c r="B204" s="13" t="s">
        <v>369</v>
      </c>
      <c r="C204" s="12" t="s">
        <v>0</v>
      </c>
      <c r="D204" s="32">
        <f>SUM(D199:D203)</f>
        <v>151852126</v>
      </c>
      <c r="E204" s="32">
        <f>SUM(E199:E203)</f>
        <v>144054268</v>
      </c>
      <c r="F204" s="32">
        <f>SUM(F199:F203)</f>
        <v>17918842</v>
      </c>
      <c r="G204" s="37">
        <f t="shared" si="40"/>
        <v>0.11800191720727045</v>
      </c>
      <c r="H204" s="32">
        <f>SUM(H199:H203)</f>
        <v>26345754</v>
      </c>
      <c r="I204" s="37">
        <f t="shared" si="41"/>
        <v>0.17349611555652503</v>
      </c>
      <c r="J204" s="32">
        <f>SUM(J199:J203)</f>
        <v>19425258</v>
      </c>
      <c r="K204" s="37">
        <f t="shared" si="42"/>
        <v>0.13484680648267916</v>
      </c>
      <c r="L204" s="32">
        <f>SUM(L199:L203)</f>
        <v>0</v>
      </c>
      <c r="M204" s="37">
        <f t="shared" si="43"/>
        <v>0</v>
      </c>
      <c r="N204" s="32">
        <f t="shared" si="44"/>
        <v>63689854</v>
      </c>
      <c r="O204" s="37">
        <f t="shared" si="45"/>
        <v>0.44212403342329293</v>
      </c>
      <c r="P204" s="32">
        <f>SUM(P199:P203)</f>
        <v>18992977</v>
      </c>
      <c r="Q204" s="32">
        <f>SUM(Q199:Q203)</f>
        <v>133940441</v>
      </c>
      <c r="R204" s="32">
        <f>SUM(R199:R203)</f>
        <v>108818486</v>
      </c>
      <c r="S204" s="32">
        <f>SUM(S199:S203)</f>
        <v>69468355</v>
      </c>
      <c r="T204" s="37">
        <f t="shared" si="46"/>
        <v>0.63838744273652182</v>
      </c>
      <c r="U204" s="37">
        <f t="shared" si="47"/>
        <v>2.2760044410099489E-2</v>
      </c>
    </row>
    <row r="205" spans="1:21" ht="16.5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998571676</v>
      </c>
      <c r="E205" s="32">
        <f>SUM(E173:E178,E180:E184,E186:E190,E192:E197,E199:E203)</f>
        <v>972040375</v>
      </c>
      <c r="F205" s="32">
        <f>SUM(F173:F178,F180:F184,F186:F190,F192:F197,F199:F203)</f>
        <v>224710262</v>
      </c>
      <c r="G205" s="37">
        <f t="shared" si="40"/>
        <v>0.22503168014951788</v>
      </c>
      <c r="H205" s="32">
        <f>SUM(H173:H178,H180:H184,H186:H190,H192:H197,H199:H203)</f>
        <v>207048043</v>
      </c>
      <c r="I205" s="37">
        <f t="shared" si="41"/>
        <v>0.20734419769382684</v>
      </c>
      <c r="J205" s="32">
        <f>SUM(J173:J178,J180:J184,J186:J190,J192:J197,J199:J203)</f>
        <v>190694099</v>
      </c>
      <c r="K205" s="37">
        <f t="shared" si="42"/>
        <v>0.19617919574585571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622452404</v>
      </c>
      <c r="O205" s="37">
        <f t="shared" si="45"/>
        <v>0.64035653251543179</v>
      </c>
      <c r="P205" s="32">
        <f>SUM(P173:P178,P180:P184,P186:P190,P192:P197,P199:P203)</f>
        <v>176833723</v>
      </c>
      <c r="Q205" s="32">
        <f>SUM(Q173:Q178,Q180:Q184,Q186:Q190,Q192:Q197,Q199:Q203)</f>
        <v>929172915</v>
      </c>
      <c r="R205" s="32">
        <f>SUM(R173:R178,R180:R184,R186:R190,R192:R197,R199:R203)</f>
        <v>999358237</v>
      </c>
      <c r="S205" s="32">
        <f>SUM(S173:S178,S180:S184,S186:S190,S192:S197,S199:S203)</f>
        <v>549887903</v>
      </c>
      <c r="T205" s="37">
        <f t="shared" si="46"/>
        <v>0.55024102733242397</v>
      </c>
      <c r="U205" s="37">
        <f t="shared" si="47"/>
        <v>7.8380841419031899E-2</v>
      </c>
    </row>
    <row r="206" spans="1:21" ht="14.4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4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x14ac:dyDescent="0.2">
      <c r="A208" s="17" t="s">
        <v>29</v>
      </c>
      <c r="B208" s="11" t="s">
        <v>372</v>
      </c>
      <c r="C208" s="10" t="s">
        <v>373</v>
      </c>
      <c r="D208" s="31">
        <v>44007903</v>
      </c>
      <c r="E208" s="31">
        <v>44015284</v>
      </c>
      <c r="F208" s="31">
        <v>1943961</v>
      </c>
      <c r="G208" s="36">
        <f t="shared" ref="G208:G231" si="48">IF(($D208     =0),0,($F208     /$D208     ))</f>
        <v>4.4172997745427676E-2</v>
      </c>
      <c r="H208" s="31">
        <v>6208037</v>
      </c>
      <c r="I208" s="36">
        <f t="shared" ref="I208:I231" si="49">IF(($D208     =0),0,($H208     /$D208     ))</f>
        <v>0.14106641254867336</v>
      </c>
      <c r="J208" s="31">
        <v>4054676</v>
      </c>
      <c r="K208" s="36">
        <f t="shared" ref="K208:K231" si="50">IF(($E208     =0),0,($J208     /$E208     ))</f>
        <v>9.211972822894883E-2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12206674</v>
      </c>
      <c r="O208" s="36">
        <f t="shared" ref="O208:O231" si="53">IF(($E208     =0),0,($N208     /$E208     ))</f>
        <v>0.27732807540217164</v>
      </c>
      <c r="P208" s="31">
        <v>6860549</v>
      </c>
      <c r="Q208" s="31">
        <v>36485343</v>
      </c>
      <c r="R208" s="31">
        <v>27442810</v>
      </c>
      <c r="S208" s="31">
        <v>17422319</v>
      </c>
      <c r="T208" s="36">
        <f t="shared" ref="T208:T231" si="54">IF(($R208     =0),0,($S208     /$R208     ))</f>
        <v>0.63485914889911055</v>
      </c>
      <c r="U208" s="36">
        <f t="shared" ref="U208:U231" si="55">IF(($P208     =0),0,(($J208     /$P208     )-1))</f>
        <v>-0.40898665689874092</v>
      </c>
    </row>
    <row r="209" spans="1:21" x14ac:dyDescent="0.2">
      <c r="A209" s="17" t="s">
        <v>29</v>
      </c>
      <c r="B209" s="11" t="s">
        <v>374</v>
      </c>
      <c r="C209" s="10" t="s">
        <v>375</v>
      </c>
      <c r="D209" s="31">
        <v>25394266</v>
      </c>
      <c r="E209" s="31">
        <v>22120608</v>
      </c>
      <c r="F209" s="31">
        <v>3901815</v>
      </c>
      <c r="G209" s="36">
        <f t="shared" si="48"/>
        <v>0.15364944984036946</v>
      </c>
      <c r="H209" s="31">
        <v>4755154</v>
      </c>
      <c r="I209" s="36">
        <f t="shared" si="49"/>
        <v>0.18725305941112849</v>
      </c>
      <c r="J209" s="31">
        <v>5242322</v>
      </c>
      <c r="K209" s="36">
        <f t="shared" si="50"/>
        <v>0.23698815150107991</v>
      </c>
      <c r="L209" s="31">
        <v>0</v>
      </c>
      <c r="M209" s="36">
        <f t="shared" si="51"/>
        <v>0</v>
      </c>
      <c r="N209" s="31">
        <f t="shared" si="52"/>
        <v>13899291</v>
      </c>
      <c r="O209" s="36">
        <f t="shared" si="53"/>
        <v>0.62834127344058532</v>
      </c>
      <c r="P209" s="31">
        <v>3871135</v>
      </c>
      <c r="Q209" s="31">
        <v>18621319</v>
      </c>
      <c r="R209" s="31">
        <v>22604456</v>
      </c>
      <c r="S209" s="31">
        <v>11121586</v>
      </c>
      <c r="T209" s="36">
        <f t="shared" si="54"/>
        <v>0.49200856680647392</v>
      </c>
      <c r="U209" s="36">
        <f t="shared" si="55"/>
        <v>0.35420800359584459</v>
      </c>
    </row>
    <row r="210" spans="1:21" x14ac:dyDescent="0.2">
      <c r="A210" s="17" t="s">
        <v>29</v>
      </c>
      <c r="B210" s="11" t="s">
        <v>376</v>
      </c>
      <c r="C210" s="10" t="s">
        <v>377</v>
      </c>
      <c r="D210" s="31">
        <v>41328289</v>
      </c>
      <c r="E210" s="31">
        <v>40598460</v>
      </c>
      <c r="F210" s="31">
        <v>8880173</v>
      </c>
      <c r="G210" s="36">
        <f t="shared" si="48"/>
        <v>0.21486911785774629</v>
      </c>
      <c r="H210" s="31">
        <v>5474019</v>
      </c>
      <c r="I210" s="36">
        <f t="shared" si="49"/>
        <v>0.13245210804637955</v>
      </c>
      <c r="J210" s="31">
        <v>5350700</v>
      </c>
      <c r="K210" s="36">
        <f t="shared" si="50"/>
        <v>0.1317956395390367</v>
      </c>
      <c r="L210" s="31">
        <v>0</v>
      </c>
      <c r="M210" s="36">
        <f t="shared" si="51"/>
        <v>0</v>
      </c>
      <c r="N210" s="31">
        <f t="shared" si="52"/>
        <v>19704892</v>
      </c>
      <c r="O210" s="36">
        <f t="shared" si="53"/>
        <v>0.48536057771649466</v>
      </c>
      <c r="P210" s="31">
        <v>-1364751</v>
      </c>
      <c r="Q210" s="31">
        <v>17680824</v>
      </c>
      <c r="R210" s="31">
        <v>18460712</v>
      </c>
      <c r="S210" s="31">
        <v>13942235</v>
      </c>
      <c r="T210" s="36">
        <f t="shared" si="54"/>
        <v>0.75523820533032526</v>
      </c>
      <c r="U210" s="36">
        <f t="shared" si="55"/>
        <v>-4.9206419339498559</v>
      </c>
    </row>
    <row r="211" spans="1:21" x14ac:dyDescent="0.2">
      <c r="A211" s="17" t="s">
        <v>29</v>
      </c>
      <c r="B211" s="11" t="s">
        <v>378</v>
      </c>
      <c r="C211" s="10" t="s">
        <v>379</v>
      </c>
      <c r="D211" s="31">
        <v>8465188</v>
      </c>
      <c r="E211" s="31">
        <v>6852603</v>
      </c>
      <c r="F211" s="31">
        <v>3607673</v>
      </c>
      <c r="G211" s="36">
        <f t="shared" si="48"/>
        <v>0.42617754029798277</v>
      </c>
      <c r="H211" s="31">
        <v>2500616</v>
      </c>
      <c r="I211" s="36">
        <f t="shared" si="49"/>
        <v>0.29539993677635984</v>
      </c>
      <c r="J211" s="31">
        <v>2940682</v>
      </c>
      <c r="K211" s="36">
        <f t="shared" si="50"/>
        <v>0.42913357157856657</v>
      </c>
      <c r="L211" s="31">
        <v>0</v>
      </c>
      <c r="M211" s="36">
        <f t="shared" si="51"/>
        <v>0</v>
      </c>
      <c r="N211" s="31">
        <f t="shared" si="52"/>
        <v>9048971</v>
      </c>
      <c r="O211" s="36">
        <f t="shared" si="53"/>
        <v>1.3205158682036593</v>
      </c>
      <c r="P211" s="31">
        <v>3341424</v>
      </c>
      <c r="Q211" s="31">
        <v>12036068</v>
      </c>
      <c r="R211" s="31">
        <v>19103422</v>
      </c>
      <c r="S211" s="31">
        <v>10276880</v>
      </c>
      <c r="T211" s="36">
        <f t="shared" si="54"/>
        <v>0.53796016232065647</v>
      </c>
      <c r="U211" s="36">
        <f t="shared" si="55"/>
        <v>-0.11993150225772009</v>
      </c>
    </row>
    <row r="212" spans="1:21" x14ac:dyDescent="0.2">
      <c r="A212" s="17" t="s">
        <v>29</v>
      </c>
      <c r="B212" s="11" t="s">
        <v>380</v>
      </c>
      <c r="C212" s="10" t="s">
        <v>381</v>
      </c>
      <c r="D212" s="31">
        <v>19958020</v>
      </c>
      <c r="E212" s="31">
        <v>23576592</v>
      </c>
      <c r="F212" s="31">
        <v>5768497</v>
      </c>
      <c r="G212" s="36">
        <f t="shared" si="48"/>
        <v>0.28903152717554148</v>
      </c>
      <c r="H212" s="31">
        <v>5110984</v>
      </c>
      <c r="I212" s="36">
        <f t="shared" si="49"/>
        <v>0.25608672603795368</v>
      </c>
      <c r="J212" s="31">
        <v>2111367</v>
      </c>
      <c r="K212" s="36">
        <f t="shared" si="50"/>
        <v>8.9553528347099523E-2</v>
      </c>
      <c r="L212" s="31">
        <v>0</v>
      </c>
      <c r="M212" s="36">
        <f t="shared" si="51"/>
        <v>0</v>
      </c>
      <c r="N212" s="31">
        <f t="shared" si="52"/>
        <v>12990848</v>
      </c>
      <c r="O212" s="36">
        <f t="shared" si="53"/>
        <v>0.5510061844392099</v>
      </c>
      <c r="P212" s="31">
        <v>2359313</v>
      </c>
      <c r="Q212" s="31">
        <v>18801238</v>
      </c>
      <c r="R212" s="31">
        <v>18801238</v>
      </c>
      <c r="S212" s="31">
        <v>9213757</v>
      </c>
      <c r="T212" s="36">
        <f t="shared" si="54"/>
        <v>0.49006118639634261</v>
      </c>
      <c r="U212" s="36">
        <f t="shared" si="55"/>
        <v>-0.10509245699913494</v>
      </c>
    </row>
    <row r="213" spans="1:21" x14ac:dyDescent="0.2">
      <c r="A213" s="17" t="s">
        <v>29</v>
      </c>
      <c r="B213" s="11" t="s">
        <v>382</v>
      </c>
      <c r="C213" s="10" t="s">
        <v>383</v>
      </c>
      <c r="D213" s="31">
        <v>14335924</v>
      </c>
      <c r="E213" s="31">
        <v>14335924</v>
      </c>
      <c r="F213" s="31">
        <v>58616</v>
      </c>
      <c r="G213" s="36">
        <f t="shared" si="48"/>
        <v>4.0887493544190107E-3</v>
      </c>
      <c r="H213" s="31">
        <v>12548</v>
      </c>
      <c r="I213" s="36">
        <f t="shared" si="49"/>
        <v>8.752836580327853E-4</v>
      </c>
      <c r="J213" s="31">
        <v>11399745</v>
      </c>
      <c r="K213" s="36">
        <f t="shared" si="50"/>
        <v>0.79518732102653444</v>
      </c>
      <c r="L213" s="31">
        <v>0</v>
      </c>
      <c r="M213" s="36">
        <f t="shared" si="51"/>
        <v>0</v>
      </c>
      <c r="N213" s="31">
        <f t="shared" si="52"/>
        <v>11470909</v>
      </c>
      <c r="O213" s="36">
        <f t="shared" si="53"/>
        <v>0.8001513540389863</v>
      </c>
      <c r="P213" s="31">
        <v>27692</v>
      </c>
      <c r="Q213" s="31">
        <v>18608000</v>
      </c>
      <c r="R213" s="31">
        <v>13618000</v>
      </c>
      <c r="S213" s="31">
        <v>447686</v>
      </c>
      <c r="T213" s="36">
        <f t="shared" si="54"/>
        <v>3.2874577764723162E-2</v>
      </c>
      <c r="U213" s="36">
        <f t="shared" si="55"/>
        <v>410.66203235591507</v>
      </c>
    </row>
    <row r="214" spans="1:21" x14ac:dyDescent="0.2">
      <c r="A214" s="17" t="s">
        <v>29</v>
      </c>
      <c r="B214" s="11" t="s">
        <v>384</v>
      </c>
      <c r="C214" s="10" t="s">
        <v>385</v>
      </c>
      <c r="D214" s="31">
        <v>43625902</v>
      </c>
      <c r="E214" s="31">
        <v>43278863</v>
      </c>
      <c r="F214" s="31">
        <v>7550313</v>
      </c>
      <c r="G214" s="36">
        <f t="shared" si="48"/>
        <v>0.17306949894124826</v>
      </c>
      <c r="H214" s="31">
        <v>7967129</v>
      </c>
      <c r="I214" s="36">
        <f t="shared" si="49"/>
        <v>0.18262382288393716</v>
      </c>
      <c r="J214" s="31">
        <v>7827140</v>
      </c>
      <c r="K214" s="36">
        <f t="shared" si="50"/>
        <v>0.18085364211162386</v>
      </c>
      <c r="L214" s="31">
        <v>0</v>
      </c>
      <c r="M214" s="36">
        <f t="shared" si="51"/>
        <v>0</v>
      </c>
      <c r="N214" s="31">
        <f t="shared" si="52"/>
        <v>23344582</v>
      </c>
      <c r="O214" s="36">
        <f t="shared" si="53"/>
        <v>0.53939915196016119</v>
      </c>
      <c r="P214" s="31">
        <v>8084170</v>
      </c>
      <c r="Q214" s="31">
        <v>39786063</v>
      </c>
      <c r="R214" s="31">
        <v>40261063</v>
      </c>
      <c r="S214" s="31">
        <v>22697892</v>
      </c>
      <c r="T214" s="36">
        <f t="shared" si="54"/>
        <v>0.56376782699453321</v>
      </c>
      <c r="U214" s="36">
        <f t="shared" si="55"/>
        <v>-3.1794234905995311E-2</v>
      </c>
    </row>
    <row r="215" spans="1:21" x14ac:dyDescent="0.2">
      <c r="A215" s="17" t="s">
        <v>44</v>
      </c>
      <c r="B215" s="11" t="s">
        <v>386</v>
      </c>
      <c r="C215" s="10" t="s">
        <v>387</v>
      </c>
      <c r="D215" s="31">
        <v>76193422</v>
      </c>
      <c r="E215" s="31">
        <v>536229573</v>
      </c>
      <c r="F215" s="31">
        <v>99344341</v>
      </c>
      <c r="G215" s="36">
        <f t="shared" si="48"/>
        <v>1.3038440641240656</v>
      </c>
      <c r="H215" s="31">
        <v>133711323</v>
      </c>
      <c r="I215" s="36">
        <f t="shared" si="49"/>
        <v>1.7548932636205787</v>
      </c>
      <c r="J215" s="31">
        <v>95524168</v>
      </c>
      <c r="K215" s="36">
        <f t="shared" si="50"/>
        <v>0.17814043240021005</v>
      </c>
      <c r="L215" s="31">
        <v>0</v>
      </c>
      <c r="M215" s="36">
        <f t="shared" si="51"/>
        <v>0</v>
      </c>
      <c r="N215" s="31">
        <f t="shared" si="52"/>
        <v>328579832</v>
      </c>
      <c r="O215" s="36">
        <f t="shared" si="53"/>
        <v>0.61275962487805569</v>
      </c>
      <c r="P215" s="31">
        <v>16599404</v>
      </c>
      <c r="Q215" s="31">
        <v>74533850</v>
      </c>
      <c r="R215" s="31">
        <v>76408672</v>
      </c>
      <c r="S215" s="31">
        <v>50279565</v>
      </c>
      <c r="T215" s="36">
        <f t="shared" si="54"/>
        <v>0.65803479741147708</v>
      </c>
      <c r="U215" s="36">
        <f t="shared" si="55"/>
        <v>4.754674565424156</v>
      </c>
    </row>
    <row r="216" spans="1:21" ht="16.5" x14ac:dyDescent="0.3">
      <c r="A216" s="18" t="s">
        <v>0</v>
      </c>
      <c r="B216" s="13" t="s">
        <v>388</v>
      </c>
      <c r="C216" s="12" t="s">
        <v>0</v>
      </c>
      <c r="D216" s="32">
        <f>SUM(D208:D215)</f>
        <v>273308914</v>
      </c>
      <c r="E216" s="32">
        <f>SUM(E208:E215)</f>
        <v>731007907</v>
      </c>
      <c r="F216" s="32">
        <f>SUM(F208:F215)</f>
        <v>131055389</v>
      </c>
      <c r="G216" s="37">
        <f t="shared" si="48"/>
        <v>0.47951377465866335</v>
      </c>
      <c r="H216" s="32">
        <f>SUM(H208:H215)</f>
        <v>165739810</v>
      </c>
      <c r="I216" s="37">
        <f t="shared" si="49"/>
        <v>0.60641933544838567</v>
      </c>
      <c r="J216" s="32">
        <f>SUM(J208:J215)</f>
        <v>134450800</v>
      </c>
      <c r="K216" s="37">
        <f t="shared" si="50"/>
        <v>0.18392523352008011</v>
      </c>
      <c r="L216" s="32">
        <f>SUM(L208:L215)</f>
        <v>0</v>
      </c>
      <c r="M216" s="37">
        <f t="shared" si="51"/>
        <v>0</v>
      </c>
      <c r="N216" s="32">
        <f t="shared" si="52"/>
        <v>431245999</v>
      </c>
      <c r="O216" s="37">
        <f t="shared" si="53"/>
        <v>0.58993342598686827</v>
      </c>
      <c r="P216" s="32">
        <f>SUM(P208:P215)</f>
        <v>39778936</v>
      </c>
      <c r="Q216" s="32">
        <f>SUM(Q208:Q215)</f>
        <v>236552705</v>
      </c>
      <c r="R216" s="32">
        <f>SUM(R208:R215)</f>
        <v>236700373</v>
      </c>
      <c r="S216" s="32">
        <f>SUM(S208:S215)</f>
        <v>135401920</v>
      </c>
      <c r="T216" s="37">
        <f t="shared" si="54"/>
        <v>0.57203931824813814</v>
      </c>
      <c r="U216" s="37">
        <f t="shared" si="55"/>
        <v>2.3799496296230749</v>
      </c>
    </row>
    <row r="217" spans="1:21" x14ac:dyDescent="0.2">
      <c r="A217" s="17" t="s">
        <v>29</v>
      </c>
      <c r="B217" s="11" t="s">
        <v>389</v>
      </c>
      <c r="C217" s="10" t="s">
        <v>390</v>
      </c>
      <c r="D217" s="31">
        <v>9894027</v>
      </c>
      <c r="E217" s="31">
        <v>9894027</v>
      </c>
      <c r="F217" s="31">
        <v>3406044</v>
      </c>
      <c r="G217" s="36">
        <f t="shared" si="48"/>
        <v>0.34425254752185336</v>
      </c>
      <c r="H217" s="31">
        <v>816274</v>
      </c>
      <c r="I217" s="36">
        <f t="shared" si="49"/>
        <v>8.2501695214698731E-2</v>
      </c>
      <c r="J217" s="31">
        <v>3466728</v>
      </c>
      <c r="K217" s="36">
        <f t="shared" si="50"/>
        <v>0.35038594497468017</v>
      </c>
      <c r="L217" s="31">
        <v>0</v>
      </c>
      <c r="M217" s="36">
        <f t="shared" si="51"/>
        <v>0</v>
      </c>
      <c r="N217" s="31">
        <f t="shared" si="52"/>
        <v>7689046</v>
      </c>
      <c r="O217" s="36">
        <f t="shared" si="53"/>
        <v>0.77714018771123228</v>
      </c>
      <c r="P217" s="31">
        <v>1120788</v>
      </c>
      <c r="Q217" s="31">
        <v>9300474</v>
      </c>
      <c r="R217" s="31">
        <v>11397583</v>
      </c>
      <c r="S217" s="31">
        <v>5956474</v>
      </c>
      <c r="T217" s="36">
        <f t="shared" si="54"/>
        <v>0.52260852147336856</v>
      </c>
      <c r="U217" s="36">
        <f t="shared" si="55"/>
        <v>2.0931166286576945</v>
      </c>
    </row>
    <row r="218" spans="1:21" x14ac:dyDescent="0.2">
      <c r="A218" s="17" t="s">
        <v>29</v>
      </c>
      <c r="B218" s="11" t="s">
        <v>391</v>
      </c>
      <c r="C218" s="10" t="s">
        <v>392</v>
      </c>
      <c r="D218" s="31">
        <v>92645029</v>
      </c>
      <c r="E218" s="31">
        <v>93641050</v>
      </c>
      <c r="F218" s="31">
        <v>19252667</v>
      </c>
      <c r="G218" s="36">
        <f t="shared" si="48"/>
        <v>0.20781111742109767</v>
      </c>
      <c r="H218" s="31">
        <v>12482354</v>
      </c>
      <c r="I218" s="36">
        <f t="shared" si="49"/>
        <v>0.13473312205450333</v>
      </c>
      <c r="J218" s="31">
        <v>18331868</v>
      </c>
      <c r="K218" s="36">
        <f t="shared" si="50"/>
        <v>0.19576743319302806</v>
      </c>
      <c r="L218" s="31">
        <v>0</v>
      </c>
      <c r="M218" s="36">
        <f t="shared" si="51"/>
        <v>0</v>
      </c>
      <c r="N218" s="31">
        <f t="shared" si="52"/>
        <v>50066889</v>
      </c>
      <c r="O218" s="36">
        <f t="shared" si="53"/>
        <v>0.53466817170461034</v>
      </c>
      <c r="P218" s="31">
        <v>18954350</v>
      </c>
      <c r="Q218" s="31">
        <v>92025570</v>
      </c>
      <c r="R218" s="31">
        <v>85715572</v>
      </c>
      <c r="S218" s="31">
        <v>57168300</v>
      </c>
      <c r="T218" s="36">
        <f t="shared" si="54"/>
        <v>0.66695349125127468</v>
      </c>
      <c r="U218" s="36">
        <f t="shared" si="55"/>
        <v>-3.2841115627811002E-2</v>
      </c>
    </row>
    <row r="219" spans="1:21" x14ac:dyDescent="0.2">
      <c r="A219" s="17" t="s">
        <v>29</v>
      </c>
      <c r="B219" s="11" t="s">
        <v>393</v>
      </c>
      <c r="C219" s="10" t="s">
        <v>394</v>
      </c>
      <c r="D219" s="31">
        <v>37297956</v>
      </c>
      <c r="E219" s="31">
        <v>37247327</v>
      </c>
      <c r="F219" s="31">
        <v>6722486</v>
      </c>
      <c r="G219" s="36">
        <f t="shared" si="48"/>
        <v>0.1802373835177456</v>
      </c>
      <c r="H219" s="31">
        <v>5864630</v>
      </c>
      <c r="I219" s="36">
        <f t="shared" si="49"/>
        <v>0.15723730276265005</v>
      </c>
      <c r="J219" s="31">
        <v>6978609</v>
      </c>
      <c r="K219" s="36">
        <f t="shared" si="50"/>
        <v>0.18735865260881673</v>
      </c>
      <c r="L219" s="31">
        <v>0</v>
      </c>
      <c r="M219" s="36">
        <f t="shared" si="51"/>
        <v>0</v>
      </c>
      <c r="N219" s="31">
        <f t="shared" si="52"/>
        <v>19565725</v>
      </c>
      <c r="O219" s="36">
        <f t="shared" si="53"/>
        <v>0.52529205652797584</v>
      </c>
      <c r="P219" s="31">
        <v>7602806</v>
      </c>
      <c r="Q219" s="31">
        <v>35945955</v>
      </c>
      <c r="R219" s="31">
        <v>35957244</v>
      </c>
      <c r="S219" s="31">
        <v>19333578</v>
      </c>
      <c r="T219" s="36">
        <f t="shared" si="54"/>
        <v>0.53768242082179607</v>
      </c>
      <c r="U219" s="36">
        <f t="shared" si="55"/>
        <v>-8.2100871704473333E-2</v>
      </c>
    </row>
    <row r="220" spans="1:21" x14ac:dyDescent="0.2">
      <c r="A220" s="17" t="s">
        <v>29</v>
      </c>
      <c r="B220" s="11" t="s">
        <v>395</v>
      </c>
      <c r="C220" s="10" t="s">
        <v>396</v>
      </c>
      <c r="D220" s="31">
        <v>5406805</v>
      </c>
      <c r="E220" s="31">
        <v>10899418</v>
      </c>
      <c r="F220" s="31">
        <v>3097500</v>
      </c>
      <c r="G220" s="36">
        <f t="shared" si="48"/>
        <v>0.57288916467303708</v>
      </c>
      <c r="H220" s="31">
        <v>5417751</v>
      </c>
      <c r="I220" s="36">
        <f t="shared" si="49"/>
        <v>1.0020244858100116</v>
      </c>
      <c r="J220" s="31">
        <v>807414</v>
      </c>
      <c r="K220" s="36">
        <f t="shared" si="50"/>
        <v>7.4078634290381376E-2</v>
      </c>
      <c r="L220" s="31">
        <v>0</v>
      </c>
      <c r="M220" s="36">
        <f t="shared" si="51"/>
        <v>0</v>
      </c>
      <c r="N220" s="31">
        <f t="shared" si="52"/>
        <v>9322665</v>
      </c>
      <c r="O220" s="36">
        <f t="shared" si="53"/>
        <v>0.85533603720859219</v>
      </c>
      <c r="P220" s="31">
        <v>1866374</v>
      </c>
      <c r="Q220" s="31">
        <v>5112144</v>
      </c>
      <c r="R220" s="31">
        <v>5112144</v>
      </c>
      <c r="S220" s="31">
        <v>6380859</v>
      </c>
      <c r="T220" s="36">
        <f t="shared" si="54"/>
        <v>1.2481766945532051</v>
      </c>
      <c r="U220" s="36">
        <f t="shared" si="55"/>
        <v>-0.56738895848313353</v>
      </c>
    </row>
    <row r="221" spans="1:21" x14ac:dyDescent="0.2">
      <c r="A221" s="17" t="s">
        <v>29</v>
      </c>
      <c r="B221" s="11" t="s">
        <v>397</v>
      </c>
      <c r="C221" s="10" t="s">
        <v>398</v>
      </c>
      <c r="D221" s="31">
        <v>30789499</v>
      </c>
      <c r="E221" s="31">
        <v>30271586</v>
      </c>
      <c r="F221" s="31">
        <v>4648216</v>
      </c>
      <c r="G221" s="36">
        <f t="shared" si="48"/>
        <v>0.15096757501640412</v>
      </c>
      <c r="H221" s="31">
        <v>3050233</v>
      </c>
      <c r="I221" s="36">
        <f t="shared" si="49"/>
        <v>9.9067315125848585E-2</v>
      </c>
      <c r="J221" s="31">
        <v>4922594</v>
      </c>
      <c r="K221" s="36">
        <f t="shared" si="50"/>
        <v>0.1626143407220223</v>
      </c>
      <c r="L221" s="31">
        <v>0</v>
      </c>
      <c r="M221" s="36">
        <f t="shared" si="51"/>
        <v>0</v>
      </c>
      <c r="N221" s="31">
        <f t="shared" si="52"/>
        <v>12621043</v>
      </c>
      <c r="O221" s="36">
        <f t="shared" si="53"/>
        <v>0.41692704835485001</v>
      </c>
      <c r="P221" s="31">
        <v>4764618</v>
      </c>
      <c r="Q221" s="31">
        <v>22942370</v>
      </c>
      <c r="R221" s="31">
        <v>24531498</v>
      </c>
      <c r="S221" s="31">
        <v>14152778</v>
      </c>
      <c r="T221" s="36">
        <f t="shared" si="54"/>
        <v>0.57692269750506064</v>
      </c>
      <c r="U221" s="36">
        <f t="shared" si="55"/>
        <v>3.3156068335383759E-2</v>
      </c>
    </row>
    <row r="222" spans="1:21" x14ac:dyDescent="0.2">
      <c r="A222" s="17" t="s">
        <v>29</v>
      </c>
      <c r="B222" s="11" t="s">
        <v>399</v>
      </c>
      <c r="C222" s="10" t="s">
        <v>400</v>
      </c>
      <c r="D222" s="31">
        <v>35153038</v>
      </c>
      <c r="E222" s="31">
        <v>37419812</v>
      </c>
      <c r="F222" s="31">
        <v>7710613</v>
      </c>
      <c r="G222" s="36">
        <f t="shared" si="48"/>
        <v>0.21934414317192158</v>
      </c>
      <c r="H222" s="31">
        <v>4545564</v>
      </c>
      <c r="I222" s="36">
        <f t="shared" si="49"/>
        <v>0.12930785669221534</v>
      </c>
      <c r="J222" s="31">
        <v>8766752</v>
      </c>
      <c r="K222" s="36">
        <f t="shared" si="50"/>
        <v>0.23428102738731024</v>
      </c>
      <c r="L222" s="31">
        <v>0</v>
      </c>
      <c r="M222" s="36">
        <f t="shared" si="51"/>
        <v>0</v>
      </c>
      <c r="N222" s="31">
        <f t="shared" si="52"/>
        <v>21022929</v>
      </c>
      <c r="O222" s="36">
        <f t="shared" si="53"/>
        <v>0.56181279050787325</v>
      </c>
      <c r="P222" s="31">
        <v>5884162</v>
      </c>
      <c r="Q222" s="31">
        <v>31225884</v>
      </c>
      <c r="R222" s="31">
        <v>28510252</v>
      </c>
      <c r="S222" s="31">
        <v>17956370</v>
      </c>
      <c r="T222" s="36">
        <f t="shared" si="54"/>
        <v>0.62982151122340135</v>
      </c>
      <c r="U222" s="36">
        <f t="shared" si="55"/>
        <v>0.48988963934031737</v>
      </c>
    </row>
    <row r="223" spans="1:21" x14ac:dyDescent="0.2">
      <c r="A223" s="17" t="s">
        <v>44</v>
      </c>
      <c r="B223" s="11" t="s">
        <v>401</v>
      </c>
      <c r="C223" s="10" t="s">
        <v>402</v>
      </c>
      <c r="D223" s="31">
        <v>647667805</v>
      </c>
      <c r="E223" s="31">
        <v>591633489</v>
      </c>
      <c r="F223" s="31">
        <v>153960083</v>
      </c>
      <c r="G223" s="36">
        <f t="shared" si="48"/>
        <v>0.23771458425357425</v>
      </c>
      <c r="H223" s="31">
        <v>208196042</v>
      </c>
      <c r="I223" s="36">
        <f t="shared" si="49"/>
        <v>0.32145498107629422</v>
      </c>
      <c r="J223" s="31">
        <v>129366105</v>
      </c>
      <c r="K223" s="36">
        <f t="shared" si="50"/>
        <v>0.21865919932737277</v>
      </c>
      <c r="L223" s="31">
        <v>0</v>
      </c>
      <c r="M223" s="36">
        <f t="shared" si="51"/>
        <v>0</v>
      </c>
      <c r="N223" s="31">
        <f t="shared" si="52"/>
        <v>491522230</v>
      </c>
      <c r="O223" s="36">
        <f t="shared" si="53"/>
        <v>0.83078838358320184</v>
      </c>
      <c r="P223" s="31">
        <v>121667430</v>
      </c>
      <c r="Q223" s="31">
        <v>331106776</v>
      </c>
      <c r="R223" s="31">
        <v>447714791</v>
      </c>
      <c r="S223" s="31">
        <v>282408271</v>
      </c>
      <c r="T223" s="36">
        <f t="shared" si="54"/>
        <v>0.63077717483763007</v>
      </c>
      <c r="U223" s="36">
        <f t="shared" si="55"/>
        <v>6.3276383827619354E-2</v>
      </c>
    </row>
    <row r="224" spans="1:21" ht="16.5" x14ac:dyDescent="0.3">
      <c r="A224" s="18" t="s">
        <v>0</v>
      </c>
      <c r="B224" s="13" t="s">
        <v>403</v>
      </c>
      <c r="C224" s="12" t="s">
        <v>0</v>
      </c>
      <c r="D224" s="32">
        <f>SUM(D217:D223)</f>
        <v>858854159</v>
      </c>
      <c r="E224" s="32">
        <f>SUM(E217:E223)</f>
        <v>811006709</v>
      </c>
      <c r="F224" s="32">
        <f>SUM(F217:F223)</f>
        <v>198797609</v>
      </c>
      <c r="G224" s="37">
        <f t="shared" si="48"/>
        <v>0.23146841278788055</v>
      </c>
      <c r="H224" s="32">
        <f>SUM(H217:H223)</f>
        <v>240372848</v>
      </c>
      <c r="I224" s="37">
        <f t="shared" si="49"/>
        <v>0.27987621120665729</v>
      </c>
      <c r="J224" s="32">
        <f>SUM(J217:J223)</f>
        <v>172640070</v>
      </c>
      <c r="K224" s="37">
        <f t="shared" si="50"/>
        <v>0.2128713216353923</v>
      </c>
      <c r="L224" s="32">
        <f>SUM(L217:L223)</f>
        <v>0</v>
      </c>
      <c r="M224" s="37">
        <f t="shared" si="51"/>
        <v>0</v>
      </c>
      <c r="N224" s="32">
        <f t="shared" si="52"/>
        <v>611810527</v>
      </c>
      <c r="O224" s="37">
        <f t="shared" si="53"/>
        <v>0.75438405158742039</v>
      </c>
      <c r="P224" s="32">
        <f>SUM(P217:P223)</f>
        <v>161860528</v>
      </c>
      <c r="Q224" s="32">
        <f>SUM(Q217:Q223)</f>
        <v>527659173</v>
      </c>
      <c r="R224" s="32">
        <f>SUM(R217:R223)</f>
        <v>638939084</v>
      </c>
      <c r="S224" s="32">
        <f>SUM(S217:S223)</f>
        <v>403356630</v>
      </c>
      <c r="T224" s="37">
        <f t="shared" si="54"/>
        <v>0.63129121398371058</v>
      </c>
      <c r="U224" s="37">
        <f t="shared" si="55"/>
        <v>6.6597719241345832E-2</v>
      </c>
    </row>
    <row r="225" spans="1:21" x14ac:dyDescent="0.2">
      <c r="A225" s="17" t="s">
        <v>29</v>
      </c>
      <c r="B225" s="11" t="s">
        <v>404</v>
      </c>
      <c r="C225" s="10" t="s">
        <v>405</v>
      </c>
      <c r="D225" s="31">
        <v>31210645</v>
      </c>
      <c r="E225" s="31">
        <v>31260645</v>
      </c>
      <c r="F225" s="31">
        <v>4068749</v>
      </c>
      <c r="G225" s="36">
        <f t="shared" si="48"/>
        <v>0.13036414338761662</v>
      </c>
      <c r="H225" s="31">
        <v>6838231</v>
      </c>
      <c r="I225" s="36">
        <f t="shared" si="49"/>
        <v>0.21909931691575102</v>
      </c>
      <c r="J225" s="31">
        <v>3976380</v>
      </c>
      <c r="K225" s="36">
        <f t="shared" si="50"/>
        <v>0.12720083030916349</v>
      </c>
      <c r="L225" s="31">
        <v>0</v>
      </c>
      <c r="M225" s="36">
        <f t="shared" si="51"/>
        <v>0</v>
      </c>
      <c r="N225" s="31">
        <f t="shared" si="52"/>
        <v>14883360</v>
      </c>
      <c r="O225" s="36">
        <f t="shared" si="53"/>
        <v>0.47610533947716049</v>
      </c>
      <c r="P225" s="31">
        <v>4878069</v>
      </c>
      <c r="Q225" s="31">
        <v>39157164</v>
      </c>
      <c r="R225" s="31">
        <v>39157164</v>
      </c>
      <c r="S225" s="31">
        <v>14833882</v>
      </c>
      <c r="T225" s="36">
        <f t="shared" si="54"/>
        <v>0.37882932482035725</v>
      </c>
      <c r="U225" s="36">
        <f t="shared" si="55"/>
        <v>-0.18484547881549029</v>
      </c>
    </row>
    <row r="226" spans="1:21" x14ac:dyDescent="0.2">
      <c r="A226" s="17" t="s">
        <v>29</v>
      </c>
      <c r="B226" s="11" t="s">
        <v>406</v>
      </c>
      <c r="C226" s="10" t="s">
        <v>407</v>
      </c>
      <c r="D226" s="31">
        <v>71438173</v>
      </c>
      <c r="E226" s="31">
        <v>74706334</v>
      </c>
      <c r="F226" s="31">
        <v>10546228</v>
      </c>
      <c r="G226" s="36">
        <f t="shared" si="48"/>
        <v>0.14762734763667598</v>
      </c>
      <c r="H226" s="31">
        <v>15043567</v>
      </c>
      <c r="I226" s="36">
        <f t="shared" si="49"/>
        <v>0.21058163119597137</v>
      </c>
      <c r="J226" s="31">
        <v>13389179</v>
      </c>
      <c r="K226" s="36">
        <f t="shared" si="50"/>
        <v>0.17922414717873855</v>
      </c>
      <c r="L226" s="31">
        <v>0</v>
      </c>
      <c r="M226" s="36">
        <f t="shared" si="51"/>
        <v>0</v>
      </c>
      <c r="N226" s="31">
        <f t="shared" si="52"/>
        <v>38978974</v>
      </c>
      <c r="O226" s="36">
        <f t="shared" si="53"/>
        <v>0.52176263929642164</v>
      </c>
      <c r="P226" s="31">
        <v>8983025</v>
      </c>
      <c r="Q226" s="31">
        <v>55110175</v>
      </c>
      <c r="R226" s="31">
        <v>50779864</v>
      </c>
      <c r="S226" s="31">
        <v>29433780</v>
      </c>
      <c r="T226" s="36">
        <f t="shared" si="54"/>
        <v>0.57963487259438107</v>
      </c>
      <c r="U226" s="36">
        <f t="shared" si="55"/>
        <v>0.49049780001725485</v>
      </c>
    </row>
    <row r="227" spans="1:21" x14ac:dyDescent="0.2">
      <c r="A227" s="17" t="s">
        <v>29</v>
      </c>
      <c r="B227" s="11" t="s">
        <v>408</v>
      </c>
      <c r="C227" s="10" t="s">
        <v>409</v>
      </c>
      <c r="D227" s="31">
        <v>105139173</v>
      </c>
      <c r="E227" s="31">
        <v>111156739</v>
      </c>
      <c r="F227" s="31">
        <v>17961714</v>
      </c>
      <c r="G227" s="36">
        <f t="shared" si="48"/>
        <v>0.17083750506578552</v>
      </c>
      <c r="H227" s="31">
        <v>23734512</v>
      </c>
      <c r="I227" s="36">
        <f t="shared" si="49"/>
        <v>0.2257437577524031</v>
      </c>
      <c r="J227" s="31">
        <v>17921877</v>
      </c>
      <c r="K227" s="36">
        <f t="shared" si="50"/>
        <v>0.16123068345860703</v>
      </c>
      <c r="L227" s="31">
        <v>0</v>
      </c>
      <c r="M227" s="36">
        <f t="shared" si="51"/>
        <v>0</v>
      </c>
      <c r="N227" s="31">
        <f t="shared" si="52"/>
        <v>59618103</v>
      </c>
      <c r="O227" s="36">
        <f t="shared" si="53"/>
        <v>0.53634267734320629</v>
      </c>
      <c r="P227" s="31">
        <v>16685160</v>
      </c>
      <c r="Q227" s="31">
        <v>89938360</v>
      </c>
      <c r="R227" s="31">
        <v>95738360</v>
      </c>
      <c r="S227" s="31">
        <v>50522189</v>
      </c>
      <c r="T227" s="36">
        <f t="shared" si="54"/>
        <v>0.52771103453203083</v>
      </c>
      <c r="U227" s="36">
        <f t="shared" si="55"/>
        <v>7.4120775587408261E-2</v>
      </c>
    </row>
    <row r="228" spans="1:21" x14ac:dyDescent="0.2">
      <c r="A228" s="17" t="s">
        <v>29</v>
      </c>
      <c r="B228" s="11" t="s">
        <v>410</v>
      </c>
      <c r="C228" s="10" t="s">
        <v>411</v>
      </c>
      <c r="D228" s="31">
        <v>104108685</v>
      </c>
      <c r="E228" s="31">
        <v>96740968</v>
      </c>
      <c r="F228" s="31">
        <v>22817958</v>
      </c>
      <c r="G228" s="36">
        <f t="shared" si="48"/>
        <v>0.21917439452817986</v>
      </c>
      <c r="H228" s="31">
        <v>25273854</v>
      </c>
      <c r="I228" s="36">
        <f t="shared" si="49"/>
        <v>0.24276412673928213</v>
      </c>
      <c r="J228" s="31">
        <v>26220090</v>
      </c>
      <c r="K228" s="36">
        <f t="shared" si="50"/>
        <v>0.27103398427851166</v>
      </c>
      <c r="L228" s="31">
        <v>0</v>
      </c>
      <c r="M228" s="36">
        <f t="shared" si="51"/>
        <v>0</v>
      </c>
      <c r="N228" s="31">
        <f t="shared" si="52"/>
        <v>74311902</v>
      </c>
      <c r="O228" s="36">
        <f t="shared" si="53"/>
        <v>0.76815338461364169</v>
      </c>
      <c r="P228" s="31">
        <v>21375048</v>
      </c>
      <c r="Q228" s="31">
        <v>150317309</v>
      </c>
      <c r="R228" s="31">
        <v>94719720</v>
      </c>
      <c r="S228" s="31">
        <v>66521038</v>
      </c>
      <c r="T228" s="36">
        <f t="shared" si="54"/>
        <v>0.70229344005662175</v>
      </c>
      <c r="U228" s="36">
        <f t="shared" si="55"/>
        <v>0.22666812256982993</v>
      </c>
    </row>
    <row r="229" spans="1:21" x14ac:dyDescent="0.2">
      <c r="A229" s="17" t="s">
        <v>44</v>
      </c>
      <c r="B229" s="11" t="s">
        <v>412</v>
      </c>
      <c r="C229" s="10" t="s">
        <v>413</v>
      </c>
      <c r="D229" s="31">
        <v>49145013</v>
      </c>
      <c r="E229" s="31">
        <v>47255912</v>
      </c>
      <c r="F229" s="31">
        <v>11929766</v>
      </c>
      <c r="G229" s="36">
        <f t="shared" si="48"/>
        <v>0.24274621720010534</v>
      </c>
      <c r="H229" s="31">
        <v>12193109</v>
      </c>
      <c r="I229" s="36">
        <f t="shared" si="49"/>
        <v>0.24810470596477407</v>
      </c>
      <c r="J229" s="31">
        <v>12710114</v>
      </c>
      <c r="K229" s="36">
        <f t="shared" si="50"/>
        <v>0.26896346852855152</v>
      </c>
      <c r="L229" s="31">
        <v>0</v>
      </c>
      <c r="M229" s="36">
        <f t="shared" si="51"/>
        <v>0</v>
      </c>
      <c r="N229" s="31">
        <f t="shared" si="52"/>
        <v>36832989</v>
      </c>
      <c r="O229" s="36">
        <f t="shared" si="53"/>
        <v>0.77943663429879417</v>
      </c>
      <c r="P229" s="31">
        <v>10499525</v>
      </c>
      <c r="Q229" s="31">
        <v>56476375</v>
      </c>
      <c r="R229" s="31">
        <v>50939922</v>
      </c>
      <c r="S229" s="31">
        <v>32594960</v>
      </c>
      <c r="T229" s="36">
        <f t="shared" si="54"/>
        <v>0.63987063034764757</v>
      </c>
      <c r="U229" s="36">
        <f t="shared" si="55"/>
        <v>0.21054181022474827</v>
      </c>
    </row>
    <row r="230" spans="1:21" ht="16.5" x14ac:dyDescent="0.3">
      <c r="A230" s="18" t="s">
        <v>0</v>
      </c>
      <c r="B230" s="13" t="s">
        <v>414</v>
      </c>
      <c r="C230" s="12" t="s">
        <v>0</v>
      </c>
      <c r="D230" s="32">
        <f>SUM(D225:D229)</f>
        <v>361041689</v>
      </c>
      <c r="E230" s="32">
        <f>SUM(E225:E229)</f>
        <v>361120598</v>
      </c>
      <c r="F230" s="32">
        <f>SUM(F225:F229)</f>
        <v>67324415</v>
      </c>
      <c r="G230" s="37">
        <f t="shared" si="48"/>
        <v>0.1864726901385618</v>
      </c>
      <c r="H230" s="32">
        <f>SUM(H225:H229)</f>
        <v>83083273</v>
      </c>
      <c r="I230" s="37">
        <f t="shared" si="49"/>
        <v>0.23012099580555639</v>
      </c>
      <c r="J230" s="32">
        <f>SUM(J225:J229)</f>
        <v>74217640</v>
      </c>
      <c r="K230" s="37">
        <f t="shared" si="50"/>
        <v>0.20552037300292686</v>
      </c>
      <c r="L230" s="32">
        <f>SUM(L225:L229)</f>
        <v>0</v>
      </c>
      <c r="M230" s="37">
        <f t="shared" si="51"/>
        <v>0</v>
      </c>
      <c r="N230" s="32">
        <f t="shared" si="52"/>
        <v>224625328</v>
      </c>
      <c r="O230" s="37">
        <f t="shared" si="53"/>
        <v>0.62202302843993407</v>
      </c>
      <c r="P230" s="32">
        <f>SUM(P225:P229)</f>
        <v>62420827</v>
      </c>
      <c r="Q230" s="32">
        <f>SUM(Q225:Q229)</f>
        <v>390999383</v>
      </c>
      <c r="R230" s="32">
        <f>SUM(R225:R229)</f>
        <v>331335030</v>
      </c>
      <c r="S230" s="32">
        <f>SUM(S225:S229)</f>
        <v>193905849</v>
      </c>
      <c r="T230" s="37">
        <f t="shared" si="54"/>
        <v>0.58522592374250315</v>
      </c>
      <c r="U230" s="37">
        <f t="shared" si="55"/>
        <v>0.1889884124732919</v>
      </c>
    </row>
    <row r="231" spans="1:21" ht="16.5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1493204762</v>
      </c>
      <c r="E231" s="32">
        <f>SUM(E208:E215,E217:E223,E225:E229)</f>
        <v>1903135214</v>
      </c>
      <c r="F231" s="32">
        <f>SUM(F208:F215,F217:F223,F225:F229)</f>
        <v>397177413</v>
      </c>
      <c r="G231" s="37">
        <f t="shared" si="48"/>
        <v>0.26598991853469589</v>
      </c>
      <c r="H231" s="32">
        <f>SUM(H208:H215,H217:H223,H225:H229)</f>
        <v>489195931</v>
      </c>
      <c r="I231" s="37">
        <f t="shared" si="49"/>
        <v>0.32761476754518948</v>
      </c>
      <c r="J231" s="32">
        <f>SUM(J208:J215,J217:J223,J225:J229)</f>
        <v>381308510</v>
      </c>
      <c r="K231" s="37">
        <f t="shared" si="50"/>
        <v>0.20035807608150327</v>
      </c>
      <c r="L231" s="32">
        <f>SUM(L208:L215,L217:L223,L225:L229)</f>
        <v>0</v>
      </c>
      <c r="M231" s="37">
        <f t="shared" si="51"/>
        <v>0</v>
      </c>
      <c r="N231" s="32">
        <f t="shared" si="52"/>
        <v>1267681854</v>
      </c>
      <c r="O231" s="37">
        <f t="shared" si="53"/>
        <v>0.66610183274134926</v>
      </c>
      <c r="P231" s="32">
        <f>SUM(P208:P215,P217:P223,P225:P229)</f>
        <v>264060291</v>
      </c>
      <c r="Q231" s="32">
        <f>SUM(Q208:Q215,Q217:Q223,Q225:Q229)</f>
        <v>1155211261</v>
      </c>
      <c r="R231" s="32">
        <f>SUM(R208:R215,R217:R223,R225:R229)</f>
        <v>1206974487</v>
      </c>
      <c r="S231" s="32">
        <f>SUM(S208:S215,S217:S223,S225:S229)</f>
        <v>732664399</v>
      </c>
      <c r="T231" s="37">
        <f t="shared" si="54"/>
        <v>0.60702558910012816</v>
      </c>
      <c r="U231" s="37">
        <f t="shared" si="55"/>
        <v>0.44402063845335982</v>
      </c>
    </row>
    <row r="232" spans="1:21" ht="14.4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4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x14ac:dyDescent="0.2">
      <c r="A234" s="17" t="s">
        <v>29</v>
      </c>
      <c r="B234" s="11" t="s">
        <v>417</v>
      </c>
      <c r="C234" s="10" t="s">
        <v>418</v>
      </c>
      <c r="D234" s="31">
        <v>62073714</v>
      </c>
      <c r="E234" s="31">
        <v>70560477</v>
      </c>
      <c r="F234" s="31">
        <v>16762060</v>
      </c>
      <c r="G234" s="36">
        <f t="shared" ref="G234:G260" si="56">IF(($D234     =0),0,($F234     /$D234     ))</f>
        <v>0.27003475255242498</v>
      </c>
      <c r="H234" s="31">
        <v>16686390</v>
      </c>
      <c r="I234" s="36">
        <f t="shared" ref="I234:I260" si="57">IF(($D234     =0),0,($H234     /$D234     ))</f>
        <v>0.26881571803485127</v>
      </c>
      <c r="J234" s="31">
        <v>15930717</v>
      </c>
      <c r="K234" s="36">
        <f t="shared" ref="K234:K260" si="58">IF(($E234     =0),0,($J234     /$E234     ))</f>
        <v>0.22577394140915458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49379167</v>
      </c>
      <c r="O234" s="36">
        <f t="shared" ref="O234:O260" si="61">IF(($E234     =0),0,($N234     /$E234     ))</f>
        <v>0.69981339553586064</v>
      </c>
      <c r="P234" s="31">
        <v>13457350</v>
      </c>
      <c r="Q234" s="31">
        <v>58008844</v>
      </c>
      <c r="R234" s="31">
        <v>59575722</v>
      </c>
      <c r="S234" s="31">
        <v>36811246</v>
      </c>
      <c r="T234" s="36">
        <f t="shared" ref="T234:T260" si="62">IF(($R234     =0),0,($S234     /$R234     ))</f>
        <v>0.61789005259558583</v>
      </c>
      <c r="U234" s="36">
        <f t="shared" ref="U234:U260" si="63">IF(($P234     =0),0,(($J234     /$P234     )-1))</f>
        <v>0.1837930201711333</v>
      </c>
    </row>
    <row r="235" spans="1:21" x14ac:dyDescent="0.2">
      <c r="A235" s="17" t="s">
        <v>29</v>
      </c>
      <c r="B235" s="11" t="s">
        <v>419</v>
      </c>
      <c r="C235" s="10" t="s">
        <v>420</v>
      </c>
      <c r="D235" s="31">
        <v>72229452</v>
      </c>
      <c r="E235" s="31">
        <v>71938452</v>
      </c>
      <c r="F235" s="31">
        <v>13348672</v>
      </c>
      <c r="G235" s="36">
        <f t="shared" si="56"/>
        <v>0.18480926589336438</v>
      </c>
      <c r="H235" s="31">
        <v>13833683</v>
      </c>
      <c r="I235" s="36">
        <f t="shared" si="57"/>
        <v>0.19152413062748974</v>
      </c>
      <c r="J235" s="31">
        <v>12840852</v>
      </c>
      <c r="K235" s="36">
        <f t="shared" si="58"/>
        <v>0.17849775249542485</v>
      </c>
      <c r="L235" s="31">
        <v>0</v>
      </c>
      <c r="M235" s="36">
        <f t="shared" si="59"/>
        <v>0</v>
      </c>
      <c r="N235" s="31">
        <f t="shared" si="60"/>
        <v>40023207</v>
      </c>
      <c r="O235" s="36">
        <f t="shared" si="61"/>
        <v>0.55635346448655865</v>
      </c>
      <c r="P235" s="31">
        <v>13088447</v>
      </c>
      <c r="Q235" s="31">
        <v>81612875</v>
      </c>
      <c r="R235" s="31">
        <v>82521366</v>
      </c>
      <c r="S235" s="31">
        <v>39948155</v>
      </c>
      <c r="T235" s="36">
        <f t="shared" si="62"/>
        <v>0.48409468888336143</v>
      </c>
      <c r="U235" s="36">
        <f t="shared" si="63"/>
        <v>-1.8917064797679961E-2</v>
      </c>
    </row>
    <row r="236" spans="1:21" x14ac:dyDescent="0.2">
      <c r="A236" s="17" t="s">
        <v>29</v>
      </c>
      <c r="B236" s="11" t="s">
        <v>421</v>
      </c>
      <c r="C236" s="10" t="s">
        <v>422</v>
      </c>
      <c r="D236" s="31">
        <v>76460106</v>
      </c>
      <c r="E236" s="31">
        <v>77004764</v>
      </c>
      <c r="F236" s="31">
        <v>8418307</v>
      </c>
      <c r="G236" s="36">
        <f t="shared" si="56"/>
        <v>0.1101006451652055</v>
      </c>
      <c r="H236" s="31">
        <v>20227101</v>
      </c>
      <c r="I236" s="36">
        <f t="shared" si="57"/>
        <v>0.2645445063861146</v>
      </c>
      <c r="J236" s="31">
        <v>13226231</v>
      </c>
      <c r="K236" s="36">
        <f t="shared" si="58"/>
        <v>0.17175860703890997</v>
      </c>
      <c r="L236" s="31">
        <v>0</v>
      </c>
      <c r="M236" s="36">
        <f t="shared" si="59"/>
        <v>0</v>
      </c>
      <c r="N236" s="31">
        <f t="shared" si="60"/>
        <v>41871639</v>
      </c>
      <c r="O236" s="36">
        <f t="shared" si="61"/>
        <v>0.54375387735751002</v>
      </c>
      <c r="P236" s="31">
        <v>12805031</v>
      </c>
      <c r="Q236" s="31">
        <v>93546629</v>
      </c>
      <c r="R236" s="31">
        <v>85678216</v>
      </c>
      <c r="S236" s="31">
        <v>37017568</v>
      </c>
      <c r="T236" s="36">
        <f t="shared" si="62"/>
        <v>0.43205344051514799</v>
      </c>
      <c r="U236" s="36">
        <f t="shared" si="63"/>
        <v>3.2893321382822194E-2</v>
      </c>
    </row>
    <row r="237" spans="1:21" x14ac:dyDescent="0.2">
      <c r="A237" s="17" t="s">
        <v>29</v>
      </c>
      <c r="B237" s="11" t="s">
        <v>423</v>
      </c>
      <c r="C237" s="10" t="s">
        <v>424</v>
      </c>
      <c r="D237" s="31">
        <v>5947795</v>
      </c>
      <c r="E237" s="31">
        <v>5066101</v>
      </c>
      <c r="F237" s="31">
        <v>162922</v>
      </c>
      <c r="G237" s="36">
        <f t="shared" si="56"/>
        <v>2.7391999892397097E-2</v>
      </c>
      <c r="H237" s="31">
        <v>51434</v>
      </c>
      <c r="I237" s="36">
        <f t="shared" si="57"/>
        <v>8.6475744372494345E-3</v>
      </c>
      <c r="J237" s="31">
        <v>692989</v>
      </c>
      <c r="K237" s="36">
        <f t="shared" si="58"/>
        <v>0.1367894165552562</v>
      </c>
      <c r="L237" s="31">
        <v>0</v>
      </c>
      <c r="M237" s="36">
        <f t="shared" si="59"/>
        <v>0</v>
      </c>
      <c r="N237" s="31">
        <f t="shared" si="60"/>
        <v>907345</v>
      </c>
      <c r="O237" s="36">
        <f t="shared" si="61"/>
        <v>0.17910124571144556</v>
      </c>
      <c r="P237" s="31">
        <v>177935</v>
      </c>
      <c r="Q237" s="31">
        <v>3194409</v>
      </c>
      <c r="R237" s="31">
        <v>5080237</v>
      </c>
      <c r="S237" s="31">
        <v>885022</v>
      </c>
      <c r="T237" s="36">
        <f t="shared" si="62"/>
        <v>0.17420880167598479</v>
      </c>
      <c r="U237" s="36">
        <f t="shared" si="63"/>
        <v>2.8946188214797539</v>
      </c>
    </row>
    <row r="238" spans="1:21" x14ac:dyDescent="0.2">
      <c r="A238" s="17" t="s">
        <v>29</v>
      </c>
      <c r="B238" s="11" t="s">
        <v>425</v>
      </c>
      <c r="C238" s="10" t="s">
        <v>426</v>
      </c>
      <c r="D238" s="31">
        <v>29620757</v>
      </c>
      <c r="E238" s="31">
        <v>27651280</v>
      </c>
      <c r="F238" s="31">
        <v>5851187</v>
      </c>
      <c r="G238" s="36">
        <f t="shared" si="56"/>
        <v>0.19753671386588803</v>
      </c>
      <c r="H238" s="31">
        <v>5975713</v>
      </c>
      <c r="I238" s="36">
        <f t="shared" si="57"/>
        <v>0.20174072526235573</v>
      </c>
      <c r="J238" s="31">
        <v>6695525</v>
      </c>
      <c r="K238" s="36">
        <f t="shared" si="58"/>
        <v>0.24214159344522207</v>
      </c>
      <c r="L238" s="31">
        <v>0</v>
      </c>
      <c r="M238" s="36">
        <f t="shared" si="59"/>
        <v>0</v>
      </c>
      <c r="N238" s="31">
        <f t="shared" si="60"/>
        <v>18522425</v>
      </c>
      <c r="O238" s="36">
        <f t="shared" si="61"/>
        <v>0.66985777873574026</v>
      </c>
      <c r="P238" s="31">
        <v>4954828</v>
      </c>
      <c r="Q238" s="31">
        <v>23817382</v>
      </c>
      <c r="R238" s="31">
        <v>22532381</v>
      </c>
      <c r="S238" s="31">
        <v>14982212</v>
      </c>
      <c r="T238" s="36">
        <f t="shared" si="62"/>
        <v>0.6649191667760278</v>
      </c>
      <c r="U238" s="36">
        <f t="shared" si="63"/>
        <v>0.3513133049219872</v>
      </c>
    </row>
    <row r="239" spans="1:21" x14ac:dyDescent="0.2">
      <c r="A239" s="17" t="s">
        <v>44</v>
      </c>
      <c r="B239" s="11" t="s">
        <v>427</v>
      </c>
      <c r="C239" s="10" t="s">
        <v>428</v>
      </c>
      <c r="D239" s="31">
        <v>13923330</v>
      </c>
      <c r="E239" s="31">
        <v>13923330</v>
      </c>
      <c r="F239" s="31">
        <v>1168552</v>
      </c>
      <c r="G239" s="36">
        <f t="shared" si="56"/>
        <v>8.3927623636012361E-2</v>
      </c>
      <c r="H239" s="31">
        <v>3498399</v>
      </c>
      <c r="I239" s="36">
        <f t="shared" si="57"/>
        <v>0.25126165938751721</v>
      </c>
      <c r="J239" s="31">
        <v>1459063</v>
      </c>
      <c r="K239" s="36">
        <f t="shared" si="58"/>
        <v>0.10479267531545973</v>
      </c>
      <c r="L239" s="31">
        <v>0</v>
      </c>
      <c r="M239" s="36">
        <f t="shared" si="59"/>
        <v>0</v>
      </c>
      <c r="N239" s="31">
        <f t="shared" si="60"/>
        <v>6126014</v>
      </c>
      <c r="O239" s="36">
        <f t="shared" si="61"/>
        <v>0.43998195833898929</v>
      </c>
      <c r="P239" s="31">
        <v>2267424</v>
      </c>
      <c r="Q239" s="31">
        <v>20618073</v>
      </c>
      <c r="R239" s="31">
        <v>19467952</v>
      </c>
      <c r="S239" s="31">
        <v>8724780</v>
      </c>
      <c r="T239" s="36">
        <f t="shared" si="62"/>
        <v>0.44816116250954391</v>
      </c>
      <c r="U239" s="36">
        <f t="shared" si="63"/>
        <v>-0.35651073641277498</v>
      </c>
    </row>
    <row r="240" spans="1:21" ht="16.5" x14ac:dyDescent="0.3">
      <c r="A240" s="18" t="s">
        <v>0</v>
      </c>
      <c r="B240" s="13" t="s">
        <v>429</v>
      </c>
      <c r="C240" s="12" t="s">
        <v>0</v>
      </c>
      <c r="D240" s="32">
        <f>SUM(D234:D239)</f>
        <v>260255154</v>
      </c>
      <c r="E240" s="32">
        <f>SUM(E234:E239)</f>
        <v>266144404</v>
      </c>
      <c r="F240" s="32">
        <f>SUM(F234:F239)</f>
        <v>45711700</v>
      </c>
      <c r="G240" s="37">
        <f t="shared" si="56"/>
        <v>0.17564186260073067</v>
      </c>
      <c r="H240" s="32">
        <f>SUM(H234:H239)</f>
        <v>60272720</v>
      </c>
      <c r="I240" s="37">
        <f t="shared" si="57"/>
        <v>0.231590879464389</v>
      </c>
      <c r="J240" s="32">
        <f>SUM(J234:J239)</f>
        <v>50845377</v>
      </c>
      <c r="K240" s="37">
        <f t="shared" si="58"/>
        <v>0.19104432118738066</v>
      </c>
      <c r="L240" s="32">
        <f>SUM(L234:L239)</f>
        <v>0</v>
      </c>
      <c r="M240" s="37">
        <f t="shared" si="59"/>
        <v>0</v>
      </c>
      <c r="N240" s="32">
        <f t="shared" si="60"/>
        <v>156829797</v>
      </c>
      <c r="O240" s="37">
        <f t="shared" si="61"/>
        <v>0.58926580699401065</v>
      </c>
      <c r="P240" s="32">
        <f>SUM(P234:P239)</f>
        <v>46751015</v>
      </c>
      <c r="Q240" s="32">
        <f>SUM(Q234:Q239)</f>
        <v>280798212</v>
      </c>
      <c r="R240" s="32">
        <f>SUM(R234:R239)</f>
        <v>274855874</v>
      </c>
      <c r="S240" s="32">
        <f>SUM(S234:S239)</f>
        <v>138368983</v>
      </c>
      <c r="T240" s="37">
        <f t="shared" si="62"/>
        <v>0.50342377983888387</v>
      </c>
      <c r="U240" s="37">
        <f t="shared" si="63"/>
        <v>8.7578034402033822E-2</v>
      </c>
    </row>
    <row r="241" spans="1:21" x14ac:dyDescent="0.2">
      <c r="A241" s="17" t="s">
        <v>29</v>
      </c>
      <c r="B241" s="11" t="s">
        <v>430</v>
      </c>
      <c r="C241" s="10" t="s">
        <v>431</v>
      </c>
      <c r="D241" s="31">
        <v>36166188</v>
      </c>
      <c r="E241" s="31">
        <v>48472608</v>
      </c>
      <c r="F241" s="31">
        <v>9631082</v>
      </c>
      <c r="G241" s="36">
        <f t="shared" si="56"/>
        <v>0.26630072265288229</v>
      </c>
      <c r="H241" s="31">
        <v>8602227</v>
      </c>
      <c r="I241" s="36">
        <f t="shared" si="57"/>
        <v>0.23785274245657298</v>
      </c>
      <c r="J241" s="31">
        <v>9088937</v>
      </c>
      <c r="K241" s="36">
        <f t="shared" si="58"/>
        <v>0.18750666355728168</v>
      </c>
      <c r="L241" s="31">
        <v>0</v>
      </c>
      <c r="M241" s="36">
        <f t="shared" si="59"/>
        <v>0</v>
      </c>
      <c r="N241" s="31">
        <f t="shared" si="60"/>
        <v>27322246</v>
      </c>
      <c r="O241" s="36">
        <f t="shared" si="61"/>
        <v>0.56366362626908795</v>
      </c>
      <c r="P241" s="31">
        <v>6540871</v>
      </c>
      <c r="Q241" s="31">
        <v>34676046</v>
      </c>
      <c r="R241" s="31">
        <v>38447373</v>
      </c>
      <c r="S241" s="31">
        <v>22590151</v>
      </c>
      <c r="T241" s="36">
        <f t="shared" si="62"/>
        <v>0.58756032564305494</v>
      </c>
      <c r="U241" s="36">
        <f t="shared" si="63"/>
        <v>0.38956065637129988</v>
      </c>
    </row>
    <row r="242" spans="1:21" x14ac:dyDescent="0.2">
      <c r="A242" s="17" t="s">
        <v>29</v>
      </c>
      <c r="B242" s="11" t="s">
        <v>432</v>
      </c>
      <c r="C242" s="10" t="s">
        <v>433</v>
      </c>
      <c r="D242" s="31">
        <v>0</v>
      </c>
      <c r="E242" s="31">
        <v>0</v>
      </c>
      <c r="F242" s="31">
        <v>0</v>
      </c>
      <c r="G242" s="36">
        <f t="shared" si="56"/>
        <v>0</v>
      </c>
      <c r="H242" s="31">
        <v>0</v>
      </c>
      <c r="I242" s="36">
        <f t="shared" si="57"/>
        <v>0</v>
      </c>
      <c r="J242" s="31">
        <v>0</v>
      </c>
      <c r="K242" s="36">
        <f t="shared" si="58"/>
        <v>0</v>
      </c>
      <c r="L242" s="31">
        <v>0</v>
      </c>
      <c r="M242" s="36">
        <f t="shared" si="59"/>
        <v>0</v>
      </c>
      <c r="N242" s="31">
        <f t="shared" si="60"/>
        <v>0</v>
      </c>
      <c r="O242" s="36">
        <f t="shared" si="61"/>
        <v>0</v>
      </c>
      <c r="P242" s="31">
        <v>0</v>
      </c>
      <c r="Q242" s="31">
        <v>0</v>
      </c>
      <c r="R242" s="31">
        <v>0</v>
      </c>
      <c r="S242" s="31">
        <v>0</v>
      </c>
      <c r="T242" s="36">
        <f t="shared" si="62"/>
        <v>0</v>
      </c>
      <c r="U242" s="36">
        <f t="shared" si="63"/>
        <v>0</v>
      </c>
    </row>
    <row r="243" spans="1:21" x14ac:dyDescent="0.2">
      <c r="A243" s="17" t="s">
        <v>29</v>
      </c>
      <c r="B243" s="11" t="s">
        <v>434</v>
      </c>
      <c r="C243" s="10" t="s">
        <v>435</v>
      </c>
      <c r="D243" s="31">
        <v>58556747</v>
      </c>
      <c r="E243" s="31">
        <v>64159247</v>
      </c>
      <c r="F243" s="31">
        <v>12284424</v>
      </c>
      <c r="G243" s="36">
        <f t="shared" si="56"/>
        <v>0.20978665361994922</v>
      </c>
      <c r="H243" s="31">
        <v>18384122</v>
      </c>
      <c r="I243" s="36">
        <f t="shared" si="57"/>
        <v>0.31395394966185536</v>
      </c>
      <c r="J243" s="31">
        <v>11083901</v>
      </c>
      <c r="K243" s="36">
        <f t="shared" si="58"/>
        <v>0.17275609546976137</v>
      </c>
      <c r="L243" s="31">
        <v>0</v>
      </c>
      <c r="M243" s="36">
        <f t="shared" si="59"/>
        <v>0</v>
      </c>
      <c r="N243" s="31">
        <f t="shared" si="60"/>
        <v>41752447</v>
      </c>
      <c r="O243" s="36">
        <f t="shared" si="61"/>
        <v>0.65076273416986952</v>
      </c>
      <c r="P243" s="31">
        <v>9449571</v>
      </c>
      <c r="Q243" s="31">
        <v>54849240</v>
      </c>
      <c r="R243" s="31">
        <v>54844040</v>
      </c>
      <c r="S243" s="31">
        <v>37939867</v>
      </c>
      <c r="T243" s="36">
        <f t="shared" si="62"/>
        <v>0.69177739276683481</v>
      </c>
      <c r="U243" s="36">
        <f t="shared" si="63"/>
        <v>0.17295282505417431</v>
      </c>
    </row>
    <row r="244" spans="1:21" x14ac:dyDescent="0.2">
      <c r="A244" s="17" t="s">
        <v>29</v>
      </c>
      <c r="B244" s="11" t="s">
        <v>436</v>
      </c>
      <c r="C244" s="10" t="s">
        <v>437</v>
      </c>
      <c r="D244" s="31">
        <v>12393243</v>
      </c>
      <c r="E244" s="31">
        <v>12393243</v>
      </c>
      <c r="F244" s="31">
        <v>0</v>
      </c>
      <c r="G244" s="36">
        <f t="shared" si="56"/>
        <v>0</v>
      </c>
      <c r="H244" s="31">
        <v>100562</v>
      </c>
      <c r="I244" s="36">
        <f t="shared" si="57"/>
        <v>8.1142603271798994E-3</v>
      </c>
      <c r="J244" s="31">
        <v>486778</v>
      </c>
      <c r="K244" s="36">
        <f t="shared" si="58"/>
        <v>3.9277693497981117E-2</v>
      </c>
      <c r="L244" s="31">
        <v>0</v>
      </c>
      <c r="M244" s="36">
        <f t="shared" si="59"/>
        <v>0</v>
      </c>
      <c r="N244" s="31">
        <f t="shared" si="60"/>
        <v>587340</v>
      </c>
      <c r="O244" s="36">
        <f t="shared" si="61"/>
        <v>4.7391953825161016E-2</v>
      </c>
      <c r="P244" s="31">
        <v>0</v>
      </c>
      <c r="Q244" s="31">
        <v>14183324</v>
      </c>
      <c r="R244" s="31">
        <v>14183324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x14ac:dyDescent="0.2">
      <c r="A245" s="17" t="s">
        <v>29</v>
      </c>
      <c r="B245" s="11" t="s">
        <v>438</v>
      </c>
      <c r="C245" s="10" t="s">
        <v>439</v>
      </c>
      <c r="D245" s="31">
        <v>27796848</v>
      </c>
      <c r="E245" s="31">
        <v>13801968</v>
      </c>
      <c r="F245" s="31">
        <v>3350956</v>
      </c>
      <c r="G245" s="36">
        <f t="shared" si="56"/>
        <v>0.12055165391414163</v>
      </c>
      <c r="H245" s="31">
        <v>3382465</v>
      </c>
      <c r="I245" s="36">
        <f t="shared" si="57"/>
        <v>0.12168519970321814</v>
      </c>
      <c r="J245" s="31">
        <v>3122175</v>
      </c>
      <c r="K245" s="36">
        <f t="shared" si="58"/>
        <v>0.22621230537558124</v>
      </c>
      <c r="L245" s="31">
        <v>0</v>
      </c>
      <c r="M245" s="36">
        <f t="shared" si="59"/>
        <v>0</v>
      </c>
      <c r="N245" s="31">
        <f t="shared" si="60"/>
        <v>9855596</v>
      </c>
      <c r="O245" s="36">
        <f t="shared" si="61"/>
        <v>0.71407179034178314</v>
      </c>
      <c r="P245" s="31">
        <v>2647951</v>
      </c>
      <c r="Q245" s="31">
        <v>31979996</v>
      </c>
      <c r="R245" s="31">
        <v>32050007</v>
      </c>
      <c r="S245" s="31">
        <v>8196337</v>
      </c>
      <c r="T245" s="36">
        <f t="shared" si="62"/>
        <v>0.25573588798280139</v>
      </c>
      <c r="U245" s="36">
        <f t="shared" si="63"/>
        <v>0.17909092728679643</v>
      </c>
    </row>
    <row r="246" spans="1:21" x14ac:dyDescent="0.2">
      <c r="A246" s="17" t="s">
        <v>44</v>
      </c>
      <c r="B246" s="11" t="s">
        <v>440</v>
      </c>
      <c r="C246" s="10" t="s">
        <v>441</v>
      </c>
      <c r="D246" s="31">
        <v>50263964</v>
      </c>
      <c r="E246" s="31">
        <v>61655032</v>
      </c>
      <c r="F246" s="31">
        <v>9040019</v>
      </c>
      <c r="G246" s="36">
        <f t="shared" si="56"/>
        <v>0.17985089675776467</v>
      </c>
      <c r="H246" s="31">
        <v>12200286</v>
      </c>
      <c r="I246" s="36">
        <f t="shared" si="57"/>
        <v>0.24272431040257789</v>
      </c>
      <c r="J246" s="31">
        <v>9311819</v>
      </c>
      <c r="K246" s="36">
        <f t="shared" si="58"/>
        <v>0.151030965323317</v>
      </c>
      <c r="L246" s="31">
        <v>0</v>
      </c>
      <c r="M246" s="36">
        <f t="shared" si="59"/>
        <v>0</v>
      </c>
      <c r="N246" s="31">
        <f t="shared" si="60"/>
        <v>30552124</v>
      </c>
      <c r="O246" s="36">
        <f t="shared" si="61"/>
        <v>0.49553334105803398</v>
      </c>
      <c r="P246" s="31">
        <v>9276285</v>
      </c>
      <c r="Q246" s="31">
        <v>48632564</v>
      </c>
      <c r="R246" s="31">
        <v>48632564</v>
      </c>
      <c r="S246" s="31">
        <v>23283383</v>
      </c>
      <c r="T246" s="36">
        <f t="shared" si="62"/>
        <v>0.47876116504982136</v>
      </c>
      <c r="U246" s="36">
        <f t="shared" si="63"/>
        <v>3.8306283172628852E-3</v>
      </c>
    </row>
    <row r="247" spans="1:21" ht="16.5" x14ac:dyDescent="0.3">
      <c r="A247" s="18" t="s">
        <v>0</v>
      </c>
      <c r="B247" s="13" t="s">
        <v>442</v>
      </c>
      <c r="C247" s="12" t="s">
        <v>0</v>
      </c>
      <c r="D247" s="32">
        <f>SUM(D241:D246)</f>
        <v>185176990</v>
      </c>
      <c r="E247" s="32">
        <f>SUM(E241:E246)</f>
        <v>200482098</v>
      </c>
      <c r="F247" s="32">
        <f>SUM(F241:F246)</f>
        <v>34306481</v>
      </c>
      <c r="G247" s="37">
        <f t="shared" si="56"/>
        <v>0.18526319603747743</v>
      </c>
      <c r="H247" s="32">
        <f>SUM(H241:H246)</f>
        <v>42669662</v>
      </c>
      <c r="I247" s="37">
        <f t="shared" si="57"/>
        <v>0.23042637208867042</v>
      </c>
      <c r="J247" s="32">
        <f>SUM(J241:J246)</f>
        <v>33093610</v>
      </c>
      <c r="K247" s="37">
        <f t="shared" si="58"/>
        <v>0.16507015005399633</v>
      </c>
      <c r="L247" s="32">
        <f>SUM(L241:L246)</f>
        <v>0</v>
      </c>
      <c r="M247" s="37">
        <f t="shared" si="59"/>
        <v>0</v>
      </c>
      <c r="N247" s="32">
        <f t="shared" si="60"/>
        <v>110069753</v>
      </c>
      <c r="O247" s="37">
        <f t="shared" si="61"/>
        <v>0.54902534489638077</v>
      </c>
      <c r="P247" s="32">
        <f>SUM(P241:P246)</f>
        <v>27914678</v>
      </c>
      <c r="Q247" s="32">
        <f>SUM(Q241:Q246)</f>
        <v>184321170</v>
      </c>
      <c r="R247" s="32">
        <f>SUM(R241:R246)</f>
        <v>188157308</v>
      </c>
      <c r="S247" s="32">
        <f>SUM(S241:S246)</f>
        <v>92009738</v>
      </c>
      <c r="T247" s="37">
        <f t="shared" si="62"/>
        <v>0.48900432822944084</v>
      </c>
      <c r="U247" s="37">
        <f t="shared" si="63"/>
        <v>0.18552719827181963</v>
      </c>
    </row>
    <row r="248" spans="1:21" x14ac:dyDescent="0.2">
      <c r="A248" s="17" t="s">
        <v>29</v>
      </c>
      <c r="B248" s="11" t="s">
        <v>443</v>
      </c>
      <c r="C248" s="10" t="s">
        <v>444</v>
      </c>
      <c r="D248" s="31">
        <v>8958735</v>
      </c>
      <c r="E248" s="31">
        <v>9804375</v>
      </c>
      <c r="F248" s="31">
        <v>774406</v>
      </c>
      <c r="G248" s="36">
        <f t="shared" si="56"/>
        <v>8.6441445137064546E-2</v>
      </c>
      <c r="H248" s="31">
        <v>3763810</v>
      </c>
      <c r="I248" s="36">
        <f t="shared" si="57"/>
        <v>0.42012739521818648</v>
      </c>
      <c r="J248" s="31">
        <v>2276208</v>
      </c>
      <c r="K248" s="36">
        <f t="shared" si="58"/>
        <v>0.23216247848537006</v>
      </c>
      <c r="L248" s="31">
        <v>0</v>
      </c>
      <c r="M248" s="36">
        <f t="shared" si="59"/>
        <v>0</v>
      </c>
      <c r="N248" s="31">
        <f t="shared" si="60"/>
        <v>6814424</v>
      </c>
      <c r="O248" s="36">
        <f t="shared" si="61"/>
        <v>0.69503910244151212</v>
      </c>
      <c r="P248" s="31">
        <v>1344826</v>
      </c>
      <c r="Q248" s="31">
        <v>8831003</v>
      </c>
      <c r="R248" s="31">
        <v>9235883</v>
      </c>
      <c r="S248" s="31">
        <v>5632211</v>
      </c>
      <c r="T248" s="36">
        <f t="shared" si="62"/>
        <v>0.60981835737849865</v>
      </c>
      <c r="U248" s="36">
        <f t="shared" si="63"/>
        <v>0.69256691943790494</v>
      </c>
    </row>
    <row r="249" spans="1:21" x14ac:dyDescent="0.2">
      <c r="A249" s="17" t="s">
        <v>29</v>
      </c>
      <c r="B249" s="11" t="s">
        <v>445</v>
      </c>
      <c r="C249" s="10" t="s">
        <v>446</v>
      </c>
      <c r="D249" s="31">
        <v>2031828</v>
      </c>
      <c r="E249" s="31">
        <v>2031828</v>
      </c>
      <c r="F249" s="31">
        <v>497424</v>
      </c>
      <c r="G249" s="36">
        <f t="shared" si="56"/>
        <v>0.24481599820457242</v>
      </c>
      <c r="H249" s="31">
        <v>166443</v>
      </c>
      <c r="I249" s="36">
        <f t="shared" si="57"/>
        <v>8.1917859188868347E-2</v>
      </c>
      <c r="J249" s="31">
        <v>438054</v>
      </c>
      <c r="K249" s="36">
        <f t="shared" si="58"/>
        <v>0.21559600517366628</v>
      </c>
      <c r="L249" s="31">
        <v>0</v>
      </c>
      <c r="M249" s="36">
        <f t="shared" si="59"/>
        <v>0</v>
      </c>
      <c r="N249" s="31">
        <f t="shared" si="60"/>
        <v>1101921</v>
      </c>
      <c r="O249" s="36">
        <f t="shared" si="61"/>
        <v>0.54232986256710702</v>
      </c>
      <c r="P249" s="31">
        <v>453661</v>
      </c>
      <c r="Q249" s="31">
        <v>2132410</v>
      </c>
      <c r="R249" s="31">
        <v>2758090</v>
      </c>
      <c r="S249" s="31">
        <v>1095100</v>
      </c>
      <c r="T249" s="36">
        <f t="shared" si="62"/>
        <v>0.39705013251924337</v>
      </c>
      <c r="U249" s="36">
        <f t="shared" si="63"/>
        <v>-3.4402340073314663E-2</v>
      </c>
    </row>
    <row r="250" spans="1:21" x14ac:dyDescent="0.2">
      <c r="A250" s="17" t="s">
        <v>29</v>
      </c>
      <c r="B250" s="11" t="s">
        <v>447</v>
      </c>
      <c r="C250" s="10" t="s">
        <v>448</v>
      </c>
      <c r="D250" s="31">
        <v>14445580</v>
      </c>
      <c r="E250" s="31">
        <v>13984790</v>
      </c>
      <c r="F250" s="31">
        <v>3150479</v>
      </c>
      <c r="G250" s="36">
        <f t="shared" si="56"/>
        <v>0.21809293915509104</v>
      </c>
      <c r="H250" s="31">
        <v>2525406</v>
      </c>
      <c r="I250" s="36">
        <f t="shared" si="57"/>
        <v>0.17482205629680497</v>
      </c>
      <c r="J250" s="31">
        <v>3977311</v>
      </c>
      <c r="K250" s="36">
        <f t="shared" si="58"/>
        <v>0.28440262599581401</v>
      </c>
      <c r="L250" s="31">
        <v>0</v>
      </c>
      <c r="M250" s="36">
        <f t="shared" si="59"/>
        <v>0</v>
      </c>
      <c r="N250" s="31">
        <f t="shared" si="60"/>
        <v>9653196</v>
      </c>
      <c r="O250" s="36">
        <f t="shared" si="61"/>
        <v>0.69026392244717294</v>
      </c>
      <c r="P250" s="31">
        <v>3691055</v>
      </c>
      <c r="Q250" s="31">
        <v>16403336</v>
      </c>
      <c r="R250" s="31">
        <v>18373336</v>
      </c>
      <c r="S250" s="31">
        <v>12296479</v>
      </c>
      <c r="T250" s="36">
        <f t="shared" si="62"/>
        <v>0.66925674248813605</v>
      </c>
      <c r="U250" s="36">
        <f t="shared" si="63"/>
        <v>7.7553978469570461E-2</v>
      </c>
    </row>
    <row r="251" spans="1:21" x14ac:dyDescent="0.2">
      <c r="A251" s="17" t="s">
        <v>29</v>
      </c>
      <c r="B251" s="11" t="s">
        <v>449</v>
      </c>
      <c r="C251" s="10" t="s">
        <v>450</v>
      </c>
      <c r="D251" s="31">
        <v>863405</v>
      </c>
      <c r="E251" s="31">
        <v>863405</v>
      </c>
      <c r="F251" s="31">
        <v>264687</v>
      </c>
      <c r="G251" s="36">
        <f t="shared" si="56"/>
        <v>0.30656181050607767</v>
      </c>
      <c r="H251" s="31">
        <v>198545</v>
      </c>
      <c r="I251" s="36">
        <f t="shared" si="57"/>
        <v>0.22995581447872088</v>
      </c>
      <c r="J251" s="31">
        <v>156316</v>
      </c>
      <c r="K251" s="36">
        <f t="shared" si="58"/>
        <v>0.18104597494802555</v>
      </c>
      <c r="L251" s="31">
        <v>0</v>
      </c>
      <c r="M251" s="36">
        <f t="shared" si="59"/>
        <v>0</v>
      </c>
      <c r="N251" s="31">
        <f t="shared" si="60"/>
        <v>619548</v>
      </c>
      <c r="O251" s="36">
        <f t="shared" si="61"/>
        <v>0.71756359993282415</v>
      </c>
      <c r="P251" s="31">
        <v>156224</v>
      </c>
      <c r="Q251" s="31">
        <v>819170</v>
      </c>
      <c r="R251" s="31">
        <v>819170</v>
      </c>
      <c r="S251" s="31">
        <v>540075</v>
      </c>
      <c r="T251" s="36">
        <f t="shared" si="62"/>
        <v>0.65929538435245427</v>
      </c>
      <c r="U251" s="36">
        <f t="shared" si="63"/>
        <v>5.8889799262606957E-4</v>
      </c>
    </row>
    <row r="252" spans="1:21" x14ac:dyDescent="0.2">
      <c r="A252" s="17" t="s">
        <v>29</v>
      </c>
      <c r="B252" s="11" t="s">
        <v>451</v>
      </c>
      <c r="C252" s="10" t="s">
        <v>452</v>
      </c>
      <c r="D252" s="31">
        <v>20564100</v>
      </c>
      <c r="E252" s="31">
        <v>20667804</v>
      </c>
      <c r="F252" s="31">
        <v>10008254</v>
      </c>
      <c r="G252" s="36">
        <f t="shared" si="56"/>
        <v>0.48668572901318319</v>
      </c>
      <c r="H252" s="31">
        <v>8634350</v>
      </c>
      <c r="I252" s="36">
        <f t="shared" si="57"/>
        <v>0.41987492766520296</v>
      </c>
      <c r="J252" s="31">
        <v>4233792</v>
      </c>
      <c r="K252" s="36">
        <f t="shared" si="58"/>
        <v>0.20484962988811004</v>
      </c>
      <c r="L252" s="31">
        <v>0</v>
      </c>
      <c r="M252" s="36">
        <f t="shared" si="59"/>
        <v>0</v>
      </c>
      <c r="N252" s="31">
        <f t="shared" si="60"/>
        <v>22876396</v>
      </c>
      <c r="O252" s="36">
        <f t="shared" si="61"/>
        <v>1.1068614740104947</v>
      </c>
      <c r="P252" s="31">
        <v>10460921</v>
      </c>
      <c r="Q252" s="31">
        <v>23863029</v>
      </c>
      <c r="R252" s="31">
        <v>20923996</v>
      </c>
      <c r="S252" s="31">
        <v>16236945</v>
      </c>
      <c r="T252" s="36">
        <f t="shared" si="62"/>
        <v>0.77599637277697819</v>
      </c>
      <c r="U252" s="36">
        <f t="shared" si="63"/>
        <v>-0.59527540643887855</v>
      </c>
    </row>
    <row r="253" spans="1:21" x14ac:dyDescent="0.2">
      <c r="A253" s="17" t="s">
        <v>44</v>
      </c>
      <c r="B253" s="11" t="s">
        <v>453</v>
      </c>
      <c r="C253" s="10" t="s">
        <v>454</v>
      </c>
      <c r="D253" s="31">
        <v>46037560</v>
      </c>
      <c r="E253" s="31">
        <v>43005319</v>
      </c>
      <c r="F253" s="31">
        <v>14677122</v>
      </c>
      <c r="G253" s="36">
        <f t="shared" si="56"/>
        <v>0.31880755626492802</v>
      </c>
      <c r="H253" s="31">
        <v>13635130</v>
      </c>
      <c r="I253" s="36">
        <f t="shared" si="57"/>
        <v>0.29617403702542011</v>
      </c>
      <c r="J253" s="31">
        <v>8351805</v>
      </c>
      <c r="K253" s="36">
        <f t="shared" si="58"/>
        <v>0.19420400067256796</v>
      </c>
      <c r="L253" s="31">
        <v>0</v>
      </c>
      <c r="M253" s="36">
        <f t="shared" si="59"/>
        <v>0</v>
      </c>
      <c r="N253" s="31">
        <f t="shared" si="60"/>
        <v>36664057</v>
      </c>
      <c r="O253" s="36">
        <f t="shared" si="61"/>
        <v>0.85254703028711398</v>
      </c>
      <c r="P253" s="31">
        <v>9226829</v>
      </c>
      <c r="Q253" s="31">
        <v>48821105</v>
      </c>
      <c r="R253" s="31">
        <v>49159005</v>
      </c>
      <c r="S253" s="31">
        <v>30314961</v>
      </c>
      <c r="T253" s="36">
        <f t="shared" si="62"/>
        <v>0.61667157421107277</v>
      </c>
      <c r="U253" s="36">
        <f t="shared" si="63"/>
        <v>-9.4834747668998798E-2</v>
      </c>
    </row>
    <row r="254" spans="1:21" ht="16.5" x14ac:dyDescent="0.3">
      <c r="A254" s="18" t="s">
        <v>0</v>
      </c>
      <c r="B254" s="13" t="s">
        <v>455</v>
      </c>
      <c r="C254" s="12" t="s">
        <v>0</v>
      </c>
      <c r="D254" s="32">
        <f>SUM(D248:D253)</f>
        <v>92901208</v>
      </c>
      <c r="E254" s="32">
        <f>SUM(E248:E253)</f>
        <v>90357521</v>
      </c>
      <c r="F254" s="32">
        <f>SUM(F248:F253)</f>
        <v>29372372</v>
      </c>
      <c r="G254" s="37">
        <f t="shared" si="56"/>
        <v>0.31616781560041718</v>
      </c>
      <c r="H254" s="32">
        <f>SUM(H248:H253)</f>
        <v>28923684</v>
      </c>
      <c r="I254" s="37">
        <f t="shared" si="57"/>
        <v>0.31133808292352882</v>
      </c>
      <c r="J254" s="32">
        <f>SUM(J248:J253)</f>
        <v>19433486</v>
      </c>
      <c r="K254" s="37">
        <f t="shared" si="58"/>
        <v>0.21507325328236926</v>
      </c>
      <c r="L254" s="32">
        <f>SUM(L248:L253)</f>
        <v>0</v>
      </c>
      <c r="M254" s="37">
        <f t="shared" si="59"/>
        <v>0</v>
      </c>
      <c r="N254" s="32">
        <f t="shared" si="60"/>
        <v>77729542</v>
      </c>
      <c r="O254" s="37">
        <f t="shared" si="61"/>
        <v>0.86024429554679793</v>
      </c>
      <c r="P254" s="32">
        <f>SUM(P248:P253)</f>
        <v>25333516</v>
      </c>
      <c r="Q254" s="32">
        <f>SUM(Q248:Q253)</f>
        <v>100870053</v>
      </c>
      <c r="R254" s="32">
        <f>SUM(R248:R253)</f>
        <v>101269480</v>
      </c>
      <c r="S254" s="32">
        <f>SUM(S248:S253)</f>
        <v>66115771</v>
      </c>
      <c r="T254" s="37">
        <f t="shared" si="62"/>
        <v>0.65286966023722048</v>
      </c>
      <c r="U254" s="37">
        <f t="shared" si="63"/>
        <v>-0.23289424176257256</v>
      </c>
    </row>
    <row r="255" spans="1:21" x14ac:dyDescent="0.2">
      <c r="A255" s="17" t="s">
        <v>29</v>
      </c>
      <c r="B255" s="11" t="s">
        <v>456</v>
      </c>
      <c r="C255" s="10" t="s">
        <v>457</v>
      </c>
      <c r="D255" s="31">
        <v>72797480</v>
      </c>
      <c r="E255" s="31">
        <v>67750577</v>
      </c>
      <c r="F255" s="31">
        <v>13963635</v>
      </c>
      <c r="G255" s="36">
        <f t="shared" si="56"/>
        <v>0.1918148128204438</v>
      </c>
      <c r="H255" s="31">
        <v>14086302</v>
      </c>
      <c r="I255" s="36">
        <f t="shared" si="57"/>
        <v>0.19349985741264669</v>
      </c>
      <c r="J255" s="31">
        <v>13871227</v>
      </c>
      <c r="K255" s="36">
        <f t="shared" si="58"/>
        <v>0.20473961424712295</v>
      </c>
      <c r="L255" s="31">
        <v>0</v>
      </c>
      <c r="M255" s="36">
        <f t="shared" si="59"/>
        <v>0</v>
      </c>
      <c r="N255" s="31">
        <f t="shared" si="60"/>
        <v>41921164</v>
      </c>
      <c r="O255" s="36">
        <f t="shared" si="61"/>
        <v>0.61875729855407724</v>
      </c>
      <c r="P255" s="31">
        <v>13036603</v>
      </c>
      <c r="Q255" s="31">
        <v>68934446</v>
      </c>
      <c r="R255" s="31">
        <v>68879446</v>
      </c>
      <c r="S255" s="31">
        <v>42750326</v>
      </c>
      <c r="T255" s="36">
        <f t="shared" si="62"/>
        <v>0.62065432407804211</v>
      </c>
      <c r="U255" s="36">
        <f t="shared" si="63"/>
        <v>6.4021585991381302E-2</v>
      </c>
    </row>
    <row r="256" spans="1:21" x14ac:dyDescent="0.2">
      <c r="A256" s="17" t="s">
        <v>29</v>
      </c>
      <c r="B256" s="11" t="s">
        <v>458</v>
      </c>
      <c r="C256" s="10" t="s">
        <v>459</v>
      </c>
      <c r="D256" s="31">
        <v>5962382</v>
      </c>
      <c r="E256" s="31">
        <v>5462382</v>
      </c>
      <c r="F256" s="31">
        <v>1082947</v>
      </c>
      <c r="G256" s="36">
        <f t="shared" si="56"/>
        <v>0.18162992575785986</v>
      </c>
      <c r="H256" s="31">
        <v>1145510</v>
      </c>
      <c r="I256" s="36">
        <f t="shared" si="57"/>
        <v>0.19212287974839587</v>
      </c>
      <c r="J256" s="31">
        <v>1135714</v>
      </c>
      <c r="K256" s="36">
        <f t="shared" si="58"/>
        <v>0.20791552110416298</v>
      </c>
      <c r="L256" s="31">
        <v>0</v>
      </c>
      <c r="M256" s="36">
        <f t="shared" si="59"/>
        <v>0</v>
      </c>
      <c r="N256" s="31">
        <f t="shared" si="60"/>
        <v>3364171</v>
      </c>
      <c r="O256" s="36">
        <f t="shared" si="61"/>
        <v>0.61587984875462753</v>
      </c>
      <c r="P256" s="31">
        <v>954655</v>
      </c>
      <c r="Q256" s="31">
        <v>4614695</v>
      </c>
      <c r="R256" s="31">
        <v>4914695</v>
      </c>
      <c r="S256" s="31">
        <v>3004817</v>
      </c>
      <c r="T256" s="36">
        <f t="shared" si="62"/>
        <v>0.61139439985594224</v>
      </c>
      <c r="U256" s="36">
        <f t="shared" si="63"/>
        <v>0.18965909150426064</v>
      </c>
    </row>
    <row r="257" spans="1:21" x14ac:dyDescent="0.2">
      <c r="A257" s="17" t="s">
        <v>29</v>
      </c>
      <c r="B257" s="11" t="s">
        <v>460</v>
      </c>
      <c r="C257" s="10" t="s">
        <v>461</v>
      </c>
      <c r="D257" s="31">
        <v>60868036</v>
      </c>
      <c r="E257" s="31">
        <v>59528034</v>
      </c>
      <c r="F257" s="31">
        <v>14522858</v>
      </c>
      <c r="G257" s="36">
        <f t="shared" si="56"/>
        <v>0.23859580420830401</v>
      </c>
      <c r="H257" s="31">
        <v>14793217</v>
      </c>
      <c r="I257" s="36">
        <f t="shared" si="57"/>
        <v>0.24303752793995193</v>
      </c>
      <c r="J257" s="31">
        <v>8582520</v>
      </c>
      <c r="K257" s="36">
        <f t="shared" si="58"/>
        <v>0.1441761036489127</v>
      </c>
      <c r="L257" s="31">
        <v>0</v>
      </c>
      <c r="M257" s="36">
        <f t="shared" si="59"/>
        <v>0</v>
      </c>
      <c r="N257" s="31">
        <f t="shared" si="60"/>
        <v>37898595</v>
      </c>
      <c r="O257" s="36">
        <f t="shared" si="61"/>
        <v>0.63665121209949582</v>
      </c>
      <c r="P257" s="31">
        <v>9899456</v>
      </c>
      <c r="Q257" s="31">
        <v>70672048</v>
      </c>
      <c r="R257" s="31">
        <v>71568400</v>
      </c>
      <c r="S257" s="31">
        <v>34963305</v>
      </c>
      <c r="T257" s="36">
        <f t="shared" si="62"/>
        <v>0.48852992382112775</v>
      </c>
      <c r="U257" s="36">
        <f t="shared" si="63"/>
        <v>-0.13303114837825436</v>
      </c>
    </row>
    <row r="258" spans="1:21" x14ac:dyDescent="0.2">
      <c r="A258" s="17" t="s">
        <v>44</v>
      </c>
      <c r="B258" s="11" t="s">
        <v>462</v>
      </c>
      <c r="C258" s="10" t="s">
        <v>463</v>
      </c>
      <c r="D258" s="31">
        <v>37846614</v>
      </c>
      <c r="E258" s="31">
        <v>45995263</v>
      </c>
      <c r="F258" s="31">
        <v>9795969</v>
      </c>
      <c r="G258" s="36">
        <f t="shared" si="56"/>
        <v>0.25883343223253735</v>
      </c>
      <c r="H258" s="31">
        <v>13185361</v>
      </c>
      <c r="I258" s="36">
        <f t="shared" si="57"/>
        <v>0.34838944905348734</v>
      </c>
      <c r="J258" s="31">
        <v>9398760</v>
      </c>
      <c r="K258" s="36">
        <f t="shared" si="58"/>
        <v>0.20434191233997293</v>
      </c>
      <c r="L258" s="31">
        <v>0</v>
      </c>
      <c r="M258" s="36">
        <f t="shared" si="59"/>
        <v>0</v>
      </c>
      <c r="N258" s="31">
        <f t="shared" si="60"/>
        <v>32380090</v>
      </c>
      <c r="O258" s="36">
        <f t="shared" si="61"/>
        <v>0.70398749540795102</v>
      </c>
      <c r="P258" s="31">
        <v>9430122</v>
      </c>
      <c r="Q258" s="31">
        <v>30706572</v>
      </c>
      <c r="R258" s="31">
        <v>38028230</v>
      </c>
      <c r="S258" s="31">
        <v>22312610</v>
      </c>
      <c r="T258" s="36">
        <f t="shared" si="62"/>
        <v>0.58673806274969942</v>
      </c>
      <c r="U258" s="36">
        <f t="shared" si="63"/>
        <v>-3.3257257965485509E-3</v>
      </c>
    </row>
    <row r="259" spans="1:21" ht="16.5" x14ac:dyDescent="0.3">
      <c r="A259" s="18" t="s">
        <v>0</v>
      </c>
      <c r="B259" s="13" t="s">
        <v>464</v>
      </c>
      <c r="C259" s="12" t="s">
        <v>0</v>
      </c>
      <c r="D259" s="32">
        <f>SUM(D255:D258)</f>
        <v>177474512</v>
      </c>
      <c r="E259" s="32">
        <f>SUM(E255:E258)</f>
        <v>178736256</v>
      </c>
      <c r="F259" s="32">
        <f>SUM(F255:F258)</f>
        <v>39365409</v>
      </c>
      <c r="G259" s="37">
        <f t="shared" si="56"/>
        <v>0.22180880260710337</v>
      </c>
      <c r="H259" s="32">
        <f>SUM(H255:H258)</f>
        <v>43210390</v>
      </c>
      <c r="I259" s="37">
        <f t="shared" si="57"/>
        <v>0.24347377836429832</v>
      </c>
      <c r="J259" s="32">
        <f>SUM(J255:J258)</f>
        <v>32988221</v>
      </c>
      <c r="K259" s="37">
        <f t="shared" si="58"/>
        <v>0.18456367912283</v>
      </c>
      <c r="L259" s="32">
        <f>SUM(L255:L258)</f>
        <v>0</v>
      </c>
      <c r="M259" s="37">
        <f t="shared" si="59"/>
        <v>0</v>
      </c>
      <c r="N259" s="32">
        <f t="shared" si="60"/>
        <v>115564020</v>
      </c>
      <c r="O259" s="37">
        <f t="shared" si="61"/>
        <v>0.64656171381367644</v>
      </c>
      <c r="P259" s="32">
        <f>SUM(P255:P258)</f>
        <v>33320836</v>
      </c>
      <c r="Q259" s="32">
        <f>SUM(Q255:Q258)</f>
        <v>174927761</v>
      </c>
      <c r="R259" s="32">
        <f>SUM(R255:R258)</f>
        <v>183390771</v>
      </c>
      <c r="S259" s="32">
        <f>SUM(S255:S258)</f>
        <v>103031058</v>
      </c>
      <c r="T259" s="37">
        <f t="shared" si="62"/>
        <v>0.56181157556723504</v>
      </c>
      <c r="U259" s="37">
        <f t="shared" si="63"/>
        <v>-9.9821925236209808E-3</v>
      </c>
    </row>
    <row r="260" spans="1:21" ht="16.5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715807864</v>
      </c>
      <c r="E260" s="32">
        <f>SUM(E234:E239,E241:E246,E248:E253,E255:E258)</f>
        <v>735720279</v>
      </c>
      <c r="F260" s="32">
        <f>SUM(F234:F239,F241:F246,F248:F253,F255:F258)</f>
        <v>148755962</v>
      </c>
      <c r="G260" s="37">
        <f t="shared" si="56"/>
        <v>0.20781548999579028</v>
      </c>
      <c r="H260" s="32">
        <f>SUM(H234:H239,H241:H246,H248:H253,H255:H258)</f>
        <v>175076456</v>
      </c>
      <c r="I260" s="37">
        <f t="shared" si="57"/>
        <v>0.24458582366175291</v>
      </c>
      <c r="J260" s="32">
        <f>SUM(J234:J239,J241:J246,J248:J253,J255:J258)</f>
        <v>136360694</v>
      </c>
      <c r="K260" s="37">
        <f t="shared" si="58"/>
        <v>0.18534312277669324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460193112</v>
      </c>
      <c r="O260" s="37">
        <f t="shared" si="61"/>
        <v>0.62550010531923916</v>
      </c>
      <c r="P260" s="32">
        <f>SUM(P234:P239,P241:P246,P248:P253,P255:P258)</f>
        <v>133320045</v>
      </c>
      <c r="Q260" s="32">
        <f>SUM(Q234:Q239,Q241:Q246,Q248:Q253,Q255:Q258)</f>
        <v>740917196</v>
      </c>
      <c r="R260" s="32">
        <f>SUM(R234:R239,R241:R246,R248:R253,R255:R258)</f>
        <v>747673433</v>
      </c>
      <c r="S260" s="32">
        <f>SUM(S234:S239,S241:S246,S248:S253,S255:S258)</f>
        <v>399525550</v>
      </c>
      <c r="T260" s="37">
        <f t="shared" si="62"/>
        <v>0.53435836070425147</v>
      </c>
      <c r="U260" s="37">
        <f t="shared" si="63"/>
        <v>2.2807140516641677E-2</v>
      </c>
    </row>
    <row r="261" spans="1:21" ht="14.4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x14ac:dyDescent="0.2">
      <c r="A263" s="17" t="s">
        <v>29</v>
      </c>
      <c r="B263" s="11" t="s">
        <v>467</v>
      </c>
      <c r="C263" s="10" t="s">
        <v>468</v>
      </c>
      <c r="D263" s="31">
        <v>16748332</v>
      </c>
      <c r="E263" s="31">
        <v>14818203</v>
      </c>
      <c r="F263" s="31">
        <v>2565559</v>
      </c>
      <c r="G263" s="36">
        <f t="shared" ref="G263:G299" si="64">IF(($D263     =0),0,($F263     /$D263     ))</f>
        <v>0.15318295577135682</v>
      </c>
      <c r="H263" s="31">
        <v>3752522</v>
      </c>
      <c r="I263" s="36">
        <f t="shared" ref="I263:I299" si="65">IF(($D263     =0),0,($H263     /$D263     ))</f>
        <v>0.22405347589240529</v>
      </c>
      <c r="J263" s="31">
        <v>2640061</v>
      </c>
      <c r="K263" s="36">
        <f t="shared" ref="K263:K299" si="66">IF(($E263     =0),0,($J263     /$E263     ))</f>
        <v>0.17816337109162292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8958142</v>
      </c>
      <c r="O263" s="36">
        <f t="shared" ref="O263:O299" si="69">IF(($E263     =0),0,($N263     /$E263     ))</f>
        <v>0.60453632603089591</v>
      </c>
      <c r="P263" s="31">
        <v>2742532</v>
      </c>
      <c r="Q263" s="31">
        <v>17423000</v>
      </c>
      <c r="R263" s="31">
        <v>14808724</v>
      </c>
      <c r="S263" s="31">
        <v>5528525</v>
      </c>
      <c r="T263" s="36">
        <f t="shared" ref="T263:T299" si="70">IF(($R263     =0),0,($S263     /$R263     ))</f>
        <v>0.37332892422061481</v>
      </c>
      <c r="U263" s="36">
        <f t="shared" ref="U263:U299" si="71">IF(($P263     =0),0,(($J263     /$P263     )-1))</f>
        <v>-3.7363647899094743E-2</v>
      </c>
    </row>
    <row r="264" spans="1:21" x14ac:dyDescent="0.2">
      <c r="A264" s="17" t="s">
        <v>29</v>
      </c>
      <c r="B264" s="11" t="s">
        <v>469</v>
      </c>
      <c r="C264" s="10" t="s">
        <v>470</v>
      </c>
      <c r="D264" s="31">
        <v>46962811</v>
      </c>
      <c r="E264" s="31">
        <v>43487510</v>
      </c>
      <c r="F264" s="31">
        <v>10126315</v>
      </c>
      <c r="G264" s="36">
        <f t="shared" si="64"/>
        <v>0.21562412437364534</v>
      </c>
      <c r="H264" s="31">
        <v>10146365</v>
      </c>
      <c r="I264" s="36">
        <f t="shared" si="65"/>
        <v>0.21605105793177501</v>
      </c>
      <c r="J264" s="31">
        <v>9969848</v>
      </c>
      <c r="K264" s="36">
        <f t="shared" si="66"/>
        <v>0.22925773400224569</v>
      </c>
      <c r="L264" s="31">
        <v>0</v>
      </c>
      <c r="M264" s="36">
        <f t="shared" si="67"/>
        <v>0</v>
      </c>
      <c r="N264" s="31">
        <f t="shared" si="68"/>
        <v>30242528</v>
      </c>
      <c r="O264" s="36">
        <f t="shared" si="69"/>
        <v>0.69543020513246212</v>
      </c>
      <c r="P264" s="31">
        <v>8077872</v>
      </c>
      <c r="Q264" s="31">
        <v>35979653</v>
      </c>
      <c r="R264" s="31">
        <v>37514776</v>
      </c>
      <c r="S264" s="31">
        <v>28572870</v>
      </c>
      <c r="T264" s="36">
        <f t="shared" si="70"/>
        <v>0.76164309231114691</v>
      </c>
      <c r="U264" s="36">
        <f t="shared" si="71"/>
        <v>0.23421713045217851</v>
      </c>
    </row>
    <row r="265" spans="1:21" x14ac:dyDescent="0.2">
      <c r="A265" s="17" t="s">
        <v>29</v>
      </c>
      <c r="B265" s="11" t="s">
        <v>471</v>
      </c>
      <c r="C265" s="10" t="s">
        <v>472</v>
      </c>
      <c r="D265" s="31">
        <v>31442560</v>
      </c>
      <c r="E265" s="31">
        <v>25861913</v>
      </c>
      <c r="F265" s="31">
        <v>4474595</v>
      </c>
      <c r="G265" s="36">
        <f t="shared" si="64"/>
        <v>0.14231013632477763</v>
      </c>
      <c r="H265" s="31">
        <v>4043873</v>
      </c>
      <c r="I265" s="36">
        <f t="shared" si="65"/>
        <v>0.12861144257973905</v>
      </c>
      <c r="J265" s="31">
        <v>6030120</v>
      </c>
      <c r="K265" s="36">
        <f t="shared" si="66"/>
        <v>0.2331660461467023</v>
      </c>
      <c r="L265" s="31">
        <v>0</v>
      </c>
      <c r="M265" s="36">
        <f t="shared" si="67"/>
        <v>0</v>
      </c>
      <c r="N265" s="31">
        <f t="shared" si="68"/>
        <v>14548588</v>
      </c>
      <c r="O265" s="36">
        <f t="shared" si="69"/>
        <v>0.56254879521093437</v>
      </c>
      <c r="P265" s="31">
        <v>5332525</v>
      </c>
      <c r="Q265" s="31">
        <v>22472265</v>
      </c>
      <c r="R265" s="31">
        <v>22853805</v>
      </c>
      <c r="S265" s="31">
        <v>13737875</v>
      </c>
      <c r="T265" s="36">
        <f t="shared" si="70"/>
        <v>0.60111981352776922</v>
      </c>
      <c r="U265" s="36">
        <f t="shared" si="71"/>
        <v>0.13081888973797584</v>
      </c>
    </row>
    <row r="266" spans="1:21" x14ac:dyDescent="0.2">
      <c r="A266" s="17" t="s">
        <v>44</v>
      </c>
      <c r="B266" s="11" t="s">
        <v>473</v>
      </c>
      <c r="C266" s="10" t="s">
        <v>474</v>
      </c>
      <c r="D266" s="31">
        <v>24781796</v>
      </c>
      <c r="E266" s="31">
        <v>23446402</v>
      </c>
      <c r="F266" s="31">
        <v>3669338</v>
      </c>
      <c r="G266" s="36">
        <f t="shared" si="64"/>
        <v>0.14806586253877646</v>
      </c>
      <c r="H266" s="31">
        <v>6620963</v>
      </c>
      <c r="I266" s="36">
        <f t="shared" si="65"/>
        <v>0.2671704262273808</v>
      </c>
      <c r="J266" s="31">
        <v>5010505</v>
      </c>
      <c r="K266" s="36">
        <f t="shared" si="66"/>
        <v>0.21370037927354482</v>
      </c>
      <c r="L266" s="31">
        <v>0</v>
      </c>
      <c r="M266" s="36">
        <f t="shared" si="67"/>
        <v>0</v>
      </c>
      <c r="N266" s="31">
        <f t="shared" si="68"/>
        <v>15300806</v>
      </c>
      <c r="O266" s="36">
        <f t="shared" si="69"/>
        <v>0.65258652478960311</v>
      </c>
      <c r="P266" s="31">
        <v>5399925</v>
      </c>
      <c r="Q266" s="31">
        <v>22022776</v>
      </c>
      <c r="R266" s="31">
        <v>24438188</v>
      </c>
      <c r="S266" s="31">
        <v>16421712</v>
      </c>
      <c r="T266" s="36">
        <f t="shared" si="70"/>
        <v>0.67196929657796234</v>
      </c>
      <c r="U266" s="36">
        <f t="shared" si="71"/>
        <v>-7.2115816423376278E-2</v>
      </c>
    </row>
    <row r="267" spans="1:21" ht="16.5" x14ac:dyDescent="0.3">
      <c r="A267" s="18" t="s">
        <v>0</v>
      </c>
      <c r="B267" s="13" t="s">
        <v>475</v>
      </c>
      <c r="C267" s="12" t="s">
        <v>0</v>
      </c>
      <c r="D267" s="32">
        <f>SUM(D263:D266)</f>
        <v>119935499</v>
      </c>
      <c r="E267" s="32">
        <f>SUM(E263:E266)</f>
        <v>107614028</v>
      </c>
      <c r="F267" s="32">
        <f>SUM(F263:F266)</f>
        <v>20835807</v>
      </c>
      <c r="G267" s="37">
        <f t="shared" si="64"/>
        <v>0.17372510369094307</v>
      </c>
      <c r="H267" s="32">
        <f>SUM(H263:H266)</f>
        <v>24563723</v>
      </c>
      <c r="I267" s="37">
        <f t="shared" si="65"/>
        <v>0.20480777755383334</v>
      </c>
      <c r="J267" s="32">
        <f>SUM(J263:J266)</f>
        <v>23650534</v>
      </c>
      <c r="K267" s="37">
        <f t="shared" si="66"/>
        <v>0.21977184981868722</v>
      </c>
      <c r="L267" s="32">
        <f>SUM(L263:L266)</f>
        <v>0</v>
      </c>
      <c r="M267" s="37">
        <f t="shared" si="67"/>
        <v>0</v>
      </c>
      <c r="N267" s="32">
        <f t="shared" si="68"/>
        <v>69050064</v>
      </c>
      <c r="O267" s="37">
        <f t="shared" si="69"/>
        <v>0.64164556687721042</v>
      </c>
      <c r="P267" s="32">
        <f>SUM(P263:P266)</f>
        <v>21552854</v>
      </c>
      <c r="Q267" s="32">
        <f>SUM(Q263:Q266)</f>
        <v>97897694</v>
      </c>
      <c r="R267" s="32">
        <f>SUM(R263:R266)</f>
        <v>99615493</v>
      </c>
      <c r="S267" s="32">
        <f>SUM(S263:S266)</f>
        <v>64260982</v>
      </c>
      <c r="T267" s="37">
        <f t="shared" si="70"/>
        <v>0.64509023711803548</v>
      </c>
      <c r="U267" s="37">
        <f t="shared" si="71"/>
        <v>9.7327249560545503E-2</v>
      </c>
    </row>
    <row r="268" spans="1:21" x14ac:dyDescent="0.2">
      <c r="A268" s="17" t="s">
        <v>29</v>
      </c>
      <c r="B268" s="11" t="s">
        <v>476</v>
      </c>
      <c r="C268" s="10" t="s">
        <v>477</v>
      </c>
      <c r="D268" s="31">
        <v>2720207</v>
      </c>
      <c r="E268" s="31">
        <v>47993</v>
      </c>
      <c r="F268" s="31">
        <v>6537</v>
      </c>
      <c r="G268" s="36">
        <f t="shared" si="64"/>
        <v>2.4031259385774687E-3</v>
      </c>
      <c r="H268" s="31">
        <v>9593</v>
      </c>
      <c r="I268" s="36">
        <f t="shared" si="65"/>
        <v>3.5265698529560433E-3</v>
      </c>
      <c r="J268" s="31">
        <v>11580</v>
      </c>
      <c r="K268" s="36">
        <f t="shared" si="66"/>
        <v>0.24128518742316588</v>
      </c>
      <c r="L268" s="31">
        <v>0</v>
      </c>
      <c r="M268" s="36">
        <f t="shared" si="67"/>
        <v>0</v>
      </c>
      <c r="N268" s="31">
        <f t="shared" si="68"/>
        <v>27710</v>
      </c>
      <c r="O268" s="36">
        <f t="shared" si="69"/>
        <v>0.57737586731398327</v>
      </c>
      <c r="P268" s="31">
        <v>9489</v>
      </c>
      <c r="Q268" s="31">
        <v>2474927</v>
      </c>
      <c r="R268" s="31">
        <v>2452683</v>
      </c>
      <c r="S268" s="31">
        <v>45040</v>
      </c>
      <c r="T268" s="36">
        <f t="shared" si="70"/>
        <v>1.8363563493529331E-2</v>
      </c>
      <c r="U268" s="36">
        <f t="shared" si="71"/>
        <v>0.22036041732532397</v>
      </c>
    </row>
    <row r="269" spans="1:21" x14ac:dyDescent="0.2">
      <c r="A269" s="17" t="s">
        <v>29</v>
      </c>
      <c r="B269" s="11" t="s">
        <v>478</v>
      </c>
      <c r="C269" s="10" t="s">
        <v>479</v>
      </c>
      <c r="D269" s="31">
        <v>1629126</v>
      </c>
      <c r="E269" s="31">
        <v>354470</v>
      </c>
      <c r="F269" s="31">
        <v>247559</v>
      </c>
      <c r="G269" s="36">
        <f t="shared" si="64"/>
        <v>0.1519581665261005</v>
      </c>
      <c r="H269" s="31">
        <v>199542</v>
      </c>
      <c r="I269" s="36">
        <f t="shared" si="65"/>
        <v>0.12248408042103558</v>
      </c>
      <c r="J269" s="31">
        <v>630267</v>
      </c>
      <c r="K269" s="36">
        <f t="shared" si="66"/>
        <v>1.7780545603295059</v>
      </c>
      <c r="L269" s="31">
        <v>0</v>
      </c>
      <c r="M269" s="36">
        <f t="shared" si="67"/>
        <v>0</v>
      </c>
      <c r="N269" s="31">
        <f t="shared" si="68"/>
        <v>1077368</v>
      </c>
      <c r="O269" s="36">
        <f t="shared" si="69"/>
        <v>3.0393770982029511</v>
      </c>
      <c r="P269" s="31">
        <v>373560</v>
      </c>
      <c r="Q269" s="31">
        <v>2044633</v>
      </c>
      <c r="R269" s="31">
        <v>1574077</v>
      </c>
      <c r="S269" s="31">
        <v>1128271</v>
      </c>
      <c r="T269" s="36">
        <f t="shared" si="70"/>
        <v>0.71678259703940783</v>
      </c>
      <c r="U269" s="36">
        <f t="shared" si="71"/>
        <v>0.68719081272084814</v>
      </c>
    </row>
    <row r="270" spans="1:21" x14ac:dyDescent="0.2">
      <c r="A270" s="17" t="s">
        <v>29</v>
      </c>
      <c r="B270" s="11" t="s">
        <v>480</v>
      </c>
      <c r="C270" s="10" t="s">
        <v>481</v>
      </c>
      <c r="D270" s="31">
        <v>2326420</v>
      </c>
      <c r="E270" s="31">
        <v>2326420</v>
      </c>
      <c r="F270" s="31">
        <v>406959</v>
      </c>
      <c r="G270" s="36">
        <f t="shared" si="64"/>
        <v>0.17492929049784647</v>
      </c>
      <c r="H270" s="31">
        <v>325179</v>
      </c>
      <c r="I270" s="36">
        <f t="shared" si="65"/>
        <v>0.13977656657009482</v>
      </c>
      <c r="J270" s="31">
        <v>403627</v>
      </c>
      <c r="K270" s="36">
        <f t="shared" si="66"/>
        <v>0.17349704696486448</v>
      </c>
      <c r="L270" s="31">
        <v>0</v>
      </c>
      <c r="M270" s="36">
        <f t="shared" si="67"/>
        <v>0</v>
      </c>
      <c r="N270" s="31">
        <f t="shared" si="68"/>
        <v>1135765</v>
      </c>
      <c r="O270" s="36">
        <f t="shared" si="69"/>
        <v>0.48820290403280575</v>
      </c>
      <c r="P270" s="31">
        <v>411424</v>
      </c>
      <c r="Q270" s="31">
        <v>2189218</v>
      </c>
      <c r="R270" s="31">
        <v>2189218</v>
      </c>
      <c r="S270" s="31">
        <v>1117205</v>
      </c>
      <c r="T270" s="36">
        <f t="shared" si="70"/>
        <v>0.51032149379367431</v>
      </c>
      <c r="U270" s="36">
        <f t="shared" si="71"/>
        <v>-1.8951252236135918E-2</v>
      </c>
    </row>
    <row r="271" spans="1:21" x14ac:dyDescent="0.2">
      <c r="A271" s="17" t="s">
        <v>29</v>
      </c>
      <c r="B271" s="11" t="s">
        <v>482</v>
      </c>
      <c r="C271" s="10" t="s">
        <v>483</v>
      </c>
      <c r="D271" s="31">
        <v>1951846</v>
      </c>
      <c r="E271" s="31">
        <v>2058027</v>
      </c>
      <c r="F271" s="31">
        <v>497181</v>
      </c>
      <c r="G271" s="36">
        <f t="shared" si="64"/>
        <v>0.254723477159571</v>
      </c>
      <c r="H271" s="31">
        <v>535349</v>
      </c>
      <c r="I271" s="36">
        <f t="shared" si="65"/>
        <v>0.27427829859527852</v>
      </c>
      <c r="J271" s="31">
        <v>479856</v>
      </c>
      <c r="K271" s="36">
        <f t="shared" si="66"/>
        <v>0.23316312176662404</v>
      </c>
      <c r="L271" s="31">
        <v>0</v>
      </c>
      <c r="M271" s="36">
        <f t="shared" si="67"/>
        <v>0</v>
      </c>
      <c r="N271" s="31">
        <f t="shared" si="68"/>
        <v>1512386</v>
      </c>
      <c r="O271" s="36">
        <f t="shared" si="69"/>
        <v>0.73487179711442074</v>
      </c>
      <c r="P271" s="31">
        <v>393009</v>
      </c>
      <c r="Q271" s="31">
        <v>2015768</v>
      </c>
      <c r="R271" s="31">
        <v>1851858</v>
      </c>
      <c r="S271" s="31">
        <v>1405286</v>
      </c>
      <c r="T271" s="36">
        <f t="shared" si="70"/>
        <v>0.75885192061162354</v>
      </c>
      <c r="U271" s="36">
        <f t="shared" si="71"/>
        <v>0.22097967222124693</v>
      </c>
    </row>
    <row r="272" spans="1:21" x14ac:dyDescent="0.2">
      <c r="A272" s="17" t="s">
        <v>29</v>
      </c>
      <c r="B272" s="11" t="s">
        <v>484</v>
      </c>
      <c r="C272" s="10" t="s">
        <v>485</v>
      </c>
      <c r="D272" s="31">
        <v>1023543</v>
      </c>
      <c r="E272" s="31">
        <v>871052</v>
      </c>
      <c r="F272" s="31">
        <v>74003</v>
      </c>
      <c r="G272" s="36">
        <f t="shared" si="64"/>
        <v>7.2300821753458325E-2</v>
      </c>
      <c r="H272" s="31">
        <v>179140</v>
      </c>
      <c r="I272" s="36">
        <f t="shared" si="65"/>
        <v>0.17501951554551201</v>
      </c>
      <c r="J272" s="31">
        <v>191400</v>
      </c>
      <c r="K272" s="36">
        <f t="shared" si="66"/>
        <v>0.21973429829677218</v>
      </c>
      <c r="L272" s="31">
        <v>0</v>
      </c>
      <c r="M272" s="36">
        <f t="shared" si="67"/>
        <v>0</v>
      </c>
      <c r="N272" s="31">
        <f t="shared" si="68"/>
        <v>444543</v>
      </c>
      <c r="O272" s="36">
        <f t="shared" si="69"/>
        <v>0.51035185040617548</v>
      </c>
      <c r="P272" s="31">
        <v>215912</v>
      </c>
      <c r="Q272" s="31">
        <v>995100</v>
      </c>
      <c r="R272" s="31">
        <v>1151351</v>
      </c>
      <c r="S272" s="31">
        <v>516095</v>
      </c>
      <c r="T272" s="36">
        <f t="shared" si="70"/>
        <v>0.44825166261200972</v>
      </c>
      <c r="U272" s="36">
        <f t="shared" si="71"/>
        <v>-0.11352773352106416</v>
      </c>
    </row>
    <row r="273" spans="1:21" x14ac:dyDescent="0.2">
      <c r="A273" s="17" t="s">
        <v>29</v>
      </c>
      <c r="B273" s="11" t="s">
        <v>486</v>
      </c>
      <c r="C273" s="10" t="s">
        <v>487</v>
      </c>
      <c r="D273" s="31">
        <v>1443146</v>
      </c>
      <c r="E273" s="31">
        <v>1443146</v>
      </c>
      <c r="F273" s="31">
        <v>111634</v>
      </c>
      <c r="G273" s="36">
        <f t="shared" si="64"/>
        <v>7.7354612769601969E-2</v>
      </c>
      <c r="H273" s="31">
        <v>152036</v>
      </c>
      <c r="I273" s="36">
        <f t="shared" si="65"/>
        <v>0.10535039420820901</v>
      </c>
      <c r="J273" s="31">
        <v>220537</v>
      </c>
      <c r="K273" s="36">
        <f t="shared" si="66"/>
        <v>0.15281683211539235</v>
      </c>
      <c r="L273" s="31">
        <v>0</v>
      </c>
      <c r="M273" s="36">
        <f t="shared" si="67"/>
        <v>0</v>
      </c>
      <c r="N273" s="31">
        <f t="shared" si="68"/>
        <v>484207</v>
      </c>
      <c r="O273" s="36">
        <f t="shared" si="69"/>
        <v>0.33552183909320332</v>
      </c>
      <c r="P273" s="31">
        <v>302125</v>
      </c>
      <c r="Q273" s="31">
        <v>1294676</v>
      </c>
      <c r="R273" s="31">
        <v>1294676</v>
      </c>
      <c r="S273" s="31">
        <v>886490</v>
      </c>
      <c r="T273" s="36">
        <f t="shared" si="70"/>
        <v>0.68471957462716537</v>
      </c>
      <c r="U273" s="36">
        <f t="shared" si="71"/>
        <v>-0.27004716590815059</v>
      </c>
    </row>
    <row r="274" spans="1:21" x14ac:dyDescent="0.2">
      <c r="A274" s="17" t="s">
        <v>44</v>
      </c>
      <c r="B274" s="11" t="s">
        <v>488</v>
      </c>
      <c r="C274" s="10" t="s">
        <v>489</v>
      </c>
      <c r="D274" s="31">
        <v>9098990</v>
      </c>
      <c r="E274" s="31">
        <v>9804331</v>
      </c>
      <c r="F274" s="31">
        <v>1425195</v>
      </c>
      <c r="G274" s="36">
        <f t="shared" si="64"/>
        <v>0.15663221961997981</v>
      </c>
      <c r="H274" s="31">
        <v>1950564</v>
      </c>
      <c r="I274" s="36">
        <f t="shared" si="65"/>
        <v>0.21437148518681745</v>
      </c>
      <c r="J274" s="31">
        <v>1339786</v>
      </c>
      <c r="K274" s="36">
        <f t="shared" si="66"/>
        <v>0.13665246511975168</v>
      </c>
      <c r="L274" s="31">
        <v>0</v>
      </c>
      <c r="M274" s="36">
        <f t="shared" si="67"/>
        <v>0</v>
      </c>
      <c r="N274" s="31">
        <f t="shared" si="68"/>
        <v>4715545</v>
      </c>
      <c r="O274" s="36">
        <f t="shared" si="69"/>
        <v>0.48096550391862536</v>
      </c>
      <c r="P274" s="31">
        <v>1811406</v>
      </c>
      <c r="Q274" s="31">
        <v>9172733</v>
      </c>
      <c r="R274" s="31">
        <v>8093780</v>
      </c>
      <c r="S274" s="31">
        <v>5251762</v>
      </c>
      <c r="T274" s="36">
        <f t="shared" si="70"/>
        <v>0.64886394243480794</v>
      </c>
      <c r="U274" s="36">
        <f t="shared" si="71"/>
        <v>-0.26036128841353068</v>
      </c>
    </row>
    <row r="275" spans="1:21" ht="16.5" x14ac:dyDescent="0.3">
      <c r="A275" s="18" t="s">
        <v>0</v>
      </c>
      <c r="B275" s="13" t="s">
        <v>490</v>
      </c>
      <c r="C275" s="12" t="s">
        <v>0</v>
      </c>
      <c r="D275" s="32">
        <f>SUM(D268:D274)</f>
        <v>20193278</v>
      </c>
      <c r="E275" s="32">
        <f>SUM(E268:E274)</f>
        <v>16905439</v>
      </c>
      <c r="F275" s="32">
        <f>SUM(F268:F274)</f>
        <v>2769068</v>
      </c>
      <c r="G275" s="37">
        <f t="shared" si="64"/>
        <v>0.13712820672304912</v>
      </c>
      <c r="H275" s="32">
        <f>SUM(H268:H274)</f>
        <v>3351403</v>
      </c>
      <c r="I275" s="37">
        <f t="shared" si="65"/>
        <v>0.16596626857709779</v>
      </c>
      <c r="J275" s="32">
        <f>SUM(J268:J274)</f>
        <v>3277053</v>
      </c>
      <c r="K275" s="37">
        <f t="shared" si="66"/>
        <v>0.19384607521875061</v>
      </c>
      <c r="L275" s="32">
        <f>SUM(L268:L274)</f>
        <v>0</v>
      </c>
      <c r="M275" s="37">
        <f t="shared" si="67"/>
        <v>0</v>
      </c>
      <c r="N275" s="32">
        <f t="shared" si="68"/>
        <v>9397524</v>
      </c>
      <c r="O275" s="37">
        <f t="shared" si="69"/>
        <v>0.55588760516659752</v>
      </c>
      <c r="P275" s="32">
        <f>SUM(P268:P274)</f>
        <v>3516925</v>
      </c>
      <c r="Q275" s="32">
        <f>SUM(Q268:Q274)</f>
        <v>20187055</v>
      </c>
      <c r="R275" s="32">
        <f>SUM(R268:R274)</f>
        <v>18607643</v>
      </c>
      <c r="S275" s="32">
        <f>SUM(S268:S274)</f>
        <v>10350149</v>
      </c>
      <c r="T275" s="37">
        <f t="shared" si="70"/>
        <v>0.55623106053786608</v>
      </c>
      <c r="U275" s="37">
        <f t="shared" si="71"/>
        <v>-6.8205037070736552E-2</v>
      </c>
    </row>
    <row r="276" spans="1:21" x14ac:dyDescent="0.2">
      <c r="A276" s="17" t="s">
        <v>29</v>
      </c>
      <c r="B276" s="11" t="s">
        <v>491</v>
      </c>
      <c r="C276" s="10" t="s">
        <v>492</v>
      </c>
      <c r="D276" s="31">
        <v>5008045</v>
      </c>
      <c r="E276" s="31">
        <v>5510013</v>
      </c>
      <c r="F276" s="31">
        <v>1678221</v>
      </c>
      <c r="G276" s="36">
        <f t="shared" si="64"/>
        <v>0.335105016029209</v>
      </c>
      <c r="H276" s="31">
        <v>2230972</v>
      </c>
      <c r="I276" s="36">
        <f t="shared" si="65"/>
        <v>0.44547762649896316</v>
      </c>
      <c r="J276" s="31">
        <v>2239556</v>
      </c>
      <c r="K276" s="36">
        <f t="shared" si="66"/>
        <v>0.40645203559410842</v>
      </c>
      <c r="L276" s="31">
        <v>0</v>
      </c>
      <c r="M276" s="36">
        <f t="shared" si="67"/>
        <v>0</v>
      </c>
      <c r="N276" s="31">
        <f t="shared" si="68"/>
        <v>6148749</v>
      </c>
      <c r="O276" s="36">
        <f t="shared" si="69"/>
        <v>1.1159227754998038</v>
      </c>
      <c r="P276" s="31">
        <v>1931198</v>
      </c>
      <c r="Q276" s="31">
        <v>5529106</v>
      </c>
      <c r="R276" s="31">
        <v>14204106</v>
      </c>
      <c r="S276" s="31">
        <v>5239225</v>
      </c>
      <c r="T276" s="36">
        <f t="shared" si="70"/>
        <v>0.36885285142197616</v>
      </c>
      <c r="U276" s="36">
        <f t="shared" si="71"/>
        <v>0.15967187207111855</v>
      </c>
    </row>
    <row r="277" spans="1:21" x14ac:dyDescent="0.2">
      <c r="A277" s="17" t="s">
        <v>29</v>
      </c>
      <c r="B277" s="11" t="s">
        <v>493</v>
      </c>
      <c r="C277" s="10" t="s">
        <v>494</v>
      </c>
      <c r="D277" s="31">
        <v>0</v>
      </c>
      <c r="E277" s="31">
        <v>0</v>
      </c>
      <c r="F277" s="31">
        <v>0</v>
      </c>
      <c r="G277" s="36">
        <f t="shared" si="64"/>
        <v>0</v>
      </c>
      <c r="H277" s="31">
        <v>0</v>
      </c>
      <c r="I277" s="36">
        <f t="shared" si="65"/>
        <v>0</v>
      </c>
      <c r="J277" s="31">
        <v>0</v>
      </c>
      <c r="K277" s="36">
        <f t="shared" si="66"/>
        <v>0</v>
      </c>
      <c r="L277" s="31">
        <v>0</v>
      </c>
      <c r="M277" s="36">
        <f t="shared" si="67"/>
        <v>0</v>
      </c>
      <c r="N277" s="31">
        <f t="shared" si="68"/>
        <v>0</v>
      </c>
      <c r="O277" s="36">
        <f t="shared" si="69"/>
        <v>0</v>
      </c>
      <c r="P277" s="31">
        <v>0</v>
      </c>
      <c r="Q277" s="31">
        <v>0</v>
      </c>
      <c r="R277" s="31">
        <v>0</v>
      </c>
      <c r="S277" s="31">
        <v>0</v>
      </c>
      <c r="T277" s="36">
        <f t="shared" si="70"/>
        <v>0</v>
      </c>
      <c r="U277" s="36">
        <f t="shared" si="71"/>
        <v>0</v>
      </c>
    </row>
    <row r="278" spans="1:21" x14ac:dyDescent="0.2">
      <c r="A278" s="17" t="s">
        <v>29</v>
      </c>
      <c r="B278" s="11" t="s">
        <v>495</v>
      </c>
      <c r="C278" s="10" t="s">
        <v>496</v>
      </c>
      <c r="D278" s="31">
        <v>9522776</v>
      </c>
      <c r="E278" s="31">
        <v>9771460</v>
      </c>
      <c r="F278" s="31">
        <v>16246</v>
      </c>
      <c r="G278" s="36">
        <f t="shared" si="64"/>
        <v>1.7060151367626415E-3</v>
      </c>
      <c r="H278" s="31">
        <v>166545</v>
      </c>
      <c r="I278" s="36">
        <f t="shared" si="65"/>
        <v>1.7489122919619238E-2</v>
      </c>
      <c r="J278" s="31">
        <v>190309</v>
      </c>
      <c r="K278" s="36">
        <f t="shared" si="66"/>
        <v>1.9476004609341901E-2</v>
      </c>
      <c r="L278" s="31">
        <v>0</v>
      </c>
      <c r="M278" s="36">
        <f t="shared" si="67"/>
        <v>0</v>
      </c>
      <c r="N278" s="31">
        <f t="shared" si="68"/>
        <v>373100</v>
      </c>
      <c r="O278" s="36">
        <f t="shared" si="69"/>
        <v>3.8182625728396778E-2</v>
      </c>
      <c r="P278" s="31">
        <v>49537</v>
      </c>
      <c r="Q278" s="31">
        <v>10897025</v>
      </c>
      <c r="R278" s="31">
        <v>10725426</v>
      </c>
      <c r="S278" s="31">
        <v>2985680</v>
      </c>
      <c r="T278" s="36">
        <f t="shared" si="70"/>
        <v>0.27837402449096194</v>
      </c>
      <c r="U278" s="36">
        <f t="shared" si="71"/>
        <v>2.8417546480408582</v>
      </c>
    </row>
    <row r="279" spans="1:21" x14ac:dyDescent="0.2">
      <c r="A279" s="17" t="s">
        <v>29</v>
      </c>
      <c r="B279" s="11" t="s">
        <v>497</v>
      </c>
      <c r="C279" s="10" t="s">
        <v>498</v>
      </c>
      <c r="D279" s="31">
        <v>0</v>
      </c>
      <c r="E279" s="31">
        <v>0</v>
      </c>
      <c r="F279" s="31">
        <v>0</v>
      </c>
      <c r="G279" s="36">
        <f t="shared" si="64"/>
        <v>0</v>
      </c>
      <c r="H279" s="31">
        <v>0</v>
      </c>
      <c r="I279" s="36">
        <f t="shared" si="65"/>
        <v>0</v>
      </c>
      <c r="J279" s="31">
        <v>0</v>
      </c>
      <c r="K279" s="36">
        <f t="shared" si="66"/>
        <v>0</v>
      </c>
      <c r="L279" s="31">
        <v>0</v>
      </c>
      <c r="M279" s="36">
        <f t="shared" si="67"/>
        <v>0</v>
      </c>
      <c r="N279" s="31">
        <f t="shared" si="68"/>
        <v>0</v>
      </c>
      <c r="O279" s="36">
        <f t="shared" si="69"/>
        <v>0</v>
      </c>
      <c r="P279" s="31">
        <v>0</v>
      </c>
      <c r="Q279" s="31">
        <v>0</v>
      </c>
      <c r="R279" s="31">
        <v>0</v>
      </c>
      <c r="S279" s="31">
        <v>0</v>
      </c>
      <c r="T279" s="36">
        <f t="shared" si="70"/>
        <v>0</v>
      </c>
      <c r="U279" s="36">
        <f t="shared" si="71"/>
        <v>0</v>
      </c>
    </row>
    <row r="280" spans="1:21" x14ac:dyDescent="0.2">
      <c r="A280" s="17" t="s">
        <v>29</v>
      </c>
      <c r="B280" s="11" t="s">
        <v>499</v>
      </c>
      <c r="C280" s="10" t="s">
        <v>500</v>
      </c>
      <c r="D280" s="31">
        <v>0</v>
      </c>
      <c r="E280" s="31">
        <v>0</v>
      </c>
      <c r="F280" s="31">
        <v>0</v>
      </c>
      <c r="G280" s="36">
        <f t="shared" si="64"/>
        <v>0</v>
      </c>
      <c r="H280" s="31">
        <v>0</v>
      </c>
      <c r="I280" s="36">
        <f t="shared" si="65"/>
        <v>0</v>
      </c>
      <c r="J280" s="31">
        <v>0</v>
      </c>
      <c r="K280" s="36">
        <f t="shared" si="66"/>
        <v>0</v>
      </c>
      <c r="L280" s="31">
        <v>0</v>
      </c>
      <c r="M280" s="36">
        <f t="shared" si="67"/>
        <v>0</v>
      </c>
      <c r="N280" s="31">
        <f t="shared" si="68"/>
        <v>0</v>
      </c>
      <c r="O280" s="36">
        <f t="shared" si="69"/>
        <v>0</v>
      </c>
      <c r="P280" s="31">
        <v>0</v>
      </c>
      <c r="Q280" s="31">
        <v>0</v>
      </c>
      <c r="R280" s="31">
        <v>0</v>
      </c>
      <c r="S280" s="31">
        <v>0</v>
      </c>
      <c r="T280" s="36">
        <f t="shared" si="70"/>
        <v>0</v>
      </c>
      <c r="U280" s="36">
        <f t="shared" si="71"/>
        <v>0</v>
      </c>
    </row>
    <row r="281" spans="1:21" x14ac:dyDescent="0.2">
      <c r="A281" s="17" t="s">
        <v>29</v>
      </c>
      <c r="B281" s="11" t="s">
        <v>501</v>
      </c>
      <c r="C281" s="10" t="s">
        <v>502</v>
      </c>
      <c r="D281" s="31">
        <v>17083223</v>
      </c>
      <c r="E281" s="31">
        <v>14513197</v>
      </c>
      <c r="F281" s="31">
        <v>984542</v>
      </c>
      <c r="G281" s="36">
        <f t="shared" si="64"/>
        <v>5.763209904828849E-2</v>
      </c>
      <c r="H281" s="31">
        <v>1547029</v>
      </c>
      <c r="I281" s="36">
        <f t="shared" si="65"/>
        <v>9.0558379996561536E-2</v>
      </c>
      <c r="J281" s="31">
        <v>1882255</v>
      </c>
      <c r="K281" s="36">
        <f t="shared" si="66"/>
        <v>0.12969265145370795</v>
      </c>
      <c r="L281" s="31">
        <v>0</v>
      </c>
      <c r="M281" s="36">
        <f t="shared" si="67"/>
        <v>0</v>
      </c>
      <c r="N281" s="31">
        <f t="shared" si="68"/>
        <v>4413826</v>
      </c>
      <c r="O281" s="36">
        <f t="shared" si="69"/>
        <v>0.30412499740753191</v>
      </c>
      <c r="P281" s="31">
        <v>92549</v>
      </c>
      <c r="Q281" s="31">
        <v>11871252</v>
      </c>
      <c r="R281" s="31">
        <v>18898586</v>
      </c>
      <c r="S281" s="31">
        <v>2956740</v>
      </c>
      <c r="T281" s="36">
        <f t="shared" si="70"/>
        <v>0.15645297484160983</v>
      </c>
      <c r="U281" s="36">
        <f t="shared" si="71"/>
        <v>19.337929097018876</v>
      </c>
    </row>
    <row r="282" spans="1:21" x14ac:dyDescent="0.2">
      <c r="A282" s="17" t="s">
        <v>29</v>
      </c>
      <c r="B282" s="11" t="s">
        <v>503</v>
      </c>
      <c r="C282" s="10" t="s">
        <v>504</v>
      </c>
      <c r="D282" s="31">
        <v>0</v>
      </c>
      <c r="E282" s="31">
        <v>0</v>
      </c>
      <c r="F282" s="31">
        <v>0</v>
      </c>
      <c r="G282" s="36">
        <f t="shared" si="64"/>
        <v>0</v>
      </c>
      <c r="H282" s="31">
        <v>0</v>
      </c>
      <c r="I282" s="36">
        <f t="shared" si="65"/>
        <v>0</v>
      </c>
      <c r="J282" s="31">
        <v>0</v>
      </c>
      <c r="K282" s="36">
        <f t="shared" si="66"/>
        <v>0</v>
      </c>
      <c r="L282" s="31">
        <v>0</v>
      </c>
      <c r="M282" s="36">
        <f t="shared" si="67"/>
        <v>0</v>
      </c>
      <c r="N282" s="31">
        <f t="shared" si="68"/>
        <v>0</v>
      </c>
      <c r="O282" s="36">
        <f t="shared" si="69"/>
        <v>0</v>
      </c>
      <c r="P282" s="31">
        <v>0</v>
      </c>
      <c r="Q282" s="31">
        <v>0</v>
      </c>
      <c r="R282" s="31">
        <v>0</v>
      </c>
      <c r="S282" s="31">
        <v>0</v>
      </c>
      <c r="T282" s="36">
        <f t="shared" si="70"/>
        <v>0</v>
      </c>
      <c r="U282" s="36">
        <f t="shared" si="71"/>
        <v>0</v>
      </c>
    </row>
    <row r="283" spans="1:21" x14ac:dyDescent="0.2">
      <c r="A283" s="17" t="s">
        <v>29</v>
      </c>
      <c r="B283" s="11" t="s">
        <v>505</v>
      </c>
      <c r="C283" s="10" t="s">
        <v>506</v>
      </c>
      <c r="D283" s="31">
        <v>0</v>
      </c>
      <c r="E283" s="31">
        <v>0</v>
      </c>
      <c r="F283" s="31">
        <v>0</v>
      </c>
      <c r="G283" s="36">
        <f t="shared" si="64"/>
        <v>0</v>
      </c>
      <c r="H283" s="31">
        <v>0</v>
      </c>
      <c r="I283" s="36">
        <f t="shared" si="65"/>
        <v>0</v>
      </c>
      <c r="J283" s="31">
        <v>0</v>
      </c>
      <c r="K283" s="36">
        <f t="shared" si="66"/>
        <v>0</v>
      </c>
      <c r="L283" s="31">
        <v>0</v>
      </c>
      <c r="M283" s="36">
        <f t="shared" si="67"/>
        <v>0</v>
      </c>
      <c r="N283" s="31">
        <f t="shared" si="68"/>
        <v>0</v>
      </c>
      <c r="O283" s="36">
        <f t="shared" si="69"/>
        <v>0</v>
      </c>
      <c r="P283" s="31">
        <v>0</v>
      </c>
      <c r="Q283" s="31">
        <v>0</v>
      </c>
      <c r="R283" s="31">
        <v>0</v>
      </c>
      <c r="S283" s="31">
        <v>0</v>
      </c>
      <c r="T283" s="36">
        <f t="shared" si="70"/>
        <v>0</v>
      </c>
      <c r="U283" s="36">
        <f t="shared" si="71"/>
        <v>0</v>
      </c>
    </row>
    <row r="284" spans="1:21" x14ac:dyDescent="0.2">
      <c r="A284" s="17" t="s">
        <v>44</v>
      </c>
      <c r="B284" s="11" t="s">
        <v>507</v>
      </c>
      <c r="C284" s="10" t="s">
        <v>508</v>
      </c>
      <c r="D284" s="31">
        <v>10085603</v>
      </c>
      <c r="E284" s="31">
        <v>10363826</v>
      </c>
      <c r="F284" s="31">
        <v>2261964</v>
      </c>
      <c r="G284" s="36">
        <f t="shared" si="64"/>
        <v>0.22427652565741482</v>
      </c>
      <c r="H284" s="31">
        <v>2156205</v>
      </c>
      <c r="I284" s="36">
        <f t="shared" si="65"/>
        <v>0.21379039012342643</v>
      </c>
      <c r="J284" s="31">
        <v>3338169</v>
      </c>
      <c r="K284" s="36">
        <f t="shared" si="66"/>
        <v>0.32209813248504943</v>
      </c>
      <c r="L284" s="31">
        <v>0</v>
      </c>
      <c r="M284" s="36">
        <f t="shared" si="67"/>
        <v>0</v>
      </c>
      <c r="N284" s="31">
        <f t="shared" si="68"/>
        <v>7756338</v>
      </c>
      <c r="O284" s="36">
        <f t="shared" si="69"/>
        <v>0.74840488445097397</v>
      </c>
      <c r="P284" s="31">
        <v>2943137</v>
      </c>
      <c r="Q284" s="31">
        <v>9892164</v>
      </c>
      <c r="R284" s="31">
        <v>9763129</v>
      </c>
      <c r="S284" s="31">
        <v>7444606</v>
      </c>
      <c r="T284" s="36">
        <f t="shared" si="70"/>
        <v>0.76252254784301221</v>
      </c>
      <c r="U284" s="36">
        <f t="shared" si="71"/>
        <v>0.13422141069206095</v>
      </c>
    </row>
    <row r="285" spans="1:21" ht="16.5" x14ac:dyDescent="0.3">
      <c r="A285" s="18" t="s">
        <v>0</v>
      </c>
      <c r="B285" s="13" t="s">
        <v>509</v>
      </c>
      <c r="C285" s="12" t="s">
        <v>0</v>
      </c>
      <c r="D285" s="32">
        <f>SUM(D276:D284)</f>
        <v>41699647</v>
      </c>
      <c r="E285" s="32">
        <f>SUM(E276:E284)</f>
        <v>40158496</v>
      </c>
      <c r="F285" s="32">
        <f>SUM(F276:F284)</f>
        <v>4940973</v>
      </c>
      <c r="G285" s="37">
        <f t="shared" si="64"/>
        <v>0.11848956419223405</v>
      </c>
      <c r="H285" s="32">
        <f>SUM(H276:H284)</f>
        <v>6100751</v>
      </c>
      <c r="I285" s="37">
        <f t="shared" si="65"/>
        <v>0.14630222169506615</v>
      </c>
      <c r="J285" s="32">
        <f>SUM(J276:J284)</f>
        <v>7650289</v>
      </c>
      <c r="K285" s="37">
        <f t="shared" si="66"/>
        <v>0.19050237837592324</v>
      </c>
      <c r="L285" s="32">
        <f>SUM(L276:L284)</f>
        <v>0</v>
      </c>
      <c r="M285" s="37">
        <f t="shared" si="67"/>
        <v>0</v>
      </c>
      <c r="N285" s="32">
        <f t="shared" si="68"/>
        <v>18692013</v>
      </c>
      <c r="O285" s="37">
        <f t="shared" si="69"/>
        <v>0.46545600213713184</v>
      </c>
      <c r="P285" s="32">
        <f>SUM(P276:P284)</f>
        <v>5016421</v>
      </c>
      <c r="Q285" s="32">
        <f>SUM(Q276:Q284)</f>
        <v>38189547</v>
      </c>
      <c r="R285" s="32">
        <f>SUM(R276:R284)</f>
        <v>53591247</v>
      </c>
      <c r="S285" s="32">
        <f>SUM(S276:S284)</f>
        <v>18626251</v>
      </c>
      <c r="T285" s="37">
        <f t="shared" si="70"/>
        <v>0.34756144039716036</v>
      </c>
      <c r="U285" s="37">
        <f t="shared" si="71"/>
        <v>0.52504923330796993</v>
      </c>
    </row>
    <row r="286" spans="1:21" x14ac:dyDescent="0.2">
      <c r="A286" s="17" t="s">
        <v>29</v>
      </c>
      <c r="B286" s="11" t="s">
        <v>510</v>
      </c>
      <c r="C286" s="10" t="s">
        <v>511</v>
      </c>
      <c r="D286" s="31">
        <v>10931389</v>
      </c>
      <c r="E286" s="31">
        <v>10931389</v>
      </c>
      <c r="F286" s="31">
        <v>1220226</v>
      </c>
      <c r="G286" s="36">
        <f t="shared" si="64"/>
        <v>0.11162588761592877</v>
      </c>
      <c r="H286" s="31">
        <v>1003547</v>
      </c>
      <c r="I286" s="36">
        <f t="shared" si="65"/>
        <v>9.1804161392481778E-2</v>
      </c>
      <c r="J286" s="31">
        <v>1224567</v>
      </c>
      <c r="K286" s="36">
        <f t="shared" si="66"/>
        <v>0.11202300091964525</v>
      </c>
      <c r="L286" s="31">
        <v>0</v>
      </c>
      <c r="M286" s="36">
        <f t="shared" si="67"/>
        <v>0</v>
      </c>
      <c r="N286" s="31">
        <f t="shared" si="68"/>
        <v>3448340</v>
      </c>
      <c r="O286" s="36">
        <f t="shared" si="69"/>
        <v>0.31545304992805578</v>
      </c>
      <c r="P286" s="31">
        <v>1746136</v>
      </c>
      <c r="Q286" s="31">
        <v>8777615</v>
      </c>
      <c r="R286" s="31">
        <v>9671540</v>
      </c>
      <c r="S286" s="31">
        <v>5917955</v>
      </c>
      <c r="T286" s="36">
        <f t="shared" si="70"/>
        <v>0.61189376252385863</v>
      </c>
      <c r="U286" s="36">
        <f t="shared" si="71"/>
        <v>-0.29869895586598061</v>
      </c>
    </row>
    <row r="287" spans="1:21" x14ac:dyDescent="0.2">
      <c r="A287" s="17" t="s">
        <v>29</v>
      </c>
      <c r="B287" s="11" t="s">
        <v>512</v>
      </c>
      <c r="C287" s="10" t="s">
        <v>513</v>
      </c>
      <c r="D287" s="31">
        <v>929302</v>
      </c>
      <c r="E287" s="31">
        <v>950169</v>
      </c>
      <c r="F287" s="31">
        <v>169567</v>
      </c>
      <c r="G287" s="36">
        <f t="shared" si="64"/>
        <v>0.18246705591938897</v>
      </c>
      <c r="H287" s="31">
        <v>169454</v>
      </c>
      <c r="I287" s="36">
        <f t="shared" si="65"/>
        <v>0.18234545928019094</v>
      </c>
      <c r="J287" s="31">
        <v>150399</v>
      </c>
      <c r="K287" s="36">
        <f t="shared" si="66"/>
        <v>0.15828657849287864</v>
      </c>
      <c r="L287" s="31">
        <v>0</v>
      </c>
      <c r="M287" s="36">
        <f t="shared" si="67"/>
        <v>0</v>
      </c>
      <c r="N287" s="31">
        <f t="shared" si="68"/>
        <v>489420</v>
      </c>
      <c r="O287" s="36">
        <f t="shared" si="69"/>
        <v>0.51508731604588232</v>
      </c>
      <c r="P287" s="31">
        <v>94088</v>
      </c>
      <c r="Q287" s="31">
        <v>884006</v>
      </c>
      <c r="R287" s="31">
        <v>885182</v>
      </c>
      <c r="S287" s="31">
        <v>361637</v>
      </c>
      <c r="T287" s="36">
        <f t="shared" si="70"/>
        <v>0.40854536129293184</v>
      </c>
      <c r="U287" s="36">
        <f t="shared" si="71"/>
        <v>0.59849290026358304</v>
      </c>
    </row>
    <row r="288" spans="1:21" x14ac:dyDescent="0.2">
      <c r="A288" s="17" t="s">
        <v>29</v>
      </c>
      <c r="B288" s="11" t="s">
        <v>514</v>
      </c>
      <c r="C288" s="10" t="s">
        <v>515</v>
      </c>
      <c r="D288" s="31">
        <v>12049293</v>
      </c>
      <c r="E288" s="31">
        <v>11265275</v>
      </c>
      <c r="F288" s="31">
        <v>2149359</v>
      </c>
      <c r="G288" s="36">
        <f t="shared" si="64"/>
        <v>0.17838050747043832</v>
      </c>
      <c r="H288" s="31">
        <v>2150938</v>
      </c>
      <c r="I288" s="36">
        <f t="shared" si="65"/>
        <v>0.17851155250353692</v>
      </c>
      <c r="J288" s="31">
        <v>2131021</v>
      </c>
      <c r="K288" s="36">
        <f t="shared" si="66"/>
        <v>0.18916724181167349</v>
      </c>
      <c r="L288" s="31">
        <v>0</v>
      </c>
      <c r="M288" s="36">
        <f t="shared" si="67"/>
        <v>0</v>
      </c>
      <c r="N288" s="31">
        <f t="shared" si="68"/>
        <v>6431318</v>
      </c>
      <c r="O288" s="36">
        <f t="shared" si="69"/>
        <v>0.57089755909198847</v>
      </c>
      <c r="P288" s="31">
        <v>701653</v>
      </c>
      <c r="Q288" s="31">
        <v>5263989</v>
      </c>
      <c r="R288" s="31">
        <v>7232859</v>
      </c>
      <c r="S288" s="31">
        <v>2317123</v>
      </c>
      <c r="T288" s="36">
        <f t="shared" si="70"/>
        <v>0.32036059323152849</v>
      </c>
      <c r="U288" s="36">
        <f t="shared" si="71"/>
        <v>2.0371437163384178</v>
      </c>
    </row>
    <row r="289" spans="1:21" x14ac:dyDescent="0.2">
      <c r="A289" s="17" t="s">
        <v>29</v>
      </c>
      <c r="B289" s="11" t="s">
        <v>516</v>
      </c>
      <c r="C289" s="10" t="s">
        <v>517</v>
      </c>
      <c r="D289" s="31">
        <v>2084584</v>
      </c>
      <c r="E289" s="31">
        <v>1623449</v>
      </c>
      <c r="F289" s="31">
        <v>278557</v>
      </c>
      <c r="G289" s="36">
        <f t="shared" si="64"/>
        <v>0.13362714095474204</v>
      </c>
      <c r="H289" s="31">
        <v>60009</v>
      </c>
      <c r="I289" s="36">
        <f t="shared" si="65"/>
        <v>2.8787038565008655E-2</v>
      </c>
      <c r="J289" s="31">
        <v>156529</v>
      </c>
      <c r="K289" s="36">
        <f t="shared" si="66"/>
        <v>9.6417565319267803E-2</v>
      </c>
      <c r="L289" s="31">
        <v>0</v>
      </c>
      <c r="M289" s="36">
        <f t="shared" si="67"/>
        <v>0</v>
      </c>
      <c r="N289" s="31">
        <f t="shared" si="68"/>
        <v>495095</v>
      </c>
      <c r="O289" s="36">
        <f t="shared" si="69"/>
        <v>0.30496492344385318</v>
      </c>
      <c r="P289" s="31">
        <v>18318</v>
      </c>
      <c r="Q289" s="31">
        <v>1695976</v>
      </c>
      <c r="R289" s="31">
        <v>1429355</v>
      </c>
      <c r="S289" s="31">
        <v>54912</v>
      </c>
      <c r="T289" s="36">
        <f t="shared" si="70"/>
        <v>3.8417328095539598E-2</v>
      </c>
      <c r="U289" s="36">
        <f t="shared" si="71"/>
        <v>7.5450922589802385</v>
      </c>
    </row>
    <row r="290" spans="1:21" x14ac:dyDescent="0.2">
      <c r="A290" s="17" t="s">
        <v>29</v>
      </c>
      <c r="B290" s="11" t="s">
        <v>518</v>
      </c>
      <c r="C290" s="10" t="s">
        <v>519</v>
      </c>
      <c r="D290" s="31">
        <v>16011039</v>
      </c>
      <c r="E290" s="31">
        <v>14871406</v>
      </c>
      <c r="F290" s="31">
        <v>2390485</v>
      </c>
      <c r="G290" s="36">
        <f t="shared" si="64"/>
        <v>0.14930230324215688</v>
      </c>
      <c r="H290" s="31">
        <v>2796191</v>
      </c>
      <c r="I290" s="36">
        <f t="shared" si="65"/>
        <v>0.17464144581747632</v>
      </c>
      <c r="J290" s="31">
        <v>2829108</v>
      </c>
      <c r="K290" s="36">
        <f t="shared" si="66"/>
        <v>0.19023809853621104</v>
      </c>
      <c r="L290" s="31">
        <v>0</v>
      </c>
      <c r="M290" s="36">
        <f t="shared" si="67"/>
        <v>0</v>
      </c>
      <c r="N290" s="31">
        <f t="shared" si="68"/>
        <v>8015784</v>
      </c>
      <c r="O290" s="36">
        <f t="shared" si="69"/>
        <v>0.53900646650357065</v>
      </c>
      <c r="P290" s="31">
        <v>2496422</v>
      </c>
      <c r="Q290" s="31">
        <v>14357650</v>
      </c>
      <c r="R290" s="31">
        <v>14144698</v>
      </c>
      <c r="S290" s="31">
        <v>7616815</v>
      </c>
      <c r="T290" s="36">
        <f t="shared" si="70"/>
        <v>0.53849258570243064</v>
      </c>
      <c r="U290" s="36">
        <f t="shared" si="71"/>
        <v>0.13326512905270027</v>
      </c>
    </row>
    <row r="291" spans="1:21" x14ac:dyDescent="0.2">
      <c r="A291" s="17" t="s">
        <v>44</v>
      </c>
      <c r="B291" s="11" t="s">
        <v>520</v>
      </c>
      <c r="C291" s="10" t="s">
        <v>521</v>
      </c>
      <c r="D291" s="31">
        <v>11413249</v>
      </c>
      <c r="E291" s="31">
        <v>11182772</v>
      </c>
      <c r="F291" s="31">
        <v>1318775</v>
      </c>
      <c r="G291" s="36">
        <f t="shared" si="64"/>
        <v>0.11554772878432776</v>
      </c>
      <c r="H291" s="31">
        <v>4147523</v>
      </c>
      <c r="I291" s="36">
        <f t="shared" si="65"/>
        <v>0.36339547135088351</v>
      </c>
      <c r="J291" s="31">
        <v>2431392</v>
      </c>
      <c r="K291" s="36">
        <f t="shared" si="66"/>
        <v>0.21742301461569635</v>
      </c>
      <c r="L291" s="31">
        <v>0</v>
      </c>
      <c r="M291" s="36">
        <f t="shared" si="67"/>
        <v>0</v>
      </c>
      <c r="N291" s="31">
        <f t="shared" si="68"/>
        <v>7897690</v>
      </c>
      <c r="O291" s="36">
        <f t="shared" si="69"/>
        <v>0.70623723706429853</v>
      </c>
      <c r="P291" s="31">
        <v>1723428</v>
      </c>
      <c r="Q291" s="31">
        <v>11136899</v>
      </c>
      <c r="R291" s="31">
        <v>11605260</v>
      </c>
      <c r="S291" s="31">
        <v>7855821</v>
      </c>
      <c r="T291" s="36">
        <f t="shared" si="70"/>
        <v>0.67691900052217702</v>
      </c>
      <c r="U291" s="36">
        <f t="shared" si="71"/>
        <v>0.41078826617648079</v>
      </c>
    </row>
    <row r="292" spans="1:21" ht="16.5" x14ac:dyDescent="0.3">
      <c r="A292" s="18" t="s">
        <v>0</v>
      </c>
      <c r="B292" s="13" t="s">
        <v>522</v>
      </c>
      <c r="C292" s="12" t="s">
        <v>0</v>
      </c>
      <c r="D292" s="32">
        <f>SUM(D286:D291)</f>
        <v>53418856</v>
      </c>
      <c r="E292" s="32">
        <f>SUM(E286:E291)</f>
        <v>50824460</v>
      </c>
      <c r="F292" s="32">
        <f>SUM(F286:F291)</f>
        <v>7526969</v>
      </c>
      <c r="G292" s="37">
        <f t="shared" si="64"/>
        <v>0.14090472098466503</v>
      </c>
      <c r="H292" s="32">
        <f>SUM(H286:H291)</f>
        <v>10327662</v>
      </c>
      <c r="I292" s="37">
        <f t="shared" si="65"/>
        <v>0.19333364233782918</v>
      </c>
      <c r="J292" s="32">
        <f>SUM(J286:J291)</f>
        <v>8923016</v>
      </c>
      <c r="K292" s="37">
        <f t="shared" si="66"/>
        <v>0.1755653872170998</v>
      </c>
      <c r="L292" s="32">
        <f>SUM(L286:L291)</f>
        <v>0</v>
      </c>
      <c r="M292" s="37">
        <f t="shared" si="67"/>
        <v>0</v>
      </c>
      <c r="N292" s="32">
        <f t="shared" si="68"/>
        <v>26777647</v>
      </c>
      <c r="O292" s="37">
        <f t="shared" si="69"/>
        <v>0.52686535184043271</v>
      </c>
      <c r="P292" s="32">
        <f>SUM(P286:P291)</f>
        <v>6780045</v>
      </c>
      <c r="Q292" s="32">
        <f>SUM(Q286:Q291)</f>
        <v>42116135</v>
      </c>
      <c r="R292" s="32">
        <f>SUM(R286:R291)</f>
        <v>44968894</v>
      </c>
      <c r="S292" s="32">
        <f>SUM(S286:S291)</f>
        <v>24124263</v>
      </c>
      <c r="T292" s="37">
        <f t="shared" si="70"/>
        <v>0.53646556217282104</v>
      </c>
      <c r="U292" s="37">
        <f t="shared" si="71"/>
        <v>0.31607032106719046</v>
      </c>
    </row>
    <row r="293" spans="1:21" x14ac:dyDescent="0.2">
      <c r="A293" s="17" t="s">
        <v>29</v>
      </c>
      <c r="B293" s="11" t="s">
        <v>523</v>
      </c>
      <c r="C293" s="10" t="s">
        <v>524</v>
      </c>
      <c r="D293" s="31">
        <v>132277643</v>
      </c>
      <c r="E293" s="31">
        <v>53652032</v>
      </c>
      <c r="F293" s="31">
        <v>11031443</v>
      </c>
      <c r="G293" s="36">
        <f t="shared" si="64"/>
        <v>8.3396126131458206E-2</v>
      </c>
      <c r="H293" s="31">
        <v>12047207</v>
      </c>
      <c r="I293" s="36">
        <f t="shared" si="65"/>
        <v>9.1075156215173869E-2</v>
      </c>
      <c r="J293" s="31">
        <v>11958196</v>
      </c>
      <c r="K293" s="36">
        <f t="shared" si="66"/>
        <v>0.2228843075319123</v>
      </c>
      <c r="L293" s="31">
        <v>0</v>
      </c>
      <c r="M293" s="36">
        <f t="shared" si="67"/>
        <v>0</v>
      </c>
      <c r="N293" s="31">
        <f t="shared" si="68"/>
        <v>35036846</v>
      </c>
      <c r="O293" s="36">
        <f t="shared" si="69"/>
        <v>0.65303856524949511</v>
      </c>
      <c r="P293" s="31">
        <v>10475106</v>
      </c>
      <c r="Q293" s="31">
        <v>47872297</v>
      </c>
      <c r="R293" s="31">
        <v>48636216</v>
      </c>
      <c r="S293" s="31">
        <v>31462406</v>
      </c>
      <c r="T293" s="36">
        <f t="shared" si="70"/>
        <v>0.64689255430562276</v>
      </c>
      <c r="U293" s="36">
        <f t="shared" si="71"/>
        <v>0.14158233816440613</v>
      </c>
    </row>
    <row r="294" spans="1:21" x14ac:dyDescent="0.2">
      <c r="A294" s="17" t="s">
        <v>29</v>
      </c>
      <c r="B294" s="11" t="s">
        <v>525</v>
      </c>
      <c r="C294" s="10" t="s">
        <v>526</v>
      </c>
      <c r="D294" s="31">
        <v>6119371</v>
      </c>
      <c r="E294" s="31">
        <v>8279057</v>
      </c>
      <c r="F294" s="31">
        <v>1626538</v>
      </c>
      <c r="G294" s="36">
        <f t="shared" si="64"/>
        <v>0.26580150149418952</v>
      </c>
      <c r="H294" s="31">
        <v>1458636</v>
      </c>
      <c r="I294" s="36">
        <f t="shared" si="65"/>
        <v>0.23836371417912069</v>
      </c>
      <c r="J294" s="31">
        <v>694564</v>
      </c>
      <c r="K294" s="36">
        <f t="shared" si="66"/>
        <v>8.3894095668141919E-2</v>
      </c>
      <c r="L294" s="31">
        <v>0</v>
      </c>
      <c r="M294" s="36">
        <f t="shared" si="67"/>
        <v>0</v>
      </c>
      <c r="N294" s="31">
        <f t="shared" si="68"/>
        <v>3779738</v>
      </c>
      <c r="O294" s="36">
        <f t="shared" si="69"/>
        <v>0.45654209168991106</v>
      </c>
      <c r="P294" s="31">
        <v>1397919</v>
      </c>
      <c r="Q294" s="31">
        <v>5093105</v>
      </c>
      <c r="R294" s="31">
        <v>6679292</v>
      </c>
      <c r="S294" s="31">
        <v>2910209</v>
      </c>
      <c r="T294" s="36">
        <f t="shared" si="70"/>
        <v>0.43570620958029682</v>
      </c>
      <c r="U294" s="36">
        <f t="shared" si="71"/>
        <v>-0.50314431665926285</v>
      </c>
    </row>
    <row r="295" spans="1:21" x14ac:dyDescent="0.2">
      <c r="A295" s="17" t="s">
        <v>29</v>
      </c>
      <c r="B295" s="11" t="s">
        <v>527</v>
      </c>
      <c r="C295" s="10" t="s">
        <v>528</v>
      </c>
      <c r="D295" s="31">
        <v>6163720</v>
      </c>
      <c r="E295" s="31">
        <v>6259766</v>
      </c>
      <c r="F295" s="31">
        <v>654000</v>
      </c>
      <c r="G295" s="36">
        <f t="shared" si="64"/>
        <v>0.10610475492072968</v>
      </c>
      <c r="H295" s="31">
        <v>1631466</v>
      </c>
      <c r="I295" s="36">
        <f t="shared" si="65"/>
        <v>0.26468853225000488</v>
      </c>
      <c r="J295" s="31">
        <v>973737</v>
      </c>
      <c r="K295" s="36">
        <f t="shared" si="66"/>
        <v>0.15555485620389006</v>
      </c>
      <c r="L295" s="31">
        <v>0</v>
      </c>
      <c r="M295" s="36">
        <f t="shared" si="67"/>
        <v>0</v>
      </c>
      <c r="N295" s="31">
        <f t="shared" si="68"/>
        <v>3259203</v>
      </c>
      <c r="O295" s="36">
        <f t="shared" si="69"/>
        <v>0.52065891919921603</v>
      </c>
      <c r="P295" s="31">
        <v>821657</v>
      </c>
      <c r="Q295" s="31">
        <v>5831652</v>
      </c>
      <c r="R295" s="31">
        <v>4382540</v>
      </c>
      <c r="S295" s="31">
        <v>2394743</v>
      </c>
      <c r="T295" s="36">
        <f t="shared" si="70"/>
        <v>0.54642809877377041</v>
      </c>
      <c r="U295" s="36">
        <f t="shared" si="71"/>
        <v>0.18508939861767137</v>
      </c>
    </row>
    <row r="296" spans="1:21" x14ac:dyDescent="0.2">
      <c r="A296" s="17" t="s">
        <v>29</v>
      </c>
      <c r="B296" s="11" t="s">
        <v>529</v>
      </c>
      <c r="C296" s="10" t="s">
        <v>530</v>
      </c>
      <c r="D296" s="31">
        <v>4109394</v>
      </c>
      <c r="E296" s="31">
        <v>3296362</v>
      </c>
      <c r="F296" s="31">
        <v>735556</v>
      </c>
      <c r="G296" s="36">
        <f t="shared" si="64"/>
        <v>0.17899378837852978</v>
      </c>
      <c r="H296" s="31">
        <v>1048356</v>
      </c>
      <c r="I296" s="36">
        <f t="shared" si="65"/>
        <v>0.25511206761872918</v>
      </c>
      <c r="J296" s="31">
        <v>726028</v>
      </c>
      <c r="K296" s="36">
        <f t="shared" si="66"/>
        <v>0.22025129521575604</v>
      </c>
      <c r="L296" s="31">
        <v>0</v>
      </c>
      <c r="M296" s="36">
        <f t="shared" si="67"/>
        <v>0</v>
      </c>
      <c r="N296" s="31">
        <f t="shared" si="68"/>
        <v>2509940</v>
      </c>
      <c r="O296" s="36">
        <f t="shared" si="69"/>
        <v>0.76142729469639558</v>
      </c>
      <c r="P296" s="31">
        <v>436357</v>
      </c>
      <c r="Q296" s="31">
        <v>5499555</v>
      </c>
      <c r="R296" s="31">
        <v>4042533</v>
      </c>
      <c r="S296" s="31">
        <v>917980</v>
      </c>
      <c r="T296" s="36">
        <f t="shared" si="70"/>
        <v>0.22708039736472158</v>
      </c>
      <c r="U296" s="36">
        <f t="shared" si="71"/>
        <v>0.66383947089195305</v>
      </c>
    </row>
    <row r="297" spans="1:21" x14ac:dyDescent="0.2">
      <c r="A297" s="17" t="s">
        <v>44</v>
      </c>
      <c r="B297" s="11" t="s">
        <v>531</v>
      </c>
      <c r="C297" s="10" t="s">
        <v>532</v>
      </c>
      <c r="D297" s="31">
        <v>52243367</v>
      </c>
      <c r="E297" s="31">
        <v>62648040</v>
      </c>
      <c r="F297" s="31">
        <v>7181614</v>
      </c>
      <c r="G297" s="36">
        <f t="shared" si="64"/>
        <v>0.13746460866505791</v>
      </c>
      <c r="H297" s="31">
        <v>15993443</v>
      </c>
      <c r="I297" s="36">
        <f t="shared" si="65"/>
        <v>0.30613346570867073</v>
      </c>
      <c r="J297" s="31">
        <v>7401831</v>
      </c>
      <c r="K297" s="36">
        <f t="shared" si="66"/>
        <v>0.11814944250450612</v>
      </c>
      <c r="L297" s="31">
        <v>0</v>
      </c>
      <c r="M297" s="36">
        <f t="shared" si="67"/>
        <v>0</v>
      </c>
      <c r="N297" s="31">
        <f t="shared" si="68"/>
        <v>30576888</v>
      </c>
      <c r="O297" s="36">
        <f t="shared" si="69"/>
        <v>0.48807413607831945</v>
      </c>
      <c r="P297" s="31">
        <v>9717799</v>
      </c>
      <c r="Q297" s="31">
        <v>48735348</v>
      </c>
      <c r="R297" s="31">
        <v>57346538</v>
      </c>
      <c r="S297" s="31">
        <v>29917923</v>
      </c>
      <c r="T297" s="36">
        <f t="shared" si="70"/>
        <v>0.52170408264226864</v>
      </c>
      <c r="U297" s="36">
        <f t="shared" si="71"/>
        <v>-0.2383222785324125</v>
      </c>
    </row>
    <row r="298" spans="1:21" ht="16.5" x14ac:dyDescent="0.3">
      <c r="A298" s="18" t="s">
        <v>0</v>
      </c>
      <c r="B298" s="13" t="s">
        <v>533</v>
      </c>
      <c r="C298" s="12" t="s">
        <v>0</v>
      </c>
      <c r="D298" s="32">
        <f>SUM(D293:D297)</f>
        <v>200913495</v>
      </c>
      <c r="E298" s="32">
        <f>SUM(E293:E297)</f>
        <v>134135257</v>
      </c>
      <c r="F298" s="32">
        <f>SUM(F293:F297)</f>
        <v>21229151</v>
      </c>
      <c r="G298" s="37">
        <f t="shared" si="64"/>
        <v>0.10566314124394681</v>
      </c>
      <c r="H298" s="32">
        <f>SUM(H293:H297)</f>
        <v>32179108</v>
      </c>
      <c r="I298" s="37">
        <f t="shared" si="65"/>
        <v>0.16016399495713315</v>
      </c>
      <c r="J298" s="32">
        <f>SUM(J293:J297)</f>
        <v>21754356</v>
      </c>
      <c r="K298" s="37">
        <f t="shared" si="66"/>
        <v>0.16218223669560644</v>
      </c>
      <c r="L298" s="32">
        <f>SUM(L293:L297)</f>
        <v>0</v>
      </c>
      <c r="M298" s="37">
        <f t="shared" si="67"/>
        <v>0</v>
      </c>
      <c r="N298" s="32">
        <f t="shared" si="68"/>
        <v>75162615</v>
      </c>
      <c r="O298" s="37">
        <f t="shared" si="69"/>
        <v>0.56034943146975891</v>
      </c>
      <c r="P298" s="32">
        <f>SUM(P293:P297)</f>
        <v>22848838</v>
      </c>
      <c r="Q298" s="32">
        <f>SUM(Q293:Q297)</f>
        <v>113031957</v>
      </c>
      <c r="R298" s="32">
        <f>SUM(R293:R297)</f>
        <v>121087119</v>
      </c>
      <c r="S298" s="32">
        <f>SUM(S293:S297)</f>
        <v>67603261</v>
      </c>
      <c r="T298" s="37">
        <f t="shared" si="70"/>
        <v>0.55830266306030452</v>
      </c>
      <c r="U298" s="37">
        <f t="shared" si="71"/>
        <v>-4.7900991726581466E-2</v>
      </c>
    </row>
    <row r="299" spans="1:21" ht="16.5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436160775</v>
      </c>
      <c r="E299" s="32">
        <f>SUM(E263:E266,E268:E274,E276:E284,E286:E291,E293:E297)</f>
        <v>349637680</v>
      </c>
      <c r="F299" s="32">
        <f>SUM(F263:F266,F268:F274,F276:F284,F286:F291,F293:F297)</f>
        <v>57301968</v>
      </c>
      <c r="G299" s="37">
        <f t="shared" si="64"/>
        <v>0.13137808644071672</v>
      </c>
      <c r="H299" s="32">
        <f>SUM(H263:H266,H268:H274,H276:H284,H286:H291,H293:H297)</f>
        <v>76522647</v>
      </c>
      <c r="I299" s="37">
        <f t="shared" si="65"/>
        <v>0.1754459625581874</v>
      </c>
      <c r="J299" s="32">
        <f>SUM(J263:J266,J268:J274,J276:J284,J286:J291,J293:J297)</f>
        <v>65255248</v>
      </c>
      <c r="K299" s="37">
        <f t="shared" si="66"/>
        <v>0.18663677210076443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199079863</v>
      </c>
      <c r="O299" s="37">
        <f t="shared" si="69"/>
        <v>0.56938904010574609</v>
      </c>
      <c r="P299" s="32">
        <f>SUM(P263:P266,P268:P274,P276:P284,P286:P291,P293:P297)</f>
        <v>59715083</v>
      </c>
      <c r="Q299" s="32">
        <f>SUM(Q263:Q266,Q268:Q274,Q276:Q284,Q286:Q291,Q293:Q297)</f>
        <v>311422388</v>
      </c>
      <c r="R299" s="32">
        <f>SUM(R263:R266,R268:R274,R276:R284,R286:R291,R293:R297)</f>
        <v>337870396</v>
      </c>
      <c r="S299" s="32">
        <f>SUM(S263:S266,S268:S274,S276:S284,S286:S291,S293:S297)</f>
        <v>184964906</v>
      </c>
      <c r="T299" s="37">
        <f t="shared" si="70"/>
        <v>0.54744336346058564</v>
      </c>
      <c r="U299" s="37">
        <f t="shared" si="71"/>
        <v>9.2776644051553836E-2</v>
      </c>
    </row>
    <row r="300" spans="1:21" ht="14.4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x14ac:dyDescent="0.2">
      <c r="A302" s="17" t="s">
        <v>23</v>
      </c>
      <c r="B302" s="11" t="s">
        <v>536</v>
      </c>
      <c r="C302" s="10" t="s">
        <v>537</v>
      </c>
      <c r="D302" s="31">
        <v>1845392944</v>
      </c>
      <c r="E302" s="31">
        <v>1755303097</v>
      </c>
      <c r="F302" s="31">
        <v>351267390</v>
      </c>
      <c r="G302" s="36">
        <f t="shared" ref="G302:G339" si="72">IF(($D302     =0),0,($F302     /$D302     ))</f>
        <v>0.19034828931263106</v>
      </c>
      <c r="H302" s="31">
        <v>456812465</v>
      </c>
      <c r="I302" s="36">
        <f t="shared" ref="I302:I339" si="73">IF(($D302     =0),0,($H302     /$D302     ))</f>
        <v>0.24754211100961054</v>
      </c>
      <c r="J302" s="31">
        <v>386170245</v>
      </c>
      <c r="K302" s="36">
        <f t="shared" ref="K302:K339" si="74">IF(($E302     =0),0,($J302     /$E302     ))</f>
        <v>0.22000203022486892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1194250100</v>
      </c>
      <c r="O302" s="36">
        <f t="shared" ref="O302:O339" si="77">IF(($E302     =0),0,($N302     /$E302     ))</f>
        <v>0.68036688480815688</v>
      </c>
      <c r="P302" s="31">
        <v>360487141</v>
      </c>
      <c r="Q302" s="31">
        <v>1532035321</v>
      </c>
      <c r="R302" s="31">
        <v>1625466146</v>
      </c>
      <c r="S302" s="31">
        <v>1040789218</v>
      </c>
      <c r="T302" s="36">
        <f t="shared" ref="T302:T339" si="78">IF(($R302     =0),0,($S302     /$R302     ))</f>
        <v>0.64030199617580963</v>
      </c>
      <c r="U302" s="36">
        <f t="shared" ref="U302:U339" si="79">IF(($P302     =0),0,(($J302     /$P302     )-1))</f>
        <v>7.124554825660212E-2</v>
      </c>
    </row>
    <row r="303" spans="1:21" ht="16.5" x14ac:dyDescent="0.3">
      <c r="A303" s="18" t="s">
        <v>0</v>
      </c>
      <c r="B303" s="13" t="s">
        <v>28</v>
      </c>
      <c r="C303" s="12" t="s">
        <v>0</v>
      </c>
      <c r="D303" s="32">
        <f>D302</f>
        <v>1845392944</v>
      </c>
      <c r="E303" s="32">
        <f>E302</f>
        <v>1755303097</v>
      </c>
      <c r="F303" s="32">
        <f>F302</f>
        <v>351267390</v>
      </c>
      <c r="G303" s="37">
        <f t="shared" si="72"/>
        <v>0.19034828931263106</v>
      </c>
      <c r="H303" s="32">
        <f>H302</f>
        <v>456812465</v>
      </c>
      <c r="I303" s="37">
        <f t="shared" si="73"/>
        <v>0.24754211100961054</v>
      </c>
      <c r="J303" s="32">
        <f>J302</f>
        <v>386170245</v>
      </c>
      <c r="K303" s="37">
        <f t="shared" si="74"/>
        <v>0.22000203022486892</v>
      </c>
      <c r="L303" s="32">
        <f>L302</f>
        <v>0</v>
      </c>
      <c r="M303" s="37">
        <f t="shared" si="75"/>
        <v>0</v>
      </c>
      <c r="N303" s="32">
        <f t="shared" si="76"/>
        <v>1194250100</v>
      </c>
      <c r="O303" s="37">
        <f t="shared" si="77"/>
        <v>0.68036688480815688</v>
      </c>
      <c r="P303" s="32">
        <f>P302</f>
        <v>360487141</v>
      </c>
      <c r="Q303" s="32">
        <f>Q302</f>
        <v>1532035321</v>
      </c>
      <c r="R303" s="32">
        <f>R302</f>
        <v>1625466146</v>
      </c>
      <c r="S303" s="32">
        <f>S302</f>
        <v>1040789218</v>
      </c>
      <c r="T303" s="37">
        <f t="shared" si="78"/>
        <v>0.64030199617580963</v>
      </c>
      <c r="U303" s="37">
        <f t="shared" si="79"/>
        <v>7.124554825660212E-2</v>
      </c>
    </row>
    <row r="304" spans="1:21" x14ac:dyDescent="0.2">
      <c r="A304" s="17" t="s">
        <v>29</v>
      </c>
      <c r="B304" s="11" t="s">
        <v>538</v>
      </c>
      <c r="C304" s="10" t="s">
        <v>539</v>
      </c>
      <c r="D304" s="31">
        <v>15639437</v>
      </c>
      <c r="E304" s="31">
        <v>13704848</v>
      </c>
      <c r="F304" s="31">
        <v>3569426</v>
      </c>
      <c r="G304" s="36">
        <f t="shared" si="72"/>
        <v>0.2282323845800843</v>
      </c>
      <c r="H304" s="31">
        <v>4051190</v>
      </c>
      <c r="I304" s="36">
        <f t="shared" si="73"/>
        <v>0.25903681826909752</v>
      </c>
      <c r="J304" s="31">
        <v>2939451</v>
      </c>
      <c r="K304" s="36">
        <f t="shared" si="74"/>
        <v>0.21448256850422565</v>
      </c>
      <c r="L304" s="31">
        <v>0</v>
      </c>
      <c r="M304" s="36">
        <f t="shared" si="75"/>
        <v>0</v>
      </c>
      <c r="N304" s="31">
        <f t="shared" si="76"/>
        <v>10560067</v>
      </c>
      <c r="O304" s="36">
        <f t="shared" si="77"/>
        <v>0.77053514201689799</v>
      </c>
      <c r="P304" s="31">
        <v>3470293</v>
      </c>
      <c r="Q304" s="31">
        <v>11708892</v>
      </c>
      <c r="R304" s="31">
        <v>15950952</v>
      </c>
      <c r="S304" s="31">
        <v>10821696</v>
      </c>
      <c r="T304" s="36">
        <f t="shared" si="78"/>
        <v>0.67843574477560964</v>
      </c>
      <c r="U304" s="36">
        <f t="shared" si="79"/>
        <v>-0.15296748718335884</v>
      </c>
    </row>
    <row r="305" spans="1:21" x14ac:dyDescent="0.2">
      <c r="A305" s="17" t="s">
        <v>29</v>
      </c>
      <c r="B305" s="11" t="s">
        <v>540</v>
      </c>
      <c r="C305" s="10" t="s">
        <v>541</v>
      </c>
      <c r="D305" s="31">
        <v>12464619</v>
      </c>
      <c r="E305" s="31">
        <v>12227633</v>
      </c>
      <c r="F305" s="31">
        <v>2716138</v>
      </c>
      <c r="G305" s="36">
        <f t="shared" si="72"/>
        <v>0.21790782373693091</v>
      </c>
      <c r="H305" s="31">
        <v>3283893</v>
      </c>
      <c r="I305" s="36">
        <f t="shared" si="73"/>
        <v>0.26345715019448246</v>
      </c>
      <c r="J305" s="31">
        <v>2553980</v>
      </c>
      <c r="K305" s="36">
        <f t="shared" si="74"/>
        <v>0.20886953345753834</v>
      </c>
      <c r="L305" s="31">
        <v>0</v>
      </c>
      <c r="M305" s="36">
        <f t="shared" si="75"/>
        <v>0</v>
      </c>
      <c r="N305" s="31">
        <f t="shared" si="76"/>
        <v>8554011</v>
      </c>
      <c r="O305" s="36">
        <f t="shared" si="77"/>
        <v>0.69956393032077424</v>
      </c>
      <c r="P305" s="31">
        <v>2446040</v>
      </c>
      <c r="Q305" s="31">
        <v>11003960</v>
      </c>
      <c r="R305" s="31">
        <v>10063216</v>
      </c>
      <c r="S305" s="31">
        <v>7742043</v>
      </c>
      <c r="T305" s="36">
        <f t="shared" si="78"/>
        <v>0.76934083497760553</v>
      </c>
      <c r="U305" s="36">
        <f t="shared" si="79"/>
        <v>4.4128468872136173E-2</v>
      </c>
    </row>
    <row r="306" spans="1:21" x14ac:dyDescent="0.2">
      <c r="A306" s="17" t="s">
        <v>29</v>
      </c>
      <c r="B306" s="11" t="s">
        <v>542</v>
      </c>
      <c r="C306" s="10" t="s">
        <v>543</v>
      </c>
      <c r="D306" s="31">
        <v>22302581</v>
      </c>
      <c r="E306" s="31">
        <v>21929175</v>
      </c>
      <c r="F306" s="31">
        <v>4298722</v>
      </c>
      <c r="G306" s="36">
        <f t="shared" si="72"/>
        <v>0.19274549434435415</v>
      </c>
      <c r="H306" s="31">
        <v>5648984</v>
      </c>
      <c r="I306" s="36">
        <f t="shared" si="73"/>
        <v>0.25328835259022264</v>
      </c>
      <c r="J306" s="31">
        <v>5612109</v>
      </c>
      <c r="K306" s="36">
        <f t="shared" si="74"/>
        <v>0.25591975074301698</v>
      </c>
      <c r="L306" s="31">
        <v>0</v>
      </c>
      <c r="M306" s="36">
        <f t="shared" si="75"/>
        <v>0</v>
      </c>
      <c r="N306" s="31">
        <f t="shared" si="76"/>
        <v>15559815</v>
      </c>
      <c r="O306" s="36">
        <f t="shared" si="77"/>
        <v>0.7095485808289641</v>
      </c>
      <c r="P306" s="31">
        <v>3805001</v>
      </c>
      <c r="Q306" s="31">
        <v>17410801</v>
      </c>
      <c r="R306" s="31">
        <v>18235110</v>
      </c>
      <c r="S306" s="31">
        <v>12189368</v>
      </c>
      <c r="T306" s="36">
        <f t="shared" si="78"/>
        <v>0.66845596215213399</v>
      </c>
      <c r="U306" s="36">
        <f t="shared" si="79"/>
        <v>0.47492970435487392</v>
      </c>
    </row>
    <row r="307" spans="1:21" x14ac:dyDescent="0.2">
      <c r="A307" s="17" t="s">
        <v>29</v>
      </c>
      <c r="B307" s="11" t="s">
        <v>544</v>
      </c>
      <c r="C307" s="10" t="s">
        <v>545</v>
      </c>
      <c r="D307" s="31">
        <v>86701274</v>
      </c>
      <c r="E307" s="31">
        <v>86166002</v>
      </c>
      <c r="F307" s="31">
        <v>17384846</v>
      </c>
      <c r="G307" s="36">
        <f t="shared" si="72"/>
        <v>0.2005143084748674</v>
      </c>
      <c r="H307" s="31">
        <v>18265013</v>
      </c>
      <c r="I307" s="36">
        <f t="shared" si="73"/>
        <v>0.21066602781407803</v>
      </c>
      <c r="J307" s="31">
        <v>17356625</v>
      </c>
      <c r="K307" s="36">
        <f t="shared" si="74"/>
        <v>0.20143240485963362</v>
      </c>
      <c r="L307" s="31">
        <v>0</v>
      </c>
      <c r="M307" s="36">
        <f t="shared" si="75"/>
        <v>0</v>
      </c>
      <c r="N307" s="31">
        <f t="shared" si="76"/>
        <v>53006484</v>
      </c>
      <c r="O307" s="36">
        <f t="shared" si="77"/>
        <v>0.61516703536970418</v>
      </c>
      <c r="P307" s="31">
        <v>17943607</v>
      </c>
      <c r="Q307" s="31">
        <v>78732665</v>
      </c>
      <c r="R307" s="31">
        <v>78277150</v>
      </c>
      <c r="S307" s="31">
        <v>52426251</v>
      </c>
      <c r="T307" s="36">
        <f t="shared" si="78"/>
        <v>0.66975165805091263</v>
      </c>
      <c r="U307" s="36">
        <f t="shared" si="79"/>
        <v>-3.2712597862848858E-2</v>
      </c>
    </row>
    <row r="308" spans="1:21" x14ac:dyDescent="0.2">
      <c r="A308" s="17" t="s">
        <v>29</v>
      </c>
      <c r="B308" s="11" t="s">
        <v>546</v>
      </c>
      <c r="C308" s="10" t="s">
        <v>547</v>
      </c>
      <c r="D308" s="31">
        <v>16199791</v>
      </c>
      <c r="E308" s="31">
        <v>16738403</v>
      </c>
      <c r="F308" s="31">
        <v>3044340</v>
      </c>
      <c r="G308" s="36">
        <f t="shared" si="72"/>
        <v>0.18792464668217015</v>
      </c>
      <c r="H308" s="31">
        <v>4433485</v>
      </c>
      <c r="I308" s="36">
        <f t="shared" si="73"/>
        <v>0.27367544433134972</v>
      </c>
      <c r="J308" s="31">
        <v>3001235</v>
      </c>
      <c r="K308" s="36">
        <f t="shared" si="74"/>
        <v>0.17930235040941481</v>
      </c>
      <c r="L308" s="31">
        <v>0</v>
      </c>
      <c r="M308" s="36">
        <f t="shared" si="75"/>
        <v>0</v>
      </c>
      <c r="N308" s="31">
        <f t="shared" si="76"/>
        <v>10479060</v>
      </c>
      <c r="O308" s="36">
        <f t="shared" si="77"/>
        <v>0.62604897253340119</v>
      </c>
      <c r="P308" s="31">
        <v>3108492</v>
      </c>
      <c r="Q308" s="31">
        <v>16545226</v>
      </c>
      <c r="R308" s="31">
        <v>16483300</v>
      </c>
      <c r="S308" s="31">
        <v>9578640</v>
      </c>
      <c r="T308" s="36">
        <f t="shared" si="78"/>
        <v>0.58111179193486739</v>
      </c>
      <c r="U308" s="36">
        <f t="shared" si="79"/>
        <v>-3.4504512155733358E-2</v>
      </c>
    </row>
    <row r="309" spans="1:21" x14ac:dyDescent="0.2">
      <c r="A309" s="17" t="s">
        <v>44</v>
      </c>
      <c r="B309" s="11" t="s">
        <v>548</v>
      </c>
      <c r="C309" s="10" t="s">
        <v>549</v>
      </c>
      <c r="D309" s="31">
        <v>9771785</v>
      </c>
      <c r="E309" s="31">
        <v>10187379</v>
      </c>
      <c r="F309" s="31">
        <v>1780945</v>
      </c>
      <c r="G309" s="36">
        <f t="shared" si="72"/>
        <v>0.18225380521573081</v>
      </c>
      <c r="H309" s="31">
        <v>2062207</v>
      </c>
      <c r="I309" s="36">
        <f t="shared" si="73"/>
        <v>0.21103687811387581</v>
      </c>
      <c r="J309" s="31">
        <v>1613859</v>
      </c>
      <c r="K309" s="36">
        <f t="shared" si="74"/>
        <v>0.15841748893410171</v>
      </c>
      <c r="L309" s="31">
        <v>0</v>
      </c>
      <c r="M309" s="36">
        <f t="shared" si="75"/>
        <v>0</v>
      </c>
      <c r="N309" s="31">
        <f t="shared" si="76"/>
        <v>5457011</v>
      </c>
      <c r="O309" s="36">
        <f t="shared" si="77"/>
        <v>0.53566388371336726</v>
      </c>
      <c r="P309" s="31">
        <v>1841306</v>
      </c>
      <c r="Q309" s="31">
        <v>9374968</v>
      </c>
      <c r="R309" s="31">
        <v>10705405</v>
      </c>
      <c r="S309" s="31">
        <v>6086611</v>
      </c>
      <c r="T309" s="36">
        <f t="shared" si="78"/>
        <v>0.56855494957920794</v>
      </c>
      <c r="U309" s="36">
        <f t="shared" si="79"/>
        <v>-0.1235248242280208</v>
      </c>
    </row>
    <row r="310" spans="1:21" ht="16.5" x14ac:dyDescent="0.3">
      <c r="A310" s="18" t="s">
        <v>0</v>
      </c>
      <c r="B310" s="13" t="s">
        <v>550</v>
      </c>
      <c r="C310" s="12" t="s">
        <v>0</v>
      </c>
      <c r="D310" s="32">
        <f>SUM(D304:D309)</f>
        <v>163079487</v>
      </c>
      <c r="E310" s="32">
        <f>SUM(E304:E309)</f>
        <v>160953440</v>
      </c>
      <c r="F310" s="32">
        <f>SUM(F304:F309)</f>
        <v>32794417</v>
      </c>
      <c r="G310" s="37">
        <f t="shared" si="72"/>
        <v>0.20109467844965689</v>
      </c>
      <c r="H310" s="32">
        <f>SUM(H304:H309)</f>
        <v>37744772</v>
      </c>
      <c r="I310" s="37">
        <f t="shared" si="73"/>
        <v>0.23145015166745037</v>
      </c>
      <c r="J310" s="32">
        <f>SUM(J304:J309)</f>
        <v>33077259</v>
      </c>
      <c r="K310" s="37">
        <f t="shared" si="74"/>
        <v>0.20550824511734575</v>
      </c>
      <c r="L310" s="32">
        <f>SUM(L304:L309)</f>
        <v>0</v>
      </c>
      <c r="M310" s="37">
        <f t="shared" si="75"/>
        <v>0</v>
      </c>
      <c r="N310" s="32">
        <f t="shared" si="76"/>
        <v>103616448</v>
      </c>
      <c r="O310" s="37">
        <f t="shared" si="77"/>
        <v>0.64376659486122201</v>
      </c>
      <c r="P310" s="32">
        <f>SUM(P304:P309)</f>
        <v>32614739</v>
      </c>
      <c r="Q310" s="32">
        <f>SUM(Q304:Q309)</f>
        <v>144776512</v>
      </c>
      <c r="R310" s="32">
        <f>SUM(R304:R309)</f>
        <v>149715133</v>
      </c>
      <c r="S310" s="32">
        <f>SUM(S304:S309)</f>
        <v>98844609</v>
      </c>
      <c r="T310" s="37">
        <f t="shared" si="78"/>
        <v>0.66021788859513619</v>
      </c>
      <c r="U310" s="37">
        <f t="shared" si="79"/>
        <v>1.4181318452372027E-2</v>
      </c>
    </row>
    <row r="311" spans="1:21" x14ac:dyDescent="0.2">
      <c r="A311" s="17" t="s">
        <v>29</v>
      </c>
      <c r="B311" s="11" t="s">
        <v>551</v>
      </c>
      <c r="C311" s="10" t="s">
        <v>552</v>
      </c>
      <c r="D311" s="31">
        <v>14566017</v>
      </c>
      <c r="E311" s="31">
        <v>15014476</v>
      </c>
      <c r="F311" s="31">
        <v>3176576</v>
      </c>
      <c r="G311" s="36">
        <f t="shared" si="72"/>
        <v>0.21808130527377526</v>
      </c>
      <c r="H311" s="31">
        <v>3399443</v>
      </c>
      <c r="I311" s="36">
        <f t="shared" si="73"/>
        <v>0.23338178171836543</v>
      </c>
      <c r="J311" s="31">
        <v>3139452</v>
      </c>
      <c r="K311" s="36">
        <f t="shared" si="74"/>
        <v>0.20909500937628459</v>
      </c>
      <c r="L311" s="31">
        <v>0</v>
      </c>
      <c r="M311" s="36">
        <f t="shared" si="75"/>
        <v>0</v>
      </c>
      <c r="N311" s="31">
        <f t="shared" si="76"/>
        <v>9715471</v>
      </c>
      <c r="O311" s="36">
        <f t="shared" si="77"/>
        <v>0.64707359750683269</v>
      </c>
      <c r="P311" s="31">
        <v>2818020</v>
      </c>
      <c r="Q311" s="31">
        <v>12176114</v>
      </c>
      <c r="R311" s="31">
        <v>12813448</v>
      </c>
      <c r="S311" s="31">
        <v>8863524</v>
      </c>
      <c r="T311" s="36">
        <f t="shared" si="78"/>
        <v>0.69173605730479415</v>
      </c>
      <c r="U311" s="36">
        <f t="shared" si="79"/>
        <v>0.11406306555666745</v>
      </c>
    </row>
    <row r="312" spans="1:21" x14ac:dyDescent="0.2">
      <c r="A312" s="17" t="s">
        <v>29</v>
      </c>
      <c r="B312" s="11" t="s">
        <v>553</v>
      </c>
      <c r="C312" s="10" t="s">
        <v>554</v>
      </c>
      <c r="D312" s="31">
        <v>67436226</v>
      </c>
      <c r="E312" s="31">
        <v>67716510</v>
      </c>
      <c r="F312" s="31">
        <v>15270104</v>
      </c>
      <c r="G312" s="36">
        <f t="shared" si="72"/>
        <v>0.22643770130315419</v>
      </c>
      <c r="H312" s="31">
        <v>18456349</v>
      </c>
      <c r="I312" s="36">
        <f t="shared" si="73"/>
        <v>0.27368597109808607</v>
      </c>
      <c r="J312" s="31">
        <v>15589171</v>
      </c>
      <c r="K312" s="36">
        <f t="shared" si="74"/>
        <v>0.23021226285879176</v>
      </c>
      <c r="L312" s="31">
        <v>0</v>
      </c>
      <c r="M312" s="36">
        <f t="shared" si="75"/>
        <v>0</v>
      </c>
      <c r="N312" s="31">
        <f t="shared" si="76"/>
        <v>49315624</v>
      </c>
      <c r="O312" s="36">
        <f t="shared" si="77"/>
        <v>0.72826588375567491</v>
      </c>
      <c r="P312" s="31">
        <v>13059182</v>
      </c>
      <c r="Q312" s="31">
        <v>64667474</v>
      </c>
      <c r="R312" s="31">
        <v>67345181</v>
      </c>
      <c r="S312" s="31">
        <v>44496552</v>
      </c>
      <c r="T312" s="36">
        <f t="shared" si="78"/>
        <v>0.66072362326860479</v>
      </c>
      <c r="U312" s="36">
        <f t="shared" si="79"/>
        <v>0.1937325783498538</v>
      </c>
    </row>
    <row r="313" spans="1:21" x14ac:dyDescent="0.2">
      <c r="A313" s="17" t="s">
        <v>29</v>
      </c>
      <c r="B313" s="11" t="s">
        <v>555</v>
      </c>
      <c r="C313" s="10" t="s">
        <v>556</v>
      </c>
      <c r="D313" s="31">
        <v>98595707</v>
      </c>
      <c r="E313" s="31">
        <v>70863985</v>
      </c>
      <c r="F313" s="31">
        <v>7720602</v>
      </c>
      <c r="G313" s="36">
        <f t="shared" si="72"/>
        <v>7.830566091483071E-2</v>
      </c>
      <c r="H313" s="31">
        <v>14926859</v>
      </c>
      <c r="I313" s="36">
        <f t="shared" si="73"/>
        <v>0.15139461396630585</v>
      </c>
      <c r="J313" s="31">
        <v>27745929</v>
      </c>
      <c r="K313" s="36">
        <f t="shared" si="74"/>
        <v>0.39153780301799285</v>
      </c>
      <c r="L313" s="31">
        <v>0</v>
      </c>
      <c r="M313" s="36">
        <f t="shared" si="75"/>
        <v>0</v>
      </c>
      <c r="N313" s="31">
        <f t="shared" si="76"/>
        <v>50393390</v>
      </c>
      <c r="O313" s="36">
        <f t="shared" si="77"/>
        <v>0.71112836795729173</v>
      </c>
      <c r="P313" s="31">
        <v>15287725</v>
      </c>
      <c r="Q313" s="31">
        <v>80009594</v>
      </c>
      <c r="R313" s="31">
        <v>85851855</v>
      </c>
      <c r="S313" s="31">
        <v>55076184</v>
      </c>
      <c r="T313" s="36">
        <f t="shared" si="78"/>
        <v>0.64152584705362514</v>
      </c>
      <c r="U313" s="36">
        <f t="shared" si="79"/>
        <v>0.81491549592892332</v>
      </c>
    </row>
    <row r="314" spans="1:21" x14ac:dyDescent="0.2">
      <c r="A314" s="17" t="s">
        <v>29</v>
      </c>
      <c r="B314" s="11" t="s">
        <v>557</v>
      </c>
      <c r="C314" s="10" t="s">
        <v>558</v>
      </c>
      <c r="D314" s="31">
        <v>23752287</v>
      </c>
      <c r="E314" s="31">
        <v>24590928</v>
      </c>
      <c r="F314" s="31">
        <v>4484318</v>
      </c>
      <c r="G314" s="36">
        <f t="shared" si="72"/>
        <v>0.18879520948866946</v>
      </c>
      <c r="H314" s="31">
        <v>5034586</v>
      </c>
      <c r="I314" s="36">
        <f t="shared" si="73"/>
        <v>0.21196215758086789</v>
      </c>
      <c r="J314" s="31">
        <v>5977294</v>
      </c>
      <c r="K314" s="36">
        <f t="shared" si="74"/>
        <v>0.24306907002452285</v>
      </c>
      <c r="L314" s="31">
        <v>0</v>
      </c>
      <c r="M314" s="36">
        <f t="shared" si="75"/>
        <v>0</v>
      </c>
      <c r="N314" s="31">
        <f t="shared" si="76"/>
        <v>15496198</v>
      </c>
      <c r="O314" s="36">
        <f t="shared" si="77"/>
        <v>0.6301591383619195</v>
      </c>
      <c r="P314" s="31">
        <v>6380188</v>
      </c>
      <c r="Q314" s="31">
        <v>20016457</v>
      </c>
      <c r="R314" s="31">
        <v>19902577</v>
      </c>
      <c r="S314" s="31">
        <v>12858479</v>
      </c>
      <c r="T314" s="36">
        <f t="shared" si="78"/>
        <v>0.646071059039239</v>
      </c>
      <c r="U314" s="36">
        <f t="shared" si="79"/>
        <v>-6.3147669002856954E-2</v>
      </c>
    </row>
    <row r="315" spans="1:21" x14ac:dyDescent="0.2">
      <c r="A315" s="17" t="s">
        <v>29</v>
      </c>
      <c r="B315" s="11" t="s">
        <v>559</v>
      </c>
      <c r="C315" s="10" t="s">
        <v>560</v>
      </c>
      <c r="D315" s="31">
        <v>29982179</v>
      </c>
      <c r="E315" s="31">
        <v>27890855</v>
      </c>
      <c r="F315" s="31">
        <v>5214672</v>
      </c>
      <c r="G315" s="36">
        <f t="shared" si="72"/>
        <v>0.17392571767382217</v>
      </c>
      <c r="H315" s="31">
        <v>6736979</v>
      </c>
      <c r="I315" s="36">
        <f t="shared" si="73"/>
        <v>0.22469944562735084</v>
      </c>
      <c r="J315" s="31">
        <v>5941133</v>
      </c>
      <c r="K315" s="36">
        <f t="shared" si="74"/>
        <v>0.21301365626833599</v>
      </c>
      <c r="L315" s="31">
        <v>0</v>
      </c>
      <c r="M315" s="36">
        <f t="shared" si="75"/>
        <v>0</v>
      </c>
      <c r="N315" s="31">
        <f t="shared" si="76"/>
        <v>17892784</v>
      </c>
      <c r="O315" s="36">
        <f t="shared" si="77"/>
        <v>0.64152870179132193</v>
      </c>
      <c r="P315" s="31">
        <v>5839604</v>
      </c>
      <c r="Q315" s="31">
        <v>29392015</v>
      </c>
      <c r="R315" s="31">
        <v>30294327</v>
      </c>
      <c r="S315" s="31">
        <v>16173140</v>
      </c>
      <c r="T315" s="36">
        <f t="shared" si="78"/>
        <v>0.53386695139324269</v>
      </c>
      <c r="U315" s="36">
        <f t="shared" si="79"/>
        <v>1.7386281672524317E-2</v>
      </c>
    </row>
    <row r="316" spans="1:21" x14ac:dyDescent="0.2">
      <c r="A316" s="17" t="s">
        <v>44</v>
      </c>
      <c r="B316" s="11" t="s">
        <v>561</v>
      </c>
      <c r="C316" s="10" t="s">
        <v>562</v>
      </c>
      <c r="D316" s="31">
        <v>37523706</v>
      </c>
      <c r="E316" s="31">
        <v>42563662</v>
      </c>
      <c r="F316" s="31">
        <v>4456342</v>
      </c>
      <c r="G316" s="36">
        <f t="shared" si="72"/>
        <v>0.11876071089566687</v>
      </c>
      <c r="H316" s="31">
        <v>7158283</v>
      </c>
      <c r="I316" s="36">
        <f t="shared" si="73"/>
        <v>0.19076695143065026</v>
      </c>
      <c r="J316" s="31">
        <v>9523576</v>
      </c>
      <c r="K316" s="36">
        <f t="shared" si="74"/>
        <v>0.22374898099698282</v>
      </c>
      <c r="L316" s="31">
        <v>0</v>
      </c>
      <c r="M316" s="36">
        <f t="shared" si="75"/>
        <v>0</v>
      </c>
      <c r="N316" s="31">
        <f t="shared" si="76"/>
        <v>21138201</v>
      </c>
      <c r="O316" s="36">
        <f t="shared" si="77"/>
        <v>0.49662552531311804</v>
      </c>
      <c r="P316" s="31">
        <v>6714863</v>
      </c>
      <c r="Q316" s="31">
        <v>36006899</v>
      </c>
      <c r="R316" s="31">
        <v>33538166</v>
      </c>
      <c r="S316" s="31">
        <v>16413806</v>
      </c>
      <c r="T316" s="36">
        <f t="shared" si="78"/>
        <v>0.4894067850937347</v>
      </c>
      <c r="U316" s="36">
        <f t="shared" si="79"/>
        <v>0.41828299400896185</v>
      </c>
    </row>
    <row r="317" spans="1:21" ht="16.5" x14ac:dyDescent="0.3">
      <c r="A317" s="18" t="s">
        <v>0</v>
      </c>
      <c r="B317" s="13" t="s">
        <v>563</v>
      </c>
      <c r="C317" s="12" t="s">
        <v>0</v>
      </c>
      <c r="D317" s="32">
        <f>SUM(D311:D316)</f>
        <v>271856122</v>
      </c>
      <c r="E317" s="32">
        <f>SUM(E311:E316)</f>
        <v>248640416</v>
      </c>
      <c r="F317" s="32">
        <f>SUM(F311:F316)</f>
        <v>40322614</v>
      </c>
      <c r="G317" s="37">
        <f t="shared" si="72"/>
        <v>0.14832336201720703</v>
      </c>
      <c r="H317" s="32">
        <f>SUM(H311:H316)</f>
        <v>55712499</v>
      </c>
      <c r="I317" s="37">
        <f t="shared" si="73"/>
        <v>0.20493376639868349</v>
      </c>
      <c r="J317" s="32">
        <f>SUM(J311:J316)</f>
        <v>67916555</v>
      </c>
      <c r="K317" s="37">
        <f t="shared" si="74"/>
        <v>0.27315171078220846</v>
      </c>
      <c r="L317" s="32">
        <f>SUM(L311:L316)</f>
        <v>0</v>
      </c>
      <c r="M317" s="37">
        <f t="shared" si="75"/>
        <v>0</v>
      </c>
      <c r="N317" s="32">
        <f t="shared" si="76"/>
        <v>163951668</v>
      </c>
      <c r="O317" s="37">
        <f t="shared" si="77"/>
        <v>0.65939267090029319</v>
      </c>
      <c r="P317" s="32">
        <f>SUM(P311:P316)</f>
        <v>50099582</v>
      </c>
      <c r="Q317" s="32">
        <f>SUM(Q311:Q316)</f>
        <v>242268553</v>
      </c>
      <c r="R317" s="32">
        <f>SUM(R311:R316)</f>
        <v>249745554</v>
      </c>
      <c r="S317" s="32">
        <f>SUM(S311:S316)</f>
        <v>153881685</v>
      </c>
      <c r="T317" s="37">
        <f t="shared" si="78"/>
        <v>0.61615385153162727</v>
      </c>
      <c r="U317" s="37">
        <f t="shared" si="79"/>
        <v>0.35563117073511719</v>
      </c>
    </row>
    <row r="318" spans="1:21" x14ac:dyDescent="0.2">
      <c r="A318" s="17" t="s">
        <v>29</v>
      </c>
      <c r="B318" s="11" t="s">
        <v>564</v>
      </c>
      <c r="C318" s="10" t="s">
        <v>565</v>
      </c>
      <c r="D318" s="31">
        <v>19748759</v>
      </c>
      <c r="E318" s="31">
        <v>19725783</v>
      </c>
      <c r="F318" s="31">
        <v>4780045</v>
      </c>
      <c r="G318" s="36">
        <f t="shared" si="72"/>
        <v>0.24204280380352</v>
      </c>
      <c r="H318" s="31">
        <v>4618176</v>
      </c>
      <c r="I318" s="36">
        <f t="shared" si="73"/>
        <v>0.23384639004405289</v>
      </c>
      <c r="J318" s="31">
        <v>4016962</v>
      </c>
      <c r="K318" s="36">
        <f t="shared" si="74"/>
        <v>0.20364017996142408</v>
      </c>
      <c r="L318" s="31">
        <v>0</v>
      </c>
      <c r="M318" s="36">
        <f t="shared" si="75"/>
        <v>0</v>
      </c>
      <c r="N318" s="31">
        <f t="shared" si="76"/>
        <v>13415183</v>
      </c>
      <c r="O318" s="36">
        <f t="shared" si="77"/>
        <v>0.68008367525892377</v>
      </c>
      <c r="P318" s="31">
        <v>4084285</v>
      </c>
      <c r="Q318" s="31">
        <v>17203073</v>
      </c>
      <c r="R318" s="31">
        <v>17890739</v>
      </c>
      <c r="S318" s="31">
        <v>12685237</v>
      </c>
      <c r="T318" s="36">
        <f t="shared" si="78"/>
        <v>0.70903929681160738</v>
      </c>
      <c r="U318" s="36">
        <f t="shared" si="79"/>
        <v>-1.648342365922062E-2</v>
      </c>
    </row>
    <row r="319" spans="1:21" x14ac:dyDescent="0.2">
      <c r="A319" s="17" t="s">
        <v>29</v>
      </c>
      <c r="B319" s="11" t="s">
        <v>566</v>
      </c>
      <c r="C319" s="10" t="s">
        <v>567</v>
      </c>
      <c r="D319" s="31">
        <v>56506524</v>
      </c>
      <c r="E319" s="31">
        <v>54321797</v>
      </c>
      <c r="F319" s="31">
        <v>10805342</v>
      </c>
      <c r="G319" s="36">
        <f t="shared" si="72"/>
        <v>0.19122291082707546</v>
      </c>
      <c r="H319" s="31">
        <v>13412755</v>
      </c>
      <c r="I319" s="36">
        <f t="shared" si="73"/>
        <v>0.23736648532831359</v>
      </c>
      <c r="J319" s="31">
        <v>11468778</v>
      </c>
      <c r="K319" s="36">
        <f t="shared" si="74"/>
        <v>0.21112663117532729</v>
      </c>
      <c r="L319" s="31">
        <v>0</v>
      </c>
      <c r="M319" s="36">
        <f t="shared" si="75"/>
        <v>0</v>
      </c>
      <c r="N319" s="31">
        <f t="shared" si="76"/>
        <v>35686875</v>
      </c>
      <c r="O319" s="36">
        <f t="shared" si="77"/>
        <v>0.6569531379825303</v>
      </c>
      <c r="P319" s="31">
        <v>11015701</v>
      </c>
      <c r="Q319" s="31">
        <v>53256290</v>
      </c>
      <c r="R319" s="31">
        <v>51964666</v>
      </c>
      <c r="S319" s="31">
        <v>34510060</v>
      </c>
      <c r="T319" s="36">
        <f t="shared" si="78"/>
        <v>0.66410626020380847</v>
      </c>
      <c r="U319" s="36">
        <f t="shared" si="79"/>
        <v>4.113011055764848E-2</v>
      </c>
    </row>
    <row r="320" spans="1:21" x14ac:dyDescent="0.2">
      <c r="A320" s="17" t="s">
        <v>29</v>
      </c>
      <c r="B320" s="11" t="s">
        <v>568</v>
      </c>
      <c r="C320" s="10" t="s">
        <v>569</v>
      </c>
      <c r="D320" s="31">
        <v>16928210</v>
      </c>
      <c r="E320" s="31">
        <v>16155610</v>
      </c>
      <c r="F320" s="31">
        <v>3320981</v>
      </c>
      <c r="G320" s="36">
        <f t="shared" si="72"/>
        <v>0.19618028131739859</v>
      </c>
      <c r="H320" s="31">
        <v>3892011</v>
      </c>
      <c r="I320" s="36">
        <f t="shared" si="73"/>
        <v>0.2299127314701318</v>
      </c>
      <c r="J320" s="31">
        <v>3538839</v>
      </c>
      <c r="K320" s="36">
        <f t="shared" si="74"/>
        <v>0.21904706786063788</v>
      </c>
      <c r="L320" s="31">
        <v>0</v>
      </c>
      <c r="M320" s="36">
        <f t="shared" si="75"/>
        <v>0</v>
      </c>
      <c r="N320" s="31">
        <f t="shared" si="76"/>
        <v>10751831</v>
      </c>
      <c r="O320" s="36">
        <f t="shared" si="77"/>
        <v>0.665516869991291</v>
      </c>
      <c r="P320" s="31">
        <v>3024230</v>
      </c>
      <c r="Q320" s="31">
        <v>15156680</v>
      </c>
      <c r="R320" s="31">
        <v>14823150</v>
      </c>
      <c r="S320" s="31">
        <v>10270279</v>
      </c>
      <c r="T320" s="36">
        <f t="shared" si="78"/>
        <v>0.69285401550952397</v>
      </c>
      <c r="U320" s="36">
        <f t="shared" si="79"/>
        <v>0.1701619916474606</v>
      </c>
    </row>
    <row r="321" spans="1:21" x14ac:dyDescent="0.2">
      <c r="A321" s="17" t="s">
        <v>29</v>
      </c>
      <c r="B321" s="11" t="s">
        <v>570</v>
      </c>
      <c r="C321" s="10" t="s">
        <v>571</v>
      </c>
      <c r="D321" s="31">
        <v>9030135</v>
      </c>
      <c r="E321" s="31">
        <v>8935385</v>
      </c>
      <c r="F321" s="31">
        <v>1758118</v>
      </c>
      <c r="G321" s="36">
        <f t="shared" si="72"/>
        <v>0.19469454221891477</v>
      </c>
      <c r="H321" s="31">
        <v>1953337</v>
      </c>
      <c r="I321" s="36">
        <f t="shared" si="73"/>
        <v>0.21631315589412561</v>
      </c>
      <c r="J321" s="31">
        <v>1865005</v>
      </c>
      <c r="K321" s="36">
        <f t="shared" si="74"/>
        <v>0.20872128061633607</v>
      </c>
      <c r="L321" s="31">
        <v>0</v>
      </c>
      <c r="M321" s="36">
        <f t="shared" si="75"/>
        <v>0</v>
      </c>
      <c r="N321" s="31">
        <f t="shared" si="76"/>
        <v>5576460</v>
      </c>
      <c r="O321" s="36">
        <f t="shared" si="77"/>
        <v>0.62408726652516933</v>
      </c>
      <c r="P321" s="31">
        <v>1352169</v>
      </c>
      <c r="Q321" s="31">
        <v>7533286</v>
      </c>
      <c r="R321" s="31">
        <v>7076563</v>
      </c>
      <c r="S321" s="31">
        <v>4505673</v>
      </c>
      <c r="T321" s="36">
        <f t="shared" si="78"/>
        <v>0.63670358053761411</v>
      </c>
      <c r="U321" s="36">
        <f t="shared" si="79"/>
        <v>0.37926915940241201</v>
      </c>
    </row>
    <row r="322" spans="1:21" x14ac:dyDescent="0.2">
      <c r="A322" s="17" t="s">
        <v>44</v>
      </c>
      <c r="B322" s="11" t="s">
        <v>572</v>
      </c>
      <c r="C322" s="10" t="s">
        <v>573</v>
      </c>
      <c r="D322" s="31">
        <v>1620557</v>
      </c>
      <c r="E322" s="31">
        <v>1604557</v>
      </c>
      <c r="F322" s="31">
        <v>347908</v>
      </c>
      <c r="G322" s="36">
        <f t="shared" si="72"/>
        <v>0.21468421042888342</v>
      </c>
      <c r="H322" s="31">
        <v>456118</v>
      </c>
      <c r="I322" s="36">
        <f t="shared" si="73"/>
        <v>0.28145754823804409</v>
      </c>
      <c r="J322" s="31">
        <v>373764</v>
      </c>
      <c r="K322" s="36">
        <f t="shared" si="74"/>
        <v>0.23293906043848864</v>
      </c>
      <c r="L322" s="31">
        <v>0</v>
      </c>
      <c r="M322" s="36">
        <f t="shared" si="75"/>
        <v>0</v>
      </c>
      <c r="N322" s="31">
        <f t="shared" si="76"/>
        <v>1177790</v>
      </c>
      <c r="O322" s="36">
        <f t="shared" si="77"/>
        <v>0.73402814608642764</v>
      </c>
      <c r="P322" s="31">
        <v>336529</v>
      </c>
      <c r="Q322" s="31">
        <v>1390787</v>
      </c>
      <c r="R322" s="31">
        <v>1556756</v>
      </c>
      <c r="S322" s="31">
        <v>1045775</v>
      </c>
      <c r="T322" s="36">
        <f t="shared" si="78"/>
        <v>0.67176551752490432</v>
      </c>
      <c r="U322" s="36">
        <f t="shared" si="79"/>
        <v>0.11064425354129948</v>
      </c>
    </row>
    <row r="323" spans="1:21" ht="16.5" x14ac:dyDescent="0.3">
      <c r="A323" s="18" t="s">
        <v>0</v>
      </c>
      <c r="B323" s="13" t="s">
        <v>574</v>
      </c>
      <c r="C323" s="12" t="s">
        <v>0</v>
      </c>
      <c r="D323" s="32">
        <f>SUM(D318:D322)</f>
        <v>103834185</v>
      </c>
      <c r="E323" s="32">
        <f>SUM(E318:E322)</f>
        <v>100743132</v>
      </c>
      <c r="F323" s="32">
        <f>SUM(F318:F322)</f>
        <v>21012394</v>
      </c>
      <c r="G323" s="37">
        <f t="shared" si="72"/>
        <v>0.20236489553031115</v>
      </c>
      <c r="H323" s="32">
        <f>SUM(H318:H322)</f>
        <v>24332397</v>
      </c>
      <c r="I323" s="37">
        <f t="shared" si="73"/>
        <v>0.23433897998043707</v>
      </c>
      <c r="J323" s="32">
        <f>SUM(J318:J322)</f>
        <v>21263348</v>
      </c>
      <c r="K323" s="37">
        <f t="shared" si="74"/>
        <v>0.21106498852944139</v>
      </c>
      <c r="L323" s="32">
        <f>SUM(L318:L322)</f>
        <v>0</v>
      </c>
      <c r="M323" s="37">
        <f t="shared" si="75"/>
        <v>0</v>
      </c>
      <c r="N323" s="32">
        <f t="shared" si="76"/>
        <v>66608139</v>
      </c>
      <c r="O323" s="37">
        <f t="shared" si="77"/>
        <v>0.66116803873042185</v>
      </c>
      <c r="P323" s="32">
        <f>SUM(P318:P322)</f>
        <v>19812914</v>
      </c>
      <c r="Q323" s="32">
        <f>SUM(Q318:Q322)</f>
        <v>94540116</v>
      </c>
      <c r="R323" s="32">
        <f>SUM(R318:R322)</f>
        <v>93311874</v>
      </c>
      <c r="S323" s="32">
        <f>SUM(S318:S322)</f>
        <v>63017024</v>
      </c>
      <c r="T323" s="37">
        <f t="shared" si="78"/>
        <v>0.67533767460291283</v>
      </c>
      <c r="U323" s="37">
        <f t="shared" si="79"/>
        <v>7.3206495521052517E-2</v>
      </c>
    </row>
    <row r="324" spans="1:21" x14ac:dyDescent="0.2">
      <c r="A324" s="17" t="s">
        <v>29</v>
      </c>
      <c r="B324" s="11" t="s">
        <v>575</v>
      </c>
      <c r="C324" s="10" t="s">
        <v>576</v>
      </c>
      <c r="D324" s="31">
        <v>0</v>
      </c>
      <c r="E324" s="31">
        <v>0</v>
      </c>
      <c r="F324" s="31">
        <v>0</v>
      </c>
      <c r="G324" s="36">
        <f t="shared" si="72"/>
        <v>0</v>
      </c>
      <c r="H324" s="31">
        <v>0</v>
      </c>
      <c r="I324" s="36">
        <f t="shared" si="73"/>
        <v>0</v>
      </c>
      <c r="J324" s="31">
        <v>0</v>
      </c>
      <c r="K324" s="36">
        <f t="shared" si="74"/>
        <v>0</v>
      </c>
      <c r="L324" s="31">
        <v>0</v>
      </c>
      <c r="M324" s="36">
        <f t="shared" si="75"/>
        <v>0</v>
      </c>
      <c r="N324" s="31">
        <f t="shared" si="76"/>
        <v>0</v>
      </c>
      <c r="O324" s="36">
        <f t="shared" si="77"/>
        <v>0</v>
      </c>
      <c r="P324" s="31">
        <v>0</v>
      </c>
      <c r="Q324" s="31">
        <v>0</v>
      </c>
      <c r="R324" s="31">
        <v>0</v>
      </c>
      <c r="S324" s="31">
        <v>0</v>
      </c>
      <c r="T324" s="36">
        <f t="shared" si="78"/>
        <v>0</v>
      </c>
      <c r="U324" s="36">
        <f t="shared" si="79"/>
        <v>0</v>
      </c>
    </row>
    <row r="325" spans="1:21" x14ac:dyDescent="0.2">
      <c r="A325" s="17" t="s">
        <v>29</v>
      </c>
      <c r="B325" s="11" t="s">
        <v>577</v>
      </c>
      <c r="C325" s="10" t="s">
        <v>578</v>
      </c>
      <c r="D325" s="31">
        <v>13968192</v>
      </c>
      <c r="E325" s="31">
        <v>13735501</v>
      </c>
      <c r="F325" s="31">
        <v>2780251</v>
      </c>
      <c r="G325" s="36">
        <f t="shared" si="72"/>
        <v>0.19904157961173499</v>
      </c>
      <c r="H325" s="31">
        <v>3031021</v>
      </c>
      <c r="I325" s="36">
        <f t="shared" si="73"/>
        <v>0.21699451153019661</v>
      </c>
      <c r="J325" s="31">
        <v>2656086</v>
      </c>
      <c r="K325" s="36">
        <f t="shared" si="74"/>
        <v>0.19337379830557327</v>
      </c>
      <c r="L325" s="31">
        <v>0</v>
      </c>
      <c r="M325" s="36">
        <f t="shared" si="75"/>
        <v>0</v>
      </c>
      <c r="N325" s="31">
        <f t="shared" si="76"/>
        <v>8467358</v>
      </c>
      <c r="O325" s="36">
        <f t="shared" si="77"/>
        <v>0.61645789258069295</v>
      </c>
      <c r="P325" s="31">
        <v>2488098</v>
      </c>
      <c r="Q325" s="31">
        <v>12160760</v>
      </c>
      <c r="R325" s="31">
        <v>12486724</v>
      </c>
      <c r="S325" s="31">
        <v>7831702</v>
      </c>
      <c r="T325" s="36">
        <f t="shared" si="78"/>
        <v>0.62720229901774072</v>
      </c>
      <c r="U325" s="36">
        <f t="shared" si="79"/>
        <v>6.7516633187278075E-2</v>
      </c>
    </row>
    <row r="326" spans="1:21" x14ac:dyDescent="0.2">
      <c r="A326" s="17" t="s">
        <v>29</v>
      </c>
      <c r="B326" s="11" t="s">
        <v>579</v>
      </c>
      <c r="C326" s="10" t="s">
        <v>580</v>
      </c>
      <c r="D326" s="31">
        <v>36176163</v>
      </c>
      <c r="E326" s="31">
        <v>33972614</v>
      </c>
      <c r="F326" s="31">
        <v>7305649</v>
      </c>
      <c r="G326" s="36">
        <f t="shared" si="72"/>
        <v>0.20194648614337568</v>
      </c>
      <c r="H326" s="31">
        <v>8114925</v>
      </c>
      <c r="I326" s="36">
        <f t="shared" si="73"/>
        <v>0.22431690724082595</v>
      </c>
      <c r="J326" s="31">
        <v>7867687</v>
      </c>
      <c r="K326" s="36">
        <f t="shared" si="74"/>
        <v>0.23158909702974284</v>
      </c>
      <c r="L326" s="31">
        <v>0</v>
      </c>
      <c r="M326" s="36">
        <f t="shared" si="75"/>
        <v>0</v>
      </c>
      <c r="N326" s="31">
        <f t="shared" si="76"/>
        <v>23288261</v>
      </c>
      <c r="O326" s="36">
        <f t="shared" si="77"/>
        <v>0.68550100383797374</v>
      </c>
      <c r="P326" s="31">
        <v>6938730</v>
      </c>
      <c r="Q326" s="31">
        <v>30530234</v>
      </c>
      <c r="R326" s="31">
        <v>30348221</v>
      </c>
      <c r="S326" s="31">
        <v>20440698</v>
      </c>
      <c r="T326" s="36">
        <f t="shared" si="78"/>
        <v>0.67353859061458665</v>
      </c>
      <c r="U326" s="36">
        <f t="shared" si="79"/>
        <v>0.13387997515395478</v>
      </c>
    </row>
    <row r="327" spans="1:21" x14ac:dyDescent="0.2">
      <c r="A327" s="17" t="s">
        <v>29</v>
      </c>
      <c r="B327" s="11" t="s">
        <v>581</v>
      </c>
      <c r="C327" s="10" t="s">
        <v>582</v>
      </c>
      <c r="D327" s="31">
        <v>46503530</v>
      </c>
      <c r="E327" s="31">
        <v>44915805</v>
      </c>
      <c r="F327" s="31">
        <v>8927166</v>
      </c>
      <c r="G327" s="36">
        <f t="shared" si="72"/>
        <v>0.19196749150010764</v>
      </c>
      <c r="H327" s="31">
        <v>11575821</v>
      </c>
      <c r="I327" s="36">
        <f t="shared" si="73"/>
        <v>0.2489234903242829</v>
      </c>
      <c r="J327" s="31">
        <v>10420763</v>
      </c>
      <c r="K327" s="36">
        <f t="shared" si="74"/>
        <v>0.23200659545120031</v>
      </c>
      <c r="L327" s="31">
        <v>0</v>
      </c>
      <c r="M327" s="36">
        <f t="shared" si="75"/>
        <v>0</v>
      </c>
      <c r="N327" s="31">
        <f t="shared" si="76"/>
        <v>30923750</v>
      </c>
      <c r="O327" s="36">
        <f t="shared" si="77"/>
        <v>0.68848259538040113</v>
      </c>
      <c r="P327" s="31">
        <v>8093924</v>
      </c>
      <c r="Q327" s="31">
        <v>43528468</v>
      </c>
      <c r="R327" s="31">
        <v>40375800</v>
      </c>
      <c r="S327" s="31">
        <v>25981859</v>
      </c>
      <c r="T327" s="36">
        <f t="shared" si="78"/>
        <v>0.6435007851237623</v>
      </c>
      <c r="U327" s="36">
        <f t="shared" si="79"/>
        <v>0.28747971935491368</v>
      </c>
    </row>
    <row r="328" spans="1:21" x14ac:dyDescent="0.2">
      <c r="A328" s="17" t="s">
        <v>29</v>
      </c>
      <c r="B328" s="11" t="s">
        <v>583</v>
      </c>
      <c r="C328" s="10" t="s">
        <v>584</v>
      </c>
      <c r="D328" s="31">
        <v>19730200</v>
      </c>
      <c r="E328" s="31">
        <v>21015500</v>
      </c>
      <c r="F328" s="31">
        <v>4626881</v>
      </c>
      <c r="G328" s="36">
        <f t="shared" si="72"/>
        <v>0.23450755694316328</v>
      </c>
      <c r="H328" s="31">
        <v>4332195</v>
      </c>
      <c r="I328" s="36">
        <f t="shared" si="73"/>
        <v>0.21957177322074789</v>
      </c>
      <c r="J328" s="31">
        <v>4137971</v>
      </c>
      <c r="K328" s="36">
        <f t="shared" si="74"/>
        <v>0.19690090647379316</v>
      </c>
      <c r="L328" s="31">
        <v>0</v>
      </c>
      <c r="M328" s="36">
        <f t="shared" si="75"/>
        <v>0</v>
      </c>
      <c r="N328" s="31">
        <f t="shared" si="76"/>
        <v>13097047</v>
      </c>
      <c r="O328" s="36">
        <f t="shared" si="77"/>
        <v>0.62320891722776051</v>
      </c>
      <c r="P328" s="31">
        <v>5371900</v>
      </c>
      <c r="Q328" s="31">
        <v>24937200</v>
      </c>
      <c r="R328" s="31">
        <v>24187900</v>
      </c>
      <c r="S328" s="31">
        <v>16668225</v>
      </c>
      <c r="T328" s="36">
        <f t="shared" si="78"/>
        <v>0.68911418519176948</v>
      </c>
      <c r="U328" s="36">
        <f t="shared" si="79"/>
        <v>-0.22970066456933302</v>
      </c>
    </row>
    <row r="329" spans="1:21" x14ac:dyDescent="0.2">
      <c r="A329" s="17" t="s">
        <v>29</v>
      </c>
      <c r="B329" s="11" t="s">
        <v>585</v>
      </c>
      <c r="C329" s="10" t="s">
        <v>586</v>
      </c>
      <c r="D329" s="31">
        <v>47332768</v>
      </c>
      <c r="E329" s="31">
        <v>45171043</v>
      </c>
      <c r="F329" s="31">
        <v>10695799</v>
      </c>
      <c r="G329" s="36">
        <f t="shared" si="72"/>
        <v>0.22597028341972311</v>
      </c>
      <c r="H329" s="31">
        <v>8585961</v>
      </c>
      <c r="I329" s="36">
        <f t="shared" si="73"/>
        <v>0.18139570878254996</v>
      </c>
      <c r="J329" s="31">
        <v>12852183</v>
      </c>
      <c r="K329" s="36">
        <f t="shared" si="74"/>
        <v>0.28452260887577913</v>
      </c>
      <c r="L329" s="31">
        <v>0</v>
      </c>
      <c r="M329" s="36">
        <f t="shared" si="75"/>
        <v>0</v>
      </c>
      <c r="N329" s="31">
        <f t="shared" si="76"/>
        <v>32133943</v>
      </c>
      <c r="O329" s="36">
        <f t="shared" si="77"/>
        <v>0.71138368445466271</v>
      </c>
      <c r="P329" s="31">
        <v>10195273</v>
      </c>
      <c r="Q329" s="31">
        <v>42495051</v>
      </c>
      <c r="R329" s="31">
        <v>41056532</v>
      </c>
      <c r="S329" s="31">
        <v>30782734</v>
      </c>
      <c r="T329" s="36">
        <f t="shared" si="78"/>
        <v>0.7497645928789114</v>
      </c>
      <c r="U329" s="36">
        <f t="shared" si="79"/>
        <v>0.26060214375819069</v>
      </c>
    </row>
    <row r="330" spans="1:21" x14ac:dyDescent="0.2">
      <c r="A330" s="17" t="s">
        <v>29</v>
      </c>
      <c r="B330" s="11" t="s">
        <v>587</v>
      </c>
      <c r="C330" s="10" t="s">
        <v>588</v>
      </c>
      <c r="D330" s="31">
        <v>40062715</v>
      </c>
      <c r="E330" s="31">
        <v>40856830</v>
      </c>
      <c r="F330" s="31">
        <v>7680491</v>
      </c>
      <c r="G330" s="36">
        <f t="shared" si="72"/>
        <v>0.19171169502616087</v>
      </c>
      <c r="H330" s="31">
        <v>9998448</v>
      </c>
      <c r="I330" s="36">
        <f t="shared" si="73"/>
        <v>0.24956990558428205</v>
      </c>
      <c r="J330" s="31">
        <v>8268776</v>
      </c>
      <c r="K330" s="36">
        <f t="shared" si="74"/>
        <v>0.20238417909563713</v>
      </c>
      <c r="L330" s="31">
        <v>0</v>
      </c>
      <c r="M330" s="36">
        <f t="shared" si="75"/>
        <v>0</v>
      </c>
      <c r="N330" s="31">
        <f t="shared" si="76"/>
        <v>25947715</v>
      </c>
      <c r="O330" s="36">
        <f t="shared" si="77"/>
        <v>0.63508879665896745</v>
      </c>
      <c r="P330" s="31">
        <v>8689885</v>
      </c>
      <c r="Q330" s="31">
        <v>44020775</v>
      </c>
      <c r="R330" s="31">
        <v>38314774</v>
      </c>
      <c r="S330" s="31">
        <v>26387717</v>
      </c>
      <c r="T330" s="36">
        <f t="shared" si="78"/>
        <v>0.68870866888057336</v>
      </c>
      <c r="U330" s="36">
        <f t="shared" si="79"/>
        <v>-4.8459674667731489E-2</v>
      </c>
    </row>
    <row r="331" spans="1:21" x14ac:dyDescent="0.2">
      <c r="A331" s="17" t="s">
        <v>44</v>
      </c>
      <c r="B331" s="11" t="s">
        <v>589</v>
      </c>
      <c r="C331" s="10" t="s">
        <v>590</v>
      </c>
      <c r="D331" s="31">
        <v>18300144</v>
      </c>
      <c r="E331" s="31">
        <v>17040747</v>
      </c>
      <c r="F331" s="31">
        <v>3720974</v>
      </c>
      <c r="G331" s="36">
        <f t="shared" si="72"/>
        <v>0.20333031259207579</v>
      </c>
      <c r="H331" s="31">
        <v>4870908</v>
      </c>
      <c r="I331" s="36">
        <f t="shared" si="73"/>
        <v>0.26616774163088552</v>
      </c>
      <c r="J331" s="31">
        <v>3402786</v>
      </c>
      <c r="K331" s="36">
        <f t="shared" si="74"/>
        <v>0.19968526027644209</v>
      </c>
      <c r="L331" s="31">
        <v>0</v>
      </c>
      <c r="M331" s="36">
        <f t="shared" si="75"/>
        <v>0</v>
      </c>
      <c r="N331" s="31">
        <f t="shared" si="76"/>
        <v>11994668</v>
      </c>
      <c r="O331" s="36">
        <f t="shared" si="77"/>
        <v>0.70388158453382355</v>
      </c>
      <c r="P331" s="31">
        <v>4570905</v>
      </c>
      <c r="Q331" s="31">
        <v>16301699</v>
      </c>
      <c r="R331" s="31">
        <v>18852541</v>
      </c>
      <c r="S331" s="31">
        <v>15780240</v>
      </c>
      <c r="T331" s="36">
        <f t="shared" si="78"/>
        <v>0.83703517738006772</v>
      </c>
      <c r="U331" s="36">
        <f t="shared" si="79"/>
        <v>-0.25555530031798956</v>
      </c>
    </row>
    <row r="332" spans="1:21" ht="16.5" x14ac:dyDescent="0.3">
      <c r="A332" s="18" t="s">
        <v>0</v>
      </c>
      <c r="B332" s="13" t="s">
        <v>591</v>
      </c>
      <c r="C332" s="12" t="s">
        <v>0</v>
      </c>
      <c r="D332" s="32">
        <f>SUM(D324:D331)</f>
        <v>222073712</v>
      </c>
      <c r="E332" s="32">
        <f>SUM(E324:E331)</f>
        <v>216708040</v>
      </c>
      <c r="F332" s="32">
        <f>SUM(F324:F331)</f>
        <v>45737211</v>
      </c>
      <c r="G332" s="37">
        <f t="shared" si="72"/>
        <v>0.20595508846179866</v>
      </c>
      <c r="H332" s="32">
        <f>SUM(H324:H331)</f>
        <v>50509279</v>
      </c>
      <c r="I332" s="37">
        <f t="shared" si="73"/>
        <v>0.22744375525185981</v>
      </c>
      <c r="J332" s="32">
        <f>SUM(J324:J331)</f>
        <v>49606252</v>
      </c>
      <c r="K332" s="37">
        <f t="shared" si="74"/>
        <v>0.22890822140239928</v>
      </c>
      <c r="L332" s="32">
        <f>SUM(L324:L331)</f>
        <v>0</v>
      </c>
      <c r="M332" s="37">
        <f t="shared" si="75"/>
        <v>0</v>
      </c>
      <c r="N332" s="32">
        <f t="shared" si="76"/>
        <v>145852742</v>
      </c>
      <c r="O332" s="37">
        <f t="shared" si="77"/>
        <v>0.67303798234712475</v>
      </c>
      <c r="P332" s="32">
        <f>SUM(P324:P331)</f>
        <v>46348715</v>
      </c>
      <c r="Q332" s="32">
        <f>SUM(Q324:Q331)</f>
        <v>213974187</v>
      </c>
      <c r="R332" s="32">
        <f>SUM(R324:R331)</f>
        <v>205622492</v>
      </c>
      <c r="S332" s="32">
        <f>SUM(S324:S331)</f>
        <v>143873175</v>
      </c>
      <c r="T332" s="37">
        <f t="shared" si="78"/>
        <v>0.69969570741317544</v>
      </c>
      <c r="U332" s="37">
        <f t="shared" si="79"/>
        <v>7.0283221444219057E-2</v>
      </c>
    </row>
    <row r="333" spans="1:21" x14ac:dyDescent="0.2">
      <c r="A333" s="17" t="s">
        <v>29</v>
      </c>
      <c r="B333" s="11" t="s">
        <v>592</v>
      </c>
      <c r="C333" s="10" t="s">
        <v>593</v>
      </c>
      <c r="D333" s="31">
        <v>865284</v>
      </c>
      <c r="E333" s="31">
        <v>827136</v>
      </c>
      <c r="F333" s="31">
        <v>166366</v>
      </c>
      <c r="G333" s="36">
        <f t="shared" si="72"/>
        <v>0.19226750985803506</v>
      </c>
      <c r="H333" s="31">
        <v>214204</v>
      </c>
      <c r="I333" s="36">
        <f t="shared" si="73"/>
        <v>0.24755340443137744</v>
      </c>
      <c r="J333" s="31">
        <v>165470</v>
      </c>
      <c r="K333" s="36">
        <f t="shared" si="74"/>
        <v>0.20005174481584648</v>
      </c>
      <c r="L333" s="31">
        <v>0</v>
      </c>
      <c r="M333" s="36">
        <f t="shared" si="75"/>
        <v>0</v>
      </c>
      <c r="N333" s="31">
        <f t="shared" si="76"/>
        <v>546040</v>
      </c>
      <c r="O333" s="36">
        <f t="shared" si="77"/>
        <v>0.6601574589910244</v>
      </c>
      <c r="P333" s="31">
        <v>170654</v>
      </c>
      <c r="Q333" s="31">
        <v>830844</v>
      </c>
      <c r="R333" s="31">
        <v>887184</v>
      </c>
      <c r="S333" s="31">
        <v>612696</v>
      </c>
      <c r="T333" s="36">
        <f t="shared" si="78"/>
        <v>0.69060758534869882</v>
      </c>
      <c r="U333" s="36">
        <f t="shared" si="79"/>
        <v>-3.0377254561862022E-2</v>
      </c>
    </row>
    <row r="334" spans="1:21" x14ac:dyDescent="0.2">
      <c r="A334" s="17" t="s">
        <v>29</v>
      </c>
      <c r="B334" s="11" t="s">
        <v>594</v>
      </c>
      <c r="C334" s="10" t="s">
        <v>595</v>
      </c>
      <c r="D334" s="31">
        <v>9155031</v>
      </c>
      <c r="E334" s="31">
        <v>9156588</v>
      </c>
      <c r="F334" s="31">
        <v>2946932</v>
      </c>
      <c r="G334" s="36">
        <f t="shared" si="72"/>
        <v>0.32189208316170637</v>
      </c>
      <c r="H334" s="31">
        <v>2011074</v>
      </c>
      <c r="I334" s="36">
        <f t="shared" si="73"/>
        <v>0.21966872640846327</v>
      </c>
      <c r="J334" s="31">
        <v>1973736</v>
      </c>
      <c r="K334" s="36">
        <f t="shared" si="74"/>
        <v>0.21555365382826006</v>
      </c>
      <c r="L334" s="31">
        <v>0</v>
      </c>
      <c r="M334" s="36">
        <f t="shared" si="75"/>
        <v>0</v>
      </c>
      <c r="N334" s="31">
        <f t="shared" si="76"/>
        <v>6931742</v>
      </c>
      <c r="O334" s="36">
        <f t="shared" si="77"/>
        <v>0.75702237558356889</v>
      </c>
      <c r="P334" s="31">
        <v>636877</v>
      </c>
      <c r="Q334" s="31">
        <v>106000</v>
      </c>
      <c r="R334" s="31">
        <v>8488832</v>
      </c>
      <c r="S334" s="31">
        <v>668941</v>
      </c>
      <c r="T334" s="36">
        <f t="shared" si="78"/>
        <v>7.8802478362158659E-2</v>
      </c>
      <c r="U334" s="36">
        <f t="shared" si="79"/>
        <v>2.0990850666612233</v>
      </c>
    </row>
    <row r="335" spans="1:21" x14ac:dyDescent="0.2">
      <c r="A335" s="17" t="s">
        <v>29</v>
      </c>
      <c r="B335" s="11" t="s">
        <v>596</v>
      </c>
      <c r="C335" s="10" t="s">
        <v>597</v>
      </c>
      <c r="D335" s="31">
        <v>11332542</v>
      </c>
      <c r="E335" s="31">
        <v>11748817</v>
      </c>
      <c r="F335" s="31">
        <v>1545759</v>
      </c>
      <c r="G335" s="36">
        <f t="shared" si="72"/>
        <v>0.13640002393108272</v>
      </c>
      <c r="H335" s="31">
        <v>2020497</v>
      </c>
      <c r="I335" s="36">
        <f t="shared" si="73"/>
        <v>0.17829159600732122</v>
      </c>
      <c r="J335" s="31">
        <v>2201073</v>
      </c>
      <c r="K335" s="36">
        <f t="shared" si="74"/>
        <v>0.18734422367800946</v>
      </c>
      <c r="L335" s="31">
        <v>0</v>
      </c>
      <c r="M335" s="36">
        <f t="shared" si="75"/>
        <v>0</v>
      </c>
      <c r="N335" s="31">
        <f t="shared" si="76"/>
        <v>5767329</v>
      </c>
      <c r="O335" s="36">
        <f t="shared" si="77"/>
        <v>0.49088593345185305</v>
      </c>
      <c r="P335" s="31">
        <v>1521717</v>
      </c>
      <c r="Q335" s="31">
        <v>8779669</v>
      </c>
      <c r="R335" s="31">
        <v>12208043</v>
      </c>
      <c r="S335" s="31">
        <v>5685398</v>
      </c>
      <c r="T335" s="36">
        <f t="shared" si="78"/>
        <v>0.46570920498887497</v>
      </c>
      <c r="U335" s="36">
        <f t="shared" si="79"/>
        <v>0.44644043537661737</v>
      </c>
    </row>
    <row r="336" spans="1:21" x14ac:dyDescent="0.2">
      <c r="A336" s="17" t="s">
        <v>44</v>
      </c>
      <c r="B336" s="11" t="s">
        <v>598</v>
      </c>
      <c r="C336" s="10" t="s">
        <v>599</v>
      </c>
      <c r="D336" s="31">
        <v>6777432</v>
      </c>
      <c r="E336" s="31">
        <v>8038315</v>
      </c>
      <c r="F336" s="31">
        <v>1258036</v>
      </c>
      <c r="G336" s="36">
        <f t="shared" si="72"/>
        <v>0.18562133858369956</v>
      </c>
      <c r="H336" s="31">
        <v>2165415</v>
      </c>
      <c r="I336" s="36">
        <f t="shared" si="73"/>
        <v>0.31950375894586625</v>
      </c>
      <c r="J336" s="31">
        <v>1232369</v>
      </c>
      <c r="K336" s="36">
        <f t="shared" si="74"/>
        <v>0.15331185702476202</v>
      </c>
      <c r="L336" s="31">
        <v>0</v>
      </c>
      <c r="M336" s="36">
        <f t="shared" si="75"/>
        <v>0</v>
      </c>
      <c r="N336" s="31">
        <f t="shared" si="76"/>
        <v>4655820</v>
      </c>
      <c r="O336" s="36">
        <f t="shared" si="77"/>
        <v>0.57920347734568745</v>
      </c>
      <c r="P336" s="31">
        <v>1487475</v>
      </c>
      <c r="Q336" s="31">
        <v>9546176</v>
      </c>
      <c r="R336" s="31">
        <v>5558201</v>
      </c>
      <c r="S336" s="31">
        <v>4453896</v>
      </c>
      <c r="T336" s="36">
        <f t="shared" si="78"/>
        <v>0.80131970758164373</v>
      </c>
      <c r="U336" s="36">
        <f t="shared" si="79"/>
        <v>-0.17150271433133335</v>
      </c>
    </row>
    <row r="337" spans="1:21" ht="16.5" x14ac:dyDescent="0.3">
      <c r="A337" s="18" t="s">
        <v>0</v>
      </c>
      <c r="B337" s="13" t="s">
        <v>600</v>
      </c>
      <c r="C337" s="12" t="s">
        <v>0</v>
      </c>
      <c r="D337" s="32">
        <f>SUM(D333:D336)</f>
        <v>28130289</v>
      </c>
      <c r="E337" s="32">
        <f>SUM(E333:E336)</f>
        <v>29770856</v>
      </c>
      <c r="F337" s="32">
        <f>SUM(F333:F336)</f>
        <v>5917093</v>
      </c>
      <c r="G337" s="37">
        <f t="shared" si="72"/>
        <v>0.21034597262758303</v>
      </c>
      <c r="H337" s="32">
        <f>SUM(H333:H336)</f>
        <v>6411190</v>
      </c>
      <c r="I337" s="37">
        <f t="shared" si="73"/>
        <v>0.22791056288117054</v>
      </c>
      <c r="J337" s="32">
        <f>SUM(J333:J336)</f>
        <v>5572648</v>
      </c>
      <c r="K337" s="37">
        <f t="shared" si="74"/>
        <v>0.18718467483770032</v>
      </c>
      <c r="L337" s="32">
        <f>SUM(L333:L336)</f>
        <v>0</v>
      </c>
      <c r="M337" s="37">
        <f t="shared" si="75"/>
        <v>0</v>
      </c>
      <c r="N337" s="32">
        <f t="shared" si="76"/>
        <v>17900931</v>
      </c>
      <c r="O337" s="37">
        <f t="shared" si="77"/>
        <v>0.6012904365262457</v>
      </c>
      <c r="P337" s="32">
        <f>SUM(P333:P336)</f>
        <v>3816723</v>
      </c>
      <c r="Q337" s="32">
        <f>SUM(Q333:Q336)</f>
        <v>19262689</v>
      </c>
      <c r="R337" s="32">
        <f>SUM(R333:R336)</f>
        <v>27142260</v>
      </c>
      <c r="S337" s="32">
        <f>SUM(S333:S336)</f>
        <v>11420931</v>
      </c>
      <c r="T337" s="37">
        <f t="shared" si="78"/>
        <v>0.4207803992740472</v>
      </c>
      <c r="U337" s="37">
        <f t="shared" si="79"/>
        <v>0.46006089517106696</v>
      </c>
    </row>
    <row r="338" spans="1:21" ht="16.5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2634366739</v>
      </c>
      <c r="E338" s="32">
        <f>SUM(E302,E304:E309,E311:E316,E318:E322,E324:E331,E333:E336)</f>
        <v>2512118981</v>
      </c>
      <c r="F338" s="32">
        <f>SUM(F302,F304:F309,F311:F316,F318:F322,F324:F331,F333:F336)</f>
        <v>497051119</v>
      </c>
      <c r="G338" s="37">
        <f t="shared" si="72"/>
        <v>0.18867954550195981</v>
      </c>
      <c r="H338" s="32">
        <f>SUM(H302,H304:H309,H311:H316,H318:H322,H324:H331,H333:H336)</f>
        <v>631522602</v>
      </c>
      <c r="I338" s="37">
        <f t="shared" si="73"/>
        <v>0.23972463387528367</v>
      </c>
      <c r="J338" s="32">
        <f>SUM(J302,J304:J309,J311:J316,J318:J322,J324:J331,J333:J336)</f>
        <v>563606307</v>
      </c>
      <c r="K338" s="37">
        <f t="shared" si="74"/>
        <v>0.2243549414907271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1692180028</v>
      </c>
      <c r="O338" s="37">
        <f t="shared" si="77"/>
        <v>0.67360664076762533</v>
      </c>
      <c r="P338" s="32">
        <f>SUM(P302,P304:P309,P311:P316,P318:P322,P324:P331,P333:P336)</f>
        <v>513179814</v>
      </c>
      <c r="Q338" s="32">
        <f>SUM(Q302,Q304:Q309,Q311:Q316,Q318:Q322,Q324:Q331,Q333:Q336)</f>
        <v>2246857378</v>
      </c>
      <c r="R338" s="32">
        <f>SUM(R302,R304:R309,R311:R316,R318:R322,R324:R331,R333:R336)</f>
        <v>2351003459</v>
      </c>
      <c r="S338" s="32">
        <f>SUM(S302,S304:S309,S311:S316,S318:S322,S324:S331,S333:S336)</f>
        <v>1511826642</v>
      </c>
      <c r="T338" s="37">
        <f t="shared" si="78"/>
        <v>0.64305589862596624</v>
      </c>
      <c r="U338" s="37">
        <f t="shared" si="79"/>
        <v>9.8262814756778338E-2</v>
      </c>
    </row>
    <row r="339" spans="1:21" ht="16.5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15544977319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15826048341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3079864554</v>
      </c>
      <c r="G339" s="39">
        <f t="shared" si="72"/>
        <v>0.19812602429696732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3661068960</v>
      </c>
      <c r="I339" s="39">
        <f t="shared" si="73"/>
        <v>0.23551459001006214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3105835801</v>
      </c>
      <c r="K339" s="39">
        <f t="shared" si="74"/>
        <v>0.19624834539104863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9846769315</v>
      </c>
      <c r="O339" s="39">
        <f t="shared" si="77"/>
        <v>0.62218749133290041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3002993617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14158308601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14827301643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8755350320</v>
      </c>
      <c r="T339" s="39">
        <f t="shared" si="78"/>
        <v>0.59048844697466707</v>
      </c>
      <c r="U339" s="39">
        <f t="shared" si="79"/>
        <v>3.4246554310941146E-2</v>
      </c>
    </row>
    <row r="340" spans="1:21" x14ac:dyDescent="0.2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sheetProtection algorithmName="SHA-512" hashValue="BRcIKDtlTxTq6wz/Z5sr71YRjVOvTM7ZqGC1Y6fx5B+Ty5Sgntl2ItNqDJoTqRa/4Qc30XaLmBjd5yYR6YXoRw==" saltValue="OoAz8wSnTrMRnP3q9nLl1Q==" spinCount="100000" sheet="1" objects="1" scenarios="1"/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7E1C2AB45A748B70EBBBB3F4830C7" ma:contentTypeVersion="" ma:contentTypeDescription="Create a new document." ma:contentTypeScope="" ma:versionID="f68aa413ea198626af3856aa912076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6C53066-02D3-4649-9C26-EE89F8105DAC}"/>
</file>

<file path=customXml/itemProps2.xml><?xml version="1.0" encoding="utf-8"?>
<ds:datastoreItem xmlns:ds="http://schemas.openxmlformats.org/officeDocument/2006/customXml" ds:itemID="{6FC2D5AF-53B1-46A2-8CD6-84272B77271E}"/>
</file>

<file path=customXml/itemProps3.xml><?xml version="1.0" encoding="utf-8"?>
<ds:datastoreItem xmlns:ds="http://schemas.openxmlformats.org/officeDocument/2006/customXml" ds:itemID="{4D62DA19-C621-4CAF-A5DE-3BF92FC19A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Executive and council</vt:lpstr>
      <vt:lpstr>Finance and administration</vt:lpstr>
      <vt:lpstr>Internal audit</vt:lpstr>
      <vt:lpstr>Community and social services</vt:lpstr>
      <vt:lpstr>Sport and recreation</vt:lpstr>
      <vt:lpstr>Public safety</vt:lpstr>
      <vt:lpstr>Housing</vt:lpstr>
      <vt:lpstr>Health</vt:lpstr>
      <vt:lpstr>Planning and development</vt:lpstr>
      <vt:lpstr>Road transport</vt:lpstr>
      <vt:lpstr>Environmental protection</vt:lpstr>
      <vt:lpstr>Energy sources</vt:lpstr>
      <vt:lpstr>Water management</vt:lpstr>
      <vt:lpstr>Waste water management</vt:lpstr>
      <vt:lpstr>Waste management</vt:lpstr>
      <vt:lpstr>Other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2024-05-02T10:32:09Z</dcterms:created>
  <dcterms:modified xsi:type="dcterms:W3CDTF">2024-05-02T10:34:29Z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0x010100C597E1C2AB45A748B70EBBBB3F4830C7</vt:lpwstr>
  </property>
</Properties>
</file>